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DieseArbeitsmappe"/>
  <mc:AlternateContent xmlns:mc="http://schemas.openxmlformats.org/markup-compatibility/2006">
    <mc:Choice Requires="x15">
      <x15ac:absPath xmlns:x15ac="http://schemas.microsoft.com/office/spreadsheetml/2010/11/ac" url="D:\Entwicklung\projektgruppe-wom\wom-git\mining\people\evaluation\"/>
    </mc:Choice>
  </mc:AlternateContent>
  <xr:revisionPtr revIDLastSave="0" documentId="13_ncr:1_{B98B0A88-867B-498B-94FA-9B3DB3CCA6F6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UDE Truth" sheetId="5" r:id="rId1"/>
    <sheet name="UDE Found" sheetId="4" r:id="rId2"/>
    <sheet name="RUB Truth" sheetId="3" r:id="rId3"/>
    <sheet name="RUB Found" sheetId="2" r:id="rId4"/>
    <sheet name="Metriken" sheetId="6" r:id="rId5"/>
  </sheets>
  <definedNames>
    <definedName name="ExterneDaten_2" localSheetId="2" hidden="1">'RUB Truth'!$A$1:$S$366</definedName>
    <definedName name="ExterneDaten_3" localSheetId="1" hidden="1">'UDE Found'!$A$1:$F$986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91" i="2" l="1"/>
  <c r="H991" i="2"/>
  <c r="I991" i="2"/>
  <c r="G986" i="4"/>
  <c r="G984" i="4"/>
  <c r="G985" i="4"/>
  <c r="I990" i="2"/>
  <c r="I989" i="2"/>
  <c r="I988" i="2"/>
  <c r="I987" i="2"/>
  <c r="I986" i="2"/>
  <c r="I985" i="2"/>
  <c r="H990" i="2"/>
  <c r="H989" i="2"/>
  <c r="H988" i="2"/>
  <c r="H987" i="2"/>
  <c r="H986" i="2"/>
  <c r="H985" i="2"/>
  <c r="F990" i="2"/>
  <c r="F989" i="2"/>
  <c r="F988" i="2"/>
  <c r="F987" i="2"/>
  <c r="F986" i="2"/>
  <c r="F985" i="2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U2" i="3"/>
  <c r="W2" i="3" s="1"/>
  <c r="Y2" i="3" s="1"/>
  <c r="U3" i="3"/>
  <c r="W3" i="3" s="1"/>
  <c r="Y3" i="3" s="1"/>
  <c r="U4" i="3"/>
  <c r="W4" i="3" s="1"/>
  <c r="Y4" i="3" s="1"/>
  <c r="U5" i="3"/>
  <c r="W5" i="3" s="1"/>
  <c r="Y5" i="3" s="1"/>
  <c r="U6" i="3"/>
  <c r="U7" i="3"/>
  <c r="U8" i="3"/>
  <c r="W8" i="3" s="1"/>
  <c r="Y8" i="3" s="1"/>
  <c r="U9" i="3"/>
  <c r="W9" i="3" s="1"/>
  <c r="Y9" i="3" s="1"/>
  <c r="U10" i="3"/>
  <c r="W10" i="3" s="1"/>
  <c r="Y10" i="3" s="1"/>
  <c r="X10" i="3" s="1"/>
  <c r="U11" i="3"/>
  <c r="W11" i="3" s="1"/>
  <c r="Y11" i="3" s="1"/>
  <c r="X11" i="3" s="1"/>
  <c r="U12" i="3"/>
  <c r="U13" i="3"/>
  <c r="U14" i="3"/>
  <c r="W14" i="3" s="1"/>
  <c r="Y14" i="3" s="1"/>
  <c r="U15" i="3"/>
  <c r="W15" i="3" s="1"/>
  <c r="Y15" i="3" s="1"/>
  <c r="U16" i="3"/>
  <c r="W16" i="3" s="1"/>
  <c r="Y16" i="3" s="1"/>
  <c r="U17" i="3"/>
  <c r="W17" i="3" s="1"/>
  <c r="Y17" i="3" s="1"/>
  <c r="U18" i="3"/>
  <c r="U19" i="3"/>
  <c r="U20" i="3"/>
  <c r="W20" i="3" s="1"/>
  <c r="Y20" i="3" s="1"/>
  <c r="U21" i="3"/>
  <c r="W21" i="3" s="1"/>
  <c r="Y21" i="3" s="1"/>
  <c r="U22" i="3"/>
  <c r="W22" i="3" s="1"/>
  <c r="Y22" i="3" s="1"/>
  <c r="X22" i="3" s="1"/>
  <c r="U23" i="3"/>
  <c r="W23" i="3" s="1"/>
  <c r="Y23" i="3" s="1"/>
  <c r="U24" i="3"/>
  <c r="U25" i="3"/>
  <c r="U26" i="3"/>
  <c r="W26" i="3" s="1"/>
  <c r="Y26" i="3" s="1"/>
  <c r="U27" i="3"/>
  <c r="W27" i="3" s="1"/>
  <c r="Y27" i="3" s="1"/>
  <c r="U28" i="3"/>
  <c r="U29" i="3"/>
  <c r="W29" i="3" s="1"/>
  <c r="Y29" i="3" s="1"/>
  <c r="X29" i="3" s="1"/>
  <c r="U30" i="3"/>
  <c r="U31" i="3"/>
  <c r="U32" i="3"/>
  <c r="W32" i="3" s="1"/>
  <c r="Y32" i="3" s="1"/>
  <c r="U33" i="3"/>
  <c r="W33" i="3" s="1"/>
  <c r="Y33" i="3" s="1"/>
  <c r="U34" i="3"/>
  <c r="U35" i="3"/>
  <c r="W35" i="3" s="1"/>
  <c r="Y35" i="3" s="1"/>
  <c r="U36" i="3"/>
  <c r="U37" i="3"/>
  <c r="U38" i="3"/>
  <c r="W38" i="3" s="1"/>
  <c r="Y38" i="3" s="1"/>
  <c r="U39" i="3"/>
  <c r="W39" i="3" s="1"/>
  <c r="Y39" i="3" s="1"/>
  <c r="U40" i="3"/>
  <c r="W40" i="3" s="1"/>
  <c r="Y40" i="3" s="1"/>
  <c r="U41" i="3"/>
  <c r="W41" i="3" s="1"/>
  <c r="Y41" i="3" s="1"/>
  <c r="U42" i="3"/>
  <c r="U43" i="3"/>
  <c r="U44" i="3"/>
  <c r="W44" i="3" s="1"/>
  <c r="Y44" i="3" s="1"/>
  <c r="U45" i="3"/>
  <c r="W45" i="3" s="1"/>
  <c r="Y45" i="3" s="1"/>
  <c r="U46" i="3"/>
  <c r="U47" i="3"/>
  <c r="W47" i="3" s="1"/>
  <c r="Y47" i="3" s="1"/>
  <c r="U48" i="3"/>
  <c r="U49" i="3"/>
  <c r="U50" i="3"/>
  <c r="W50" i="3" s="1"/>
  <c r="Y50" i="3" s="1"/>
  <c r="U51" i="3"/>
  <c r="U52" i="3"/>
  <c r="U53" i="3"/>
  <c r="W53" i="3" s="1"/>
  <c r="Y53" i="3" s="1"/>
  <c r="U54" i="3"/>
  <c r="U55" i="3"/>
  <c r="U56" i="3"/>
  <c r="W56" i="3" s="1"/>
  <c r="Y56" i="3" s="1"/>
  <c r="U57" i="3"/>
  <c r="U58" i="3"/>
  <c r="W58" i="3" s="1"/>
  <c r="Y58" i="3" s="1"/>
  <c r="U59" i="3"/>
  <c r="W59" i="3" s="1"/>
  <c r="Y59" i="3" s="1"/>
  <c r="U60" i="3"/>
  <c r="U61" i="3"/>
  <c r="U62" i="3"/>
  <c r="W62" i="3" s="1"/>
  <c r="Y62" i="3" s="1"/>
  <c r="U63" i="3"/>
  <c r="U64" i="3"/>
  <c r="U65" i="3"/>
  <c r="W65" i="3" s="1"/>
  <c r="Y65" i="3" s="1"/>
  <c r="U66" i="3"/>
  <c r="U67" i="3"/>
  <c r="U68" i="3"/>
  <c r="W68" i="3" s="1"/>
  <c r="Y68" i="3" s="1"/>
  <c r="X68" i="3" s="1"/>
  <c r="U69" i="3"/>
  <c r="U70" i="3"/>
  <c r="W70" i="3" s="1"/>
  <c r="Y70" i="3" s="1"/>
  <c r="U71" i="3"/>
  <c r="W71" i="3" s="1"/>
  <c r="Y71" i="3" s="1"/>
  <c r="U72" i="3"/>
  <c r="U73" i="3"/>
  <c r="U74" i="3"/>
  <c r="W74" i="3" s="1"/>
  <c r="Y74" i="3" s="1"/>
  <c r="U75" i="3"/>
  <c r="U76" i="3"/>
  <c r="W76" i="3" s="1"/>
  <c r="Y76" i="3" s="1"/>
  <c r="U77" i="3"/>
  <c r="W77" i="3" s="1"/>
  <c r="Y77" i="3" s="1"/>
  <c r="U78" i="3"/>
  <c r="U79" i="3"/>
  <c r="U80" i="3"/>
  <c r="W80" i="3" s="1"/>
  <c r="Y80" i="3" s="1"/>
  <c r="U81" i="3"/>
  <c r="U82" i="3"/>
  <c r="U83" i="3"/>
  <c r="W83" i="3" s="1"/>
  <c r="Y83" i="3" s="1"/>
  <c r="U84" i="3"/>
  <c r="U85" i="3"/>
  <c r="U86" i="3"/>
  <c r="W86" i="3" s="1"/>
  <c r="Y86" i="3" s="1"/>
  <c r="U87" i="3"/>
  <c r="U88" i="3"/>
  <c r="W88" i="3" s="1"/>
  <c r="Y88" i="3" s="1"/>
  <c r="U89" i="3"/>
  <c r="W89" i="3" s="1"/>
  <c r="Y89" i="3" s="1"/>
  <c r="U90" i="3"/>
  <c r="U91" i="3"/>
  <c r="U92" i="3"/>
  <c r="W92" i="3" s="1"/>
  <c r="Y92" i="3" s="1"/>
  <c r="X92" i="3" s="1"/>
  <c r="U93" i="3"/>
  <c r="U94" i="3"/>
  <c r="W94" i="3" s="1"/>
  <c r="Y94" i="3" s="1"/>
  <c r="U95" i="3"/>
  <c r="W95" i="3" s="1"/>
  <c r="Y95" i="3" s="1"/>
  <c r="U96" i="3"/>
  <c r="U97" i="3"/>
  <c r="U98" i="3"/>
  <c r="W98" i="3" s="1"/>
  <c r="Y98" i="3" s="1"/>
  <c r="U99" i="3"/>
  <c r="U100" i="3"/>
  <c r="U101" i="3"/>
  <c r="U102" i="3"/>
  <c r="U103" i="3"/>
  <c r="U104" i="3"/>
  <c r="W104" i="3" s="1"/>
  <c r="Y104" i="3" s="1"/>
  <c r="U105" i="3"/>
  <c r="U106" i="3"/>
  <c r="U107" i="3"/>
  <c r="W107" i="3" s="1"/>
  <c r="Y107" i="3" s="1"/>
  <c r="U108" i="3"/>
  <c r="U109" i="3"/>
  <c r="U110" i="3"/>
  <c r="W110" i="3" s="1"/>
  <c r="Y110" i="3" s="1"/>
  <c r="U111" i="3"/>
  <c r="U112" i="3"/>
  <c r="U113" i="3"/>
  <c r="W113" i="3" s="1"/>
  <c r="Y113" i="3" s="1"/>
  <c r="X113" i="3" s="1"/>
  <c r="U114" i="3"/>
  <c r="U115" i="3"/>
  <c r="U116" i="3"/>
  <c r="W116" i="3" s="1"/>
  <c r="Y116" i="3" s="1"/>
  <c r="U117" i="3"/>
  <c r="U118" i="3"/>
  <c r="U119" i="3"/>
  <c r="W119" i="3" s="1"/>
  <c r="Y119" i="3" s="1"/>
  <c r="X119" i="3" s="1"/>
  <c r="U120" i="3"/>
  <c r="U121" i="3"/>
  <c r="U122" i="3"/>
  <c r="W122" i="3" s="1"/>
  <c r="Y122" i="3" s="1"/>
  <c r="U123" i="3"/>
  <c r="U124" i="3"/>
  <c r="U125" i="3"/>
  <c r="W125" i="3" s="1"/>
  <c r="Y125" i="3" s="1"/>
  <c r="U126" i="3"/>
  <c r="U127" i="3"/>
  <c r="U128" i="3"/>
  <c r="W128" i="3" s="1"/>
  <c r="Y128" i="3" s="1"/>
  <c r="U129" i="3"/>
  <c r="U130" i="3"/>
  <c r="W130" i="3" s="1"/>
  <c r="Y130" i="3" s="1"/>
  <c r="U131" i="3"/>
  <c r="W131" i="3" s="1"/>
  <c r="Y131" i="3" s="1"/>
  <c r="U132" i="3"/>
  <c r="U133" i="3"/>
  <c r="U134" i="3"/>
  <c r="W134" i="3" s="1"/>
  <c r="Y134" i="3" s="1"/>
  <c r="U135" i="3"/>
  <c r="U136" i="3"/>
  <c r="W136" i="3" s="1"/>
  <c r="Y136" i="3" s="1"/>
  <c r="U137" i="3"/>
  <c r="W137" i="3" s="1"/>
  <c r="Y137" i="3" s="1"/>
  <c r="X137" i="3" s="1"/>
  <c r="U138" i="3"/>
  <c r="U139" i="3"/>
  <c r="U140" i="3"/>
  <c r="W140" i="3" s="1"/>
  <c r="Y140" i="3" s="1"/>
  <c r="X140" i="3" s="1"/>
  <c r="U141" i="3"/>
  <c r="U142" i="3"/>
  <c r="U143" i="3"/>
  <c r="W143" i="3" s="1"/>
  <c r="Y143" i="3" s="1"/>
  <c r="U144" i="3"/>
  <c r="U145" i="3"/>
  <c r="U146" i="3"/>
  <c r="W146" i="3" s="1"/>
  <c r="Y146" i="3" s="1"/>
  <c r="X146" i="3" s="1"/>
  <c r="U147" i="3"/>
  <c r="U148" i="3"/>
  <c r="W148" i="3" s="1"/>
  <c r="Y148" i="3" s="1"/>
  <c r="U149" i="3"/>
  <c r="W149" i="3" s="1"/>
  <c r="Y149" i="3" s="1"/>
  <c r="U150" i="3"/>
  <c r="U151" i="3"/>
  <c r="U152" i="3"/>
  <c r="W152" i="3" s="1"/>
  <c r="Y152" i="3" s="1"/>
  <c r="X152" i="3" s="1"/>
  <c r="U153" i="3"/>
  <c r="U154" i="3"/>
  <c r="U155" i="3"/>
  <c r="W155" i="3" s="1"/>
  <c r="Y155" i="3" s="1"/>
  <c r="U156" i="3"/>
  <c r="U157" i="3"/>
  <c r="U158" i="3"/>
  <c r="W158" i="3" s="1"/>
  <c r="Y158" i="3" s="1"/>
  <c r="U159" i="3"/>
  <c r="U160" i="3"/>
  <c r="U161" i="3"/>
  <c r="W161" i="3" s="1"/>
  <c r="Y161" i="3" s="1"/>
  <c r="U162" i="3"/>
  <c r="U163" i="3"/>
  <c r="U164" i="3"/>
  <c r="W164" i="3" s="1"/>
  <c r="Y164" i="3" s="1"/>
  <c r="U165" i="3"/>
  <c r="U166" i="3"/>
  <c r="U167" i="3"/>
  <c r="W167" i="3" s="1"/>
  <c r="Y167" i="3" s="1"/>
  <c r="U168" i="3"/>
  <c r="U169" i="3"/>
  <c r="U170" i="3"/>
  <c r="W170" i="3" s="1"/>
  <c r="Y170" i="3" s="1"/>
  <c r="U171" i="3"/>
  <c r="U172" i="3"/>
  <c r="U173" i="3"/>
  <c r="W173" i="3" s="1"/>
  <c r="Y173" i="3" s="1"/>
  <c r="U174" i="3"/>
  <c r="U175" i="3"/>
  <c r="U176" i="3"/>
  <c r="W176" i="3" s="1"/>
  <c r="Y176" i="3" s="1"/>
  <c r="U177" i="3"/>
  <c r="U178" i="3"/>
  <c r="U179" i="3"/>
  <c r="W179" i="3" s="1"/>
  <c r="Y179" i="3" s="1"/>
  <c r="U180" i="3"/>
  <c r="U181" i="3"/>
  <c r="U182" i="3"/>
  <c r="W182" i="3" s="1"/>
  <c r="Y182" i="3" s="1"/>
  <c r="U183" i="3"/>
  <c r="U184" i="3"/>
  <c r="U185" i="3"/>
  <c r="W185" i="3" s="1"/>
  <c r="Y185" i="3" s="1"/>
  <c r="U186" i="3"/>
  <c r="U187" i="3"/>
  <c r="U188" i="3"/>
  <c r="W188" i="3" s="1"/>
  <c r="Y188" i="3" s="1"/>
  <c r="U189" i="3"/>
  <c r="U190" i="3"/>
  <c r="U191" i="3"/>
  <c r="W191" i="3" s="1"/>
  <c r="Y191" i="3" s="1"/>
  <c r="U192" i="3"/>
  <c r="U193" i="3"/>
  <c r="U194" i="3"/>
  <c r="U195" i="3"/>
  <c r="U196" i="3"/>
  <c r="U197" i="3"/>
  <c r="W197" i="3" s="1"/>
  <c r="Y197" i="3" s="1"/>
  <c r="U198" i="3"/>
  <c r="U199" i="3"/>
  <c r="U200" i="3"/>
  <c r="W200" i="3" s="1"/>
  <c r="Y200" i="3" s="1"/>
  <c r="U201" i="3"/>
  <c r="U202" i="3"/>
  <c r="U203" i="3"/>
  <c r="W203" i="3" s="1"/>
  <c r="Y203" i="3" s="1"/>
  <c r="X203" i="3" s="1"/>
  <c r="U204" i="3"/>
  <c r="U205" i="3"/>
  <c r="U206" i="3"/>
  <c r="W206" i="3" s="1"/>
  <c r="Y206" i="3" s="1"/>
  <c r="U207" i="3"/>
  <c r="U208" i="3"/>
  <c r="U209" i="3"/>
  <c r="W209" i="3" s="1"/>
  <c r="Y209" i="3" s="1"/>
  <c r="U210" i="3"/>
  <c r="U211" i="3"/>
  <c r="U212" i="3"/>
  <c r="W212" i="3" s="1"/>
  <c r="Y212" i="3" s="1"/>
  <c r="U213" i="3"/>
  <c r="U214" i="3"/>
  <c r="U215" i="3"/>
  <c r="W215" i="3" s="1"/>
  <c r="Y215" i="3" s="1"/>
  <c r="U216" i="3"/>
  <c r="U217" i="3"/>
  <c r="U218" i="3"/>
  <c r="W218" i="3" s="1"/>
  <c r="Y218" i="3" s="1"/>
  <c r="U219" i="3"/>
  <c r="U220" i="3"/>
  <c r="W220" i="3" s="1"/>
  <c r="Y220" i="3" s="1"/>
  <c r="U221" i="3"/>
  <c r="W221" i="3" s="1"/>
  <c r="Y221" i="3" s="1"/>
  <c r="U222" i="3"/>
  <c r="U223" i="3"/>
  <c r="U224" i="3"/>
  <c r="W224" i="3" s="1"/>
  <c r="Y224" i="3" s="1"/>
  <c r="U225" i="3"/>
  <c r="U226" i="3"/>
  <c r="W226" i="3" s="1"/>
  <c r="Y226" i="3" s="1"/>
  <c r="U227" i="3"/>
  <c r="W227" i="3" s="1"/>
  <c r="Y227" i="3" s="1"/>
  <c r="U228" i="3"/>
  <c r="U229" i="3"/>
  <c r="U230" i="3"/>
  <c r="U231" i="3"/>
  <c r="U232" i="3"/>
  <c r="U233" i="3"/>
  <c r="W233" i="3" s="1"/>
  <c r="Y233" i="3" s="1"/>
  <c r="U234" i="3"/>
  <c r="U235" i="3"/>
  <c r="U236" i="3"/>
  <c r="U237" i="3"/>
  <c r="U238" i="3"/>
  <c r="W238" i="3" s="1"/>
  <c r="Y238" i="3" s="1"/>
  <c r="U239" i="3"/>
  <c r="W239" i="3" s="1"/>
  <c r="Y239" i="3" s="1"/>
  <c r="U240" i="3"/>
  <c r="U241" i="3"/>
  <c r="U242" i="3"/>
  <c r="U243" i="3"/>
  <c r="U244" i="3"/>
  <c r="W244" i="3" s="1"/>
  <c r="Y244" i="3" s="1"/>
  <c r="U245" i="3"/>
  <c r="W245" i="3" s="1"/>
  <c r="Y245" i="3" s="1"/>
  <c r="U246" i="3"/>
  <c r="U247" i="3"/>
  <c r="U248" i="3"/>
  <c r="U249" i="3"/>
  <c r="U250" i="3"/>
  <c r="U251" i="3"/>
  <c r="W251" i="3" s="1"/>
  <c r="Y251" i="3" s="1"/>
  <c r="U252" i="3"/>
  <c r="U253" i="3"/>
  <c r="U254" i="3"/>
  <c r="U255" i="3"/>
  <c r="U256" i="3"/>
  <c r="U257" i="3"/>
  <c r="W257" i="3" s="1"/>
  <c r="Y257" i="3" s="1"/>
  <c r="U258" i="3"/>
  <c r="U259" i="3"/>
  <c r="U260" i="3"/>
  <c r="U261" i="3"/>
  <c r="U262" i="3"/>
  <c r="W262" i="3" s="1"/>
  <c r="Y262" i="3" s="1"/>
  <c r="U263" i="3"/>
  <c r="W263" i="3" s="1"/>
  <c r="Y263" i="3" s="1"/>
  <c r="U264" i="3"/>
  <c r="U265" i="3"/>
  <c r="U266" i="3"/>
  <c r="U267" i="3"/>
  <c r="U268" i="3"/>
  <c r="W268" i="3" s="1"/>
  <c r="Y268" i="3" s="1"/>
  <c r="X268" i="3" s="1"/>
  <c r="U269" i="3"/>
  <c r="W269" i="3" s="1"/>
  <c r="Y269" i="3" s="1"/>
  <c r="U270" i="3"/>
  <c r="U271" i="3"/>
  <c r="U272" i="3"/>
  <c r="U273" i="3"/>
  <c r="U274" i="3"/>
  <c r="U275" i="3"/>
  <c r="W275" i="3" s="1"/>
  <c r="Y275" i="3" s="1"/>
  <c r="U276" i="3"/>
  <c r="U277" i="3"/>
  <c r="U278" i="3"/>
  <c r="U279" i="3"/>
  <c r="U280" i="3"/>
  <c r="W280" i="3" s="1"/>
  <c r="Y280" i="3" s="1"/>
  <c r="U281" i="3"/>
  <c r="W281" i="3" s="1"/>
  <c r="Y281" i="3" s="1"/>
  <c r="U282" i="3"/>
  <c r="U283" i="3"/>
  <c r="U284" i="3"/>
  <c r="U285" i="3"/>
  <c r="U286" i="3"/>
  <c r="W286" i="3" s="1"/>
  <c r="Y286" i="3" s="1"/>
  <c r="U287" i="3"/>
  <c r="W287" i="3" s="1"/>
  <c r="Y287" i="3" s="1"/>
  <c r="U288" i="3"/>
  <c r="U289" i="3"/>
  <c r="U290" i="3"/>
  <c r="U291" i="3"/>
  <c r="U292" i="3"/>
  <c r="U293" i="3"/>
  <c r="W293" i="3" s="1"/>
  <c r="Y293" i="3" s="1"/>
  <c r="U294" i="3"/>
  <c r="U295" i="3"/>
  <c r="U296" i="3"/>
  <c r="U297" i="3"/>
  <c r="U298" i="3"/>
  <c r="U299" i="3"/>
  <c r="W299" i="3" s="1"/>
  <c r="Y299" i="3" s="1"/>
  <c r="U300" i="3"/>
  <c r="U301" i="3"/>
  <c r="U302" i="3"/>
  <c r="U303" i="3"/>
  <c r="U304" i="3"/>
  <c r="U305" i="3"/>
  <c r="U306" i="3"/>
  <c r="U307" i="3"/>
  <c r="U308" i="3"/>
  <c r="U309" i="3"/>
  <c r="U310" i="3"/>
  <c r="U311" i="3"/>
  <c r="W311" i="3" s="1"/>
  <c r="Y311" i="3" s="1"/>
  <c r="U312" i="3"/>
  <c r="U313" i="3"/>
  <c r="U314" i="3"/>
  <c r="U315" i="3"/>
  <c r="U316" i="3"/>
  <c r="U317" i="3"/>
  <c r="W317" i="3" s="1"/>
  <c r="Y317" i="3" s="1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W335" i="3" s="1"/>
  <c r="Y335" i="3" s="1"/>
  <c r="X335" i="3" s="1"/>
  <c r="U336" i="3"/>
  <c r="U337" i="3"/>
  <c r="U338" i="3"/>
  <c r="U339" i="3"/>
  <c r="U340" i="3"/>
  <c r="W340" i="3" s="1"/>
  <c r="Y340" i="3" s="1"/>
  <c r="U341" i="3"/>
  <c r="W341" i="3" s="1"/>
  <c r="Y341" i="3" s="1"/>
  <c r="U342" i="3"/>
  <c r="U343" i="3"/>
  <c r="U344" i="3"/>
  <c r="U345" i="3"/>
  <c r="U346" i="3"/>
  <c r="U347" i="3"/>
  <c r="W347" i="3" s="1"/>
  <c r="Y347" i="3" s="1"/>
  <c r="U348" i="3"/>
  <c r="U349" i="3"/>
  <c r="U350" i="3"/>
  <c r="U351" i="3"/>
  <c r="U352" i="3"/>
  <c r="W352" i="3" s="1"/>
  <c r="Y352" i="3" s="1"/>
  <c r="U353" i="3"/>
  <c r="W353" i="3" s="1"/>
  <c r="Y353" i="3" s="1"/>
  <c r="X353" i="3" s="1"/>
  <c r="U354" i="3"/>
  <c r="U355" i="3"/>
  <c r="U356" i="3"/>
  <c r="U357" i="3"/>
  <c r="U358" i="3"/>
  <c r="U359" i="3"/>
  <c r="W359" i="3" s="1"/>
  <c r="Y359" i="3" s="1"/>
  <c r="U360" i="3"/>
  <c r="U361" i="3"/>
  <c r="U362" i="3"/>
  <c r="U363" i="3"/>
  <c r="U364" i="3"/>
  <c r="U365" i="3"/>
  <c r="W365" i="3" s="1"/>
  <c r="Y365" i="3" s="1"/>
  <c r="U366" i="3"/>
  <c r="A367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9" i="2"/>
  <c r="H290" i="2"/>
  <c r="H291" i="2"/>
  <c r="H292" i="2"/>
  <c r="H293" i="2"/>
  <c r="H294" i="2"/>
  <c r="H295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9" i="2"/>
  <c r="F290" i="2"/>
  <c r="F291" i="2"/>
  <c r="F292" i="2"/>
  <c r="F293" i="2"/>
  <c r="F294" i="2"/>
  <c r="F295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B19" i="6"/>
  <c r="B17" i="6"/>
  <c r="B20" i="6" s="1"/>
  <c r="C20" i="6" s="1"/>
  <c r="B13" i="6"/>
  <c r="J992" i="2"/>
  <c r="B99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9" i="2"/>
  <c r="I290" i="2"/>
  <c r="I291" i="2"/>
  <c r="I292" i="2"/>
  <c r="I293" i="2"/>
  <c r="I294" i="2"/>
  <c r="I295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2" i="4"/>
  <c r="G783" i="4"/>
  <c r="G784" i="4"/>
  <c r="G785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B8" i="6"/>
  <c r="B6" i="6"/>
  <c r="B9" i="6" s="1"/>
  <c r="H987" i="4"/>
  <c r="B987" i="4"/>
  <c r="B10" i="6" l="1"/>
  <c r="C10" i="6" s="1"/>
  <c r="C9" i="6"/>
  <c r="W362" i="3"/>
  <c r="Y362" i="3" s="1"/>
  <c r="W356" i="3"/>
  <c r="Y356" i="3" s="1"/>
  <c r="W350" i="3"/>
  <c r="Y350" i="3" s="1"/>
  <c r="W338" i="3"/>
  <c r="Y338" i="3" s="1"/>
  <c r="X338" i="3" s="1"/>
  <c r="W332" i="3"/>
  <c r="Y332" i="3" s="1"/>
  <c r="X332" i="3" s="1"/>
  <c r="W326" i="3"/>
  <c r="Y326" i="3" s="1"/>
  <c r="W320" i="3"/>
  <c r="Y320" i="3" s="1"/>
  <c r="W314" i="3"/>
  <c r="Y314" i="3" s="1"/>
  <c r="X314" i="3" s="1"/>
  <c r="W308" i="3"/>
  <c r="Y308" i="3" s="1"/>
  <c r="W302" i="3"/>
  <c r="Y302" i="3" s="1"/>
  <c r="X302" i="3" s="1"/>
  <c r="W296" i="3"/>
  <c r="Y296" i="3" s="1"/>
  <c r="X296" i="3" s="1"/>
  <c r="W290" i="3"/>
  <c r="Y290" i="3" s="1"/>
  <c r="X290" i="3" s="1"/>
  <c r="W284" i="3"/>
  <c r="Y284" i="3" s="1"/>
  <c r="W278" i="3"/>
  <c r="Y278" i="3" s="1"/>
  <c r="X278" i="3" s="1"/>
  <c r="W272" i="3"/>
  <c r="Y272" i="3" s="1"/>
  <c r="W266" i="3"/>
  <c r="Y266" i="3" s="1"/>
  <c r="X266" i="3" s="1"/>
  <c r="W260" i="3"/>
  <c r="Y260" i="3" s="1"/>
  <c r="X260" i="3" s="1"/>
  <c r="W254" i="3"/>
  <c r="Y254" i="3" s="1"/>
  <c r="X254" i="3" s="1"/>
  <c r="W248" i="3"/>
  <c r="Y248" i="3" s="1"/>
  <c r="W242" i="3"/>
  <c r="Y242" i="3" s="1"/>
  <c r="X242" i="3" s="1"/>
  <c r="W236" i="3"/>
  <c r="Y236" i="3" s="1"/>
  <c r="W230" i="3"/>
  <c r="Y230" i="3" s="1"/>
  <c r="W194" i="3"/>
  <c r="Y194" i="3" s="1"/>
  <c r="X194" i="3" s="1"/>
  <c r="W357" i="3"/>
  <c r="Y357" i="3" s="1"/>
  <c r="X357" i="3" s="1"/>
  <c r="W333" i="3"/>
  <c r="Y333" i="3" s="1"/>
  <c r="X333" i="3" s="1"/>
  <c r="W327" i="3"/>
  <c r="Y327" i="3" s="1"/>
  <c r="X327" i="3" s="1"/>
  <c r="W321" i="3"/>
  <c r="Y321" i="3" s="1"/>
  <c r="W315" i="3"/>
  <c r="Y315" i="3" s="1"/>
  <c r="X315" i="3" s="1"/>
  <c r="W309" i="3"/>
  <c r="Y309" i="3" s="1"/>
  <c r="X309" i="3" s="1"/>
  <c r="W303" i="3"/>
  <c r="Y303" i="3" s="1"/>
  <c r="X303" i="3" s="1"/>
  <c r="W297" i="3"/>
  <c r="Y297" i="3" s="1"/>
  <c r="X297" i="3" s="1"/>
  <c r="W291" i="3"/>
  <c r="Y291" i="3" s="1"/>
  <c r="X291" i="3" s="1"/>
  <c r="W285" i="3"/>
  <c r="Y285" i="3" s="1"/>
  <c r="X285" i="3" s="1"/>
  <c r="W279" i="3"/>
  <c r="Y279" i="3" s="1"/>
  <c r="X279" i="3" s="1"/>
  <c r="W273" i="3"/>
  <c r="Y273" i="3" s="1"/>
  <c r="X273" i="3" s="1"/>
  <c r="W267" i="3"/>
  <c r="Y267" i="3" s="1"/>
  <c r="X267" i="3" s="1"/>
  <c r="W261" i="3"/>
  <c r="Y261" i="3" s="1"/>
  <c r="X261" i="3" s="1"/>
  <c r="W255" i="3"/>
  <c r="Y255" i="3" s="1"/>
  <c r="W249" i="3"/>
  <c r="Y249" i="3" s="1"/>
  <c r="X249" i="3" s="1"/>
  <c r="W243" i="3"/>
  <c r="Y243" i="3" s="1"/>
  <c r="X243" i="3" s="1"/>
  <c r="W237" i="3"/>
  <c r="Y237" i="3" s="1"/>
  <c r="X237" i="3" s="1"/>
  <c r="W231" i="3"/>
  <c r="Y231" i="3" s="1"/>
  <c r="X231" i="3" s="1"/>
  <c r="W225" i="3"/>
  <c r="Y225" i="3" s="1"/>
  <c r="X225" i="3" s="1"/>
  <c r="W219" i="3"/>
  <c r="Y219" i="3" s="1"/>
  <c r="X219" i="3" s="1"/>
  <c r="W213" i="3"/>
  <c r="Y213" i="3" s="1"/>
  <c r="X213" i="3" s="1"/>
  <c r="W207" i="3"/>
  <c r="Y207" i="3" s="1"/>
  <c r="X207" i="3" s="1"/>
  <c r="W201" i="3"/>
  <c r="Y201" i="3" s="1"/>
  <c r="X201" i="3" s="1"/>
  <c r="W195" i="3"/>
  <c r="Y195" i="3" s="1"/>
  <c r="X195" i="3" s="1"/>
  <c r="W189" i="3"/>
  <c r="Y189" i="3" s="1"/>
  <c r="W183" i="3"/>
  <c r="Y183" i="3" s="1"/>
  <c r="X183" i="3" s="1"/>
  <c r="W177" i="3"/>
  <c r="Y177" i="3" s="1"/>
  <c r="X177" i="3" s="1"/>
  <c r="W171" i="3"/>
  <c r="Y171" i="3" s="1"/>
  <c r="X171" i="3" s="1"/>
  <c r="W165" i="3"/>
  <c r="Y165" i="3" s="1"/>
  <c r="X165" i="3" s="1"/>
  <c r="W159" i="3"/>
  <c r="Y159" i="3" s="1"/>
  <c r="X159" i="3" s="1"/>
  <c r="W153" i="3"/>
  <c r="Y153" i="3" s="1"/>
  <c r="X153" i="3" s="1"/>
  <c r="W147" i="3"/>
  <c r="Y147" i="3" s="1"/>
  <c r="X147" i="3" s="1"/>
  <c r="W141" i="3"/>
  <c r="Y141" i="3" s="1"/>
  <c r="X141" i="3" s="1"/>
  <c r="W135" i="3"/>
  <c r="Y135" i="3" s="1"/>
  <c r="X135" i="3" s="1"/>
  <c r="W129" i="3"/>
  <c r="Y129" i="3" s="1"/>
  <c r="X129" i="3" s="1"/>
  <c r="W123" i="3"/>
  <c r="Y123" i="3" s="1"/>
  <c r="X123" i="3" s="1"/>
  <c r="W117" i="3"/>
  <c r="Y117" i="3" s="1"/>
  <c r="X117" i="3" s="1"/>
  <c r="W111" i="3"/>
  <c r="Y111" i="3" s="1"/>
  <c r="X111" i="3" s="1"/>
  <c r="W105" i="3"/>
  <c r="Y105" i="3" s="1"/>
  <c r="X105" i="3" s="1"/>
  <c r="W99" i="3"/>
  <c r="Y99" i="3" s="1"/>
  <c r="X99" i="3" s="1"/>
  <c r="W93" i="3"/>
  <c r="Y93" i="3" s="1"/>
  <c r="X93" i="3" s="1"/>
  <c r="W87" i="3"/>
  <c r="Y87" i="3" s="1"/>
  <c r="X87" i="3" s="1"/>
  <c r="W81" i="3"/>
  <c r="Y81" i="3" s="1"/>
  <c r="X81" i="3" s="1"/>
  <c r="W75" i="3"/>
  <c r="Y75" i="3" s="1"/>
  <c r="X75" i="3" s="1"/>
  <c r="W69" i="3"/>
  <c r="Y69" i="3" s="1"/>
  <c r="X69" i="3" s="1"/>
  <c r="W63" i="3"/>
  <c r="Y63" i="3" s="1"/>
  <c r="X63" i="3" s="1"/>
  <c r="W57" i="3"/>
  <c r="Y57" i="3" s="1"/>
  <c r="X57" i="3" s="1"/>
  <c r="W51" i="3"/>
  <c r="Y51" i="3" s="1"/>
  <c r="X51" i="3" s="1"/>
  <c r="W361" i="3"/>
  <c r="Y361" i="3" s="1"/>
  <c r="X361" i="3" s="1"/>
  <c r="W355" i="3"/>
  <c r="Y355" i="3" s="1"/>
  <c r="X355" i="3" s="1"/>
  <c r="W343" i="3"/>
  <c r="Y343" i="3" s="1"/>
  <c r="X343" i="3" s="1"/>
  <c r="W337" i="3"/>
  <c r="Y337" i="3" s="1"/>
  <c r="X337" i="3" s="1"/>
  <c r="W331" i="3"/>
  <c r="Y331" i="3" s="1"/>
  <c r="X331" i="3" s="1"/>
  <c r="W325" i="3"/>
  <c r="Y325" i="3" s="1"/>
  <c r="X325" i="3" s="1"/>
  <c r="W319" i="3"/>
  <c r="Y319" i="3" s="1"/>
  <c r="W313" i="3"/>
  <c r="Y313" i="3" s="1"/>
  <c r="X313" i="3" s="1"/>
  <c r="W307" i="3"/>
  <c r="Y307" i="3" s="1"/>
  <c r="X307" i="3" s="1"/>
  <c r="W301" i="3"/>
  <c r="Y301" i="3" s="1"/>
  <c r="X301" i="3" s="1"/>
  <c r="W295" i="3"/>
  <c r="Y295" i="3" s="1"/>
  <c r="X295" i="3" s="1"/>
  <c r="W289" i="3"/>
  <c r="Y289" i="3" s="1"/>
  <c r="W283" i="3"/>
  <c r="Y283" i="3" s="1"/>
  <c r="X283" i="3" s="1"/>
  <c r="W277" i="3"/>
  <c r="Y277" i="3" s="1"/>
  <c r="X277" i="3" s="1"/>
  <c r="W271" i="3"/>
  <c r="Y271" i="3" s="1"/>
  <c r="X271" i="3" s="1"/>
  <c r="W265" i="3"/>
  <c r="Y265" i="3" s="1"/>
  <c r="X265" i="3" s="1"/>
  <c r="W259" i="3"/>
  <c r="Y259" i="3" s="1"/>
  <c r="X259" i="3" s="1"/>
  <c r="W253" i="3"/>
  <c r="Y253" i="3" s="1"/>
  <c r="X253" i="3" s="1"/>
  <c r="W247" i="3"/>
  <c r="Y247" i="3" s="1"/>
  <c r="X247" i="3" s="1"/>
  <c r="W241" i="3"/>
  <c r="Y241" i="3" s="1"/>
  <c r="X241" i="3" s="1"/>
  <c r="W235" i="3"/>
  <c r="Y235" i="3" s="1"/>
  <c r="X235" i="3" s="1"/>
  <c r="W229" i="3"/>
  <c r="Y229" i="3" s="1"/>
  <c r="X229" i="3" s="1"/>
  <c r="W223" i="3"/>
  <c r="Y223" i="3" s="1"/>
  <c r="X223" i="3" s="1"/>
  <c r="W217" i="3"/>
  <c r="Y217" i="3" s="1"/>
  <c r="X217" i="3" s="1"/>
  <c r="W211" i="3"/>
  <c r="Y211" i="3" s="1"/>
  <c r="X211" i="3" s="1"/>
  <c r="W205" i="3"/>
  <c r="Y205" i="3" s="1"/>
  <c r="X205" i="3" s="1"/>
  <c r="W199" i="3"/>
  <c r="Y199" i="3" s="1"/>
  <c r="X199" i="3" s="1"/>
  <c r="W193" i="3"/>
  <c r="Y193" i="3" s="1"/>
  <c r="X193" i="3" s="1"/>
  <c r="W187" i="3"/>
  <c r="Y187" i="3" s="1"/>
  <c r="X187" i="3" s="1"/>
  <c r="W181" i="3"/>
  <c r="Y181" i="3" s="1"/>
  <c r="X181" i="3" s="1"/>
  <c r="W175" i="3"/>
  <c r="Y175" i="3" s="1"/>
  <c r="X175" i="3" s="1"/>
  <c r="W169" i="3"/>
  <c r="Y169" i="3" s="1"/>
  <c r="W163" i="3"/>
  <c r="Y163" i="3" s="1"/>
  <c r="W157" i="3"/>
  <c r="Y157" i="3" s="1"/>
  <c r="X157" i="3" s="1"/>
  <c r="W151" i="3"/>
  <c r="Y151" i="3" s="1"/>
  <c r="X151" i="3" s="1"/>
  <c r="W145" i="3"/>
  <c r="Y145" i="3" s="1"/>
  <c r="X145" i="3" s="1"/>
  <c r="W139" i="3"/>
  <c r="Y139" i="3" s="1"/>
  <c r="W133" i="3"/>
  <c r="Y133" i="3" s="1"/>
  <c r="W127" i="3"/>
  <c r="Y127" i="3" s="1"/>
  <c r="X127" i="3" s="1"/>
  <c r="W121" i="3"/>
  <c r="Y121" i="3" s="1"/>
  <c r="X121" i="3" s="1"/>
  <c r="W115" i="3"/>
  <c r="Y115" i="3" s="1"/>
  <c r="X115" i="3" s="1"/>
  <c r="W109" i="3"/>
  <c r="Y109" i="3" s="1"/>
  <c r="W103" i="3"/>
  <c r="Y103" i="3" s="1"/>
  <c r="X103" i="3" s="1"/>
  <c r="W97" i="3"/>
  <c r="Y97" i="3" s="1"/>
  <c r="X97" i="3" s="1"/>
  <c r="W91" i="3"/>
  <c r="Y91" i="3" s="1"/>
  <c r="X91" i="3" s="1"/>
  <c r="W85" i="3"/>
  <c r="Y85" i="3" s="1"/>
  <c r="X85" i="3" s="1"/>
  <c r="W79" i="3"/>
  <c r="Y79" i="3" s="1"/>
  <c r="X79" i="3" s="1"/>
  <c r="W73" i="3"/>
  <c r="Y73" i="3" s="1"/>
  <c r="X73" i="3" s="1"/>
  <c r="W67" i="3"/>
  <c r="Y67" i="3" s="1"/>
  <c r="X67" i="3" s="1"/>
  <c r="W61" i="3"/>
  <c r="Y61" i="3" s="1"/>
  <c r="X61" i="3" s="1"/>
  <c r="W55" i="3"/>
  <c r="Y55" i="3" s="1"/>
  <c r="X55" i="3" s="1"/>
  <c r="W49" i="3"/>
  <c r="Y49" i="3" s="1"/>
  <c r="X49" i="3" s="1"/>
  <c r="W43" i="3"/>
  <c r="Y43" i="3" s="1"/>
  <c r="X43" i="3" s="1"/>
  <c r="W37" i="3"/>
  <c r="Y37" i="3" s="1"/>
  <c r="X37" i="3" s="1"/>
  <c r="W31" i="3"/>
  <c r="Y31" i="3" s="1"/>
  <c r="X31" i="3" s="1"/>
  <c r="W25" i="3"/>
  <c r="Y25" i="3" s="1"/>
  <c r="W19" i="3"/>
  <c r="Y19" i="3" s="1"/>
  <c r="X19" i="3" s="1"/>
  <c r="W13" i="3"/>
  <c r="Y13" i="3" s="1"/>
  <c r="X13" i="3" s="1"/>
  <c r="W7" i="3"/>
  <c r="Y7" i="3" s="1"/>
  <c r="X7" i="3" s="1"/>
  <c r="W101" i="3"/>
  <c r="Y101" i="3" s="1"/>
  <c r="X101" i="3" s="1"/>
  <c r="W282" i="3"/>
  <c r="Y282" i="3" s="1"/>
  <c r="X282" i="3" s="1"/>
  <c r="W12" i="3"/>
  <c r="Y12" i="3" s="1"/>
  <c r="X12" i="3" s="1"/>
  <c r="W366" i="3"/>
  <c r="Y366" i="3" s="1"/>
  <c r="X366" i="3" s="1"/>
  <c r="W360" i="3"/>
  <c r="Y360" i="3" s="1"/>
  <c r="X360" i="3" s="1"/>
  <c r="W324" i="3"/>
  <c r="Y324" i="3" s="1"/>
  <c r="X324" i="3" s="1"/>
  <c r="W240" i="3"/>
  <c r="Y240" i="3" s="1"/>
  <c r="X240" i="3" s="1"/>
  <c r="W198" i="3"/>
  <c r="Y198" i="3" s="1"/>
  <c r="X198" i="3" s="1"/>
  <c r="W156" i="3"/>
  <c r="Y156" i="3" s="1"/>
  <c r="X156" i="3" s="1"/>
  <c r="W102" i="3"/>
  <c r="Y102" i="3" s="1"/>
  <c r="X102" i="3" s="1"/>
  <c r="W96" i="3"/>
  <c r="Y96" i="3" s="1"/>
  <c r="X96" i="3" s="1"/>
  <c r="W54" i="3"/>
  <c r="Y54" i="3" s="1"/>
  <c r="X54" i="3" s="1"/>
  <c r="W329" i="3"/>
  <c r="Y329" i="3" s="1"/>
  <c r="X329" i="3" s="1"/>
  <c r="W323" i="3"/>
  <c r="Y323" i="3" s="1"/>
  <c r="X323" i="3" s="1"/>
  <c r="W305" i="3"/>
  <c r="Y305" i="3" s="1"/>
  <c r="X305" i="3" s="1"/>
  <c r="W349" i="3"/>
  <c r="Y349" i="3" s="1"/>
  <c r="X349" i="3" s="1"/>
  <c r="W342" i="3"/>
  <c r="Y342" i="3" s="1"/>
  <c r="X342" i="3" s="1"/>
  <c r="W330" i="3"/>
  <c r="Y330" i="3" s="1"/>
  <c r="X330" i="3" s="1"/>
  <c r="W318" i="3"/>
  <c r="Y318" i="3" s="1"/>
  <c r="X318" i="3" s="1"/>
  <c r="W300" i="3"/>
  <c r="Y300" i="3" s="1"/>
  <c r="X300" i="3" s="1"/>
  <c r="W276" i="3"/>
  <c r="Y276" i="3" s="1"/>
  <c r="X276" i="3" s="1"/>
  <c r="W258" i="3"/>
  <c r="Y258" i="3" s="1"/>
  <c r="X258" i="3" s="1"/>
  <c r="W222" i="3"/>
  <c r="Y222" i="3" s="1"/>
  <c r="X222" i="3" s="1"/>
  <c r="W204" i="3"/>
  <c r="Y204" i="3" s="1"/>
  <c r="X204" i="3" s="1"/>
  <c r="W180" i="3"/>
  <c r="Y180" i="3" s="1"/>
  <c r="X180" i="3" s="1"/>
  <c r="W132" i="3"/>
  <c r="Y132" i="3" s="1"/>
  <c r="X132" i="3" s="1"/>
  <c r="W72" i="3"/>
  <c r="Y72" i="3" s="1"/>
  <c r="X72" i="3" s="1"/>
  <c r="W18" i="3"/>
  <c r="Y18" i="3" s="1"/>
  <c r="W364" i="3"/>
  <c r="Y364" i="3" s="1"/>
  <c r="X364" i="3" s="1"/>
  <c r="W346" i="3"/>
  <c r="Y346" i="3" s="1"/>
  <c r="X346" i="3" s="1"/>
  <c r="W334" i="3"/>
  <c r="Y334" i="3" s="1"/>
  <c r="X334" i="3" s="1"/>
  <c r="W328" i="3"/>
  <c r="Y328" i="3" s="1"/>
  <c r="X328" i="3" s="1"/>
  <c r="W322" i="3"/>
  <c r="Y322" i="3" s="1"/>
  <c r="X322" i="3" s="1"/>
  <c r="W316" i="3"/>
  <c r="Y316" i="3" s="1"/>
  <c r="X316" i="3" s="1"/>
  <c r="W310" i="3"/>
  <c r="Y310" i="3" s="1"/>
  <c r="X310" i="3" s="1"/>
  <c r="W304" i="3"/>
  <c r="Y304" i="3" s="1"/>
  <c r="X304" i="3" s="1"/>
  <c r="W298" i="3"/>
  <c r="Y298" i="3" s="1"/>
  <c r="X298" i="3" s="1"/>
  <c r="W292" i="3"/>
  <c r="Y292" i="3" s="1"/>
  <c r="X292" i="3" s="1"/>
  <c r="W274" i="3"/>
  <c r="Y274" i="3" s="1"/>
  <c r="X274" i="3" s="1"/>
  <c r="W256" i="3"/>
  <c r="Y256" i="3" s="1"/>
  <c r="X256" i="3" s="1"/>
  <c r="W250" i="3"/>
  <c r="Y250" i="3" s="1"/>
  <c r="X250" i="3" s="1"/>
  <c r="W232" i="3"/>
  <c r="Y232" i="3" s="1"/>
  <c r="X232" i="3" s="1"/>
  <c r="W214" i="3"/>
  <c r="Y214" i="3" s="1"/>
  <c r="X214" i="3" s="1"/>
  <c r="W208" i="3"/>
  <c r="Y208" i="3" s="1"/>
  <c r="X208" i="3" s="1"/>
  <c r="W202" i="3"/>
  <c r="Y202" i="3" s="1"/>
  <c r="X202" i="3" s="1"/>
  <c r="W196" i="3"/>
  <c r="Y196" i="3" s="1"/>
  <c r="X196" i="3" s="1"/>
  <c r="W190" i="3"/>
  <c r="Y190" i="3" s="1"/>
  <c r="X190" i="3" s="1"/>
  <c r="W184" i="3"/>
  <c r="Y184" i="3" s="1"/>
  <c r="X184" i="3" s="1"/>
  <c r="W178" i="3"/>
  <c r="Y178" i="3" s="1"/>
  <c r="X178" i="3" s="1"/>
  <c r="W172" i="3"/>
  <c r="Y172" i="3" s="1"/>
  <c r="X172" i="3" s="1"/>
  <c r="W166" i="3"/>
  <c r="Y166" i="3" s="1"/>
  <c r="X166" i="3" s="1"/>
  <c r="W160" i="3"/>
  <c r="Y160" i="3" s="1"/>
  <c r="X160" i="3" s="1"/>
  <c r="W154" i="3"/>
  <c r="Y154" i="3" s="1"/>
  <c r="X154" i="3" s="1"/>
  <c r="W142" i="3"/>
  <c r="Y142" i="3" s="1"/>
  <c r="X142" i="3" s="1"/>
  <c r="W124" i="3"/>
  <c r="Y124" i="3" s="1"/>
  <c r="X124" i="3" s="1"/>
  <c r="W118" i="3"/>
  <c r="Y118" i="3" s="1"/>
  <c r="X118" i="3" s="1"/>
  <c r="W112" i="3"/>
  <c r="Y112" i="3" s="1"/>
  <c r="X112" i="3" s="1"/>
  <c r="W106" i="3"/>
  <c r="Y106" i="3" s="1"/>
  <c r="X106" i="3" s="1"/>
  <c r="W100" i="3"/>
  <c r="Y100" i="3" s="1"/>
  <c r="X100" i="3" s="1"/>
  <c r="W82" i="3"/>
  <c r="Y82" i="3" s="1"/>
  <c r="X82" i="3" s="1"/>
  <c r="W64" i="3"/>
  <c r="Y64" i="3" s="1"/>
  <c r="W52" i="3"/>
  <c r="Y52" i="3" s="1"/>
  <c r="X52" i="3" s="1"/>
  <c r="W46" i="3"/>
  <c r="Y46" i="3" s="1"/>
  <c r="X46" i="3" s="1"/>
  <c r="W34" i="3"/>
  <c r="Y34" i="3" s="1"/>
  <c r="X34" i="3" s="1"/>
  <c r="W28" i="3"/>
  <c r="Y28" i="3" s="1"/>
  <c r="X28" i="3" s="1"/>
  <c r="W348" i="3"/>
  <c r="Y348" i="3" s="1"/>
  <c r="X348" i="3" s="1"/>
  <c r="W336" i="3"/>
  <c r="Y336" i="3" s="1"/>
  <c r="X336" i="3" s="1"/>
  <c r="W312" i="3"/>
  <c r="Y312" i="3" s="1"/>
  <c r="X312" i="3" s="1"/>
  <c r="W294" i="3"/>
  <c r="Y294" i="3" s="1"/>
  <c r="X294" i="3" s="1"/>
  <c r="W270" i="3"/>
  <c r="Y270" i="3" s="1"/>
  <c r="X270" i="3" s="1"/>
  <c r="W252" i="3"/>
  <c r="Y252" i="3" s="1"/>
  <c r="X252" i="3" s="1"/>
  <c r="W228" i="3"/>
  <c r="Y228" i="3" s="1"/>
  <c r="X228" i="3" s="1"/>
  <c r="W210" i="3"/>
  <c r="Y210" i="3" s="1"/>
  <c r="X210" i="3" s="1"/>
  <c r="W186" i="3"/>
  <c r="Y186" i="3" s="1"/>
  <c r="X186" i="3" s="1"/>
  <c r="W174" i="3"/>
  <c r="Y174" i="3" s="1"/>
  <c r="X174" i="3" s="1"/>
  <c r="W162" i="3"/>
  <c r="Y162" i="3" s="1"/>
  <c r="X162" i="3" s="1"/>
  <c r="W150" i="3"/>
  <c r="Y150" i="3" s="1"/>
  <c r="X150" i="3" s="1"/>
  <c r="W144" i="3"/>
  <c r="Y144" i="3" s="1"/>
  <c r="X144" i="3" s="1"/>
  <c r="W126" i="3"/>
  <c r="Y126" i="3" s="1"/>
  <c r="X126" i="3" s="1"/>
  <c r="W114" i="3"/>
  <c r="Y114" i="3" s="1"/>
  <c r="X114" i="3" s="1"/>
  <c r="W90" i="3"/>
  <c r="Y90" i="3" s="1"/>
  <c r="X90" i="3" s="1"/>
  <c r="W78" i="3"/>
  <c r="Y78" i="3" s="1"/>
  <c r="X78" i="3" s="1"/>
  <c r="W60" i="3"/>
  <c r="Y60" i="3" s="1"/>
  <c r="X60" i="3" s="1"/>
  <c r="W48" i="3"/>
  <c r="Y48" i="3" s="1"/>
  <c r="X48" i="3" s="1"/>
  <c r="W30" i="3"/>
  <c r="Y30" i="3" s="1"/>
  <c r="X30" i="3" s="1"/>
  <c r="W24" i="3"/>
  <c r="Y24" i="3" s="1"/>
  <c r="X24" i="3" s="1"/>
  <c r="W363" i="3"/>
  <c r="Y363" i="3" s="1"/>
  <c r="X363" i="3" s="1"/>
  <c r="W351" i="3"/>
  <c r="Y351" i="3" s="1"/>
  <c r="X351" i="3" s="1"/>
  <c r="W345" i="3"/>
  <c r="Y345" i="3" s="1"/>
  <c r="X345" i="3" s="1"/>
  <c r="W339" i="3"/>
  <c r="Y339" i="3" s="1"/>
  <c r="X339" i="3" s="1"/>
  <c r="W354" i="3"/>
  <c r="Y354" i="3" s="1"/>
  <c r="X354" i="3" s="1"/>
  <c r="W306" i="3"/>
  <c r="Y306" i="3" s="1"/>
  <c r="X306" i="3" s="1"/>
  <c r="W288" i="3"/>
  <c r="Y288" i="3" s="1"/>
  <c r="X288" i="3" s="1"/>
  <c r="W264" i="3"/>
  <c r="Y264" i="3" s="1"/>
  <c r="X264" i="3" s="1"/>
  <c r="W246" i="3"/>
  <c r="Y246" i="3" s="1"/>
  <c r="X246" i="3" s="1"/>
  <c r="W234" i="3"/>
  <c r="Y234" i="3" s="1"/>
  <c r="X234" i="3" s="1"/>
  <c r="W216" i="3"/>
  <c r="Y216" i="3" s="1"/>
  <c r="X216" i="3" s="1"/>
  <c r="W192" i="3"/>
  <c r="Y192" i="3" s="1"/>
  <c r="X192" i="3" s="1"/>
  <c r="W168" i="3"/>
  <c r="Y168" i="3" s="1"/>
  <c r="X168" i="3" s="1"/>
  <c r="W138" i="3"/>
  <c r="Y138" i="3" s="1"/>
  <c r="X138" i="3" s="1"/>
  <c r="W120" i="3"/>
  <c r="Y120" i="3" s="1"/>
  <c r="X120" i="3" s="1"/>
  <c r="W108" i="3"/>
  <c r="Y108" i="3" s="1"/>
  <c r="X108" i="3" s="1"/>
  <c r="W84" i="3"/>
  <c r="Y84" i="3" s="1"/>
  <c r="X84" i="3" s="1"/>
  <c r="W66" i="3"/>
  <c r="Y66" i="3" s="1"/>
  <c r="X66" i="3" s="1"/>
  <c r="W42" i="3"/>
  <c r="Y42" i="3" s="1"/>
  <c r="X42" i="3" s="1"/>
  <c r="W36" i="3"/>
  <c r="Y36" i="3" s="1"/>
  <c r="X36" i="3" s="1"/>
  <c r="W6" i="3"/>
  <c r="Y6" i="3" s="1"/>
  <c r="X6" i="3" s="1"/>
  <c r="W358" i="3"/>
  <c r="Y358" i="3" s="1"/>
  <c r="X358" i="3" s="1"/>
  <c r="W344" i="3"/>
  <c r="Y344" i="3" s="1"/>
  <c r="X344" i="3" s="1"/>
  <c r="X14" i="3"/>
  <c r="X133" i="3"/>
  <c r="X365" i="3"/>
  <c r="X359" i="3"/>
  <c r="X341" i="3"/>
  <c r="X293" i="3"/>
  <c r="X287" i="3"/>
  <c r="X269" i="3"/>
  <c r="X257" i="3"/>
  <c r="X227" i="3"/>
  <c r="X221" i="3"/>
  <c r="X191" i="3"/>
  <c r="X179" i="3"/>
  <c r="X173" i="3"/>
  <c r="X155" i="3"/>
  <c r="X149" i="3"/>
  <c r="X125" i="3"/>
  <c r="X95" i="3"/>
  <c r="X71" i="3"/>
  <c r="X53" i="3"/>
  <c r="X35" i="3"/>
  <c r="V367" i="3"/>
  <c r="X4" i="3"/>
  <c r="X321" i="3"/>
  <c r="X255" i="3"/>
  <c r="X189" i="3"/>
  <c r="X3" i="3"/>
  <c r="X289" i="3"/>
  <c r="X206" i="3"/>
  <c r="X134" i="3"/>
  <c r="X80" i="3"/>
  <c r="X50" i="3"/>
  <c r="X128" i="3"/>
  <c r="X74" i="3"/>
  <c r="B14" i="6"/>
  <c r="C14" i="6" s="1"/>
  <c r="X352" i="3"/>
  <c r="X280" i="3"/>
  <c r="X245" i="3"/>
  <c r="X239" i="3"/>
  <c r="X226" i="3"/>
  <c r="X212" i="3"/>
  <c r="X185" i="3"/>
  <c r="X170" i="3"/>
  <c r="X148" i="3"/>
  <c r="X86" i="3"/>
  <c r="X70" i="3"/>
  <c r="X56" i="3"/>
  <c r="X41" i="3"/>
  <c r="X317" i="3"/>
  <c r="X281" i="3"/>
  <c r="X233" i="3"/>
  <c r="X182" i="3"/>
  <c r="X308" i="3"/>
  <c r="X286" i="3"/>
  <c r="X272" i="3"/>
  <c r="X251" i="3"/>
  <c r="X224" i="3"/>
  <c r="X197" i="3"/>
  <c r="X176" i="3"/>
  <c r="X169" i="3"/>
  <c r="X161" i="3"/>
  <c r="X139" i="3"/>
  <c r="X131" i="3"/>
  <c r="X116" i="3"/>
  <c r="X107" i="3"/>
  <c r="X77" i="3"/>
  <c r="X62" i="3"/>
  <c r="X47" i="3"/>
  <c r="X347" i="3"/>
  <c r="X311" i="3"/>
  <c r="X275" i="3"/>
  <c r="X65" i="3"/>
  <c r="X350" i="3"/>
  <c r="X230" i="3"/>
  <c r="X122" i="3"/>
  <c r="X17" i="3"/>
  <c r="X218" i="3"/>
  <c r="X356" i="3"/>
  <c r="X320" i="3"/>
  <c r="X284" i="3"/>
  <c r="X263" i="3"/>
  <c r="X236" i="3"/>
  <c r="X215" i="3"/>
  <c r="X188" i="3"/>
  <c r="X167" i="3"/>
  <c r="X143" i="3"/>
  <c r="X98" i="3"/>
  <c r="X89" i="3"/>
  <c r="X59" i="3"/>
  <c r="X45" i="3"/>
  <c r="X38" i="3"/>
  <c r="X23" i="3"/>
  <c r="X299" i="3"/>
  <c r="X209" i="3"/>
  <c r="X164" i="3"/>
  <c r="X110" i="3"/>
  <c r="X83" i="3"/>
  <c r="X362" i="3"/>
  <c r="X340" i="3"/>
  <c r="X326" i="3"/>
  <c r="X319" i="3"/>
  <c r="X248" i="3"/>
  <c r="X158" i="3"/>
  <c r="X104" i="3"/>
  <c r="X44" i="3"/>
  <c r="X200" i="3"/>
  <c r="X40" i="3"/>
  <c r="X5" i="3"/>
  <c r="X163" i="3"/>
  <c r="X109" i="3"/>
  <c r="X25" i="3"/>
  <c r="X262" i="3"/>
  <c r="X244" i="3"/>
  <c r="X238" i="3"/>
  <c r="X220" i="3"/>
  <c r="X136" i="3"/>
  <c r="X130" i="3"/>
  <c r="X94" i="3"/>
  <c r="X88" i="3"/>
  <c r="X76" i="3"/>
  <c r="X64" i="3"/>
  <c r="X58" i="3"/>
  <c r="X16" i="3"/>
  <c r="X39" i="3"/>
  <c r="X33" i="3"/>
  <c r="X27" i="3"/>
  <c r="X21" i="3"/>
  <c r="X15" i="3"/>
  <c r="X9" i="3"/>
  <c r="X32" i="3"/>
  <c r="X26" i="3"/>
  <c r="X20" i="3"/>
  <c r="X8" i="3"/>
  <c r="X2" i="3"/>
  <c r="B21" i="6"/>
  <c r="C21" i="6" s="1"/>
  <c r="B18" i="6"/>
  <c r="C18" i="6" s="1"/>
  <c r="I992" i="2"/>
  <c r="C19" i="6"/>
  <c r="B7" i="6"/>
  <c r="C7" i="6" s="1"/>
  <c r="G987" i="4"/>
  <c r="C8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B694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B2" i="6"/>
  <c r="B15" i="6" l="1"/>
  <c r="C15" i="6" s="1"/>
  <c r="X18" i="3"/>
  <c r="X367" i="3" s="1"/>
  <c r="Y367" i="3"/>
  <c r="B3" i="6"/>
  <c r="C3" i="6" s="1"/>
  <c r="M694" i="5"/>
  <c r="N660" i="5"/>
  <c r="P660" i="5" s="1"/>
  <c r="O660" i="5" s="1"/>
  <c r="N654" i="5"/>
  <c r="P654" i="5" s="1"/>
  <c r="O654" i="5" s="1"/>
  <c r="N648" i="5"/>
  <c r="P648" i="5" s="1"/>
  <c r="O648" i="5" s="1"/>
  <c r="N642" i="5"/>
  <c r="P642" i="5" s="1"/>
  <c r="O642" i="5" s="1"/>
  <c r="N636" i="5"/>
  <c r="P636" i="5" s="1"/>
  <c r="O636" i="5" s="1"/>
  <c r="N630" i="5"/>
  <c r="P630" i="5" s="1"/>
  <c r="O630" i="5" s="1"/>
  <c r="N624" i="5"/>
  <c r="P624" i="5" s="1"/>
  <c r="O624" i="5" s="1"/>
  <c r="N618" i="5"/>
  <c r="P618" i="5" s="1"/>
  <c r="O618" i="5" s="1"/>
  <c r="N612" i="5"/>
  <c r="P612" i="5" s="1"/>
  <c r="O612" i="5" s="1"/>
  <c r="N606" i="5"/>
  <c r="P606" i="5" s="1"/>
  <c r="O606" i="5" s="1"/>
  <c r="N600" i="5"/>
  <c r="P600" i="5" s="1"/>
  <c r="O600" i="5" s="1"/>
  <c r="N594" i="5"/>
  <c r="P594" i="5" s="1"/>
  <c r="O594" i="5" s="1"/>
  <c r="N588" i="5"/>
  <c r="P588" i="5" s="1"/>
  <c r="O588" i="5" s="1"/>
  <c r="N582" i="5"/>
  <c r="P582" i="5" s="1"/>
  <c r="O582" i="5" s="1"/>
  <c r="N576" i="5"/>
  <c r="P576" i="5" s="1"/>
  <c r="O576" i="5" s="1"/>
  <c r="N570" i="5"/>
  <c r="P570" i="5" s="1"/>
  <c r="O570" i="5" s="1"/>
  <c r="N564" i="5"/>
  <c r="P564" i="5" s="1"/>
  <c r="O564" i="5" s="1"/>
  <c r="N558" i="5"/>
  <c r="P558" i="5" s="1"/>
  <c r="O558" i="5" s="1"/>
  <c r="N552" i="5"/>
  <c r="P552" i="5" s="1"/>
  <c r="O552" i="5" s="1"/>
  <c r="N546" i="5"/>
  <c r="P546" i="5" s="1"/>
  <c r="O546" i="5" s="1"/>
  <c r="N540" i="5"/>
  <c r="P540" i="5" s="1"/>
  <c r="O540" i="5" s="1"/>
  <c r="N534" i="5"/>
  <c r="P534" i="5" s="1"/>
  <c r="O534" i="5" s="1"/>
  <c r="N528" i="5"/>
  <c r="P528" i="5" s="1"/>
  <c r="O528" i="5" s="1"/>
  <c r="N522" i="5"/>
  <c r="P522" i="5" s="1"/>
  <c r="O522" i="5" s="1"/>
  <c r="N516" i="5"/>
  <c r="P516" i="5" s="1"/>
  <c r="O516" i="5" s="1"/>
  <c r="N510" i="5"/>
  <c r="P510" i="5" s="1"/>
  <c r="O510" i="5" s="1"/>
  <c r="N504" i="5"/>
  <c r="P504" i="5" s="1"/>
  <c r="O504" i="5" s="1"/>
  <c r="N498" i="5"/>
  <c r="P498" i="5" s="1"/>
  <c r="O498" i="5" s="1"/>
  <c r="N492" i="5"/>
  <c r="P492" i="5" s="1"/>
  <c r="O492" i="5" s="1"/>
  <c r="N486" i="5"/>
  <c r="P486" i="5" s="1"/>
  <c r="O486" i="5" s="1"/>
  <c r="N480" i="5"/>
  <c r="P480" i="5" s="1"/>
  <c r="O480" i="5" s="1"/>
  <c r="N474" i="5"/>
  <c r="P474" i="5" s="1"/>
  <c r="O474" i="5" s="1"/>
  <c r="N468" i="5"/>
  <c r="P468" i="5" s="1"/>
  <c r="O468" i="5" s="1"/>
  <c r="N462" i="5"/>
  <c r="P462" i="5" s="1"/>
  <c r="O462" i="5" s="1"/>
  <c r="N456" i="5"/>
  <c r="P456" i="5" s="1"/>
  <c r="O456" i="5" s="1"/>
  <c r="N450" i="5"/>
  <c r="P450" i="5" s="1"/>
  <c r="O450" i="5" s="1"/>
  <c r="N444" i="5"/>
  <c r="P444" i="5" s="1"/>
  <c r="O444" i="5" s="1"/>
  <c r="N625" i="5"/>
  <c r="P625" i="5" s="1"/>
  <c r="O625" i="5" s="1"/>
  <c r="N619" i="5"/>
  <c r="P619" i="5" s="1"/>
  <c r="O619" i="5" s="1"/>
  <c r="N613" i="5"/>
  <c r="P613" i="5" s="1"/>
  <c r="O613" i="5" s="1"/>
  <c r="N607" i="5"/>
  <c r="P607" i="5" s="1"/>
  <c r="O607" i="5" s="1"/>
  <c r="N601" i="5"/>
  <c r="P601" i="5" s="1"/>
  <c r="O601" i="5" s="1"/>
  <c r="N595" i="5"/>
  <c r="P595" i="5" s="1"/>
  <c r="O595" i="5" s="1"/>
  <c r="N589" i="5"/>
  <c r="P589" i="5" s="1"/>
  <c r="O589" i="5" s="1"/>
  <c r="N583" i="5"/>
  <c r="P583" i="5" s="1"/>
  <c r="O583" i="5" s="1"/>
  <c r="N577" i="5"/>
  <c r="P577" i="5" s="1"/>
  <c r="O577" i="5" s="1"/>
  <c r="N571" i="5"/>
  <c r="P571" i="5" s="1"/>
  <c r="O571" i="5" s="1"/>
  <c r="N565" i="5"/>
  <c r="P565" i="5" s="1"/>
  <c r="O565" i="5" s="1"/>
  <c r="N559" i="5"/>
  <c r="P559" i="5" s="1"/>
  <c r="O559" i="5" s="1"/>
  <c r="N553" i="5"/>
  <c r="P553" i="5" s="1"/>
  <c r="O553" i="5" s="1"/>
  <c r="N547" i="5"/>
  <c r="P547" i="5" s="1"/>
  <c r="O547" i="5" s="1"/>
  <c r="N541" i="5"/>
  <c r="P541" i="5" s="1"/>
  <c r="O541" i="5" s="1"/>
  <c r="N535" i="5"/>
  <c r="P535" i="5" s="1"/>
  <c r="O535" i="5" s="1"/>
  <c r="N529" i="5"/>
  <c r="P529" i="5" s="1"/>
  <c r="O529" i="5" s="1"/>
  <c r="N523" i="5"/>
  <c r="P523" i="5" s="1"/>
  <c r="O523" i="5" s="1"/>
  <c r="N517" i="5"/>
  <c r="P517" i="5" s="1"/>
  <c r="O517" i="5" s="1"/>
  <c r="N511" i="5"/>
  <c r="P511" i="5" s="1"/>
  <c r="O511" i="5" s="1"/>
  <c r="N505" i="5"/>
  <c r="P505" i="5" s="1"/>
  <c r="O505" i="5" s="1"/>
  <c r="N499" i="5"/>
  <c r="P499" i="5" s="1"/>
  <c r="O499" i="5" s="1"/>
  <c r="N493" i="5"/>
  <c r="P493" i="5" s="1"/>
  <c r="O493" i="5" s="1"/>
  <c r="N487" i="5"/>
  <c r="P487" i="5" s="1"/>
  <c r="O487" i="5" s="1"/>
  <c r="N481" i="5"/>
  <c r="P481" i="5" s="1"/>
  <c r="O481" i="5" s="1"/>
  <c r="N475" i="5"/>
  <c r="P475" i="5" s="1"/>
  <c r="O475" i="5" s="1"/>
  <c r="N469" i="5"/>
  <c r="P469" i="5" s="1"/>
  <c r="O469" i="5" s="1"/>
  <c r="N463" i="5"/>
  <c r="P463" i="5" s="1"/>
  <c r="O463" i="5" s="1"/>
  <c r="N457" i="5"/>
  <c r="P457" i="5" s="1"/>
  <c r="O457" i="5" s="1"/>
  <c r="N451" i="5"/>
  <c r="P451" i="5" s="1"/>
  <c r="O451" i="5" s="1"/>
  <c r="N445" i="5"/>
  <c r="P445" i="5" s="1"/>
  <c r="O445" i="5" s="1"/>
  <c r="N439" i="5"/>
  <c r="P439" i="5" s="1"/>
  <c r="O439" i="5" s="1"/>
  <c r="N433" i="5"/>
  <c r="P433" i="5" s="1"/>
  <c r="O433" i="5" s="1"/>
  <c r="N427" i="5"/>
  <c r="P427" i="5" s="1"/>
  <c r="O427" i="5" s="1"/>
  <c r="N421" i="5"/>
  <c r="P421" i="5" s="1"/>
  <c r="O421" i="5" s="1"/>
  <c r="N415" i="5"/>
  <c r="P415" i="5" s="1"/>
  <c r="O415" i="5" s="1"/>
  <c r="N409" i="5"/>
  <c r="P409" i="5" s="1"/>
  <c r="O409" i="5" s="1"/>
  <c r="N403" i="5"/>
  <c r="P403" i="5" s="1"/>
  <c r="O403" i="5" s="1"/>
  <c r="N397" i="5"/>
  <c r="P397" i="5" s="1"/>
  <c r="O397" i="5" s="1"/>
  <c r="N391" i="5"/>
  <c r="P391" i="5" s="1"/>
  <c r="O391" i="5" s="1"/>
  <c r="N385" i="5"/>
  <c r="P385" i="5" s="1"/>
  <c r="O385" i="5" s="1"/>
  <c r="N379" i="5"/>
  <c r="P379" i="5" s="1"/>
  <c r="O379" i="5" s="1"/>
  <c r="N373" i="5"/>
  <c r="P373" i="5" s="1"/>
  <c r="O373" i="5" s="1"/>
  <c r="N367" i="5"/>
  <c r="P367" i="5" s="1"/>
  <c r="O367" i="5" s="1"/>
  <c r="N361" i="5"/>
  <c r="P361" i="5" s="1"/>
  <c r="O361" i="5" s="1"/>
  <c r="N355" i="5"/>
  <c r="P355" i="5" s="1"/>
  <c r="O355" i="5" s="1"/>
  <c r="N349" i="5"/>
  <c r="P349" i="5" s="1"/>
  <c r="O349" i="5" s="1"/>
  <c r="N343" i="5"/>
  <c r="P343" i="5" s="1"/>
  <c r="O343" i="5" s="1"/>
  <c r="N337" i="5"/>
  <c r="P337" i="5" s="1"/>
  <c r="O337" i="5" s="1"/>
  <c r="N331" i="5"/>
  <c r="P331" i="5" s="1"/>
  <c r="O331" i="5" s="1"/>
  <c r="N325" i="5"/>
  <c r="P325" i="5" s="1"/>
  <c r="O325" i="5" s="1"/>
  <c r="N319" i="5"/>
  <c r="P319" i="5" s="1"/>
  <c r="O319" i="5" s="1"/>
  <c r="N313" i="5"/>
  <c r="P313" i="5" s="1"/>
  <c r="O313" i="5" s="1"/>
  <c r="N307" i="5"/>
  <c r="P307" i="5" s="1"/>
  <c r="O307" i="5" s="1"/>
  <c r="N301" i="5"/>
  <c r="P301" i="5" s="1"/>
  <c r="O301" i="5" s="1"/>
  <c r="N295" i="5"/>
  <c r="P295" i="5" s="1"/>
  <c r="O295" i="5" s="1"/>
  <c r="N289" i="5"/>
  <c r="P289" i="5" s="1"/>
  <c r="O289" i="5" s="1"/>
  <c r="N283" i="5"/>
  <c r="P283" i="5" s="1"/>
  <c r="O283" i="5" s="1"/>
  <c r="N277" i="5"/>
  <c r="P277" i="5" s="1"/>
  <c r="O277" i="5" s="1"/>
  <c r="N271" i="5"/>
  <c r="P271" i="5" s="1"/>
  <c r="O271" i="5" s="1"/>
  <c r="N265" i="5"/>
  <c r="P265" i="5" s="1"/>
  <c r="O265" i="5" s="1"/>
  <c r="N259" i="5"/>
  <c r="P259" i="5" s="1"/>
  <c r="O259" i="5" s="1"/>
  <c r="N253" i="5"/>
  <c r="P253" i="5" s="1"/>
  <c r="O253" i="5" s="1"/>
  <c r="N247" i="5"/>
  <c r="P247" i="5" s="1"/>
  <c r="O247" i="5" s="1"/>
  <c r="N241" i="5"/>
  <c r="P241" i="5" s="1"/>
  <c r="O241" i="5" s="1"/>
  <c r="N235" i="5"/>
  <c r="P235" i="5" s="1"/>
  <c r="O235" i="5" s="1"/>
  <c r="N229" i="5"/>
  <c r="P229" i="5" s="1"/>
  <c r="O229" i="5" s="1"/>
  <c r="N223" i="5"/>
  <c r="P223" i="5" s="1"/>
  <c r="O223" i="5" s="1"/>
  <c r="N217" i="5"/>
  <c r="P217" i="5" s="1"/>
  <c r="O217" i="5" s="1"/>
  <c r="N211" i="5"/>
  <c r="P211" i="5" s="1"/>
  <c r="O211" i="5" s="1"/>
  <c r="N205" i="5"/>
  <c r="P205" i="5" s="1"/>
  <c r="O205" i="5" s="1"/>
  <c r="N199" i="5"/>
  <c r="P199" i="5" s="1"/>
  <c r="O199" i="5" s="1"/>
  <c r="N193" i="5"/>
  <c r="P193" i="5" s="1"/>
  <c r="O193" i="5" s="1"/>
  <c r="N187" i="5"/>
  <c r="P187" i="5" s="1"/>
  <c r="O187" i="5" s="1"/>
  <c r="N181" i="5"/>
  <c r="P181" i="5" s="1"/>
  <c r="O181" i="5" s="1"/>
  <c r="N175" i="5"/>
  <c r="P175" i="5" s="1"/>
  <c r="O175" i="5" s="1"/>
  <c r="N169" i="5"/>
  <c r="P169" i="5" s="1"/>
  <c r="O169" i="5" s="1"/>
  <c r="N163" i="5"/>
  <c r="P163" i="5" s="1"/>
  <c r="O163" i="5" s="1"/>
  <c r="N157" i="5"/>
  <c r="P157" i="5" s="1"/>
  <c r="O157" i="5" s="1"/>
  <c r="N151" i="5"/>
  <c r="P151" i="5" s="1"/>
  <c r="O151" i="5" s="1"/>
  <c r="N145" i="5"/>
  <c r="P145" i="5" s="1"/>
  <c r="O145" i="5" s="1"/>
  <c r="N139" i="5"/>
  <c r="P139" i="5" s="1"/>
  <c r="O139" i="5" s="1"/>
  <c r="N133" i="5"/>
  <c r="P133" i="5" s="1"/>
  <c r="O133" i="5" s="1"/>
  <c r="N127" i="5"/>
  <c r="P127" i="5" s="1"/>
  <c r="O127" i="5" s="1"/>
  <c r="N121" i="5"/>
  <c r="P121" i="5" s="1"/>
  <c r="O121" i="5" s="1"/>
  <c r="N115" i="5"/>
  <c r="P115" i="5" s="1"/>
  <c r="O115" i="5" s="1"/>
  <c r="N109" i="5"/>
  <c r="P109" i="5" s="1"/>
  <c r="O109" i="5" s="1"/>
  <c r="N103" i="5"/>
  <c r="P103" i="5" s="1"/>
  <c r="O103" i="5" s="1"/>
  <c r="N97" i="5"/>
  <c r="P97" i="5" s="1"/>
  <c r="O97" i="5" s="1"/>
  <c r="N91" i="5"/>
  <c r="P91" i="5" s="1"/>
  <c r="O91" i="5" s="1"/>
  <c r="N85" i="5"/>
  <c r="P85" i="5" s="1"/>
  <c r="O85" i="5" s="1"/>
  <c r="N79" i="5"/>
  <c r="P79" i="5" s="1"/>
  <c r="O79" i="5" s="1"/>
  <c r="N73" i="5"/>
  <c r="P73" i="5" s="1"/>
  <c r="O73" i="5" s="1"/>
  <c r="N67" i="5"/>
  <c r="P67" i="5" s="1"/>
  <c r="O67" i="5" s="1"/>
  <c r="N61" i="5"/>
  <c r="P61" i="5" s="1"/>
  <c r="O61" i="5" s="1"/>
  <c r="N55" i="5"/>
  <c r="P55" i="5" s="1"/>
  <c r="O55" i="5" s="1"/>
  <c r="N49" i="5"/>
  <c r="P49" i="5" s="1"/>
  <c r="O49" i="5" s="1"/>
  <c r="N43" i="5"/>
  <c r="P43" i="5" s="1"/>
  <c r="O43" i="5" s="1"/>
  <c r="N37" i="5"/>
  <c r="P37" i="5" s="1"/>
  <c r="O37" i="5" s="1"/>
  <c r="N31" i="5"/>
  <c r="P31" i="5" s="1"/>
  <c r="O31" i="5" s="1"/>
  <c r="N25" i="5"/>
  <c r="P25" i="5" s="1"/>
  <c r="O25" i="5" s="1"/>
  <c r="N19" i="5"/>
  <c r="P19" i="5" s="1"/>
  <c r="O19" i="5" s="1"/>
  <c r="N13" i="5"/>
  <c r="P13" i="5" s="1"/>
  <c r="O13" i="5" s="1"/>
  <c r="N7" i="5"/>
  <c r="P7" i="5" s="1"/>
  <c r="O7" i="5" s="1"/>
  <c r="N688" i="5"/>
  <c r="P688" i="5" s="1"/>
  <c r="O688" i="5" s="1"/>
  <c r="N682" i="5"/>
  <c r="P682" i="5" s="1"/>
  <c r="O682" i="5" s="1"/>
  <c r="N676" i="5"/>
  <c r="P676" i="5" s="1"/>
  <c r="O676" i="5" s="1"/>
  <c r="N670" i="5"/>
  <c r="P670" i="5" s="1"/>
  <c r="O670" i="5" s="1"/>
  <c r="N664" i="5"/>
  <c r="P664" i="5" s="1"/>
  <c r="O664" i="5" s="1"/>
  <c r="N658" i="5"/>
  <c r="P658" i="5" s="1"/>
  <c r="O658" i="5" s="1"/>
  <c r="N652" i="5"/>
  <c r="P652" i="5" s="1"/>
  <c r="O652" i="5" s="1"/>
  <c r="N646" i="5"/>
  <c r="P646" i="5" s="1"/>
  <c r="O646" i="5" s="1"/>
  <c r="N640" i="5"/>
  <c r="P640" i="5" s="1"/>
  <c r="O640" i="5" s="1"/>
  <c r="N634" i="5"/>
  <c r="P634" i="5" s="1"/>
  <c r="O634" i="5" s="1"/>
  <c r="N628" i="5"/>
  <c r="P628" i="5" s="1"/>
  <c r="O628" i="5" s="1"/>
  <c r="N622" i="5"/>
  <c r="P622" i="5" s="1"/>
  <c r="O622" i="5" s="1"/>
  <c r="N616" i="5"/>
  <c r="P616" i="5" s="1"/>
  <c r="O616" i="5" s="1"/>
  <c r="N610" i="5"/>
  <c r="P610" i="5" s="1"/>
  <c r="O610" i="5" s="1"/>
  <c r="N604" i="5"/>
  <c r="P604" i="5" s="1"/>
  <c r="O604" i="5" s="1"/>
  <c r="N598" i="5"/>
  <c r="P598" i="5" s="1"/>
  <c r="O598" i="5" s="1"/>
  <c r="N592" i="5"/>
  <c r="P592" i="5" s="1"/>
  <c r="O592" i="5" s="1"/>
  <c r="N586" i="5"/>
  <c r="P586" i="5" s="1"/>
  <c r="O586" i="5" s="1"/>
  <c r="N580" i="5"/>
  <c r="P580" i="5" s="1"/>
  <c r="O580" i="5" s="1"/>
  <c r="N574" i="5"/>
  <c r="P574" i="5" s="1"/>
  <c r="O574" i="5" s="1"/>
  <c r="N568" i="5"/>
  <c r="P568" i="5" s="1"/>
  <c r="O568" i="5" s="1"/>
  <c r="N562" i="5"/>
  <c r="P562" i="5" s="1"/>
  <c r="O562" i="5" s="1"/>
  <c r="N556" i="5"/>
  <c r="P556" i="5" s="1"/>
  <c r="O556" i="5" s="1"/>
  <c r="N550" i="5"/>
  <c r="P550" i="5" s="1"/>
  <c r="O550" i="5" s="1"/>
  <c r="N544" i="5"/>
  <c r="P544" i="5" s="1"/>
  <c r="O544" i="5" s="1"/>
  <c r="N538" i="5"/>
  <c r="P538" i="5" s="1"/>
  <c r="O538" i="5" s="1"/>
  <c r="N532" i="5"/>
  <c r="P532" i="5" s="1"/>
  <c r="O532" i="5" s="1"/>
  <c r="N526" i="5"/>
  <c r="P526" i="5" s="1"/>
  <c r="O526" i="5" s="1"/>
  <c r="N520" i="5"/>
  <c r="P520" i="5" s="1"/>
  <c r="O520" i="5" s="1"/>
  <c r="N514" i="5"/>
  <c r="P514" i="5" s="1"/>
  <c r="O514" i="5" s="1"/>
  <c r="N508" i="5"/>
  <c r="P508" i="5" s="1"/>
  <c r="O508" i="5" s="1"/>
  <c r="N502" i="5"/>
  <c r="P502" i="5" s="1"/>
  <c r="O502" i="5" s="1"/>
  <c r="N496" i="5"/>
  <c r="P496" i="5" s="1"/>
  <c r="O496" i="5" s="1"/>
  <c r="N490" i="5"/>
  <c r="P490" i="5" s="1"/>
  <c r="O490" i="5" s="1"/>
  <c r="N484" i="5"/>
  <c r="P484" i="5" s="1"/>
  <c r="O484" i="5" s="1"/>
  <c r="N478" i="5"/>
  <c r="P478" i="5" s="1"/>
  <c r="O478" i="5" s="1"/>
  <c r="N472" i="5"/>
  <c r="P472" i="5" s="1"/>
  <c r="O472" i="5" s="1"/>
  <c r="N466" i="5"/>
  <c r="P466" i="5" s="1"/>
  <c r="O466" i="5" s="1"/>
  <c r="N460" i="5"/>
  <c r="P460" i="5" s="1"/>
  <c r="O460" i="5" s="1"/>
  <c r="N454" i="5"/>
  <c r="P454" i="5" s="1"/>
  <c r="O454" i="5" s="1"/>
  <c r="N448" i="5"/>
  <c r="P448" i="5" s="1"/>
  <c r="O448" i="5" s="1"/>
  <c r="N442" i="5"/>
  <c r="P442" i="5" s="1"/>
  <c r="O442" i="5" s="1"/>
  <c r="N436" i="5"/>
  <c r="P436" i="5" s="1"/>
  <c r="O436" i="5" s="1"/>
  <c r="N430" i="5"/>
  <c r="P430" i="5" s="1"/>
  <c r="O430" i="5" s="1"/>
  <c r="N424" i="5"/>
  <c r="P424" i="5" s="1"/>
  <c r="O424" i="5" s="1"/>
  <c r="N418" i="5"/>
  <c r="P418" i="5" s="1"/>
  <c r="O418" i="5" s="1"/>
  <c r="N412" i="5"/>
  <c r="P412" i="5" s="1"/>
  <c r="O412" i="5" s="1"/>
  <c r="N406" i="5"/>
  <c r="P406" i="5" s="1"/>
  <c r="O406" i="5" s="1"/>
  <c r="N400" i="5"/>
  <c r="P400" i="5" s="1"/>
  <c r="O400" i="5" s="1"/>
  <c r="N394" i="5"/>
  <c r="P394" i="5" s="1"/>
  <c r="O394" i="5" s="1"/>
  <c r="N388" i="5"/>
  <c r="P388" i="5" s="1"/>
  <c r="O388" i="5" s="1"/>
  <c r="N382" i="5"/>
  <c r="P382" i="5" s="1"/>
  <c r="O382" i="5" s="1"/>
  <c r="N376" i="5"/>
  <c r="P376" i="5" s="1"/>
  <c r="O376" i="5" s="1"/>
  <c r="N370" i="5"/>
  <c r="P370" i="5" s="1"/>
  <c r="O370" i="5" s="1"/>
  <c r="N364" i="5"/>
  <c r="P364" i="5" s="1"/>
  <c r="O364" i="5" s="1"/>
  <c r="N358" i="5"/>
  <c r="P358" i="5" s="1"/>
  <c r="O358" i="5" s="1"/>
  <c r="N352" i="5"/>
  <c r="P352" i="5" s="1"/>
  <c r="O352" i="5" s="1"/>
  <c r="N346" i="5"/>
  <c r="P346" i="5" s="1"/>
  <c r="O346" i="5" s="1"/>
  <c r="N340" i="5"/>
  <c r="P340" i="5" s="1"/>
  <c r="O340" i="5" s="1"/>
  <c r="N334" i="5"/>
  <c r="P334" i="5" s="1"/>
  <c r="O334" i="5" s="1"/>
  <c r="N328" i="5"/>
  <c r="P328" i="5" s="1"/>
  <c r="O328" i="5" s="1"/>
  <c r="N322" i="5"/>
  <c r="P322" i="5" s="1"/>
  <c r="O322" i="5" s="1"/>
  <c r="N316" i="5"/>
  <c r="P316" i="5" s="1"/>
  <c r="O316" i="5" s="1"/>
  <c r="N310" i="5"/>
  <c r="P310" i="5" s="1"/>
  <c r="O310" i="5" s="1"/>
  <c r="N304" i="5"/>
  <c r="P304" i="5" s="1"/>
  <c r="O304" i="5" s="1"/>
  <c r="N298" i="5"/>
  <c r="P298" i="5" s="1"/>
  <c r="O298" i="5" s="1"/>
  <c r="N292" i="5"/>
  <c r="P292" i="5" s="1"/>
  <c r="O292" i="5" s="1"/>
  <c r="N286" i="5"/>
  <c r="P286" i="5" s="1"/>
  <c r="O286" i="5" s="1"/>
  <c r="N280" i="5"/>
  <c r="P280" i="5" s="1"/>
  <c r="O280" i="5" s="1"/>
  <c r="N274" i="5"/>
  <c r="P274" i="5" s="1"/>
  <c r="O274" i="5" s="1"/>
  <c r="N268" i="5"/>
  <c r="P268" i="5" s="1"/>
  <c r="O268" i="5" s="1"/>
  <c r="N262" i="5"/>
  <c r="P262" i="5" s="1"/>
  <c r="O262" i="5" s="1"/>
  <c r="N256" i="5"/>
  <c r="P256" i="5" s="1"/>
  <c r="O256" i="5" s="1"/>
  <c r="N250" i="5"/>
  <c r="P250" i="5" s="1"/>
  <c r="O250" i="5" s="1"/>
  <c r="N244" i="5"/>
  <c r="P244" i="5" s="1"/>
  <c r="O244" i="5" s="1"/>
  <c r="N238" i="5"/>
  <c r="P238" i="5" s="1"/>
  <c r="O238" i="5" s="1"/>
  <c r="N232" i="5"/>
  <c r="P232" i="5" s="1"/>
  <c r="O232" i="5" s="1"/>
  <c r="N226" i="5"/>
  <c r="P226" i="5" s="1"/>
  <c r="O226" i="5" s="1"/>
  <c r="N220" i="5"/>
  <c r="P220" i="5" s="1"/>
  <c r="O220" i="5" s="1"/>
  <c r="N214" i="5"/>
  <c r="P214" i="5" s="1"/>
  <c r="O214" i="5" s="1"/>
  <c r="N208" i="5"/>
  <c r="P208" i="5" s="1"/>
  <c r="O208" i="5" s="1"/>
  <c r="N202" i="5"/>
  <c r="P202" i="5" s="1"/>
  <c r="O202" i="5" s="1"/>
  <c r="N196" i="5"/>
  <c r="P196" i="5" s="1"/>
  <c r="O196" i="5" s="1"/>
  <c r="N190" i="5"/>
  <c r="P190" i="5" s="1"/>
  <c r="O190" i="5" s="1"/>
  <c r="N184" i="5"/>
  <c r="P184" i="5" s="1"/>
  <c r="O184" i="5" s="1"/>
  <c r="N178" i="5"/>
  <c r="P178" i="5" s="1"/>
  <c r="O178" i="5" s="1"/>
  <c r="N172" i="5"/>
  <c r="P172" i="5" s="1"/>
  <c r="O172" i="5" s="1"/>
  <c r="N166" i="5"/>
  <c r="P166" i="5" s="1"/>
  <c r="O166" i="5" s="1"/>
  <c r="N160" i="5"/>
  <c r="P160" i="5" s="1"/>
  <c r="O160" i="5" s="1"/>
  <c r="N154" i="5"/>
  <c r="P154" i="5" s="1"/>
  <c r="O154" i="5" s="1"/>
  <c r="N148" i="5"/>
  <c r="P148" i="5" s="1"/>
  <c r="O148" i="5" s="1"/>
  <c r="N142" i="5"/>
  <c r="P142" i="5" s="1"/>
  <c r="O142" i="5" s="1"/>
  <c r="N136" i="5"/>
  <c r="P136" i="5" s="1"/>
  <c r="O136" i="5" s="1"/>
  <c r="N130" i="5"/>
  <c r="P130" i="5" s="1"/>
  <c r="O130" i="5" s="1"/>
  <c r="N124" i="5"/>
  <c r="P124" i="5" s="1"/>
  <c r="O124" i="5" s="1"/>
  <c r="N118" i="5"/>
  <c r="P118" i="5" s="1"/>
  <c r="O118" i="5" s="1"/>
  <c r="N112" i="5"/>
  <c r="P112" i="5" s="1"/>
  <c r="O112" i="5" s="1"/>
  <c r="N106" i="5"/>
  <c r="P106" i="5" s="1"/>
  <c r="O106" i="5" s="1"/>
  <c r="N100" i="5"/>
  <c r="P100" i="5" s="1"/>
  <c r="O100" i="5" s="1"/>
  <c r="N94" i="5"/>
  <c r="P94" i="5" s="1"/>
  <c r="O94" i="5" s="1"/>
  <c r="N88" i="5"/>
  <c r="P88" i="5" s="1"/>
  <c r="O88" i="5" s="1"/>
  <c r="N82" i="5"/>
  <c r="P82" i="5" s="1"/>
  <c r="O82" i="5" s="1"/>
  <c r="N76" i="5"/>
  <c r="P76" i="5" s="1"/>
  <c r="O76" i="5" s="1"/>
  <c r="N70" i="5"/>
  <c r="P70" i="5" s="1"/>
  <c r="O70" i="5" s="1"/>
  <c r="N64" i="5"/>
  <c r="P64" i="5" s="1"/>
  <c r="O64" i="5" s="1"/>
  <c r="N58" i="5"/>
  <c r="P58" i="5" s="1"/>
  <c r="O58" i="5" s="1"/>
  <c r="N52" i="5"/>
  <c r="P52" i="5" s="1"/>
  <c r="O52" i="5" s="1"/>
  <c r="N46" i="5"/>
  <c r="P46" i="5" s="1"/>
  <c r="O46" i="5" s="1"/>
  <c r="N40" i="5"/>
  <c r="P40" i="5" s="1"/>
  <c r="O40" i="5" s="1"/>
  <c r="N34" i="5"/>
  <c r="P34" i="5" s="1"/>
  <c r="O34" i="5" s="1"/>
  <c r="N28" i="5"/>
  <c r="P28" i="5" s="1"/>
  <c r="O28" i="5" s="1"/>
  <c r="N22" i="5"/>
  <c r="P22" i="5" s="1"/>
  <c r="O22" i="5" s="1"/>
  <c r="N16" i="5"/>
  <c r="P16" i="5" s="1"/>
  <c r="O16" i="5" s="1"/>
  <c r="N10" i="5"/>
  <c r="P10" i="5" s="1"/>
  <c r="O10" i="5" s="1"/>
  <c r="N4" i="5"/>
  <c r="P4" i="5" s="1"/>
  <c r="O4" i="5" s="1"/>
  <c r="N438" i="5"/>
  <c r="P438" i="5" s="1"/>
  <c r="O438" i="5" s="1"/>
  <c r="N432" i="5"/>
  <c r="P432" i="5" s="1"/>
  <c r="O432" i="5" s="1"/>
  <c r="N426" i="5"/>
  <c r="P426" i="5" s="1"/>
  <c r="O426" i="5" s="1"/>
  <c r="N420" i="5"/>
  <c r="P420" i="5" s="1"/>
  <c r="O420" i="5" s="1"/>
  <c r="N414" i="5"/>
  <c r="P414" i="5" s="1"/>
  <c r="O414" i="5" s="1"/>
  <c r="N408" i="5"/>
  <c r="P408" i="5" s="1"/>
  <c r="O408" i="5" s="1"/>
  <c r="N402" i="5"/>
  <c r="P402" i="5" s="1"/>
  <c r="O402" i="5" s="1"/>
  <c r="N396" i="5"/>
  <c r="P396" i="5" s="1"/>
  <c r="O396" i="5" s="1"/>
  <c r="N390" i="5"/>
  <c r="P390" i="5" s="1"/>
  <c r="O390" i="5" s="1"/>
  <c r="N384" i="5"/>
  <c r="P384" i="5" s="1"/>
  <c r="O384" i="5" s="1"/>
  <c r="N378" i="5"/>
  <c r="P378" i="5" s="1"/>
  <c r="O378" i="5" s="1"/>
  <c r="N372" i="5"/>
  <c r="P372" i="5" s="1"/>
  <c r="O372" i="5" s="1"/>
  <c r="N366" i="5"/>
  <c r="P366" i="5" s="1"/>
  <c r="O366" i="5" s="1"/>
  <c r="N360" i="5"/>
  <c r="P360" i="5" s="1"/>
  <c r="O360" i="5" s="1"/>
  <c r="N354" i="5"/>
  <c r="P354" i="5" s="1"/>
  <c r="O354" i="5" s="1"/>
  <c r="N348" i="5"/>
  <c r="P348" i="5" s="1"/>
  <c r="O348" i="5" s="1"/>
  <c r="N342" i="5"/>
  <c r="P342" i="5" s="1"/>
  <c r="O342" i="5" s="1"/>
  <c r="N336" i="5"/>
  <c r="P336" i="5" s="1"/>
  <c r="O336" i="5" s="1"/>
  <c r="N330" i="5"/>
  <c r="P330" i="5" s="1"/>
  <c r="O330" i="5" s="1"/>
  <c r="N324" i="5"/>
  <c r="P324" i="5" s="1"/>
  <c r="O324" i="5" s="1"/>
  <c r="N318" i="5"/>
  <c r="P318" i="5" s="1"/>
  <c r="O318" i="5" s="1"/>
  <c r="N312" i="5"/>
  <c r="P312" i="5" s="1"/>
  <c r="O312" i="5" s="1"/>
  <c r="N306" i="5"/>
  <c r="P306" i="5" s="1"/>
  <c r="O306" i="5" s="1"/>
  <c r="N300" i="5"/>
  <c r="P300" i="5" s="1"/>
  <c r="O300" i="5" s="1"/>
  <c r="N294" i="5"/>
  <c r="P294" i="5" s="1"/>
  <c r="O294" i="5" s="1"/>
  <c r="N288" i="5"/>
  <c r="P288" i="5" s="1"/>
  <c r="O288" i="5" s="1"/>
  <c r="N282" i="5"/>
  <c r="P282" i="5" s="1"/>
  <c r="O282" i="5" s="1"/>
  <c r="N276" i="5"/>
  <c r="P276" i="5" s="1"/>
  <c r="O276" i="5" s="1"/>
  <c r="N270" i="5"/>
  <c r="P270" i="5" s="1"/>
  <c r="O270" i="5" s="1"/>
  <c r="N264" i="5"/>
  <c r="P264" i="5" s="1"/>
  <c r="O264" i="5" s="1"/>
  <c r="N258" i="5"/>
  <c r="P258" i="5" s="1"/>
  <c r="O258" i="5" s="1"/>
  <c r="N252" i="5"/>
  <c r="P252" i="5" s="1"/>
  <c r="O252" i="5" s="1"/>
  <c r="N246" i="5"/>
  <c r="P246" i="5" s="1"/>
  <c r="O246" i="5" s="1"/>
  <c r="N240" i="5"/>
  <c r="P240" i="5" s="1"/>
  <c r="O240" i="5" s="1"/>
  <c r="N234" i="5"/>
  <c r="P234" i="5" s="1"/>
  <c r="O234" i="5" s="1"/>
  <c r="N228" i="5"/>
  <c r="P228" i="5" s="1"/>
  <c r="O228" i="5" s="1"/>
  <c r="N222" i="5"/>
  <c r="P222" i="5" s="1"/>
  <c r="O222" i="5" s="1"/>
  <c r="N216" i="5"/>
  <c r="P216" i="5" s="1"/>
  <c r="O216" i="5" s="1"/>
  <c r="N210" i="5"/>
  <c r="P210" i="5" s="1"/>
  <c r="O210" i="5" s="1"/>
  <c r="N204" i="5"/>
  <c r="P204" i="5" s="1"/>
  <c r="O204" i="5" s="1"/>
  <c r="N198" i="5"/>
  <c r="P198" i="5" s="1"/>
  <c r="O198" i="5" s="1"/>
  <c r="N192" i="5"/>
  <c r="P192" i="5" s="1"/>
  <c r="O192" i="5" s="1"/>
  <c r="N186" i="5"/>
  <c r="P186" i="5" s="1"/>
  <c r="O186" i="5" s="1"/>
  <c r="N180" i="5"/>
  <c r="P180" i="5" s="1"/>
  <c r="O180" i="5" s="1"/>
  <c r="N174" i="5"/>
  <c r="P174" i="5" s="1"/>
  <c r="O174" i="5" s="1"/>
  <c r="N168" i="5"/>
  <c r="P168" i="5" s="1"/>
  <c r="O168" i="5" s="1"/>
  <c r="N162" i="5"/>
  <c r="P162" i="5" s="1"/>
  <c r="O162" i="5" s="1"/>
  <c r="N156" i="5"/>
  <c r="P156" i="5" s="1"/>
  <c r="O156" i="5" s="1"/>
  <c r="N150" i="5"/>
  <c r="P150" i="5" s="1"/>
  <c r="O150" i="5" s="1"/>
  <c r="N144" i="5"/>
  <c r="P144" i="5" s="1"/>
  <c r="O144" i="5" s="1"/>
  <c r="N138" i="5"/>
  <c r="P138" i="5" s="1"/>
  <c r="O138" i="5" s="1"/>
  <c r="N132" i="5"/>
  <c r="P132" i="5" s="1"/>
  <c r="O132" i="5" s="1"/>
  <c r="N126" i="5"/>
  <c r="P126" i="5" s="1"/>
  <c r="O126" i="5" s="1"/>
  <c r="N120" i="5"/>
  <c r="P120" i="5" s="1"/>
  <c r="O120" i="5" s="1"/>
  <c r="N114" i="5"/>
  <c r="P114" i="5" s="1"/>
  <c r="O114" i="5" s="1"/>
  <c r="N108" i="5"/>
  <c r="P108" i="5" s="1"/>
  <c r="O108" i="5" s="1"/>
  <c r="N102" i="5"/>
  <c r="P102" i="5" s="1"/>
  <c r="O102" i="5" s="1"/>
  <c r="N96" i="5"/>
  <c r="P96" i="5" s="1"/>
  <c r="O96" i="5" s="1"/>
  <c r="N90" i="5"/>
  <c r="P90" i="5" s="1"/>
  <c r="O90" i="5" s="1"/>
  <c r="N84" i="5"/>
  <c r="P84" i="5" s="1"/>
  <c r="O84" i="5" s="1"/>
  <c r="N78" i="5"/>
  <c r="P78" i="5" s="1"/>
  <c r="O78" i="5" s="1"/>
  <c r="N72" i="5"/>
  <c r="P72" i="5" s="1"/>
  <c r="O72" i="5" s="1"/>
  <c r="N66" i="5"/>
  <c r="P66" i="5" s="1"/>
  <c r="O66" i="5" s="1"/>
  <c r="N60" i="5"/>
  <c r="P60" i="5" s="1"/>
  <c r="O60" i="5" s="1"/>
  <c r="N54" i="5"/>
  <c r="P54" i="5" s="1"/>
  <c r="O54" i="5" s="1"/>
  <c r="N48" i="5"/>
  <c r="P48" i="5" s="1"/>
  <c r="O48" i="5" s="1"/>
  <c r="N42" i="5"/>
  <c r="P42" i="5" s="1"/>
  <c r="O42" i="5" s="1"/>
  <c r="N36" i="5"/>
  <c r="P36" i="5" s="1"/>
  <c r="O36" i="5" s="1"/>
  <c r="N30" i="5"/>
  <c r="P30" i="5" s="1"/>
  <c r="O30" i="5" s="1"/>
  <c r="N24" i="5"/>
  <c r="P24" i="5" s="1"/>
  <c r="O24" i="5" s="1"/>
  <c r="N18" i="5"/>
  <c r="P18" i="5" s="1"/>
  <c r="O18" i="5" s="1"/>
  <c r="N12" i="5"/>
  <c r="P12" i="5" s="1"/>
  <c r="O12" i="5" s="1"/>
  <c r="N6" i="5"/>
  <c r="P6" i="5" s="1"/>
  <c r="O6" i="5" s="1"/>
  <c r="N689" i="5"/>
  <c r="P689" i="5" s="1"/>
  <c r="O689" i="5" s="1"/>
  <c r="N683" i="5"/>
  <c r="P683" i="5" s="1"/>
  <c r="O683" i="5" s="1"/>
  <c r="N677" i="5"/>
  <c r="P677" i="5" s="1"/>
  <c r="O677" i="5" s="1"/>
  <c r="N671" i="5"/>
  <c r="P671" i="5" s="1"/>
  <c r="O671" i="5" s="1"/>
  <c r="N665" i="5"/>
  <c r="P665" i="5" s="1"/>
  <c r="O665" i="5" s="1"/>
  <c r="N659" i="5"/>
  <c r="P659" i="5" s="1"/>
  <c r="O659" i="5" s="1"/>
  <c r="N653" i="5"/>
  <c r="P653" i="5" s="1"/>
  <c r="O653" i="5" s="1"/>
  <c r="N647" i="5"/>
  <c r="P647" i="5" s="1"/>
  <c r="O647" i="5" s="1"/>
  <c r="N641" i="5"/>
  <c r="P641" i="5" s="1"/>
  <c r="O641" i="5" s="1"/>
  <c r="N635" i="5"/>
  <c r="P635" i="5" s="1"/>
  <c r="O635" i="5" s="1"/>
  <c r="N629" i="5"/>
  <c r="P629" i="5" s="1"/>
  <c r="O629" i="5" s="1"/>
  <c r="N623" i="5"/>
  <c r="P623" i="5" s="1"/>
  <c r="O623" i="5" s="1"/>
  <c r="N617" i="5"/>
  <c r="P617" i="5" s="1"/>
  <c r="O617" i="5" s="1"/>
  <c r="N611" i="5"/>
  <c r="P611" i="5" s="1"/>
  <c r="O611" i="5" s="1"/>
  <c r="N605" i="5"/>
  <c r="P605" i="5" s="1"/>
  <c r="O605" i="5" s="1"/>
  <c r="N599" i="5"/>
  <c r="P599" i="5" s="1"/>
  <c r="O599" i="5" s="1"/>
  <c r="N593" i="5"/>
  <c r="P593" i="5" s="1"/>
  <c r="O593" i="5" s="1"/>
  <c r="N587" i="5"/>
  <c r="P587" i="5" s="1"/>
  <c r="O587" i="5" s="1"/>
  <c r="N581" i="5"/>
  <c r="P581" i="5" s="1"/>
  <c r="O581" i="5" s="1"/>
  <c r="N575" i="5"/>
  <c r="P575" i="5" s="1"/>
  <c r="O575" i="5" s="1"/>
  <c r="N569" i="5"/>
  <c r="P569" i="5" s="1"/>
  <c r="O569" i="5" s="1"/>
  <c r="N563" i="5"/>
  <c r="P563" i="5" s="1"/>
  <c r="O563" i="5" s="1"/>
  <c r="N557" i="5"/>
  <c r="P557" i="5" s="1"/>
  <c r="O557" i="5" s="1"/>
  <c r="N551" i="5"/>
  <c r="P551" i="5" s="1"/>
  <c r="O551" i="5" s="1"/>
  <c r="N545" i="5"/>
  <c r="P545" i="5" s="1"/>
  <c r="O545" i="5" s="1"/>
  <c r="N539" i="5"/>
  <c r="P539" i="5" s="1"/>
  <c r="O539" i="5" s="1"/>
  <c r="N533" i="5"/>
  <c r="P533" i="5" s="1"/>
  <c r="O533" i="5" s="1"/>
  <c r="N527" i="5"/>
  <c r="P527" i="5" s="1"/>
  <c r="O527" i="5" s="1"/>
  <c r="N521" i="5"/>
  <c r="P521" i="5" s="1"/>
  <c r="O521" i="5" s="1"/>
  <c r="N515" i="5"/>
  <c r="P515" i="5" s="1"/>
  <c r="O515" i="5" s="1"/>
  <c r="N690" i="5"/>
  <c r="P690" i="5" s="1"/>
  <c r="O690" i="5" s="1"/>
  <c r="N684" i="5"/>
  <c r="P684" i="5" s="1"/>
  <c r="O684" i="5" s="1"/>
  <c r="N678" i="5"/>
  <c r="P678" i="5" s="1"/>
  <c r="O678" i="5" s="1"/>
  <c r="N672" i="5"/>
  <c r="P672" i="5" s="1"/>
  <c r="O672" i="5" s="1"/>
  <c r="N666" i="5"/>
  <c r="P666" i="5" s="1"/>
  <c r="O666" i="5" s="1"/>
  <c r="N509" i="5"/>
  <c r="P509" i="5" s="1"/>
  <c r="O509" i="5" s="1"/>
  <c r="N503" i="5"/>
  <c r="P503" i="5" s="1"/>
  <c r="O503" i="5" s="1"/>
  <c r="N497" i="5"/>
  <c r="P497" i="5" s="1"/>
  <c r="O497" i="5" s="1"/>
  <c r="N491" i="5"/>
  <c r="P491" i="5" s="1"/>
  <c r="O491" i="5" s="1"/>
  <c r="N485" i="5"/>
  <c r="P485" i="5" s="1"/>
  <c r="O485" i="5" s="1"/>
  <c r="N479" i="5"/>
  <c r="P479" i="5" s="1"/>
  <c r="O479" i="5" s="1"/>
  <c r="N473" i="5"/>
  <c r="P473" i="5" s="1"/>
  <c r="O473" i="5" s="1"/>
  <c r="N467" i="5"/>
  <c r="P467" i="5" s="1"/>
  <c r="O467" i="5" s="1"/>
  <c r="N461" i="5"/>
  <c r="P461" i="5" s="1"/>
  <c r="O461" i="5" s="1"/>
  <c r="N455" i="5"/>
  <c r="P455" i="5" s="1"/>
  <c r="O455" i="5" s="1"/>
  <c r="N449" i="5"/>
  <c r="P449" i="5" s="1"/>
  <c r="O449" i="5" s="1"/>
  <c r="N443" i="5"/>
  <c r="P443" i="5" s="1"/>
  <c r="O443" i="5" s="1"/>
  <c r="N437" i="5"/>
  <c r="P437" i="5" s="1"/>
  <c r="O437" i="5" s="1"/>
  <c r="N431" i="5"/>
  <c r="P431" i="5" s="1"/>
  <c r="O431" i="5" s="1"/>
  <c r="N425" i="5"/>
  <c r="P425" i="5" s="1"/>
  <c r="O425" i="5" s="1"/>
  <c r="N419" i="5"/>
  <c r="P419" i="5" s="1"/>
  <c r="O419" i="5" s="1"/>
  <c r="N413" i="5"/>
  <c r="P413" i="5" s="1"/>
  <c r="O413" i="5" s="1"/>
  <c r="N407" i="5"/>
  <c r="P407" i="5" s="1"/>
  <c r="O407" i="5" s="1"/>
  <c r="N401" i="5"/>
  <c r="P401" i="5" s="1"/>
  <c r="O401" i="5" s="1"/>
  <c r="N395" i="5"/>
  <c r="P395" i="5" s="1"/>
  <c r="O395" i="5" s="1"/>
  <c r="N389" i="5"/>
  <c r="P389" i="5" s="1"/>
  <c r="O389" i="5" s="1"/>
  <c r="N383" i="5"/>
  <c r="P383" i="5" s="1"/>
  <c r="O383" i="5" s="1"/>
  <c r="N377" i="5"/>
  <c r="P377" i="5" s="1"/>
  <c r="O377" i="5" s="1"/>
  <c r="N371" i="5"/>
  <c r="P371" i="5" s="1"/>
  <c r="O371" i="5" s="1"/>
  <c r="N365" i="5"/>
  <c r="P365" i="5" s="1"/>
  <c r="O365" i="5" s="1"/>
  <c r="N359" i="5"/>
  <c r="P359" i="5" s="1"/>
  <c r="O359" i="5" s="1"/>
  <c r="N353" i="5"/>
  <c r="P353" i="5" s="1"/>
  <c r="O353" i="5" s="1"/>
  <c r="N347" i="5"/>
  <c r="P347" i="5" s="1"/>
  <c r="O347" i="5" s="1"/>
  <c r="N341" i="5"/>
  <c r="P341" i="5" s="1"/>
  <c r="O341" i="5" s="1"/>
  <c r="N335" i="5"/>
  <c r="P335" i="5" s="1"/>
  <c r="O335" i="5" s="1"/>
  <c r="N329" i="5"/>
  <c r="P329" i="5" s="1"/>
  <c r="O329" i="5" s="1"/>
  <c r="N323" i="5"/>
  <c r="P323" i="5" s="1"/>
  <c r="O323" i="5" s="1"/>
  <c r="N317" i="5"/>
  <c r="P317" i="5" s="1"/>
  <c r="O317" i="5" s="1"/>
  <c r="N311" i="5"/>
  <c r="P311" i="5" s="1"/>
  <c r="O311" i="5" s="1"/>
  <c r="N305" i="5"/>
  <c r="P305" i="5" s="1"/>
  <c r="O305" i="5" s="1"/>
  <c r="N299" i="5"/>
  <c r="P299" i="5" s="1"/>
  <c r="O299" i="5" s="1"/>
  <c r="N293" i="5"/>
  <c r="P293" i="5" s="1"/>
  <c r="O293" i="5" s="1"/>
  <c r="N287" i="5"/>
  <c r="P287" i="5" s="1"/>
  <c r="O287" i="5" s="1"/>
  <c r="N281" i="5"/>
  <c r="P281" i="5" s="1"/>
  <c r="O281" i="5" s="1"/>
  <c r="N275" i="5"/>
  <c r="P275" i="5" s="1"/>
  <c r="O275" i="5" s="1"/>
  <c r="N269" i="5"/>
  <c r="P269" i="5" s="1"/>
  <c r="O269" i="5" s="1"/>
  <c r="N263" i="5"/>
  <c r="P263" i="5" s="1"/>
  <c r="O263" i="5" s="1"/>
  <c r="N257" i="5"/>
  <c r="P257" i="5" s="1"/>
  <c r="O257" i="5" s="1"/>
  <c r="N251" i="5"/>
  <c r="P251" i="5" s="1"/>
  <c r="O251" i="5" s="1"/>
  <c r="N245" i="5"/>
  <c r="P245" i="5" s="1"/>
  <c r="O245" i="5" s="1"/>
  <c r="N239" i="5"/>
  <c r="P239" i="5" s="1"/>
  <c r="O239" i="5" s="1"/>
  <c r="N233" i="5"/>
  <c r="P233" i="5" s="1"/>
  <c r="O233" i="5" s="1"/>
  <c r="N227" i="5"/>
  <c r="P227" i="5" s="1"/>
  <c r="O227" i="5" s="1"/>
  <c r="N221" i="5"/>
  <c r="P221" i="5" s="1"/>
  <c r="O221" i="5" s="1"/>
  <c r="N215" i="5"/>
  <c r="P215" i="5" s="1"/>
  <c r="O215" i="5" s="1"/>
  <c r="N209" i="5"/>
  <c r="P209" i="5" s="1"/>
  <c r="O209" i="5" s="1"/>
  <c r="N203" i="5"/>
  <c r="P203" i="5" s="1"/>
  <c r="O203" i="5" s="1"/>
  <c r="N197" i="5"/>
  <c r="P197" i="5" s="1"/>
  <c r="O197" i="5" s="1"/>
  <c r="N191" i="5"/>
  <c r="P191" i="5" s="1"/>
  <c r="O191" i="5" s="1"/>
  <c r="N185" i="5"/>
  <c r="P185" i="5" s="1"/>
  <c r="O185" i="5" s="1"/>
  <c r="N179" i="5"/>
  <c r="P179" i="5" s="1"/>
  <c r="O179" i="5" s="1"/>
  <c r="N173" i="5"/>
  <c r="P173" i="5" s="1"/>
  <c r="O173" i="5" s="1"/>
  <c r="N167" i="5"/>
  <c r="P167" i="5" s="1"/>
  <c r="O167" i="5" s="1"/>
  <c r="N161" i="5"/>
  <c r="P161" i="5" s="1"/>
  <c r="O161" i="5" s="1"/>
  <c r="N155" i="5"/>
  <c r="P155" i="5" s="1"/>
  <c r="O155" i="5" s="1"/>
  <c r="N149" i="5"/>
  <c r="P149" i="5" s="1"/>
  <c r="O149" i="5" s="1"/>
  <c r="N143" i="5"/>
  <c r="P143" i="5" s="1"/>
  <c r="O143" i="5" s="1"/>
  <c r="N137" i="5"/>
  <c r="P137" i="5" s="1"/>
  <c r="O137" i="5" s="1"/>
  <c r="N131" i="5"/>
  <c r="P131" i="5" s="1"/>
  <c r="O131" i="5" s="1"/>
  <c r="N125" i="5"/>
  <c r="P125" i="5" s="1"/>
  <c r="O125" i="5" s="1"/>
  <c r="N119" i="5"/>
  <c r="P119" i="5" s="1"/>
  <c r="O119" i="5" s="1"/>
  <c r="N113" i="5"/>
  <c r="P113" i="5" s="1"/>
  <c r="O113" i="5" s="1"/>
  <c r="N107" i="5"/>
  <c r="P107" i="5" s="1"/>
  <c r="O107" i="5" s="1"/>
  <c r="N101" i="5"/>
  <c r="P101" i="5" s="1"/>
  <c r="O101" i="5" s="1"/>
  <c r="N95" i="5"/>
  <c r="P95" i="5" s="1"/>
  <c r="O95" i="5" s="1"/>
  <c r="N89" i="5"/>
  <c r="P89" i="5" s="1"/>
  <c r="O89" i="5" s="1"/>
  <c r="N83" i="5"/>
  <c r="P83" i="5" s="1"/>
  <c r="O83" i="5" s="1"/>
  <c r="N77" i="5"/>
  <c r="P77" i="5" s="1"/>
  <c r="O77" i="5" s="1"/>
  <c r="N71" i="5"/>
  <c r="P71" i="5" s="1"/>
  <c r="O71" i="5" s="1"/>
  <c r="N65" i="5"/>
  <c r="P65" i="5" s="1"/>
  <c r="O65" i="5" s="1"/>
  <c r="N59" i="5"/>
  <c r="P59" i="5" s="1"/>
  <c r="O59" i="5" s="1"/>
  <c r="N53" i="5"/>
  <c r="P53" i="5" s="1"/>
  <c r="O53" i="5" s="1"/>
  <c r="N47" i="5"/>
  <c r="P47" i="5" s="1"/>
  <c r="O47" i="5" s="1"/>
  <c r="N41" i="5"/>
  <c r="P41" i="5" s="1"/>
  <c r="O41" i="5" s="1"/>
  <c r="N35" i="5"/>
  <c r="P35" i="5" s="1"/>
  <c r="O35" i="5" s="1"/>
  <c r="N29" i="5"/>
  <c r="P29" i="5" s="1"/>
  <c r="O29" i="5" s="1"/>
  <c r="N23" i="5"/>
  <c r="P23" i="5" s="1"/>
  <c r="O23" i="5" s="1"/>
  <c r="N17" i="5"/>
  <c r="P17" i="5" s="1"/>
  <c r="O17" i="5" s="1"/>
  <c r="N11" i="5"/>
  <c r="P11" i="5" s="1"/>
  <c r="O11" i="5" s="1"/>
  <c r="N5" i="5"/>
  <c r="P5" i="5" s="1"/>
  <c r="O5" i="5" s="1"/>
  <c r="N692" i="5"/>
  <c r="P692" i="5" s="1"/>
  <c r="O692" i="5" s="1"/>
  <c r="N686" i="5"/>
  <c r="P686" i="5" s="1"/>
  <c r="O686" i="5" s="1"/>
  <c r="N680" i="5"/>
  <c r="P680" i="5" s="1"/>
  <c r="O680" i="5" s="1"/>
  <c r="N674" i="5"/>
  <c r="P674" i="5" s="1"/>
  <c r="O674" i="5" s="1"/>
  <c r="N668" i="5"/>
  <c r="P668" i="5" s="1"/>
  <c r="O668" i="5" s="1"/>
  <c r="N662" i="5"/>
  <c r="P662" i="5" s="1"/>
  <c r="O662" i="5" s="1"/>
  <c r="N656" i="5"/>
  <c r="P656" i="5" s="1"/>
  <c r="O656" i="5" s="1"/>
  <c r="N650" i="5"/>
  <c r="P650" i="5" s="1"/>
  <c r="O650" i="5" s="1"/>
  <c r="N644" i="5"/>
  <c r="P644" i="5" s="1"/>
  <c r="O644" i="5" s="1"/>
  <c r="N638" i="5"/>
  <c r="P638" i="5" s="1"/>
  <c r="O638" i="5" s="1"/>
  <c r="N632" i="5"/>
  <c r="P632" i="5" s="1"/>
  <c r="O632" i="5" s="1"/>
  <c r="N626" i="5"/>
  <c r="P626" i="5" s="1"/>
  <c r="O626" i="5" s="1"/>
  <c r="N620" i="5"/>
  <c r="P620" i="5" s="1"/>
  <c r="O620" i="5" s="1"/>
  <c r="N614" i="5"/>
  <c r="P614" i="5" s="1"/>
  <c r="O614" i="5" s="1"/>
  <c r="N608" i="5"/>
  <c r="P608" i="5" s="1"/>
  <c r="O608" i="5" s="1"/>
  <c r="N602" i="5"/>
  <c r="P602" i="5" s="1"/>
  <c r="O602" i="5" s="1"/>
  <c r="N596" i="5"/>
  <c r="P596" i="5" s="1"/>
  <c r="O596" i="5" s="1"/>
  <c r="N691" i="5"/>
  <c r="P691" i="5" s="1"/>
  <c r="O691" i="5" s="1"/>
  <c r="N685" i="5"/>
  <c r="P685" i="5" s="1"/>
  <c r="O685" i="5" s="1"/>
  <c r="N679" i="5"/>
  <c r="P679" i="5" s="1"/>
  <c r="O679" i="5" s="1"/>
  <c r="N673" i="5"/>
  <c r="P673" i="5" s="1"/>
  <c r="O673" i="5" s="1"/>
  <c r="N667" i="5"/>
  <c r="P667" i="5" s="1"/>
  <c r="O667" i="5" s="1"/>
  <c r="N661" i="5"/>
  <c r="P661" i="5" s="1"/>
  <c r="O661" i="5" s="1"/>
  <c r="N655" i="5"/>
  <c r="P655" i="5" s="1"/>
  <c r="O655" i="5" s="1"/>
  <c r="N649" i="5"/>
  <c r="P649" i="5" s="1"/>
  <c r="O649" i="5" s="1"/>
  <c r="N643" i="5"/>
  <c r="P643" i="5" s="1"/>
  <c r="O643" i="5" s="1"/>
  <c r="N637" i="5"/>
  <c r="P637" i="5" s="1"/>
  <c r="O637" i="5" s="1"/>
  <c r="N631" i="5"/>
  <c r="P631" i="5" s="1"/>
  <c r="O631" i="5" s="1"/>
  <c r="N693" i="5"/>
  <c r="P693" i="5" s="1"/>
  <c r="O693" i="5" s="1"/>
  <c r="N687" i="5"/>
  <c r="P687" i="5" s="1"/>
  <c r="O687" i="5" s="1"/>
  <c r="N681" i="5"/>
  <c r="P681" i="5" s="1"/>
  <c r="O681" i="5" s="1"/>
  <c r="N675" i="5"/>
  <c r="P675" i="5" s="1"/>
  <c r="O675" i="5" s="1"/>
  <c r="N669" i="5"/>
  <c r="P669" i="5" s="1"/>
  <c r="O669" i="5" s="1"/>
  <c r="N663" i="5"/>
  <c r="P663" i="5" s="1"/>
  <c r="O663" i="5" s="1"/>
  <c r="N657" i="5"/>
  <c r="P657" i="5" s="1"/>
  <c r="O657" i="5" s="1"/>
  <c r="N651" i="5"/>
  <c r="P651" i="5" s="1"/>
  <c r="O651" i="5" s="1"/>
  <c r="N645" i="5"/>
  <c r="P645" i="5" s="1"/>
  <c r="O645" i="5" s="1"/>
  <c r="N639" i="5"/>
  <c r="P639" i="5" s="1"/>
  <c r="O639" i="5" s="1"/>
  <c r="N633" i="5"/>
  <c r="P633" i="5" s="1"/>
  <c r="O633" i="5" s="1"/>
  <c r="N627" i="5"/>
  <c r="P627" i="5" s="1"/>
  <c r="O627" i="5" s="1"/>
  <c r="N621" i="5"/>
  <c r="P621" i="5" s="1"/>
  <c r="O621" i="5" s="1"/>
  <c r="N615" i="5"/>
  <c r="P615" i="5" s="1"/>
  <c r="O615" i="5" s="1"/>
  <c r="N609" i="5"/>
  <c r="P609" i="5" s="1"/>
  <c r="O609" i="5" s="1"/>
  <c r="N603" i="5"/>
  <c r="P603" i="5" s="1"/>
  <c r="O603" i="5" s="1"/>
  <c r="N597" i="5"/>
  <c r="P597" i="5" s="1"/>
  <c r="O597" i="5" s="1"/>
  <c r="N591" i="5"/>
  <c r="P591" i="5" s="1"/>
  <c r="O591" i="5" s="1"/>
  <c r="N585" i="5"/>
  <c r="P585" i="5" s="1"/>
  <c r="O585" i="5" s="1"/>
  <c r="N579" i="5"/>
  <c r="P579" i="5" s="1"/>
  <c r="O579" i="5" s="1"/>
  <c r="N573" i="5"/>
  <c r="P573" i="5" s="1"/>
  <c r="O573" i="5" s="1"/>
  <c r="N567" i="5"/>
  <c r="P567" i="5" s="1"/>
  <c r="O567" i="5" s="1"/>
  <c r="N561" i="5"/>
  <c r="P561" i="5" s="1"/>
  <c r="O561" i="5" s="1"/>
  <c r="N555" i="5"/>
  <c r="P555" i="5" s="1"/>
  <c r="O555" i="5" s="1"/>
  <c r="N549" i="5"/>
  <c r="P549" i="5" s="1"/>
  <c r="O549" i="5" s="1"/>
  <c r="N543" i="5"/>
  <c r="P543" i="5" s="1"/>
  <c r="O543" i="5" s="1"/>
  <c r="N537" i="5"/>
  <c r="P537" i="5" s="1"/>
  <c r="O537" i="5" s="1"/>
  <c r="N531" i="5"/>
  <c r="P531" i="5" s="1"/>
  <c r="O531" i="5" s="1"/>
  <c r="N525" i="5"/>
  <c r="P525" i="5" s="1"/>
  <c r="O525" i="5" s="1"/>
  <c r="N519" i="5"/>
  <c r="P519" i="5" s="1"/>
  <c r="O519" i="5" s="1"/>
  <c r="N513" i="5"/>
  <c r="P513" i="5" s="1"/>
  <c r="O513" i="5" s="1"/>
  <c r="N507" i="5"/>
  <c r="P507" i="5" s="1"/>
  <c r="O507" i="5" s="1"/>
  <c r="N501" i="5"/>
  <c r="P501" i="5" s="1"/>
  <c r="O501" i="5" s="1"/>
  <c r="N495" i="5"/>
  <c r="P495" i="5" s="1"/>
  <c r="O495" i="5" s="1"/>
  <c r="N489" i="5"/>
  <c r="P489" i="5" s="1"/>
  <c r="O489" i="5" s="1"/>
  <c r="N483" i="5"/>
  <c r="P483" i="5" s="1"/>
  <c r="O483" i="5" s="1"/>
  <c r="N477" i="5"/>
  <c r="P477" i="5" s="1"/>
  <c r="O477" i="5" s="1"/>
  <c r="N471" i="5"/>
  <c r="P471" i="5" s="1"/>
  <c r="O471" i="5" s="1"/>
  <c r="N465" i="5"/>
  <c r="P465" i="5" s="1"/>
  <c r="O465" i="5" s="1"/>
  <c r="N459" i="5"/>
  <c r="P459" i="5" s="1"/>
  <c r="O459" i="5" s="1"/>
  <c r="N453" i="5"/>
  <c r="P453" i="5" s="1"/>
  <c r="O453" i="5" s="1"/>
  <c r="N447" i="5"/>
  <c r="P447" i="5" s="1"/>
  <c r="O447" i="5" s="1"/>
  <c r="N441" i="5"/>
  <c r="P441" i="5" s="1"/>
  <c r="O441" i="5" s="1"/>
  <c r="N435" i="5"/>
  <c r="P435" i="5" s="1"/>
  <c r="O435" i="5" s="1"/>
  <c r="N429" i="5"/>
  <c r="P429" i="5" s="1"/>
  <c r="O429" i="5" s="1"/>
  <c r="N423" i="5"/>
  <c r="P423" i="5" s="1"/>
  <c r="O423" i="5" s="1"/>
  <c r="N417" i="5"/>
  <c r="P417" i="5" s="1"/>
  <c r="O417" i="5" s="1"/>
  <c r="N411" i="5"/>
  <c r="P411" i="5" s="1"/>
  <c r="O411" i="5" s="1"/>
  <c r="N405" i="5"/>
  <c r="P405" i="5" s="1"/>
  <c r="O405" i="5" s="1"/>
  <c r="N399" i="5"/>
  <c r="P399" i="5" s="1"/>
  <c r="O399" i="5" s="1"/>
  <c r="N393" i="5"/>
  <c r="P393" i="5" s="1"/>
  <c r="O393" i="5" s="1"/>
  <c r="N387" i="5"/>
  <c r="P387" i="5" s="1"/>
  <c r="O387" i="5" s="1"/>
  <c r="N381" i="5"/>
  <c r="P381" i="5" s="1"/>
  <c r="O381" i="5" s="1"/>
  <c r="N375" i="5"/>
  <c r="P375" i="5" s="1"/>
  <c r="O375" i="5" s="1"/>
  <c r="N369" i="5"/>
  <c r="P369" i="5" s="1"/>
  <c r="O369" i="5" s="1"/>
  <c r="N363" i="5"/>
  <c r="P363" i="5" s="1"/>
  <c r="O363" i="5" s="1"/>
  <c r="N357" i="5"/>
  <c r="P357" i="5" s="1"/>
  <c r="O357" i="5" s="1"/>
  <c r="N351" i="5"/>
  <c r="P351" i="5" s="1"/>
  <c r="O351" i="5" s="1"/>
  <c r="N345" i="5"/>
  <c r="P345" i="5" s="1"/>
  <c r="O345" i="5" s="1"/>
  <c r="N339" i="5"/>
  <c r="P339" i="5" s="1"/>
  <c r="O339" i="5" s="1"/>
  <c r="N333" i="5"/>
  <c r="P333" i="5" s="1"/>
  <c r="O333" i="5" s="1"/>
  <c r="N327" i="5"/>
  <c r="P327" i="5" s="1"/>
  <c r="O327" i="5" s="1"/>
  <c r="N321" i="5"/>
  <c r="P321" i="5" s="1"/>
  <c r="O321" i="5" s="1"/>
  <c r="N315" i="5"/>
  <c r="P315" i="5" s="1"/>
  <c r="O315" i="5" s="1"/>
  <c r="N309" i="5"/>
  <c r="P309" i="5" s="1"/>
  <c r="O309" i="5" s="1"/>
  <c r="N303" i="5"/>
  <c r="P303" i="5" s="1"/>
  <c r="O303" i="5" s="1"/>
  <c r="N297" i="5"/>
  <c r="P297" i="5" s="1"/>
  <c r="O297" i="5" s="1"/>
  <c r="N291" i="5"/>
  <c r="P291" i="5" s="1"/>
  <c r="O291" i="5" s="1"/>
  <c r="N285" i="5"/>
  <c r="P285" i="5" s="1"/>
  <c r="O285" i="5" s="1"/>
  <c r="N279" i="5"/>
  <c r="P279" i="5" s="1"/>
  <c r="O279" i="5" s="1"/>
  <c r="N590" i="5"/>
  <c r="P590" i="5" s="1"/>
  <c r="O590" i="5" s="1"/>
  <c r="N584" i="5"/>
  <c r="P584" i="5" s="1"/>
  <c r="O584" i="5" s="1"/>
  <c r="N578" i="5"/>
  <c r="P578" i="5" s="1"/>
  <c r="O578" i="5" s="1"/>
  <c r="N572" i="5"/>
  <c r="P572" i="5" s="1"/>
  <c r="O572" i="5" s="1"/>
  <c r="N566" i="5"/>
  <c r="P566" i="5" s="1"/>
  <c r="O566" i="5" s="1"/>
  <c r="N560" i="5"/>
  <c r="P560" i="5" s="1"/>
  <c r="O560" i="5" s="1"/>
  <c r="N554" i="5"/>
  <c r="P554" i="5" s="1"/>
  <c r="O554" i="5" s="1"/>
  <c r="N548" i="5"/>
  <c r="P548" i="5" s="1"/>
  <c r="O548" i="5" s="1"/>
  <c r="N542" i="5"/>
  <c r="P542" i="5" s="1"/>
  <c r="O542" i="5" s="1"/>
  <c r="N536" i="5"/>
  <c r="P536" i="5" s="1"/>
  <c r="O536" i="5" s="1"/>
  <c r="N530" i="5"/>
  <c r="P530" i="5" s="1"/>
  <c r="O530" i="5" s="1"/>
  <c r="N524" i="5"/>
  <c r="P524" i="5" s="1"/>
  <c r="O524" i="5" s="1"/>
  <c r="N518" i="5"/>
  <c r="P518" i="5" s="1"/>
  <c r="O518" i="5" s="1"/>
  <c r="N512" i="5"/>
  <c r="P512" i="5" s="1"/>
  <c r="O512" i="5" s="1"/>
  <c r="N506" i="5"/>
  <c r="P506" i="5" s="1"/>
  <c r="O506" i="5" s="1"/>
  <c r="N500" i="5"/>
  <c r="P500" i="5" s="1"/>
  <c r="O500" i="5" s="1"/>
  <c r="N494" i="5"/>
  <c r="P494" i="5" s="1"/>
  <c r="O494" i="5" s="1"/>
  <c r="N488" i="5"/>
  <c r="P488" i="5" s="1"/>
  <c r="O488" i="5" s="1"/>
  <c r="N482" i="5"/>
  <c r="P482" i="5" s="1"/>
  <c r="O482" i="5" s="1"/>
  <c r="N476" i="5"/>
  <c r="P476" i="5" s="1"/>
  <c r="O476" i="5" s="1"/>
  <c r="N470" i="5"/>
  <c r="P470" i="5" s="1"/>
  <c r="O470" i="5" s="1"/>
  <c r="N464" i="5"/>
  <c r="P464" i="5" s="1"/>
  <c r="O464" i="5" s="1"/>
  <c r="N458" i="5"/>
  <c r="P458" i="5" s="1"/>
  <c r="O458" i="5" s="1"/>
  <c r="N452" i="5"/>
  <c r="P452" i="5" s="1"/>
  <c r="O452" i="5" s="1"/>
  <c r="N446" i="5"/>
  <c r="P446" i="5" s="1"/>
  <c r="O446" i="5" s="1"/>
  <c r="N440" i="5"/>
  <c r="P440" i="5" s="1"/>
  <c r="O440" i="5" s="1"/>
  <c r="N434" i="5"/>
  <c r="P434" i="5" s="1"/>
  <c r="O434" i="5" s="1"/>
  <c r="N428" i="5"/>
  <c r="P428" i="5" s="1"/>
  <c r="O428" i="5" s="1"/>
  <c r="N422" i="5"/>
  <c r="P422" i="5" s="1"/>
  <c r="O422" i="5" s="1"/>
  <c r="N416" i="5"/>
  <c r="P416" i="5" s="1"/>
  <c r="O416" i="5" s="1"/>
  <c r="N410" i="5"/>
  <c r="P410" i="5" s="1"/>
  <c r="O410" i="5" s="1"/>
  <c r="N404" i="5"/>
  <c r="P404" i="5" s="1"/>
  <c r="O404" i="5" s="1"/>
  <c r="N398" i="5"/>
  <c r="P398" i="5" s="1"/>
  <c r="O398" i="5" s="1"/>
  <c r="N392" i="5"/>
  <c r="P392" i="5" s="1"/>
  <c r="O392" i="5" s="1"/>
  <c r="N386" i="5"/>
  <c r="P386" i="5" s="1"/>
  <c r="O386" i="5" s="1"/>
  <c r="N380" i="5"/>
  <c r="P380" i="5" s="1"/>
  <c r="O380" i="5" s="1"/>
  <c r="N374" i="5"/>
  <c r="P374" i="5" s="1"/>
  <c r="O374" i="5" s="1"/>
  <c r="N368" i="5"/>
  <c r="P368" i="5" s="1"/>
  <c r="O368" i="5" s="1"/>
  <c r="N362" i="5"/>
  <c r="P362" i="5" s="1"/>
  <c r="O362" i="5" s="1"/>
  <c r="N356" i="5"/>
  <c r="P356" i="5" s="1"/>
  <c r="O356" i="5" s="1"/>
  <c r="N350" i="5"/>
  <c r="P350" i="5" s="1"/>
  <c r="O350" i="5" s="1"/>
  <c r="N344" i="5"/>
  <c r="P344" i="5" s="1"/>
  <c r="O344" i="5" s="1"/>
  <c r="N338" i="5"/>
  <c r="P338" i="5" s="1"/>
  <c r="O338" i="5" s="1"/>
  <c r="N332" i="5"/>
  <c r="P332" i="5" s="1"/>
  <c r="O332" i="5" s="1"/>
  <c r="N326" i="5"/>
  <c r="P326" i="5" s="1"/>
  <c r="O326" i="5" s="1"/>
  <c r="N320" i="5"/>
  <c r="P320" i="5" s="1"/>
  <c r="O320" i="5" s="1"/>
  <c r="N314" i="5"/>
  <c r="P314" i="5" s="1"/>
  <c r="O314" i="5" s="1"/>
  <c r="N308" i="5"/>
  <c r="P308" i="5" s="1"/>
  <c r="O308" i="5" s="1"/>
  <c r="N302" i="5"/>
  <c r="P302" i="5" s="1"/>
  <c r="O302" i="5" s="1"/>
  <c r="N296" i="5"/>
  <c r="P296" i="5" s="1"/>
  <c r="O296" i="5" s="1"/>
  <c r="N290" i="5"/>
  <c r="P290" i="5" s="1"/>
  <c r="O290" i="5" s="1"/>
  <c r="N284" i="5"/>
  <c r="P284" i="5" s="1"/>
  <c r="O284" i="5" s="1"/>
  <c r="N278" i="5"/>
  <c r="P278" i="5" s="1"/>
  <c r="O278" i="5" s="1"/>
  <c r="N272" i="5"/>
  <c r="P272" i="5" s="1"/>
  <c r="O272" i="5" s="1"/>
  <c r="N266" i="5"/>
  <c r="P266" i="5" s="1"/>
  <c r="O266" i="5" s="1"/>
  <c r="N260" i="5"/>
  <c r="P260" i="5" s="1"/>
  <c r="O260" i="5" s="1"/>
  <c r="N254" i="5"/>
  <c r="P254" i="5" s="1"/>
  <c r="O254" i="5" s="1"/>
  <c r="N248" i="5"/>
  <c r="P248" i="5" s="1"/>
  <c r="O248" i="5" s="1"/>
  <c r="N242" i="5"/>
  <c r="P242" i="5" s="1"/>
  <c r="O242" i="5" s="1"/>
  <c r="N236" i="5"/>
  <c r="P236" i="5" s="1"/>
  <c r="O236" i="5" s="1"/>
  <c r="N230" i="5"/>
  <c r="P230" i="5" s="1"/>
  <c r="O230" i="5" s="1"/>
  <c r="N224" i="5"/>
  <c r="P224" i="5" s="1"/>
  <c r="O224" i="5" s="1"/>
  <c r="N218" i="5"/>
  <c r="P218" i="5" s="1"/>
  <c r="O218" i="5" s="1"/>
  <c r="N212" i="5"/>
  <c r="P212" i="5" s="1"/>
  <c r="O212" i="5" s="1"/>
  <c r="N206" i="5"/>
  <c r="P206" i="5" s="1"/>
  <c r="O206" i="5" s="1"/>
  <c r="N200" i="5"/>
  <c r="P200" i="5" s="1"/>
  <c r="O200" i="5" s="1"/>
  <c r="N194" i="5"/>
  <c r="P194" i="5" s="1"/>
  <c r="O194" i="5" s="1"/>
  <c r="N188" i="5"/>
  <c r="P188" i="5" s="1"/>
  <c r="O188" i="5" s="1"/>
  <c r="N182" i="5"/>
  <c r="P182" i="5" s="1"/>
  <c r="O182" i="5" s="1"/>
  <c r="N176" i="5"/>
  <c r="P176" i="5" s="1"/>
  <c r="O176" i="5" s="1"/>
  <c r="N170" i="5"/>
  <c r="P170" i="5" s="1"/>
  <c r="O170" i="5" s="1"/>
  <c r="N164" i="5"/>
  <c r="P164" i="5" s="1"/>
  <c r="O164" i="5" s="1"/>
  <c r="N158" i="5"/>
  <c r="P158" i="5" s="1"/>
  <c r="O158" i="5" s="1"/>
  <c r="N152" i="5"/>
  <c r="P152" i="5" s="1"/>
  <c r="O152" i="5" s="1"/>
  <c r="N146" i="5"/>
  <c r="P146" i="5" s="1"/>
  <c r="O146" i="5" s="1"/>
  <c r="N140" i="5"/>
  <c r="P140" i="5" s="1"/>
  <c r="O140" i="5" s="1"/>
  <c r="N134" i="5"/>
  <c r="P134" i="5" s="1"/>
  <c r="O134" i="5" s="1"/>
  <c r="N128" i="5"/>
  <c r="P128" i="5" s="1"/>
  <c r="O128" i="5" s="1"/>
  <c r="N122" i="5"/>
  <c r="P122" i="5" s="1"/>
  <c r="O122" i="5" s="1"/>
  <c r="N116" i="5"/>
  <c r="P116" i="5" s="1"/>
  <c r="O116" i="5" s="1"/>
  <c r="N110" i="5"/>
  <c r="P110" i="5" s="1"/>
  <c r="O110" i="5" s="1"/>
  <c r="N104" i="5"/>
  <c r="P104" i="5" s="1"/>
  <c r="O104" i="5" s="1"/>
  <c r="N98" i="5"/>
  <c r="P98" i="5" s="1"/>
  <c r="O98" i="5" s="1"/>
  <c r="N92" i="5"/>
  <c r="P92" i="5" s="1"/>
  <c r="O92" i="5" s="1"/>
  <c r="N86" i="5"/>
  <c r="P86" i="5" s="1"/>
  <c r="O86" i="5" s="1"/>
  <c r="N273" i="5"/>
  <c r="P273" i="5" s="1"/>
  <c r="O273" i="5" s="1"/>
  <c r="N267" i="5"/>
  <c r="P267" i="5" s="1"/>
  <c r="O267" i="5" s="1"/>
  <c r="N261" i="5"/>
  <c r="P261" i="5" s="1"/>
  <c r="O261" i="5" s="1"/>
  <c r="N255" i="5"/>
  <c r="P255" i="5" s="1"/>
  <c r="O255" i="5" s="1"/>
  <c r="N249" i="5"/>
  <c r="P249" i="5" s="1"/>
  <c r="O249" i="5" s="1"/>
  <c r="N243" i="5"/>
  <c r="P243" i="5" s="1"/>
  <c r="O243" i="5" s="1"/>
  <c r="N237" i="5"/>
  <c r="P237" i="5" s="1"/>
  <c r="O237" i="5" s="1"/>
  <c r="N231" i="5"/>
  <c r="P231" i="5" s="1"/>
  <c r="O231" i="5" s="1"/>
  <c r="N225" i="5"/>
  <c r="P225" i="5" s="1"/>
  <c r="O225" i="5" s="1"/>
  <c r="N219" i="5"/>
  <c r="P219" i="5" s="1"/>
  <c r="O219" i="5" s="1"/>
  <c r="N213" i="5"/>
  <c r="P213" i="5" s="1"/>
  <c r="O213" i="5" s="1"/>
  <c r="N207" i="5"/>
  <c r="P207" i="5" s="1"/>
  <c r="O207" i="5" s="1"/>
  <c r="N201" i="5"/>
  <c r="P201" i="5" s="1"/>
  <c r="O201" i="5" s="1"/>
  <c r="N195" i="5"/>
  <c r="P195" i="5" s="1"/>
  <c r="O195" i="5" s="1"/>
  <c r="N189" i="5"/>
  <c r="P189" i="5" s="1"/>
  <c r="O189" i="5" s="1"/>
  <c r="N183" i="5"/>
  <c r="P183" i="5" s="1"/>
  <c r="O183" i="5" s="1"/>
  <c r="N177" i="5"/>
  <c r="P177" i="5" s="1"/>
  <c r="O177" i="5" s="1"/>
  <c r="N171" i="5"/>
  <c r="P171" i="5" s="1"/>
  <c r="O171" i="5" s="1"/>
  <c r="N165" i="5"/>
  <c r="P165" i="5" s="1"/>
  <c r="O165" i="5" s="1"/>
  <c r="N159" i="5"/>
  <c r="P159" i="5" s="1"/>
  <c r="O159" i="5" s="1"/>
  <c r="N153" i="5"/>
  <c r="P153" i="5" s="1"/>
  <c r="O153" i="5" s="1"/>
  <c r="N147" i="5"/>
  <c r="P147" i="5" s="1"/>
  <c r="O147" i="5" s="1"/>
  <c r="N141" i="5"/>
  <c r="P141" i="5" s="1"/>
  <c r="O141" i="5" s="1"/>
  <c r="N135" i="5"/>
  <c r="P135" i="5" s="1"/>
  <c r="O135" i="5" s="1"/>
  <c r="N129" i="5"/>
  <c r="P129" i="5" s="1"/>
  <c r="O129" i="5" s="1"/>
  <c r="N123" i="5"/>
  <c r="P123" i="5" s="1"/>
  <c r="O123" i="5" s="1"/>
  <c r="N117" i="5"/>
  <c r="P117" i="5" s="1"/>
  <c r="O117" i="5" s="1"/>
  <c r="N111" i="5"/>
  <c r="P111" i="5" s="1"/>
  <c r="O111" i="5" s="1"/>
  <c r="N105" i="5"/>
  <c r="P105" i="5" s="1"/>
  <c r="O105" i="5" s="1"/>
  <c r="N99" i="5"/>
  <c r="P99" i="5" s="1"/>
  <c r="O99" i="5" s="1"/>
  <c r="N93" i="5"/>
  <c r="P93" i="5" s="1"/>
  <c r="O93" i="5" s="1"/>
  <c r="N87" i="5"/>
  <c r="P87" i="5" s="1"/>
  <c r="O87" i="5" s="1"/>
  <c r="N81" i="5"/>
  <c r="P81" i="5" s="1"/>
  <c r="O81" i="5" s="1"/>
  <c r="N75" i="5"/>
  <c r="P75" i="5" s="1"/>
  <c r="O75" i="5" s="1"/>
  <c r="N69" i="5"/>
  <c r="P69" i="5" s="1"/>
  <c r="O69" i="5" s="1"/>
  <c r="N63" i="5"/>
  <c r="P63" i="5" s="1"/>
  <c r="O63" i="5" s="1"/>
  <c r="N57" i="5"/>
  <c r="P57" i="5" s="1"/>
  <c r="O57" i="5" s="1"/>
  <c r="N51" i="5"/>
  <c r="P51" i="5" s="1"/>
  <c r="O51" i="5" s="1"/>
  <c r="N45" i="5"/>
  <c r="P45" i="5" s="1"/>
  <c r="O45" i="5" s="1"/>
  <c r="N39" i="5"/>
  <c r="P39" i="5" s="1"/>
  <c r="O39" i="5" s="1"/>
  <c r="N33" i="5"/>
  <c r="P33" i="5" s="1"/>
  <c r="O33" i="5" s="1"/>
  <c r="N27" i="5"/>
  <c r="P27" i="5" s="1"/>
  <c r="O27" i="5" s="1"/>
  <c r="N21" i="5"/>
  <c r="P21" i="5" s="1"/>
  <c r="O21" i="5" s="1"/>
  <c r="N15" i="5"/>
  <c r="P15" i="5" s="1"/>
  <c r="O15" i="5" s="1"/>
  <c r="N9" i="5"/>
  <c r="P9" i="5" s="1"/>
  <c r="O9" i="5" s="1"/>
  <c r="N3" i="5"/>
  <c r="P3" i="5" s="1"/>
  <c r="O3" i="5" s="1"/>
  <c r="N80" i="5"/>
  <c r="P80" i="5" s="1"/>
  <c r="O80" i="5" s="1"/>
  <c r="N74" i="5"/>
  <c r="P74" i="5" s="1"/>
  <c r="O74" i="5" s="1"/>
  <c r="N68" i="5"/>
  <c r="P68" i="5" s="1"/>
  <c r="O68" i="5" s="1"/>
  <c r="N62" i="5"/>
  <c r="P62" i="5" s="1"/>
  <c r="O62" i="5" s="1"/>
  <c r="N56" i="5"/>
  <c r="P56" i="5" s="1"/>
  <c r="O56" i="5" s="1"/>
  <c r="N50" i="5"/>
  <c r="P50" i="5" s="1"/>
  <c r="O50" i="5" s="1"/>
  <c r="N44" i="5"/>
  <c r="P44" i="5" s="1"/>
  <c r="O44" i="5" s="1"/>
  <c r="N38" i="5"/>
  <c r="P38" i="5" s="1"/>
  <c r="O38" i="5" s="1"/>
  <c r="N32" i="5"/>
  <c r="P32" i="5" s="1"/>
  <c r="N26" i="5"/>
  <c r="P26" i="5" s="1"/>
  <c r="O26" i="5" s="1"/>
  <c r="N20" i="5"/>
  <c r="P20" i="5" s="1"/>
  <c r="O20" i="5" s="1"/>
  <c r="N14" i="5"/>
  <c r="P14" i="5" s="1"/>
  <c r="O14" i="5" s="1"/>
  <c r="N8" i="5"/>
  <c r="P8" i="5" s="1"/>
  <c r="O8" i="5" s="1"/>
  <c r="N2" i="5"/>
  <c r="P2" i="5" s="1"/>
  <c r="O2" i="5" s="1"/>
  <c r="B16" i="6" l="1"/>
  <c r="C16" i="6" s="1"/>
  <c r="O32" i="5"/>
  <c r="B5" i="6" s="1"/>
  <c r="B4" i="6"/>
  <c r="C4" i="6" s="1"/>
  <c r="P694" i="5"/>
  <c r="O694" i="5" l="1"/>
  <c r="C5" i="6"/>
</calcChain>
</file>

<file path=xl/sharedStrings.xml><?xml version="1.0" encoding="utf-8"?>
<sst xmlns="http://schemas.openxmlformats.org/spreadsheetml/2006/main" count="22734" uniqueCount="8525">
  <si>
    <t>Dr.</t>
  </si>
  <si>
    <t>A. Martina Grudzielanek</t>
  </si>
  <si>
    <t/>
  </si>
  <si>
    <t>table</t>
  </si>
  <si>
    <t>https://eap.geographie.rub.de/mitarbeiter/martina_grudzielanek_00080.html.de</t>
  </si>
  <si>
    <t>https://eap.geographie.rub.de/mitarbeiter/index.html.de</t>
  </si>
  <si>
    <t>Aaron Berger</t>
  </si>
  <si>
    <t>berger@wtech.rub.de</t>
  </si>
  <si>
    <t>https://dev2.imp10.ruhr-uni-bochum.de/lwt/mitarbeiter/berger.html.en</t>
  </si>
  <si>
    <t>https://dev2.imp10.ruhr-uni-bochum.de/lwt/mitarbeiter/index.html.en</t>
  </si>
  <si>
    <t>Aaron Rüth</t>
  </si>
  <si>
    <t>txt</t>
  </si>
  <si>
    <t>https://www.pe.ruhr-uni-bochum.de/erziehungswissenschaft/efsr/team/index.html.de</t>
  </si>
  <si>
    <t>Aaron Sastry</t>
  </si>
  <si>
    <t>https://informatik.rub.de/en/security-engineering/staff/</t>
  </si>
  <si>
    <t>Aaron Sperschneider</t>
  </si>
  <si>
    <t>aaron.sperschneider@gmail.co</t>
  </si>
  <si>
    <t>https://eap.geographie.rub.de/mitarbeiter/aaron_sperschneider_00159.html.de</t>
  </si>
  <si>
    <t>Aaron Stursberg</t>
  </si>
  <si>
    <t>https://www.methoden.ruhr-uni-bochum.de/en/social-science-data-analysis/staff/aaron-stursberg.html</t>
  </si>
  <si>
    <t>https://www.methoden.ruhr-uni-bochum.de/en/social-science-data-analysis/staff.html</t>
  </si>
  <si>
    <t>Abarna Baheerathan</t>
  </si>
  <si>
    <t>https://www.ruhr-uni-bochum.de/physiolchem/system/alumni.html.en</t>
  </si>
  <si>
    <t>Abdel Rahim Shalabi</t>
  </si>
  <si>
    <t>https://www.apf.ruhr-uni-bochum.de/en/teaching/completed-theses/</t>
  </si>
  <si>
    <t>Abdelilah El-Arrassi</t>
  </si>
  <si>
    <t>https://nanoec.ruhr-uni-bochum.de/team-2/</t>
  </si>
  <si>
    <t>Abdelrahman Rayan</t>
  </si>
  <si>
    <t>abdelrahman.rayan@rub.de</t>
  </si>
  <si>
    <t>https://www.ruhr-uni-bochum.de/neurophys/membersofdepartment/all_members.html.de</t>
  </si>
  <si>
    <t>Abdulkadir Yayci</t>
  </si>
  <si>
    <t>Abdulkadir.Yayci@rub.de</t>
  </si>
  <si>
    <t>https://www.micon.ruhr-uni-bochum.de/micon/members/graduates/yayci.html.en</t>
  </si>
  <si>
    <t>https://www.micon.ruhr-uni-bochum.de/micon/members/graduates/index.html.en</t>
  </si>
  <si>
    <t>Abdulnabi Ali</t>
  </si>
  <si>
    <t>https://eap.geographie.rub.de/mitarbeiter/abeer_abdulnabi-ali_00286.html.de</t>
  </si>
  <si>
    <t>M.Sc.</t>
  </si>
  <si>
    <t>Abeer Abdulnabi Ali</t>
  </si>
  <si>
    <t>abeer.abdulnabiali@rub.de</t>
  </si>
  <si>
    <t>Abgabe der Hausarbeiten</t>
  </si>
  <si>
    <t>https://www.apf.ruhr-uni-bochum.de/lehre/bachelormodule_wiwi/sgpf/</t>
  </si>
  <si>
    <t>Abgeordnete Lehrkraft</t>
  </si>
  <si>
    <t>http://pse-tools.rub.de/sites/pse/team.php</t>
  </si>
  <si>
    <t>Abgeschlossene Abschlussarbeiten</t>
  </si>
  <si>
    <t>https://www.apf.ruhr-uni-bochum.de/lehre/abgeschlossene-abschlussarbeiten/</t>
  </si>
  <si>
    <t>Abgeschlossene Abschlussarbeiten - Lehrstuhl Arbeit</t>
  </si>
  <si>
    <t>Abgeschlossene Arbeiten</t>
  </si>
  <si>
    <t>https://www.crypto.ruhr-uni-bochum.de/staff/index.html</t>
  </si>
  <si>
    <t>Abgeschlossene Forschungsprojekte</t>
  </si>
  <si>
    <t>https://www.apf.ruhr-uni-bochum.de/forschung/projekte/</t>
  </si>
  <si>
    <t>Abgeschlossene Projekte</t>
  </si>
  <si>
    <t>https://informatik.rub.de/nds/research/completed</t>
  </si>
  <si>
    <t>https://informatik.rub.de/nds/people/</t>
  </si>
  <si>
    <t>Abgeschlossene Promotionen</t>
  </si>
  <si>
    <t>https://etit.ruhr-uni-bochum.de/en/faculty/chairs-and-working-groups/analog-integrated-circuits/team/</t>
  </si>
  <si>
    <t>Abgesehen von Begrüßung</t>
  </si>
  <si>
    <t>https://www.apf.ruhr-uni-bochum.de/2019/07/regional-innovation-wissen-und-kompetenzen-austauschen/</t>
  </si>
  <si>
    <t>Abhijeet Kumar</t>
  </si>
  <si>
    <t>https://www.ruhr-uni-bochum.de/mrg/memory/people/index.html.de</t>
  </si>
  <si>
    <t>Abhishek Chattopadhyay</t>
  </si>
  <si>
    <t>https://www.theochem.rub.de/de/allcategories-de-de/mitarbeiter/ehemalige</t>
  </si>
  <si>
    <t>Abhishek Jadhav</t>
  </si>
  <si>
    <t>https://www.pss.ruhr-uni-bochum.de/pss/team/index.html.de</t>
  </si>
  <si>
    <t>Abhishek Kalarikkal</t>
  </si>
  <si>
    <t>abhishek.kalarikkal@rub.de</t>
  </si>
  <si>
    <t>https://www.ruhr-uni-bochum.de/proin/mitarbeiter/ma.html.de</t>
  </si>
  <si>
    <t>Abhishek Khedkar</t>
  </si>
  <si>
    <t>abhishek.khedkar@theochem.ruhr-uni-bochum.de</t>
  </si>
  <si>
    <t>Abhishek Sharma</t>
  </si>
  <si>
    <t>https://homepage.rub.de/john.mccaskill/BioMIP/team/biomip_team_at_a_glance/index.html</t>
  </si>
  <si>
    <t>Abida Malik</t>
  </si>
  <si>
    <t>https://linguistics.rub.de/rem/people/index.html</t>
  </si>
  <si>
    <t>Abigail Nieves</t>
  </si>
  <si>
    <t>abigail.nievesdelgado@rub.de</t>
  </si>
  <si>
    <t>https://sechuman.ruhr-uni-bochum.de/team</t>
  </si>
  <si>
    <t>Abir Das</t>
  </si>
  <si>
    <t>Ablauf von Pitch</t>
  </si>
  <si>
    <t>Abschlussarbeiten - Lehrstuhl Arbeit</t>
  </si>
  <si>
    <t>https://www.apf.ruhr-uni-bochum.de/lehre/abschlussarbeiten/</t>
  </si>
  <si>
    <t>Abschlussworkshop mit Hinweisen</t>
  </si>
  <si>
    <t>Prof. Dr.</t>
  </si>
  <si>
    <t>Achim Lichtenberger</t>
  </si>
  <si>
    <t>https://www.uni-muenster.de/Archaeologie/personen/lichtenberger/index.html</t>
  </si>
  <si>
    <t>https://www.zms.ruhr-uni-bochum.de/zms/personen/mitglieder.html.de</t>
  </si>
  <si>
    <t>Achim Roeder</t>
  </si>
  <si>
    <t>achim.roeder@ruhr-uni-bochum.de</t>
  </si>
  <si>
    <t>https://www2.wiwi.rub.de/personen/dr-achim-roeder/</t>
  </si>
  <si>
    <t>https://www2.wiwi.rub.de/en/chair-projects/team-2/</t>
  </si>
  <si>
    <t>Achim Schlieper</t>
  </si>
  <si>
    <t>https://www.it-services.ruhr-uni-bochum.de/ueberuns/nv-mitglieder.html.de</t>
  </si>
  <si>
    <t>Prof. Dr. Dr. h. c. mult.</t>
  </si>
  <si>
    <t>Achim Trebst</t>
  </si>
  <si>
    <t>https://forschung.ruhr-uni-bochum.de/de/akademien-der-wissenschaft</t>
  </si>
  <si>
    <t>Achim Volkmann</t>
  </si>
  <si>
    <t>Achim v. Blumenthal</t>
  </si>
  <si>
    <t>achim.vonblumenthal@rub.de</t>
  </si>
  <si>
    <t>https://www.bgu.ruhr-uni-bochum.de/bgu/lehrstuhl/team/blumenthal.html.en</t>
  </si>
  <si>
    <t>https://www.bgu.ruhr-uni-bochum.de/bgu/lehrstuhl/index.html.en</t>
  </si>
  <si>
    <t>Achim von Keudell</t>
  </si>
  <si>
    <t>https://einrichtungen.ruhr-uni-bochum.de/de/mitglieder-der-kommission-fuer-planung-struktur-und-finanzen</t>
  </si>
  <si>
    <t>Adam Frytz</t>
  </si>
  <si>
    <t>adam.frytz@rub.de</t>
  </si>
  <si>
    <t>https://sport.ruhr-uni-bochum.de/de/mitarbeitende-der-sportarten-und-bewegungsfelder</t>
  </si>
  <si>
    <t>M.A.</t>
  </si>
  <si>
    <t>Adam Roussel</t>
  </si>
  <si>
    <t>https://www.linguistics.rub.de/~roussel/</t>
  </si>
  <si>
    <t>https://linguistics.rub.de/anselm/people/index.html</t>
  </si>
  <si>
    <t>Adam Wyner</t>
  </si>
  <si>
    <t>https://homepage.rub.de/defeasible-reasoning/</t>
  </si>
  <si>
    <t>Addison J. Blanchard-Rooney</t>
  </si>
  <si>
    <t>https://www.zfa.ruhr-uni-bochum.de/org/team/lehrbeauftragte.html.de</t>
  </si>
  <si>
    <t>Adelheid Puttler</t>
  </si>
  <si>
    <t>https://einrichtungen.ruhr-uni-bochum.de/de/mitglieder-des-senats</t>
  </si>
  <si>
    <t>Adem Esmail</t>
  </si>
  <si>
    <t>blal.ademesmail@ruhr-uni-bochum.de</t>
  </si>
  <si>
    <t>https://eap.geographie.rub.de/mitarbeiter/blal_adem_esmail.html.de</t>
  </si>
  <si>
    <t>Adina Bartel</t>
  </si>
  <si>
    <t>https://www.ruhr-uni-bochum.de/neuroplasticity/mitarbeiter/index.html.de</t>
  </si>
  <si>
    <t>Adminstration der Studiengänge B. A. &amp; M. Ed</t>
  </si>
  <si>
    <t>Adminstration der Studiengänge B. Sc</t>
  </si>
  <si>
    <t>Adnan El Arja</t>
  </si>
  <si>
    <t>adnan.elarja@rub.de</t>
  </si>
  <si>
    <t>Adnan Gulzar</t>
  </si>
  <si>
    <t>adnan.gulzar@theochem.ruhr-uni-bochum.de</t>
  </si>
  <si>
    <t>https://www.theochem.rub.de/allcategories-en-gb/members/all</t>
  </si>
  <si>
    <t>Adrian Buchmann</t>
  </si>
  <si>
    <t>Adrian.Buchmann@rub.de</t>
  </si>
  <si>
    <t>https://www.ruhr-uni-bochum.de/pc2/lehrstuhl/team.html.de</t>
  </si>
  <si>
    <t>Adrian Gursch</t>
  </si>
  <si>
    <t>adrian.gursch@ruhr-uni-bochum.de</t>
  </si>
  <si>
    <t>https://www.ruhr-uni-bochum.de/didachem/adrian_gursch.htm</t>
  </si>
  <si>
    <t>https://www.ruhr-uni-bochum.de/didachem/2022.htm</t>
  </si>
  <si>
    <t>Adrian Hess</t>
  </si>
  <si>
    <t>https://etit.ruhr-uni-bochum.de/en/faculty/chairs-and-working-groups/electronic-circuit-technology/team/</t>
  </si>
  <si>
    <t>Adrian Höveler</t>
  </si>
  <si>
    <t>Adrian.Hoeveler@ruhr-uni-bochum.de</t>
  </si>
  <si>
    <t>http://www.prodi.rub.de/biospektroskopie/mitarbeiter/</t>
  </si>
  <si>
    <t>Adrian Klingbeil</t>
  </si>
  <si>
    <t>adrian.klingbeil@est.rub.de</t>
  </si>
  <si>
    <t>Adrian Lauschke</t>
  </si>
  <si>
    <t>Adrian.Lauschke@rub.de</t>
  </si>
  <si>
    <t>https://www.pe.ruhr-uni-bochum.de/philosophie/i/ethik_aesthetik/team/index.html.de</t>
  </si>
  <si>
    <t>Adrian Russek</t>
  </si>
  <si>
    <t>adrian.russek@gmx.de</t>
  </si>
  <si>
    <t>https://www.ruhr-uni-bochum.de/didachem/adrian_russek.htm</t>
  </si>
  <si>
    <t>Adriana Saraniti</t>
  </si>
  <si>
    <t>Adrianna Gorczyk</t>
  </si>
  <si>
    <t>https://www.pe.ruhr-uni-bochum.de/philosophie/i/politik_recht/team/mitarbeiter/index.html.de</t>
  </si>
  <si>
    <t>Adrianna Jowita Czyz</t>
  </si>
  <si>
    <t>Adrianna.Czyz@ruhr-uni-bochum.de</t>
  </si>
  <si>
    <t>https://www.mep.ruhr-uni-bochum.de/ag-mep/mitarbeiter/czyz.html.de</t>
  </si>
  <si>
    <t>https://www.mep.ruhr-uni-bochum.de/ag-mep/mitarbeiter/index.html.de</t>
  </si>
  <si>
    <t>M. Sc.</t>
  </si>
  <si>
    <t>Aein Rezaei</t>
  </si>
  <si>
    <t>https://informatik.rub.de/emsec/people/</t>
  </si>
  <si>
    <t>Aeneas Paul M. Sc</t>
  </si>
  <si>
    <t>https://www.kib1.ruhr-uni-bochum.de/kib/mitarbeiter/aktuellemitarbeiter/paul/index.html.de</t>
  </si>
  <si>
    <t>https://www.kib1.ruhr-uni-bochum.de/kib/mitarbeiter/aktuellemitarbeiter/index.html.de</t>
  </si>
  <si>
    <t>Aenne Petersen</t>
  </si>
  <si>
    <t>Afagh Hassani</t>
  </si>
  <si>
    <t>afagh.hassani@rub.de</t>
  </si>
  <si>
    <t>https://www.ruhr-uni-bochum.de/mhg/mita_index.php</t>
  </si>
  <si>
    <t>Affiliierter Wissenschaftler</t>
  </si>
  <si>
    <t>https://www.zms.ruhr-uni-bochum.de/zms/personen/index.html.de</t>
  </si>
  <si>
    <t>Afshin Sattarifar</t>
  </si>
  <si>
    <t>afshin.sattarifar@rub.de</t>
  </si>
  <si>
    <t>https://www.ruhr-uni-bochum.de/mas/profil/mitarbeiter/index.html.de</t>
  </si>
  <si>
    <t>Agata Ciabattoni</t>
  </si>
  <si>
    <t>Agata Przyborowska-Stolz</t>
  </si>
  <si>
    <t>http://www.slavistik.rub.de/index.php?przyborowska-stolz</t>
  </si>
  <si>
    <t>http://www.slavistik.rub.de/index.php?mitarbeiter</t>
  </si>
  <si>
    <t>Agiler Softwareentwicklung</t>
  </si>
  <si>
    <t>Agiles Führen als Herausforderung</t>
  </si>
  <si>
    <t>Agim Meta</t>
  </si>
  <si>
    <t>https://kgi.ruhr-uni-bochum.de/category/personen/</t>
  </si>
  <si>
    <t>Agnes Meißner</t>
  </si>
  <si>
    <t>https://zrsweb.zrs.rub.de/lehrstuhl/schaub/team/</t>
  </si>
  <si>
    <t>Agnes Otto</t>
  </si>
  <si>
    <t>https://www.ruhr-uni-bochum.de/ecoevo/staff.html</t>
  </si>
  <si>
    <t>Agnieszka Nyenhuis</t>
  </si>
  <si>
    <t>http://staff.germanistik.rub.de/karin-pittner/mitarbeiterinnen/</t>
  </si>
  <si>
    <t>Ahlam Fathi</t>
  </si>
  <si>
    <t>ahlam.fathi@rub.de</t>
  </si>
  <si>
    <t>https://cfr-psy.ruhr-uni-bochum.de/en/mitarbeitende/</t>
  </si>
  <si>
    <t>Ahmad Adam</t>
  </si>
  <si>
    <t>Ahmad Al Shihabi</t>
  </si>
  <si>
    <t>https://dnet.rub.de/team.html</t>
  </si>
  <si>
    <t>Ahmad Zaben</t>
  </si>
  <si>
    <t>https://etit.ruhr-uni-bochum.de/en/faculty/chairs-and-working-groups/integrated-systems/team/ahmad-zaben/</t>
  </si>
  <si>
    <t>https://etit.ruhr-uni-bochum.de/en/faculty/chairs-and-working-groups/integrated-systems/team/</t>
  </si>
  <si>
    <t>Ahmed Ali</t>
  </si>
  <si>
    <t>Dr.-Ing.</t>
  </si>
  <si>
    <t>Ahmed Hussen</t>
  </si>
  <si>
    <t>Ahmed.HussenAbdelAziz@rub.de</t>
  </si>
  <si>
    <t>https://www.ruhr-uni-bochum.de/ika/mitarbeiter/mitarbeiter.htm</t>
  </si>
  <si>
    <t>Aiko Freyth</t>
  </si>
  <si>
    <t>Aiko Gastberg</t>
  </si>
  <si>
    <t>https://dev2.imp10.ruhr-uni-bochum.de/bpsy/team/index.html.en</t>
  </si>
  <si>
    <t>Aileen Broich</t>
  </si>
  <si>
    <t>https://strafrecht.rub.de/index.php/de/team</t>
  </si>
  <si>
    <t>Aileen Kompa</t>
  </si>
  <si>
    <t>Aimo Epplen</t>
  </si>
  <si>
    <t>aimo.epplen@rub.de</t>
  </si>
  <si>
    <t>https://www.cytologie.ruhr-uni-bochum.de/de/mitarbeiter/</t>
  </si>
  <si>
    <t>Aisha Yousf</t>
  </si>
  <si>
    <t>aisha.yousf@rub.de</t>
  </si>
  <si>
    <t>https://www.ruhr-uni-bochum.de/zellmorphologie/team/team.html</t>
  </si>
  <si>
    <t>Aisthetiken der Vielfalt</t>
  </si>
  <si>
    <t>Ajda Cosar</t>
  </si>
  <si>
    <t>https://www.hcd.ruhr-uni-bochum.de/hcd/team/menschen.html.de</t>
  </si>
  <si>
    <t>Ajith Kallookulangara</t>
  </si>
  <si>
    <t>Akademischer Rat</t>
  </si>
  <si>
    <t>https://rus.ruhr-uni-bochum.de/?page_id=341</t>
  </si>
  <si>
    <t>https://rus.ruhr-uni-bochum.de/team/</t>
  </si>
  <si>
    <t>Akademisches Förderungswerk</t>
  </si>
  <si>
    <t>https://www.ruhr-uni-bochum.de/mtv/gremienarbeit/mtv-beiraete.html</t>
  </si>
  <si>
    <t>Akriti Soni</t>
  </si>
  <si>
    <t>https://www.ruhr-uni-bochum.de/bc2/mitarbeiter/index.html</t>
  </si>
  <si>
    <t>Akshay Ramachandran</t>
  </si>
  <si>
    <t>https://informatik.rub.de/quantum/team/ramachandran/</t>
  </si>
  <si>
    <t>https://informatik.rub.de/quantum/team/</t>
  </si>
  <si>
    <t>Aktivitäten und dem Unternehmenserfolg</t>
  </si>
  <si>
    <t>https://www.apf.ruhr-uni-bochum.de/forschung/projekte/abwf0101-1202/</t>
  </si>
  <si>
    <t>Aktuelle Forschungsgebiete</t>
  </si>
  <si>
    <t>https://www.pe.ruhr-uni-bochum.de/philosophie/hps/staff.html.de</t>
  </si>
  <si>
    <t>Aktuelle Forschungsinteressen</t>
  </si>
  <si>
    <t>Aktuelle Forschungsprojekte</t>
  </si>
  <si>
    <t>Aktuelle Meldungen</t>
  </si>
  <si>
    <t>https://www.geographie.ruhr-uni-bochum.de/news/</t>
  </si>
  <si>
    <t>https://frgeographie.ruhr-uni-bochum.de/der-fachschaftsrat/mitglieder/</t>
  </si>
  <si>
    <t>Aktuelle Meldungen des Geographischen Institut</t>
  </si>
  <si>
    <t>Aktuelle Mitarbeiter</t>
  </si>
  <si>
    <t>Aktuelle Notenübersicht</t>
  </si>
  <si>
    <t>https://smd.rub.de/salesperson-perspective-managing-the-personal-selling-process-2/</t>
  </si>
  <si>
    <t>Aktuelle Publikation</t>
  </si>
  <si>
    <t>https://www.apf.ruhr-uni-bochum.de/2017/01/aktuelle-publikation-von-prof-dr-uta-wilkens-im-journal-of-comeptences-strategy-management-zum-download/</t>
  </si>
  <si>
    <t>https://www.apf.ruhr-uni-bochum.de/category/2017/page/4/</t>
  </si>
  <si>
    <t>Aktuelle Stellenausschreibungen</t>
  </si>
  <si>
    <t>https://www.isse.ruhr-uni-bochum.de/komm-in-unser-team-wir-stellen-ein/</t>
  </si>
  <si>
    <t>Aktuelle Veranstaltungen</t>
  </si>
  <si>
    <t>https://www.apf.ruhr-uni-bochum.de/forschung/projekte/landwirtschaft/</t>
  </si>
  <si>
    <t>Akzeptanz das Verhalten</t>
  </si>
  <si>
    <t>https://smd.rub.de/team/</t>
  </si>
  <si>
    <t>Akzeptanz von KI-Anwendungen</t>
  </si>
  <si>
    <t>https://www.apf.ruhr-uni-bochum.de/forschung/projekte/kompetenzzentrum-humaine/</t>
  </si>
  <si>
    <t>Akzeptanzprobleme bei den Mitarbeitern</t>
  </si>
  <si>
    <t>https://www.apf.ruhr-uni-bochum.de/forschung/projekte/baua1003-0804/</t>
  </si>
  <si>
    <t>Al Rebdawi</t>
  </si>
  <si>
    <t>https://www.bgu.ruhr-uni-bochum.de/bgu/lehrstuhl/team/rebdawi.html.en</t>
  </si>
  <si>
    <t>Alaa Diab</t>
  </si>
  <si>
    <t>alaa.diab@rub.de</t>
  </si>
  <si>
    <t>Alaa Oughli</t>
  </si>
  <si>
    <t>Alaa.Alsheikhoughli@rub.de</t>
  </si>
  <si>
    <t>https://www.ruhr-uni-bochum.de/nanostructures/group/index.html.de</t>
  </si>
  <si>
    <t>Alahi Jeeganahalli Inayathbasha</t>
  </si>
  <si>
    <t>https://www.ep1.rub.de/en/the-institute/members/</t>
  </si>
  <si>
    <t>Alaleh Sadraee</t>
  </si>
  <si>
    <t>alaleh.sadraee@rub.de</t>
  </si>
  <si>
    <t>Ph.D.</t>
  </si>
  <si>
    <t>Alan Archer-Boyd</t>
  </si>
  <si>
    <t>alan.archer-boyd@rub.de</t>
  </si>
  <si>
    <t>Alan Davis</t>
  </si>
  <si>
    <t>alan.davis@rub.de</t>
  </si>
  <si>
    <t>https://www.zfa.ruhr-uni-bochum.de/org/team/wMa.html.de</t>
  </si>
  <si>
    <t>Alan Omar</t>
  </si>
  <si>
    <t>alan.omar@rub.de</t>
  </si>
  <si>
    <t>https://www.puls.ruhr-uni-bochum.de/puls/aboutus/index.html.de</t>
  </si>
  <si>
    <t>Alan Savan</t>
  </si>
  <si>
    <t>alan.savan@rub.de</t>
  </si>
  <si>
    <t>https://www.mdi.ruhr-uni-bochum.de/mdi/mitarbeiter/savan.html.de</t>
  </si>
  <si>
    <t>https://www.mdi.ruhr-uni-bochum.de/mdi/mitarbeiter/index.html.de</t>
  </si>
  <si>
    <t>Prof. i.R. Dr. Dr. h.c. mult.</t>
  </si>
  <si>
    <t>Alan T. Huckleberry</t>
  </si>
  <si>
    <t>ahuck@cplx.ruhr-uni-bochum.de</t>
  </si>
  <si>
    <t>https://www.ruhr-uni-bochum.de/ffm/fakultaet/mitarbeiter/index.html</t>
  </si>
  <si>
    <t>Alban Mariette</t>
  </si>
  <si>
    <t>Alban.Mariette@ruhr-uni-bochum.de</t>
  </si>
  <si>
    <t>https://www.mep.ruhr-uni-bochum.de/ag-mep/mitarbeiter/mariette.html.de</t>
  </si>
  <si>
    <t>Albena Shkodorova</t>
  </si>
  <si>
    <t>https://www.isb.ruhr-uni-bochum.de/mitarbeiter/Shkodorova/index.html.en</t>
  </si>
  <si>
    <t>Albert Newen</t>
  </si>
  <si>
    <t>https://einrichtungen.ruhr-uni-bochum.de/de/mitglieder-der-kommission-fuer-forschung-und-wissenstransfer</t>
  </si>
  <si>
    <t>Alberto Abbondandolo</t>
  </si>
  <si>
    <t>http://www.floer.rub.de/members/coordinators.html.en</t>
  </si>
  <si>
    <t>Alberto N Escalante</t>
  </si>
  <si>
    <t>https://www.ini.rub.de/the_institute/people/alberto-escalante/</t>
  </si>
  <si>
    <t>Prof. Dr. med.</t>
  </si>
  <si>
    <t>Albrecht Bufe</t>
  </si>
  <si>
    <t>albrecht.bufe@rub.de</t>
  </si>
  <si>
    <t>https://www.molimmu.ruhr-uni-bochum.de/mi/team.html.de</t>
  </si>
  <si>
    <t>Albrecht Fuess</t>
  </si>
  <si>
    <t>https://www.uni-marburg.de/de/cnms/islamwissenschaft/fachgebiet/team/prof-dr-albrecht-fuess</t>
  </si>
  <si>
    <t>Albrecht Koschorke</t>
  </si>
  <si>
    <t>http://ifm.rub.de/2010/02/call-for-people-sommerakademie-prometheus-2010-update/</t>
  </si>
  <si>
    <t>B.Sc.</t>
  </si>
  <si>
    <t>Aldo Marquez Maldera</t>
  </si>
  <si>
    <t>Alea Miako Tokita</t>
  </si>
  <si>
    <t>alea.tokita@rub.de</t>
  </si>
  <si>
    <t>https://www.theochem2.ruhr-uni-bochum.de/tc/gruppe/mitarbeiter.html.de</t>
  </si>
  <si>
    <t>Alejandra Pesavento</t>
  </si>
  <si>
    <t>Alejandro Perdomo Daniels</t>
  </si>
  <si>
    <t>https://kgi.ruhr-uni-bochum.de/category/personen/page/7/</t>
  </si>
  <si>
    <t>Aleksandar Bogojevic</t>
  </si>
  <si>
    <t>Aleksandar.Bogojevic@rub.de</t>
  </si>
  <si>
    <t>https://www.kib1.ruhr-uni-bochum.de/kib/mitarbeiter/studentischemitarbeiter/index.html.de</t>
  </si>
  <si>
    <t>Aleksandar Zlatkovic</t>
  </si>
  <si>
    <t>Aleksandra Brand</t>
  </si>
  <si>
    <t>aleksandra.brand@ruhr-uni-bochum.de</t>
  </si>
  <si>
    <t>http://www.kath.ruhr-uni-bochum.de/nt/personen/aleksandrabrand.html.de</t>
  </si>
  <si>
    <t>https://dev.kath.ruhr-uni-bochum.de/lehre/lehrende.html.de</t>
  </si>
  <si>
    <t>Aleksandra E. Rupietta</t>
  </si>
  <si>
    <t>https://www.trace.ruhr-uni-bochum.de/tg/team/index.html.de</t>
  </si>
  <si>
    <t>Aleksandra Rupietta</t>
  </si>
  <si>
    <t>Aleksej Chinaev</t>
  </si>
  <si>
    <t>aleksej.chinaev@rub.de</t>
  </si>
  <si>
    <t>Alena Naiakshina</t>
  </si>
  <si>
    <t>Alena.Naiakshina@rub.de</t>
  </si>
  <si>
    <t>https://casa.rub.de/en/about/team</t>
  </si>
  <si>
    <t>Alena Noelle</t>
  </si>
  <si>
    <t>https://www.ruhr-uni-bochum.de/biochem/system/staff.html.de</t>
  </si>
  <si>
    <t>Alena Noelle med. Dok. Kruck</t>
  </si>
  <si>
    <t>alena.kruck@rub.de</t>
  </si>
  <si>
    <t>Alessa Jaspert</t>
  </si>
  <si>
    <t>alessa.jaspert@rub.de</t>
  </si>
  <si>
    <t>https://sport.ruhr-uni-bochum.de/de/mitarbeitende-der-bewegungswissenschaft</t>
  </si>
  <si>
    <t>Alessandro Tinti</t>
  </si>
  <si>
    <t>https://etit.ruhr-uni-bochum.de/en/faculty/chairs-and-working-groups/integrated-systems/team/alessandro-tinti</t>
  </si>
  <si>
    <t>Alessandro Verdecchia</t>
  </si>
  <si>
    <t>http://www.rdccce.ruhr-uni-bochum.de/rd/mitglieder/index.html.de</t>
  </si>
  <si>
    <t>Alessandro Verdeccia</t>
  </si>
  <si>
    <t>https://www.subsurf.ruhr-uni-bochum.de/sfe/people/teaching-staff.html.en</t>
  </si>
  <si>
    <t>Alessia Nieddu</t>
  </si>
  <si>
    <t>https://www.kargesgroup.ruhr-uni-bochum.de/kg/members.html.en</t>
  </si>
  <si>
    <t>Aletta Leipold</t>
  </si>
  <si>
    <t>https://linguistics.rub.de/ref/people/index.html</t>
  </si>
  <si>
    <t>Alexander Alexejev</t>
  </si>
  <si>
    <t>https://www.aept.ruhr-uni-bochum.de/en/team/</t>
  </si>
  <si>
    <t>Alexander Apfeld</t>
  </si>
  <si>
    <t>http://www.fsmb.ruhr-uni-bochum.de/fsr/mitglieder/index.html.de</t>
  </si>
  <si>
    <t>Alexander Becker</t>
  </si>
  <si>
    <t>Alexander.Becker-e4p@ruhr-uni-bochum.de</t>
  </si>
  <si>
    <t>https://eap.geographie.rub.de/mitarbeiter/alexander_becker_00275.html.de</t>
  </si>
  <si>
    <t>Alexander Bilyy</t>
  </si>
  <si>
    <t>https://www.zfw.rub.de/sz/panel/wissenschaftliche-mitarbeiterinnen</t>
  </si>
  <si>
    <t>Alexander Böddecker</t>
  </si>
  <si>
    <t>https://www.aept.ruhr-uni-bochum.de/en/mitarbeiter/alexander-boeddecker/</t>
  </si>
  <si>
    <t>Alexander Diek</t>
  </si>
  <si>
    <t>https://www.sowi2.ruhr-uni-bochum.de/pw1/team.html.de</t>
  </si>
  <si>
    <t>Alexander Engels</t>
  </si>
  <si>
    <t>engels@lpe.rub.de</t>
  </si>
  <si>
    <t>https://www.lpe.ruhr-uni-bochum.de/profil/mitarbeiter/Engels.html.de</t>
  </si>
  <si>
    <t>https://www.lpe.ruhr-uni-bochum.de/profil/mitarbeiter.html.de</t>
  </si>
  <si>
    <t>Alexander Esser</t>
  </si>
  <si>
    <t>alexander.esser@ruhr-uni-bochum.de</t>
  </si>
  <si>
    <t>Prof.</t>
  </si>
  <si>
    <t>Alexander Ferrauti</t>
  </si>
  <si>
    <t>https://sport.ruhr-uni-bochum.de/de/mitarbeitende-der-trainingswissenschaft</t>
  </si>
  <si>
    <t>Alexander Fink</t>
  </si>
  <si>
    <t>https://www.apf.ruhr-uni-bochum.de/2019/04/besuch-des-meetups-bei-setlog/</t>
  </si>
  <si>
    <t>Alexander Geidies</t>
  </si>
  <si>
    <t>Alexander Golosnyak</t>
  </si>
  <si>
    <t>Alexander Große-Kreul</t>
  </si>
  <si>
    <t>https://dev3.imp10.ruhr-uni-bochum.de/lps/profil/team/index.html.de</t>
  </si>
  <si>
    <t>Dipl.-Geogr.</t>
  </si>
  <si>
    <t>Alexander Grönegress</t>
  </si>
  <si>
    <t>https://eap.geographie.rub.de/mitarbeiter/alexander_grnegress_00306.html.de</t>
  </si>
  <si>
    <t>Alexander Heitmann</t>
  </si>
  <si>
    <t>https://zrsweb.zrs.rub.de/lehrstuhl/uffmann/wissenschaftliche-mitarbeiter/</t>
  </si>
  <si>
    <t>https://zrsweb.zrs.rub.de/lehrstuhl/uffmann/lehrstuhlteam/</t>
  </si>
  <si>
    <t>Alexander Helm</t>
  </si>
  <si>
    <t>https://informatik.rub.de/cits/personen/</t>
  </si>
  <si>
    <t>Alexander Hupperich</t>
  </si>
  <si>
    <t>https://www.ruhr-uni-bochum.de/biochem/system/bictp/staff.html.de</t>
  </si>
  <si>
    <t>Alexander Hölken</t>
  </si>
  <si>
    <t>alexander.hoelken@rub.de</t>
  </si>
  <si>
    <t>https://www.pe.ruhr-uni-bochum.de/philosophie/ii/newen/mitarbeiter.html.de</t>
  </si>
  <si>
    <t>Alexander Hövelmann</t>
  </si>
  <si>
    <t>Alexander Igelmann</t>
  </si>
  <si>
    <t>https://www.apf.ruhr-uni-bochum.de/2020/08/gruendertalk-in-der-summerschool-des-seminars-unsicherheitserfahrung-und-bewaeltigungsstrategien-im-unternehmerischen-kontext/</t>
  </si>
  <si>
    <t>Alexander Imsiecke</t>
  </si>
  <si>
    <t>Alexander Juckel</t>
  </si>
  <si>
    <t>alexander.juckel@ruhr-uni-bochum.de</t>
  </si>
  <si>
    <t>https://www.oer.ruhr-uni-bochum.de/oer/team/index.html.de</t>
  </si>
  <si>
    <t>Alexander Julian Golkowski</t>
  </si>
  <si>
    <t>Alexander Kalbarczyk</t>
  </si>
  <si>
    <t>https://www.ruhr-uni-bochum.de/orient/forschung/logiksprachph/personen.html.de</t>
  </si>
  <si>
    <t>Alexander Kaul</t>
  </si>
  <si>
    <t>http://es.rub.de/personal.php?id=91</t>
  </si>
  <si>
    <t>https://www.ruhr-uni-bochum.de/engling/staff/index.html.en</t>
  </si>
  <si>
    <t>Alexander Kleber</t>
  </si>
  <si>
    <t>Alexander.Kleber@rub.de</t>
  </si>
  <si>
    <t>https://eap.geographie.rub.de/mitarbeiter/alexander_kleber_00140.html.de</t>
  </si>
  <si>
    <t>Alexander Knoll</t>
  </si>
  <si>
    <t>alexander.knoll@rub.de</t>
  </si>
  <si>
    <t>Alexander Krebs</t>
  </si>
  <si>
    <t>Alexander Kuhn</t>
  </si>
  <si>
    <t>Alexander.B.Kuhn@ruhr-uni-bochum.de</t>
  </si>
  <si>
    <t>Alexander Kulla</t>
  </si>
  <si>
    <t>https://www.ruhr-uni-bochum.de/lmr/staff/index.html</t>
  </si>
  <si>
    <t>Alexander Lang</t>
  </si>
  <si>
    <t>alexander.lang-q4h@ruhr-uni-bochum.de</t>
  </si>
  <si>
    <t>https://www.pe.ruhr-uni-bochum.de/erziehungswissenschaft/hist-bildung/team/lang.html.de</t>
  </si>
  <si>
    <t>https://www.pe.ruhr-uni-bochum.de/erziehungswissenschaft/hist-bildung/team/index.html.de</t>
  </si>
  <si>
    <t>Alexander Lückel</t>
  </si>
  <si>
    <t>https://www.ruhr-uni-bochum.de/wug/personal/index.html</t>
  </si>
  <si>
    <t>Alexander Lüken</t>
  </si>
  <si>
    <t>Alexander May</t>
  </si>
  <si>
    <t>Alexander Meurer</t>
  </si>
  <si>
    <t>Alexander Meyer-Schlichtmann</t>
  </si>
  <si>
    <t>Alexander Monas</t>
  </si>
  <si>
    <t>https://alexmonas.com</t>
  </si>
  <si>
    <t>https://www.apf.ruhr-uni-bochum.de/2019/03/gruendertalk-im-instudies-modul-unsicherheitserfahrung-und-bewaeltigungsstrategien-im-unternehmerischen-kontext-2/</t>
  </si>
  <si>
    <t>Alexander Neuhaus</t>
  </si>
  <si>
    <t>https://informatik.rub.de/algo/personen/neuhaus/</t>
  </si>
  <si>
    <t>https://informatik.rub.de/algo/personen/</t>
  </si>
  <si>
    <t>Alexander Nolte</t>
  </si>
  <si>
    <t>https://www.imtm-iaw.ruhr-uni-bochum.de/ehemalige/alexander-nolte/</t>
  </si>
  <si>
    <t>https://www.apf.ruhr-uni-bochum.de/forschung/projekte/bmbf1213-0217/</t>
  </si>
  <si>
    <t>Alexander Nützenadel</t>
  </si>
  <si>
    <t>https://www.ruhr-uni-bochum.de/jwg/Herausgeberkreis_Redaktion.html.en</t>
  </si>
  <si>
    <t>Alexander Orth</t>
  </si>
  <si>
    <t>https://etit.ruhr-uni-bochum.de/en/faculty/chairs-and-working-groups/integrated-systems/team/alexander-orth/</t>
  </si>
  <si>
    <t>Alexander Putschke</t>
  </si>
  <si>
    <t>Alexander Pütz</t>
  </si>
  <si>
    <t>alexander.puetz@rub.de</t>
  </si>
  <si>
    <t>Alexander Rogalla</t>
  </si>
  <si>
    <t>Alexander Rupert</t>
  </si>
  <si>
    <t>https://www.ruhr-uni-bochum.de/ecoevo/staffwiss.html</t>
  </si>
  <si>
    <t>Alexander Röttcher</t>
  </si>
  <si>
    <t>https://informatik.rub.de/mobsec/people/roettcher/</t>
  </si>
  <si>
    <t>https://informatik.rub.de/mobsec/people/</t>
  </si>
  <si>
    <t>Alexander Saechtig</t>
  </si>
  <si>
    <t>https://www.ruhr-uni-bochum.de/oaw/slc/personal.html</t>
  </si>
  <si>
    <t>Alexander Schasse</t>
  </si>
  <si>
    <t>Alexander.Schasse@rub.de</t>
  </si>
  <si>
    <t>Alexander Scheffler</t>
  </si>
  <si>
    <t>alexander.scheffler@rub.de</t>
  </si>
  <si>
    <t>Alexander Schicke</t>
  </si>
  <si>
    <t>https://piplab.rub.de/index.php/people</t>
  </si>
  <si>
    <t>Alexander Schneider</t>
  </si>
  <si>
    <t>https://www.tp1.ruhr-uni-bochum.de/mitarbeiter</t>
  </si>
  <si>
    <t>Alexander Seidinger</t>
  </si>
  <si>
    <t>alexander.seidinger@rub.de</t>
  </si>
  <si>
    <t>https://www.sysphys.ruhr-uni-bochum.de/sysphys/ueberuns/index.html.de</t>
  </si>
  <si>
    <t>Alexander Teubert</t>
  </si>
  <si>
    <t>https://movingreligion.ceres.rub.de/de/personen/</t>
  </si>
  <si>
    <t>Alexander Thomas</t>
  </si>
  <si>
    <t>Alexander Urban</t>
  </si>
  <si>
    <t>alexander.urban@chemie.uni-erlangen.de</t>
  </si>
  <si>
    <t>Alexander Wild</t>
  </si>
  <si>
    <t>Alexander Witt</t>
  </si>
  <si>
    <t>Alexander Wißmann</t>
  </si>
  <si>
    <t>Alexander Zielinski</t>
  </si>
  <si>
    <t>https://informatik.rub.de/infsec/people/</t>
  </si>
  <si>
    <t>Alexander Zorin</t>
  </si>
  <si>
    <t>https://buddhistroad.ceres.rub.de/en/team/</t>
  </si>
  <si>
    <t>Alexander von Humboldt</t>
  </si>
  <si>
    <t>https://www.avh.de/</t>
  </si>
  <si>
    <t>https://www.ibpt.kit.edu/people_eb.php</t>
  </si>
  <si>
    <t>Alexander von Humboldt Foundation</t>
  </si>
  <si>
    <t>https://www.humboldt-foundation.de/web/about-us.html</t>
  </si>
  <si>
    <t>Alexander von Humboldt-Foundation</t>
  </si>
  <si>
    <t>Alexandr Mustonen</t>
  </si>
  <si>
    <t>Alexandra Alves</t>
  </si>
  <si>
    <t>alexandra.alves@rub.de</t>
  </si>
  <si>
    <t>Alexandra Bonsu</t>
  </si>
  <si>
    <t>Alexandra Cuffel</t>
  </si>
  <si>
    <t>https://jewseast.ceres.rub.de/en/people/alexandra-cuffel/</t>
  </si>
  <si>
    <t>https://jewseast.ceres.rub.de/en/people/</t>
  </si>
  <si>
    <t>Alexandra Florath</t>
  </si>
  <si>
    <t>https://linguistics.rub.de/rem/people/migrako.html</t>
  </si>
  <si>
    <t>Alexandra Gerhardt</t>
  </si>
  <si>
    <t>Alexandra Gerykova</t>
  </si>
  <si>
    <t>https://www.ruhr-uni-bochum.de/orient/forschung/araberjuden/personen.html.de</t>
  </si>
  <si>
    <t>M.Ed.</t>
  </si>
  <si>
    <t>Alexandra Görsmeyer</t>
  </si>
  <si>
    <t>https://www.ruhr-uni-bochum.de/gna/mitarbeiter.html</t>
  </si>
  <si>
    <t>Alexandra Ostendorf</t>
  </si>
  <si>
    <t>alexandra.ostendorf@rub.de</t>
  </si>
  <si>
    <t>https://eap.geographie.rub.de/mitarbeiter/alexandra_ostendorf_00339.html.de</t>
  </si>
  <si>
    <t>Alexandra Pontzen</t>
  </si>
  <si>
    <t>https://linguistics.rub.de/rem/people/cbn.html</t>
  </si>
  <si>
    <t>Alexandra Schulz</t>
  </si>
  <si>
    <t>https://eap.geographie.rub.de/mitarbeiter/alexandra_schulz_00353.html.de</t>
  </si>
  <si>
    <t>Alexandra Seifert</t>
  </si>
  <si>
    <t>alexandra.seifert@ruhr-uni-bochum.de</t>
  </si>
  <si>
    <t>https://www.apag.ruhr-uni-bochum.de/apag/team.html.de</t>
  </si>
  <si>
    <t>Alexandra Tcherkasski</t>
  </si>
  <si>
    <t>Alexandra.Tcherkasski@rub.de</t>
  </si>
  <si>
    <t>http://www.idg.rub.de/personen/index.html.de</t>
  </si>
  <si>
    <t>Alexandra Wassermann</t>
  </si>
  <si>
    <t>mailto:Alexandra.Wassermann@ruhr-uni-bochum.de</t>
  </si>
  <si>
    <t>https://einrichtungen.ruhr-uni-bochum.de/de/mitglieder-der-gleichstellungskommission</t>
  </si>
  <si>
    <t>B.A.</t>
  </si>
  <si>
    <t>Alexandra Weinschenker</t>
  </si>
  <si>
    <t>Alexandra Wessely</t>
  </si>
  <si>
    <t>Alexandra.Wessely@ruhr-uni-bochum.de</t>
  </si>
  <si>
    <t>https://www.mbt.ruhr-uni-bochum.de/mbt/mitarbeiter/wessely.html.en</t>
  </si>
  <si>
    <t>https://www.mbt.ruhr-uni-bochum.de/mbt/mitarbeiter/index.html.en</t>
  </si>
  <si>
    <t>Alexandra Wiemann</t>
  </si>
  <si>
    <t>https://linguistics.rub.de/~dipper/team.html</t>
  </si>
  <si>
    <t>Alexandra Wollschläger</t>
  </si>
  <si>
    <t>Alexandra Zinck</t>
  </si>
  <si>
    <t>https://philpeople.org/profiles/alexandra-zinck</t>
  </si>
  <si>
    <t>Alexandra Zwierzynski</t>
  </si>
  <si>
    <t>https://dev.sowi.ruhr-uni-bochum.de/lsip/lehrstuhl/team.html.de</t>
  </si>
  <si>
    <t>Alexandros Zinelis</t>
  </si>
  <si>
    <t>https://www.apf.ruhr-uni-bochum.de/en/team/</t>
  </si>
  <si>
    <t>Alexandru Agache</t>
  </si>
  <si>
    <t>alexandru.agache@ruhr-uni-bochum.de</t>
  </si>
  <si>
    <t>Alexandru Nelus</t>
  </si>
  <si>
    <t>alexandru.nelus@rub.de</t>
  </si>
  <si>
    <t>Alexandru Oproiescu</t>
  </si>
  <si>
    <t>Dr. med.</t>
  </si>
  <si>
    <t>Alexej Titschert</t>
  </si>
  <si>
    <t>http://dev.uk.rub.de/aktuell/kkh/meldung00362.html.de</t>
  </si>
  <si>
    <t>Alfred Hoffmann</t>
  </si>
  <si>
    <t>https://www.ruhr-uni-bochum.de/oaw/slc/geschichte.html</t>
  </si>
  <si>
    <t>Alfred Hypki</t>
  </si>
  <si>
    <t>Prof. Dr.-Ing.</t>
  </si>
  <si>
    <t>Alfred Ludwig</t>
  </si>
  <si>
    <t>https://www.mdi.ruhr-uni-bochum.de/mdi/mitarbeiter/ludwig.html.de</t>
  </si>
  <si>
    <t>Alfred Reiter</t>
  </si>
  <si>
    <t>Alfred Toepfer-Stiftung</t>
  </si>
  <si>
    <t>https://verfassungstheorie.rub.de/index.php/de/11-team</t>
  </si>
  <si>
    <t>Alfredo Micera</t>
  </si>
  <si>
    <t>Alfredo Vernazzani</t>
  </si>
  <si>
    <t>https://www.pe.ruhr-uni-bochum.de/philosophie/ii/bewusstsein/team.html.de</t>
  </si>
  <si>
    <t>Alfried Krupp von Bohlen</t>
  </si>
  <si>
    <t>https://www.krupp-stiftung.de/</t>
  </si>
  <si>
    <t>https://www.pse.rub.de/forschung/wisual_tagung2022/team-und-kontakt-2/</t>
  </si>
  <si>
    <t>Alfried Krupp-Schülerlabor</t>
  </si>
  <si>
    <t>https://www.aks.ruhr-uni-bochum.de/ueber-uns/team.html.de</t>
  </si>
  <si>
    <t>Algora Weber</t>
  </si>
  <si>
    <t>http://www.sihmed.rub.de/members/index.html.en</t>
  </si>
  <si>
    <t>Ali Abbasi</t>
  </si>
  <si>
    <t>https://informatik.rub.de/abbasi</t>
  </si>
  <si>
    <t>https://informatik.rub.de/syssec/personen/</t>
  </si>
  <si>
    <t>Ali Abdulhasan Al-Lami</t>
  </si>
  <si>
    <t>Ali Al-Tayar</t>
  </si>
  <si>
    <t>https://etit.ruhr-uni-bochum.de/en/faculty/chairs-and-working-groups/microwave-systems/team/</t>
  </si>
  <si>
    <t>Ali Esmail</t>
  </si>
  <si>
    <t>lehre-bgu@rub.de</t>
  </si>
  <si>
    <t>https://www.bgu.ruhr-uni-bochum.de/bgu/lehrstuhl/team/esmail.html.en</t>
  </si>
  <si>
    <t>Ali Ghiami-Shomami</t>
  </si>
  <si>
    <t>ali.ghiami-shomami@theochem.ruhr-uni-bochum.de</t>
  </si>
  <si>
    <t>Ali Mohaddes</t>
  </si>
  <si>
    <t>Ali.Mohaddes@ruhr-uni-bochum.de</t>
  </si>
  <si>
    <t>Ali Parsi</t>
  </si>
  <si>
    <t>https://www.bgu.ruhr-uni-bochum.de/bgu/lehrstuhl/team/Parsi.html.en</t>
  </si>
  <si>
    <t>Alice Sylvia von Franz</t>
  </si>
  <si>
    <t>alice.vonfranz@ruhr-uni-bochum.de</t>
  </si>
  <si>
    <t>https://www.pe.ruhr-uni-bochum.de/philosophie/i/kdp/team/von_franz.html.de</t>
  </si>
  <si>
    <t>https://www.pe.ruhr-uni-bochum.de/philosophie/i/kdp/team/index.html.de</t>
  </si>
  <si>
    <t>Alice Toniolo</t>
  </si>
  <si>
    <t>Alicia Gonzalez</t>
  </si>
  <si>
    <t>Alicia Katharina Börner</t>
  </si>
  <si>
    <t>Alicia.Boerner@rub.de</t>
  </si>
  <si>
    <t>https://ldsl.rub.de/members</t>
  </si>
  <si>
    <t>Alicia Limberg</t>
  </si>
  <si>
    <t>https://www.gen-psych.ruhr-uni-bochum.de/gepsy/members/index.html.en</t>
  </si>
  <si>
    <t>Alicia de Assis Scheunemann</t>
  </si>
  <si>
    <t>https://www.bpf.ruhr-uni-bochum.de/bpf/mitarbeiter/scheunemann.html.en</t>
  </si>
  <si>
    <t>https://www.bpf.ruhr-uni-bochum.de/bpf/mitarbeiter/index.html.en</t>
  </si>
  <si>
    <t>Alicja Wycislok</t>
  </si>
  <si>
    <t>Alina Adrian</t>
  </si>
  <si>
    <t>alina.adrian@ruhr-uni-bochum.de</t>
  </si>
  <si>
    <t>https://dev.sowi.ruhr-uni-bochum.de/gender/ueber/team.html.de</t>
  </si>
  <si>
    <t>Alina Alfter</t>
  </si>
  <si>
    <t>Alina Grunwald</t>
  </si>
  <si>
    <t>alina.grunwald@rub.de</t>
  </si>
  <si>
    <t>https://eap.geographie.rub.de/mitarbeiter/alina_grunwald_00197.html.de</t>
  </si>
  <si>
    <t>Alina Hoffmann</t>
  </si>
  <si>
    <t>alina.hoffmann-l5b@rub.de</t>
  </si>
  <si>
    <t>https://www.zfw.rub.de/ueberuns/team</t>
  </si>
  <si>
    <t>Alina Kirchhof</t>
  </si>
  <si>
    <t>alina.kirchhof@rub.de</t>
  </si>
  <si>
    <t>https://dev3.imp10.ruhr-uni-bochum.de/neurobiol/mitglieder/index.html.de</t>
  </si>
  <si>
    <t>Alina Kuck</t>
  </si>
  <si>
    <t>Alina Mück</t>
  </si>
  <si>
    <t>https://www.sinphys.ruhr-uni-bochum.de/drb/mitglieder/mueck.html.en</t>
  </si>
  <si>
    <t>https://www.sinphys.ruhr-uni-bochum.de/drb/mitglieder/index.html.en</t>
  </si>
  <si>
    <t>Alina Nostadt</t>
  </si>
  <si>
    <t>alina.nostadt@rub.de</t>
  </si>
  <si>
    <t>Alina Potempa</t>
  </si>
  <si>
    <t>alina.potempa@ruhr-uni-bochum.de</t>
  </si>
  <si>
    <t>http://www.kath.ruhr-uni-bochum.de/mnkg/team/potempa.html</t>
  </si>
  <si>
    <t>Alina Steinemer</t>
  </si>
  <si>
    <t>alina.steinemer@rub.de</t>
  </si>
  <si>
    <t>Alina Tausch</t>
  </si>
  <si>
    <t>alina.tausch@rub.de</t>
  </si>
  <si>
    <t>https://www.aow.ruhr-uni-bochum.de/aow/ueberuns/mitarbeiter/tausch.html.de</t>
  </si>
  <si>
    <t>https://www.aow.ruhr-uni-bochum.de/aow/ueberuns/mitarbeiter/index.html.de</t>
  </si>
  <si>
    <t>Alina Vöge</t>
  </si>
  <si>
    <t>Alina Wiemann</t>
  </si>
  <si>
    <t>Alina Wolski</t>
  </si>
  <si>
    <t>Aline Beckers</t>
  </si>
  <si>
    <t>https://www.pml.psy.ruhr-uni-bochum.de/personen/index.html.de</t>
  </si>
  <si>
    <t>Aline Wigger-Eckei</t>
  </si>
  <si>
    <t>aline.wigger-eckei@rub.de</t>
  </si>
  <si>
    <t>https://www.pe.ruhr-uni-bochum.de/erziehungswissenschaft/schulforschung/team/wigger_eckei.html.de</t>
  </si>
  <si>
    <t>https://www.pe.ruhr-uni-bochum.de/erziehungswissenschaft/schulforschung/team/index.html.de</t>
  </si>
  <si>
    <t>Alireza Jebeli</t>
  </si>
  <si>
    <t>alireza.jafarijebeli@rub.de</t>
  </si>
  <si>
    <t>https://www.bgu.ruhr-uni-bochum.de/bgu/lehrstuhl/team/jebeli.html.en</t>
  </si>
  <si>
    <t>Alireza Marefat Khah</t>
  </si>
  <si>
    <t>Alireza Savadkohi</t>
  </si>
  <si>
    <t>https://www.sinphys.ruhr-uni-bochum.de/drb/mitglieder/savadkohi.html.en</t>
  </si>
  <si>
    <t>Alisa Berezovskaya</t>
  </si>
  <si>
    <t>http://ifm.rub.de/forschung-2/filmfestivalpraxis/regional-global/blicke-vs-doxbox-ein-vergleich/</t>
  </si>
  <si>
    <t>Alisa Dietze</t>
  </si>
  <si>
    <t>alisa.dietze@rub.de</t>
  </si>
  <si>
    <t>https://www.mikrobiologie.ruhr-uni-bochum.de/mbio/mitarbeiter/dietze.html.de</t>
  </si>
  <si>
    <t>https://www.mikrobiologie.ruhr-uni-bochum.de/mbio/mitarbeiter/index.html.de</t>
  </si>
  <si>
    <t>Alisa Gyubbenet</t>
  </si>
  <si>
    <t>Alisa Kronberger</t>
  </si>
  <si>
    <t>http://ifm.rub.de/institut/personen/dr-alisa-kronberger/</t>
  </si>
  <si>
    <t>http://ifm.rub.de/institut/personen/</t>
  </si>
  <si>
    <t>Alisa Maksimova</t>
  </si>
  <si>
    <t>alisa.maksimova@rub.de</t>
  </si>
  <si>
    <t>https://www.pe.ruhr-uni-bochum.de/erziehungswissenschaft/sro/team/index.html.de</t>
  </si>
  <si>
    <t>Alischa Albared</t>
  </si>
  <si>
    <t>alischa.albared@rub.de</t>
  </si>
  <si>
    <t>https://www.bgu.ruhr-uni-bochum.de/bgu/lehrstuhl/team/albared.html.en</t>
  </si>
  <si>
    <t>Alissa Hartjes</t>
  </si>
  <si>
    <t>Alla Diab</t>
  </si>
  <si>
    <t>Allard Tamminga</t>
  </si>
  <si>
    <t>Alma Bektesi</t>
  </si>
  <si>
    <t>https://www.sinphys.ruhr-uni-bochum.de/drb/mitglieder/bektesi.html.en</t>
  </si>
  <si>
    <t>Alona Solopov</t>
  </si>
  <si>
    <t>https://linguistics.rub.de/institut/personen/</t>
  </si>
  <si>
    <t>Als Arbeitsgruppenausflug</t>
  </si>
  <si>
    <t>https://nanoec.ruhr-uni-bochum.de/2020/02/19/team-event-escape-room/</t>
  </si>
  <si>
    <t>Als Entrepreneure</t>
  </si>
  <si>
    <t>https://www.apf.ruhr-uni-bochum.de/2018/11/zweiter-startup-talk-mit-praxisgaesten-im-instudies-modul/</t>
  </si>
  <si>
    <t>Als Grundlage der menschzentrierten KI-Integration</t>
  </si>
  <si>
    <t>Als Gründer</t>
  </si>
  <si>
    <t>https://www.apf.ruhr-uni-bochum.de/2017/11/zweite-talkrunde-mit-praxisgaesten-im-modul-unsicherheitserfahrung-und-bewaeltigungsstrategien-im-unternehmerischen-kontext/</t>
  </si>
  <si>
    <t>Als Kompetenzzentrum</t>
  </si>
  <si>
    <t>https://www.apf.ruhr-uni-bochum.de/2022/02/einladung-fruehjahrsempfang-humaine-am-18-03-2022/</t>
  </si>
  <si>
    <t>Als fachkundiges Publikum</t>
  </si>
  <si>
    <t>https://www.apf.ruhr-uni-bochum.de/2020/01/regional-innovation-iv-wissensbasiert-erneuern/</t>
  </si>
  <si>
    <t>Als reformorientierte Campusuniversität</t>
  </si>
  <si>
    <t>https://www2.wiwi.rub.de/stellenausschreibung/wissenschaftliche-n-mitarbeiter-in/</t>
  </si>
  <si>
    <t>Am Bergbaumuseum</t>
  </si>
  <si>
    <t>Am Empfang</t>
  </si>
  <si>
    <t>https://dev2.imp10.ruhr-uni-bochum.de/hss/unifit/team/index.html.de</t>
  </si>
  <si>
    <t>Am Ende</t>
  </si>
  <si>
    <t>Am Ende der Veranstaltung</t>
  </si>
  <si>
    <t>https://www.apf.ruhr-uni-bochum.de/2019/06/digitalisierung-ist-fuer-lehrer-und-schueler-ein-gemeinsamer-lernprozess/</t>
  </si>
  <si>
    <t>Am Ende des Projektes</t>
  </si>
  <si>
    <t>Am Ende wurde es dann doch passend zum Konferenzbeitrag</t>
  </si>
  <si>
    <t>https://www.apf.ruhr-uni-bochum.de/2021/06/beitrag-zur-digitalisierungsstrategie-in-der-landwirtschaft-auf-der-european-academy-of-management-euram/</t>
  </si>
  <si>
    <t>Am Lehrstuhl</t>
  </si>
  <si>
    <t>Am Nachmittag</t>
  </si>
  <si>
    <t>https://www.apf.ruhr-uni-bochum.de/2019/11/regional-innovation-beim-komet-tag-und-bei-der-ihk-in-hattingen/</t>
  </si>
  <si>
    <t>Am vergangenen Sonntag</t>
  </si>
  <si>
    <t>https://www.apf.ruhr-uni-bochum.de/2020/10/juryteilnahme-bei-der-leitidee-2020/</t>
  </si>
  <si>
    <t>Amadeus Sagner</t>
  </si>
  <si>
    <t>amadeus.sagner@ruhr-uni-bochum.de</t>
  </si>
  <si>
    <t>https://www.optics.ruhr-uni-bochum.de/index.php?id=63</t>
  </si>
  <si>
    <t>Amadou Diallo</t>
  </si>
  <si>
    <t>amadou.diallo-c55@rub.de</t>
  </si>
  <si>
    <t>Amal Laamoum</t>
  </si>
  <si>
    <t>https://praktikum.physik.ruhr-uni-bochum.de/unser-team</t>
  </si>
  <si>
    <t>Amalendu Chandra</t>
  </si>
  <si>
    <t>Aman Jindal</t>
  </si>
  <si>
    <t>aman.jindal@theochem.ruhr-uni-bochum.de</t>
  </si>
  <si>
    <t>Amanda Goodman</t>
  </si>
  <si>
    <t>amanda.goodman@utoronto.ca</t>
  </si>
  <si>
    <t>Amelie Enste</t>
  </si>
  <si>
    <t>Amelie.Enste@ruhr-uni-bochum.de</t>
  </si>
  <si>
    <t>https://www.epsy.psy.ruhr-uni-bochum.de/epsy/personen/index.html.de</t>
  </si>
  <si>
    <t>Amelie F. Schröder</t>
  </si>
  <si>
    <t>Amelie Merkel</t>
  </si>
  <si>
    <t>merkel@fluidvt.rub.de</t>
  </si>
  <si>
    <t>https://fluidvt.ruhr-uni-bochum.de/mitarbeiter/frau-amelie-merkel-m-sc/</t>
  </si>
  <si>
    <t>https://fluidvt.ruhr-uni-bochum.de/mitarbeiter/</t>
  </si>
  <si>
    <t>Amelie Rau</t>
  </si>
  <si>
    <t>Amelie Requardt</t>
  </si>
  <si>
    <t>Amelie.Requardt@rub.de</t>
  </si>
  <si>
    <t>Amin Alibakhshi</t>
  </si>
  <si>
    <t>Amir Hossein</t>
  </si>
  <si>
    <t>Amir Hossein Azizi</t>
  </si>
  <si>
    <t>https://www.sfb874.ruhr-uni-bochum.de/en/staff/</t>
  </si>
  <si>
    <t>Amir Moradi</t>
  </si>
  <si>
    <t>Amir.Moradi@rub.de</t>
  </si>
  <si>
    <t>Amiram Grinvald</t>
  </si>
  <si>
    <t>https://www.ini.rub.de/the_institute/people/dirk-jancke/</t>
  </si>
  <si>
    <t>Amit Kumar Pal</t>
  </si>
  <si>
    <t>Amit.Pal@rub.de</t>
  </si>
  <si>
    <t>Amit Pal</t>
  </si>
  <si>
    <t>Ammanuel Bekele</t>
  </si>
  <si>
    <t>https://www.hydrology.ruhr-uni-bochum.de/hydro/lehrstuhl/mitarbeiter/tilahun.html.de</t>
  </si>
  <si>
    <t>https://www.hydrology.ruhr-uni-bochum.de/hydro/lehrstuhl/mitarbeiter/index.html.de</t>
  </si>
  <si>
    <t>Ammar Khalifeh</t>
  </si>
  <si>
    <t>https://www.bgu.ruhr-uni-bochum.de/bgu/lehrstuhl/team/khalifeh.html.en</t>
  </si>
  <si>
    <t>Amr Abourayya</t>
  </si>
  <si>
    <t>https://informatik.rub.de/ml/people/abourayya/</t>
  </si>
  <si>
    <t>https://informatik.rub.de/ml/people/</t>
  </si>
  <si>
    <t>Amtsantritts als neuer Direktor des Instituts</t>
  </si>
  <si>
    <t>An der Fakultät</t>
  </si>
  <si>
    <t>https://www.apf.ruhr-uni-bochum.de/lehre/</t>
  </si>
  <si>
    <t>Ana Isabel Martín Ibanez</t>
  </si>
  <si>
    <t>Ana de Arce Stoever</t>
  </si>
  <si>
    <t>Ana-Maria Nikolas</t>
  </si>
  <si>
    <t>https://www.isb.ruhr-uni-bochum.de/mitarbeiter/zajak/index.html.en</t>
  </si>
  <si>
    <t>Anas Akhtar</t>
  </si>
  <si>
    <t>Anas Showk</t>
  </si>
  <si>
    <t>Jun.-Prof. Dr.</t>
  </si>
  <si>
    <t>Anastasia Drackert</t>
  </si>
  <si>
    <t>http://pse-tools.rub.de/sites/forschung/coes/mitglieder.php</t>
  </si>
  <si>
    <t>Anastasia Huber</t>
  </si>
  <si>
    <t>anastasia.huber@uv.rub.de</t>
  </si>
  <si>
    <t>https://www.ruhr-uni-bochum.de/dezernat7/mitarbeiter/index.html.de</t>
  </si>
  <si>
    <t>Anastasia Shchegolikhina</t>
  </si>
  <si>
    <t>anastasia.shchegolikhina@rub.de</t>
  </si>
  <si>
    <t>https://eap.geographie.rub.de/mitarbeiter/anastasia_shchegolikhina_00256.html.de</t>
  </si>
  <si>
    <t>Anastasiia Kotova</t>
  </si>
  <si>
    <t>Anastasiia Sliusar</t>
  </si>
  <si>
    <t>Anatoly Belonoshko</t>
  </si>
  <si>
    <t>Anatomie und Molekulare</t>
  </si>
  <si>
    <t>https://www.anatomie.ruhr-uni-bochum.de/de/mitarbeiter/</t>
  </si>
  <si>
    <t>Anco Peeters</t>
  </si>
  <si>
    <t>https://for2812.rub.de/the_research_unit/people/anco-peeters/</t>
  </si>
  <si>
    <t>Andere Katheteranlagen</t>
  </si>
  <si>
    <t>http://dev.uk.rub.de/aktuell/hdz/meldung00824.html.de</t>
  </si>
  <si>
    <t>Andre Adelsbach</t>
  </si>
  <si>
    <t>https://informatik.rub.de/nds/people/adelsbach/</t>
  </si>
  <si>
    <t>Andre Bergner</t>
  </si>
  <si>
    <t>Andre Esser</t>
  </si>
  <si>
    <t>andre.esser@rub.de</t>
  </si>
  <si>
    <t>https://www.cits.ruhr-uni-bochum.de/personen/</t>
  </si>
  <si>
    <t>Andre Gimbut</t>
  </si>
  <si>
    <t>https://informatik.rub.de/impsec/personen/</t>
  </si>
  <si>
    <t>Andre Litim</t>
  </si>
  <si>
    <t>Andre Ortiz</t>
  </si>
  <si>
    <t>https://www.apf.ruhr-uni-bochum.de/2019/02/regional-innovation-austausch-und-transfer-bei-der-abschlussveranstaltung/</t>
  </si>
  <si>
    <t>Andre Pawlowski</t>
  </si>
  <si>
    <t>https://informatik.rub.de/pawlowski</t>
  </si>
  <si>
    <t>Andre van Veen</t>
  </si>
  <si>
    <t>https://www.ruhr-uni-bochum.de/hln-chemie/members/index.html.de</t>
  </si>
  <si>
    <t>Andrea Bernsdorf</t>
  </si>
  <si>
    <t>https://www.pe.ruhr-uni-bochum.de/philosophie/i/kdp/index.html.de</t>
  </si>
  <si>
    <t>Andrea Bianchi-Weinand</t>
  </si>
  <si>
    <t>andrea.bianchi-weinand@rub.de</t>
  </si>
  <si>
    <t>https://www.rubigm.ruhr-uni-bochum.de/rubigm/profil/team/andrea.html.en</t>
  </si>
  <si>
    <t>https://www.rubigm.ruhr-uni-bochum.de/rubigm/profil/team/index.html.en</t>
  </si>
  <si>
    <t>Andrea Blome</t>
  </si>
  <si>
    <t>andrea.blome@rub.de</t>
  </si>
  <si>
    <t>Andrea Busche</t>
  </si>
  <si>
    <t>http://www.uk.rub.de/aktuell/kkh/meldung00666.html.de</t>
  </si>
  <si>
    <t>Andrea Droste</t>
  </si>
  <si>
    <t>andrea.droste@rub.de</t>
  </si>
  <si>
    <t>Andrea Gepetti</t>
  </si>
  <si>
    <t>andrea.geppetti@unifi.it</t>
  </si>
  <si>
    <t>https://www.bgu.ruhr-uni-bochum.de/bgu/lehrstuhl/team/gepetti.html.en</t>
  </si>
  <si>
    <t>Andrea Goldmann</t>
  </si>
  <si>
    <t>Andrea Herzig-Jones</t>
  </si>
  <si>
    <t>https://www.pe.ruhr-uni-bochum.de/erziehungswissenschaft/hist-bildung/team/herzig_jones.html.de</t>
  </si>
  <si>
    <t>Andrea Kahnert</t>
  </si>
  <si>
    <t>andrea.kahnert@rub.de</t>
  </si>
  <si>
    <t>Andrea Katharina Goldmann</t>
  </si>
  <si>
    <t>Andrea Kienle</t>
  </si>
  <si>
    <t>https://www.apf.ruhr-uni-bochum.de/2020/09/best-practice-tag-fuehrung-heute-im-deutschen-fussballmuseum-unter-beteiligung-des-iaw/</t>
  </si>
  <si>
    <t>Andrea Koch-Thiele</t>
  </si>
  <si>
    <t>https://einrichtungen.ruhr-uni-bochum.de/en/members-equal-opportunities-committee</t>
  </si>
  <si>
    <t>Andrea Niederhagemann</t>
  </si>
  <si>
    <t>niederhagemann@fluidvt.rub.de</t>
  </si>
  <si>
    <t>https://fluidvt.ruhr-uni-bochum.de/mitarbeiter/frau-andrea-niederhagemann/</t>
  </si>
  <si>
    <t>Andrea Noetzel-Winking</t>
  </si>
  <si>
    <t>Andrea Nolting</t>
  </si>
  <si>
    <t>andrea.nolting@rub.de</t>
  </si>
  <si>
    <t>http://www.stat.rub.de/team.html</t>
  </si>
  <si>
    <t>Andrea Puschhof</t>
  </si>
  <si>
    <t>andrea.puschhof@uv.rub.de</t>
  </si>
  <si>
    <t>mailto:andrea.puschhof@uv.rub.de</t>
  </si>
  <si>
    <t>https://einrichtungen.ruhr-uni-bochum.de/en/members-commission-planning-structure-and-finances</t>
  </si>
  <si>
    <t>Andrea Rademacher</t>
  </si>
  <si>
    <t>https://www.siwawi.ruhr-uni-bochum.de/siwawi/ueberuns/mitarbeiter/index.html.de</t>
  </si>
  <si>
    <t>Andrea Roth-Sturm</t>
  </si>
  <si>
    <t>andrea.rothsturm@rub.de</t>
  </si>
  <si>
    <t>https://www.tatzeltlab.ruhr-uni-bochum.de/tl/team.html.de</t>
  </si>
  <si>
    <t>Andrea Räk</t>
  </si>
  <si>
    <t>Andrea.Raek@ruhr-uni-bochum.de</t>
  </si>
  <si>
    <t>https://dev3.imp10.ruhr-uni-bochum.de/neurobiol/ag_wahle/mitglieder.html.de</t>
  </si>
  <si>
    <t>Andrea Röpke-Tutkan</t>
  </si>
  <si>
    <t>https://kgi.ruhr-uni-bochum.de/category/personen/page/4/</t>
  </si>
  <si>
    <t>Andrea Schneider</t>
  </si>
  <si>
    <t>https://www.ruhr-uni-bochum.de/nirims/team/index.html.de</t>
  </si>
  <si>
    <t>Andrea Tannapfel</t>
  </si>
  <si>
    <t>https://einrichtungen.ruhr-uni-bochum.de/de/mitglieder-der-fakultaetenkonferenz</t>
  </si>
  <si>
    <t>Andrea Wimbert</t>
  </si>
  <si>
    <t>andrea.wimbert@rub.de</t>
  </si>
  <si>
    <t>https://www.mikrobiologie.ruhr-uni-bochum.de/mbio/mitarbeiter/wimbert.html.de</t>
  </si>
  <si>
    <t>Andrea Zonato</t>
  </si>
  <si>
    <t>https://www.climate.ruhr-uni-bochum.de/bucss/lecturers/</t>
  </si>
  <si>
    <t>Andreas Bergner</t>
  </si>
  <si>
    <t>Andreas Beyna</t>
  </si>
  <si>
    <t>https://www.ruhr-uni-bochum.de/eeri/staff/wiss.html.de</t>
  </si>
  <si>
    <t>Andreas Bierwald</t>
  </si>
  <si>
    <t>andreas.bierwald@rub.de</t>
  </si>
  <si>
    <t>Andreas Blume</t>
  </si>
  <si>
    <t>https://www.sowi2.ruhr-uni-bochum.de/sozialpolitik/lehrbeauftragte.html.de</t>
  </si>
  <si>
    <t>Andreas Burger</t>
  </si>
  <si>
    <t>https://einrichtungen.ruhr-uni-bochum.de/en/members-commission-teaching</t>
  </si>
  <si>
    <t>Andreas Christen</t>
  </si>
  <si>
    <t>http://www.climate.ruhr-uni-bochum.de/index.php?id=225</t>
  </si>
  <si>
    <t>Andreas Degner</t>
  </si>
  <si>
    <t>https://kgi.ruhr-uni-bochum.de/category/personen/page/2/</t>
  </si>
  <si>
    <t>Andreas Dreker</t>
  </si>
  <si>
    <t>andreas.dreker@rub.de</t>
  </si>
  <si>
    <t>https://eap.geographie.rub.de/mitarbeiter/andreas_dreker_00342.html.de</t>
  </si>
  <si>
    <t>Andreas Eckl</t>
  </si>
  <si>
    <t>andreas.eckl@rub.de</t>
  </si>
  <si>
    <t>Andreas Faissner</t>
  </si>
  <si>
    <t>https://www.istem.ruhr-uni-bochum.de/international-teaching-staff/</t>
  </si>
  <si>
    <t>Andreas Farwick</t>
  </si>
  <si>
    <t>andreas.farwick@ruhr-uni-bochum.de</t>
  </si>
  <si>
    <t>https://eap.geographie.rub.de/mitarbeiter/andreas_farwick_00285.html.de</t>
  </si>
  <si>
    <t>Andreas Floer</t>
  </si>
  <si>
    <t>Andreas Friebe</t>
  </si>
  <si>
    <t>https://www.med.uni-wuerzburg.de/physiologie/vegetative-physiologie/arbeitsgruppen/professor-friebe/</t>
  </si>
  <si>
    <t>https://www.ruhr-uni-bochum.de/pharma/members.html</t>
  </si>
  <si>
    <t>Andreas Giesbert</t>
  </si>
  <si>
    <t>Andreas Gornik</t>
  </si>
  <si>
    <t>https://etit.ruhr-uni-bochum.de/ais/team/</t>
  </si>
  <si>
    <t>Andreas H. Schumann</t>
  </si>
  <si>
    <t>Andreas Hanka</t>
  </si>
  <si>
    <t>https://einrichtungen.ruhr-uni-bochum.de/de/foerderprogramm-inklusive-hochschule-hintergrund-und-team</t>
  </si>
  <si>
    <t>Andreas Hauptmann</t>
  </si>
  <si>
    <t>https://www.ruhr-uni-bochum.de/archaeologie/institut/personal/index.html.de</t>
  </si>
  <si>
    <t>Andreas Helmedach</t>
  </si>
  <si>
    <t>https://www.zms.ruhr-uni-bochum.de/zms/personen/helmedach.html.de</t>
  </si>
  <si>
    <t>Andreas Heyden</t>
  </si>
  <si>
    <t>Andreas Hinz</t>
  </si>
  <si>
    <t>andreas.hinz@est.rub.de</t>
  </si>
  <si>
    <t>Andreas Jünger</t>
  </si>
  <si>
    <t>andreas.juenger@rub.de</t>
  </si>
  <si>
    <t>https://www.pe.ruhr-uni-bochum.de/erziehungswissenschaft/hist-bildung/ehemalige/juenger.html.de</t>
  </si>
  <si>
    <t>Andreas Kachanov</t>
  </si>
  <si>
    <t>http://hochschulsport-bochum.ruhr-uni-bochum.de/de/andreas-kachanov</t>
  </si>
  <si>
    <t>https://hochschulsport-bochum.ruhr-uni-bochum.de/de/unifit-team-training</t>
  </si>
  <si>
    <t>Andreas Kilzer</t>
  </si>
  <si>
    <t>https://einrichtungen.ruhr-uni-bochum.de/de/mitglieder-der-qualitaetsverbesserungskommission</t>
  </si>
  <si>
    <t>Andreas Kirscht</t>
  </si>
  <si>
    <t>Andreas Kreyßig</t>
  </si>
  <si>
    <t>https://ep4.physik.ruhr-uni-bochum.de/members/</t>
  </si>
  <si>
    <t>Andreas Leitheußer</t>
  </si>
  <si>
    <t>andreas.leitheusser@sap.co</t>
  </si>
  <si>
    <t>Andreas Lipphaus</t>
  </si>
  <si>
    <t>andreas.lipphaus@rub.de</t>
  </si>
  <si>
    <t>https://www.lpe.ruhr-uni-bochum.de/profil/mitarbeiter/Lipphaus.html.de</t>
  </si>
  <si>
    <t>Andreas Luh</t>
  </si>
  <si>
    <t>andreas.luh@rub.de</t>
  </si>
  <si>
    <t>Andreas Löschel</t>
  </si>
  <si>
    <t>Andreas Marzoll</t>
  </si>
  <si>
    <t>Andreas Mayer</t>
  </si>
  <si>
    <t>https://informatik.rub.de/nds/people/mayer/</t>
  </si>
  <si>
    <t>Andreas Meyer</t>
  </si>
  <si>
    <t>cand. med.</t>
  </si>
  <si>
    <t>Andreas Moewius</t>
  </si>
  <si>
    <t>andreas.moewius@ruhr-uni-bochum.de</t>
  </si>
  <si>
    <t>http://www.prodi.rub.de/en/experimental-medicine/experimental-neurology/employees/</t>
  </si>
  <si>
    <t>Andreas Mügge</t>
  </si>
  <si>
    <t>Andreas Müller</t>
  </si>
  <si>
    <t>https://informatik.rub.de/infsec/people/mueller/</t>
  </si>
  <si>
    <t>Andreas Nilkens</t>
  </si>
  <si>
    <t>https://www.ini.rub.de/the_institute/people/andreas-nilkens/</t>
  </si>
  <si>
    <t>Andreas Noack</t>
  </si>
  <si>
    <t>https://informatik.rub.de/nds/people/noack/</t>
  </si>
  <si>
    <t>Andreas Ostendorf</t>
  </si>
  <si>
    <t>mailto:prorektor-forschung@ruhr-uni-bochum.de</t>
  </si>
  <si>
    <t>https://einrichtungen.ruhr-uni-bochum.de/en/members-commission-research-and-knowledge-transfer</t>
  </si>
  <si>
    <t>Andreas P. Redecker</t>
  </si>
  <si>
    <t>andreas.p.redecker@rub.de</t>
  </si>
  <si>
    <t>https://eap.geographie.rub.de/mitarbeiter/andreas-p_redecker_00289.html.de</t>
  </si>
  <si>
    <t>Andreas Parensen</t>
  </si>
  <si>
    <t>andreas.parensen@rub.de</t>
  </si>
  <si>
    <t>https://sport.ruhr-uni-bochum.de/de/mitarbeitende-sportmanagement-und-sportconsulting</t>
  </si>
  <si>
    <t>Prof. Dr. iur.</t>
  </si>
  <si>
    <t>Andreas Penner</t>
  </si>
  <si>
    <t>https://juraweb.zrs.rub.de/en/node/315</t>
  </si>
  <si>
    <t>Andreas Pflitsch</t>
  </si>
  <si>
    <t>https://eap.geographie.rub.de/mitarbeiter/charlotte_hueser_00058.html.en</t>
  </si>
  <si>
    <t>Andreas Przybilla</t>
  </si>
  <si>
    <t>Andreas.Przybilla@rub.de</t>
  </si>
  <si>
    <t>https://www.ruhr-uni-bochum.de/klass-phil/seminar2/personen.htm</t>
  </si>
  <si>
    <t>Andreas Putzmann</t>
  </si>
  <si>
    <t>putzmann@lpe.ruhr-uni-bochum.de</t>
  </si>
  <si>
    <t>https://www.lpe.ruhr-uni-bochum.de/profil/mitarbeiter/Putzmann.html.de</t>
  </si>
  <si>
    <t>Andreas Queissner</t>
  </si>
  <si>
    <t>Andreas Redecker</t>
  </si>
  <si>
    <t>Andreas Reiner</t>
  </si>
  <si>
    <t>https://www.ruhr-uni-bochum.de/igsn/people/faculty_members.html</t>
  </si>
  <si>
    <t>Andreas Reitinger</t>
  </si>
  <si>
    <t>andreas.reitinger@rub.de</t>
  </si>
  <si>
    <t>https://dev.kath.ruhr-uni-bochum.de/fund-theol/mitarbeiter/andreas.reitinger@rub.de</t>
  </si>
  <si>
    <t>https://dev.kath.ruhr-uni-bochum.de/fund-theol/mitarbeiter/index.html.de</t>
  </si>
  <si>
    <t>Andreas Richert</t>
  </si>
  <si>
    <t>https://www.ruhr-uni-bochum.de/werkstatt-medizin/Werkstattleiter-Mitarbeiter.html</t>
  </si>
  <si>
    <t>Andreas Rienow</t>
  </si>
  <si>
    <t>andreas.rienow@ruhr-uni-bochum.de</t>
  </si>
  <si>
    <t>https://eap.geographie.rub.de/mitarbeiter/andreas_rienow.html.de</t>
  </si>
  <si>
    <t>Andreas Rohden</t>
  </si>
  <si>
    <t>Andreas Schmidt</t>
  </si>
  <si>
    <t>Andreas Schramm</t>
  </si>
  <si>
    <t>https://www.ttf.ruhr-uni-bochum.de/ttf/mitarbeiter/index.html.de</t>
  </si>
  <si>
    <t>Andreas Schwaebe</t>
  </si>
  <si>
    <t>Dr. theol.</t>
  </si>
  <si>
    <t>Andreas Seifert</t>
  </si>
  <si>
    <t>andreas.seifert@rub.de</t>
  </si>
  <si>
    <t>http://www.ev.ruhr-uni-bochum.de/religionspaedagogik/forschung/jugendtheologie/team.html.de</t>
  </si>
  <si>
    <t>Andreas Silzle</t>
  </si>
  <si>
    <t>andreas.silzle@rub.de</t>
  </si>
  <si>
    <t>Andreas Singraber</t>
  </si>
  <si>
    <t>PD Dr.</t>
  </si>
  <si>
    <t>Andreas Sudmann</t>
  </si>
  <si>
    <t>http://ifm.rub.de/institut/personen/pd-dr-andreas-sudan/</t>
  </si>
  <si>
    <t>Andreas V. M. Herz</t>
  </si>
  <si>
    <t>http://www.neuro.bio.lmu.de/members/comp_neuro_herz/herz_a/index.html</t>
  </si>
  <si>
    <t>https://www.ini.rub.de/the_institute/people/laurenz-wiskott/</t>
  </si>
  <si>
    <t>Andreas Vogel</t>
  </si>
  <si>
    <t>http://hpc.bi.rub.de/de/Kontakt.html</t>
  </si>
  <si>
    <t>https://informatik.rub.de/studium/studiengaenge/ai/personen/</t>
  </si>
  <si>
    <t>Andreas Vogelpoth</t>
  </si>
  <si>
    <t>https://www.apf.ruhr-uni-bochum.de/2020/06/rub-founder-session/</t>
  </si>
  <si>
    <t>Andreas Warnek</t>
  </si>
  <si>
    <t>https://rustlab.ruhr-uni-bochum.de/people/</t>
  </si>
  <si>
    <t>Andreas Wettlaufer</t>
  </si>
  <si>
    <t>andreas.wettlaufer@rub.de</t>
  </si>
  <si>
    <t>https://eap.geographie.rub.de/mitarbeiter/andreas_wettlaufer_00099.html.de</t>
  </si>
  <si>
    <t>Andreas Wieck</t>
  </si>
  <si>
    <t>http://www.afp.rub.de/</t>
  </si>
  <si>
    <t>Andreas Ziemann</t>
  </si>
  <si>
    <t>http://ifm.rub.de/2006/06/stellenangebot-wiss-mitarbeiterin/</t>
  </si>
  <si>
    <t>Andree Husemann</t>
  </si>
  <si>
    <t>Andreea Sandica</t>
  </si>
  <si>
    <t>https://www.ruhr-uni-bochum.de/chirurgie-kk-bochum/mitarbeiter.htm</t>
  </si>
  <si>
    <t>Andrew R. Gibson</t>
  </si>
  <si>
    <t>https://www.aept.ruhr-uni-bochum.de/en/mitarbeiter/gibson/</t>
  </si>
  <si>
    <t>Andrey Bogdanov</t>
  </si>
  <si>
    <t>Andrey Rozenberg</t>
  </si>
  <si>
    <t>Andrey Yurkov</t>
  </si>
  <si>
    <t>https://www.epp.ruhr-uni-bochum.de/epp/mitarbeiter/index.html.en</t>
  </si>
  <si>
    <t>Andriana Loukovitou</t>
  </si>
  <si>
    <t>Andrii Fediuk</t>
  </si>
  <si>
    <t>András Kirchgässler</t>
  </si>
  <si>
    <t>Andrè Bohn</t>
  </si>
  <si>
    <t>André Baumeister</t>
  </si>
  <si>
    <t>andre.baumeister@rub.de</t>
  </si>
  <si>
    <t>https://eap.geographie.rub.de/mitarbeiter/andr_baumeister_00318.html.de</t>
  </si>
  <si>
    <t>André Bohmeier</t>
  </si>
  <si>
    <t>André Carmo Fernandes</t>
  </si>
  <si>
    <t>andre.carmofernandes@rub.de</t>
  </si>
  <si>
    <t>André Deutscher</t>
  </si>
  <si>
    <t>andre.deutscher@rub.de</t>
  </si>
  <si>
    <t>André Esser</t>
  </si>
  <si>
    <t>https://andreesser.info/</t>
  </si>
  <si>
    <t>André Hoffmann</t>
  </si>
  <si>
    <t>andre.hoffmann-q5i@rub.de</t>
  </si>
  <si>
    <t>André Ibisch</t>
  </si>
  <si>
    <t>https://www.ini.rub.de/the_institute/people/andre-ibisch/</t>
  </si>
  <si>
    <t>André Katterfeld</t>
  </si>
  <si>
    <t>Andre.Katterfeld@ovgu.de</t>
  </si>
  <si>
    <t>https://www.bmft.ruhr-uni-bochum.de/lehrstuhl/mitarbeiter/index.html.de</t>
  </si>
  <si>
    <t>André Litim</t>
  </si>
  <si>
    <t>https://www.apf.ruhr-uni-bochum.de/2020/04/einladung-zum-ideenlabor-digital-home-office-und-digitale-fuehrung/</t>
  </si>
  <si>
    <t>André Litim als Geschäftsführer der Litim Lohndreherei</t>
  </si>
  <si>
    <t>https://www.apf.ruhr-uni-bochum.de/2020/05/ideenlabor-digital-home-office-und-digitale-fuehrung/</t>
  </si>
  <si>
    <t>André Michels</t>
  </si>
  <si>
    <t>André Mursch</t>
  </si>
  <si>
    <t>André Ortiz</t>
  </si>
  <si>
    <t>André Ortiz beim Abschluss der Veranstaltung</t>
  </si>
  <si>
    <t>André Ortiz vom Bochumer Institut</t>
  </si>
  <si>
    <t>André Pottebaum</t>
  </si>
  <si>
    <t>andre.pottebaum@rub.de</t>
  </si>
  <si>
    <t>André Schmitz</t>
  </si>
  <si>
    <t>https://zrsweb.zrs.rub.de/ls_kaltenborn/?page_id=1706</t>
  </si>
  <si>
    <t>https://juraweb.zrs.rub.de/LS-Kaltenborn/Team</t>
  </si>
  <si>
    <t>André Schultz</t>
  </si>
  <si>
    <t>Andre.Schultz@ruhr-uni-bochum.de</t>
  </si>
  <si>
    <t>https://www.applmicrobiol.ruhr-uni-bochum.de/am/mitarbeiter/schultz.html.en</t>
  </si>
  <si>
    <t>https://www.applmicrobiol.ruhr-uni-bochum.de/am/mitarbeiter/index.html.en</t>
  </si>
  <si>
    <t>André Schürmann</t>
  </si>
  <si>
    <t>https://www.bgu.ruhr-uni-bochum.de/bgu/foerderverein/mitglieder.html.de</t>
  </si>
  <si>
    <t>André Wannemüller</t>
  </si>
  <si>
    <t>andre.wannemueller@rub.de</t>
  </si>
  <si>
    <t>https://www.kli.psy.ruhr-uni-bochum.de/klipsy/team.html</t>
  </si>
  <si>
    <t>André Weimerskirch</t>
  </si>
  <si>
    <t>André Wlecklik</t>
  </si>
  <si>
    <t>Andy Clark</t>
  </si>
  <si>
    <t>http://www.ed.ac.uk/profile/andy-clark</t>
  </si>
  <si>
    <t>Andy Kwakye-Yeboah</t>
  </si>
  <si>
    <t>https://www.apf.ruhr-uni-bochum.de/en/2023/02/founder-talk-in-the-seminar-unsicherheitserfahrung-und-bewaeltigungsstrategien-im-unternehmerischen-kontext-coping-with-uncertainties-in-entrepreneurial-contexts/</t>
  </si>
  <si>
    <t>Andy Rupp</t>
  </si>
  <si>
    <t>Anees Fahad</t>
  </si>
  <si>
    <t>https://www.bgu.ruhr-uni-bochum.de/bgu/lehrstuhl/team/fahad.html.en</t>
  </si>
  <si>
    <t>Anerkennung von Leistungen</t>
  </si>
  <si>
    <t>https://www.apf.ruhr-uni-bochum.de/lehre/anerkennung-von-leistungen/</t>
  </si>
  <si>
    <t>Anerkennung von Prüfungsleistungen</t>
  </si>
  <si>
    <t>https://www.apf.ruhr-uni-bochum.de/category/2010/</t>
  </si>
  <si>
    <t>Anerkennung von Studienleistungen</t>
  </si>
  <si>
    <t>Jun.Prof.</t>
  </si>
  <si>
    <t>Anette Urban</t>
  </si>
  <si>
    <t>https://kgi.ruhr-uni-bochum.de/institut/personen/</t>
  </si>
  <si>
    <t>Anfahrt mit dem Auto</t>
  </si>
  <si>
    <t>https://www.apf.ruhr-uni-bochum.de/kontakt/</t>
  </si>
  <si>
    <t>Angabe von Name</t>
  </si>
  <si>
    <t>https://www.apf.ruhr-uni-bochum.de/2020/04/update-zu-abschlussarbeiten-am-lehrstuhl-arbeit-personal-und-fuehrung/</t>
  </si>
  <si>
    <t>Angel L. Arbonies</t>
  </si>
  <si>
    <t>http://vmits1102.vm.ruhr-uni-bochum.de/forschung/projekte/bmbf09990600/</t>
  </si>
  <si>
    <t>Angela Andree</t>
  </si>
  <si>
    <t>angela.andree@rub.de</t>
  </si>
  <si>
    <t>Angela Burhenn</t>
  </si>
  <si>
    <t>https://www.gessnerlab.ruhr-uni-bochum.de/glab/team/index.html.en</t>
  </si>
  <si>
    <t>Dipl.Psych.</t>
  </si>
  <si>
    <t>Angela C. Köster</t>
  </si>
  <si>
    <t>angela.koestern@ruhr-uni-bochum.de</t>
  </si>
  <si>
    <t>https://www.kli.psy.ruhr-uni-bochum.de/kkjp/team.html</t>
  </si>
  <si>
    <t>Angela Franz-Rohracher</t>
  </si>
  <si>
    <t>PD. Dr.</t>
  </si>
  <si>
    <t>Angela Hof</t>
  </si>
  <si>
    <t>angela.hof@sbg.ac.at</t>
  </si>
  <si>
    <t>https://eap.geographie.rub.de/mitarbeiter/angela_hof_00220.html.de</t>
  </si>
  <si>
    <t>Angela Koslowski</t>
  </si>
  <si>
    <t>Angela Mielke-Vandenhouten</t>
  </si>
  <si>
    <t>Angela Palmieri</t>
  </si>
  <si>
    <t>Dr. iur.</t>
  </si>
  <si>
    <t>Angela Roßkopf</t>
  </si>
  <si>
    <t>https://zrsweb.zrs.rub.de/lehrstuhl/kiehnle/?page_id=32</t>
  </si>
  <si>
    <t>Angela Sasse</t>
  </si>
  <si>
    <t>Angela Schäfer</t>
  </si>
  <si>
    <t>Angela Stiller</t>
  </si>
  <si>
    <t>Angela Tietze</t>
  </si>
  <si>
    <t>https://kgi.ruhr-uni-bochum.de/category/personen/page/6/</t>
  </si>
  <si>
    <t>Angelika Büchse</t>
  </si>
  <si>
    <t>Angelika J. Hüpen</t>
  </si>
  <si>
    <t>https://www.sowi2.ruhr-uni-bochum.de/pw2/team/uebersicht.html.de</t>
  </si>
  <si>
    <t>Angelika Kelz</t>
  </si>
  <si>
    <t>https://www.inf.bi.ruhr-uni-bochum.de/iib/lehrstuhl/mitarbeiter/angelika_kelz.html.en</t>
  </si>
  <si>
    <t>https://www.inf.bi.ruhr-uni-bochum.de/iib/lehrstuhl/mitarbeiter/index.html</t>
  </si>
  <si>
    <t>Angelika Neudecker</t>
  </si>
  <si>
    <t>angelika.neudecker@rub.de</t>
  </si>
  <si>
    <t>https://eap.geographie.rub.de/mitarbeiter/angelika_neudecker_00326.html.de</t>
  </si>
  <si>
    <t>Angelika Paschke</t>
  </si>
  <si>
    <t>javascript:linkTo_UnCryptMailto(%27ocknvq%2CcrcuejmgBrjaukm0twd0fg%27);</t>
  </si>
  <si>
    <t>Angelika Skrzipczyk</t>
  </si>
  <si>
    <t>Angelika Stefanska</t>
  </si>
  <si>
    <t>Angelika Wimmer</t>
  </si>
  <si>
    <t>angelika.wimmer@rub.de</t>
  </si>
  <si>
    <t>https://dev.kath.ruhr-uni-bochum.de/fund-theol/mitarbeiter/angelika.wimmer@rub.de</t>
  </si>
  <si>
    <t>Angelina Aziz</t>
  </si>
  <si>
    <t>angelina.aziz@rub.de</t>
  </si>
  <si>
    <t>https://www.inf.bi.ruhr-uni-bochum.de/iib/lehrstuhl/mitarbeiter/angelina_aziz.html.en</t>
  </si>
  <si>
    <t>Angelina Luisa Koritnik</t>
  </si>
  <si>
    <t>Angelina.Koritnik@rub.de</t>
  </si>
  <si>
    <t>Angesprochen von der Nachricht</t>
  </si>
  <si>
    <t>http://dev.uk.rub.de/aktuell/kkh/meldung00735.html.de</t>
  </si>
  <si>
    <t>Anika Fiebich</t>
  </si>
  <si>
    <t>https://anika-fiebich.biz/</t>
  </si>
  <si>
    <t>Anika Honnen</t>
  </si>
  <si>
    <t>Anika Kneiphoff</t>
  </si>
  <si>
    <t>anika.kneiphoff@rub.de</t>
  </si>
  <si>
    <t>https://www.rubel.rub.de/en/kontakt/rubel-team</t>
  </si>
  <si>
    <t>Anika Kolberg</t>
  </si>
  <si>
    <t>Anika Loose</t>
  </si>
  <si>
    <t>Anika Meißner</t>
  </si>
  <si>
    <t>http://staff.germanistik.rub.de/bastert/mitarbeiter/</t>
  </si>
  <si>
    <t>PhD</t>
  </si>
  <si>
    <t>Anika Pützer</t>
  </si>
  <si>
    <t>anika.puetzer@ruhr-uni-bochum.de</t>
  </si>
  <si>
    <t>Anil Bayindir</t>
  </si>
  <si>
    <t>Anil.Bayindir@ruhr-uni-bochum.de</t>
  </si>
  <si>
    <t>Anil Nagathil</t>
  </si>
  <si>
    <t>Anim Cogn</t>
  </si>
  <si>
    <t>https://www.ini.rub.de/the_institute/people/jose_ramon-donoso_-_leiva/</t>
  </si>
  <si>
    <t>Anirban Chakraborty</t>
  </si>
  <si>
    <t>Anisa Rula</t>
  </si>
  <si>
    <t>https://www.ini.rub.de/the_institute/people/maribel-acosta/</t>
  </si>
  <si>
    <t>Anita Aghaie</t>
  </si>
  <si>
    <t>Anja Antoskiewicz</t>
  </si>
  <si>
    <t>Anja Buchholz</t>
  </si>
  <si>
    <t>https://cube-five.de/</t>
  </si>
  <si>
    <t>https://www.apf.ruhr-uni-bochum.de/2019/08/gruendertalks-der-instudies-summerschool/</t>
  </si>
  <si>
    <t>Anja Conrad</t>
  </si>
  <si>
    <t>20anja.conrad@rub.de</t>
  </si>
  <si>
    <t>Dipl. Biol.</t>
  </si>
  <si>
    <t>Anja Greins</t>
  </si>
  <si>
    <t>Anja Gropp</t>
  </si>
  <si>
    <t>https://www.ruhr-uni-bochum.de/fr-klassphil/fsr/mitglieder.html.de</t>
  </si>
  <si>
    <t>Anja Hemschemeier</t>
  </si>
  <si>
    <t>anja.hemschemeier@rub.de</t>
  </si>
  <si>
    <t>https://www.micon.ruhr-uni-bochum.de/micon/members/pi/hemschemeier.html.en</t>
  </si>
  <si>
    <t>https://www.micon.ruhr-uni-bochum.de/micon/members/index.html.en</t>
  </si>
  <si>
    <t>Anja Häusler</t>
  </si>
  <si>
    <t>Anja Iseke</t>
  </si>
  <si>
    <t>https://www.apf.ruhr-uni-bochum.de/2022/12/forschungsaustausch-zur-fuehrungsforschung/</t>
  </si>
  <si>
    <t>Anja Koch</t>
  </si>
  <si>
    <t>Anja Krause</t>
  </si>
  <si>
    <t>mailto:anja.krause@ruhr-uni-bochum.de</t>
  </si>
  <si>
    <t>https://informatik.rub.de/crypto/personen/</t>
  </si>
  <si>
    <t>Anja Loose</t>
  </si>
  <si>
    <t>http://www.tu-chemnitz.de/wirtschaft/bwl6/mitarbeiter/anja_loose.php</t>
  </si>
  <si>
    <t>https://www.apf.ruhr-uni-bochum.de/forschung/projekte/smwk10990301/</t>
  </si>
  <si>
    <t>Anja Mersdorf</t>
  </si>
  <si>
    <t>Anja Metzelthin</t>
  </si>
  <si>
    <t>Anja Micklin</t>
  </si>
  <si>
    <t>Anja Moritz</t>
  </si>
  <si>
    <t>Anja Neuhaus</t>
  </si>
  <si>
    <t>Anja Nuss</t>
  </si>
  <si>
    <t>Anja.nuss@rub.de</t>
  </si>
  <si>
    <t>https://www.wpr.ruhr-uni-bochum.de/wpr/profil/index.html.de</t>
  </si>
  <si>
    <t>Anja Nuß</t>
  </si>
  <si>
    <t>https://informatik.rub.de/cits/personen/nuss</t>
  </si>
  <si>
    <t>Anja Rödiger</t>
  </si>
  <si>
    <t>Anja.Roediger@rub.de</t>
  </si>
  <si>
    <t>https://www.bpf.ruhr-uni-bochum.de/bpf/mitarbeiter/roediger.html.en</t>
  </si>
  <si>
    <t>Anja Sommerfeld</t>
  </si>
  <si>
    <t>https://www.apf.ruhr-uni-bochum.de/2017/10/talkrunde-mit-praxisgaesten-im-modul-unsicherheitserfahrung-und-bewaeltigungsstrategien-im-unternehmerischen-kontext/</t>
  </si>
  <si>
    <t>Anja Straube</t>
  </si>
  <si>
    <t>sekretariat@lpe.rub.de</t>
  </si>
  <si>
    <t>https://www.lpe.ruhr-uni-bochum.de/profil/mitarbeiter/Straube.html.de</t>
  </si>
  <si>
    <t>Anja Stöcker</t>
  </si>
  <si>
    <t>Anja Vellbinger</t>
  </si>
  <si>
    <t>https://www.kli.psy.ruhr-uni-bochum.de/fbz/zpt/team.html</t>
  </si>
  <si>
    <t>Anja Vellbinger- Rautenberg</t>
  </si>
  <si>
    <t>https://www.kli.psy.ruhr-uni-bochum.de/fbz/kiju-zpt/team.html</t>
  </si>
  <si>
    <t>Anja Vöge</t>
  </si>
  <si>
    <t>anja.voege@rub.de</t>
  </si>
  <si>
    <t>Anja Woytal</t>
  </si>
  <si>
    <t>https://www.apf.ruhr-uni-bochum.de/2018/08/g-data-exkursion-im-rahmen-der-summerschool/</t>
  </si>
  <si>
    <t>Anja Zorob</t>
  </si>
  <si>
    <t>https://www.daad-eastjerusalem.org/en/about-us/our-team/</t>
  </si>
  <si>
    <t>Anja Zwiener</t>
  </si>
  <si>
    <t>Anjana Devi</t>
  </si>
  <si>
    <t>Ankara Yildirim</t>
  </si>
  <si>
    <t>Anke Arnold</t>
  </si>
  <si>
    <t>anke.arnold@rub.de</t>
  </si>
  <si>
    <t>https://www.mdi.ruhr-uni-bochum.de/mdi/mitarbeiter/arnold.html.de</t>
  </si>
  <si>
    <t>Anke Blöbaum</t>
  </si>
  <si>
    <t>https://www.ruhr-uni-bochum.de/ecopsy/team/team.html</t>
  </si>
  <si>
    <t>Anke Bücher</t>
  </si>
  <si>
    <t>https://www.isb.ruhr-uni-bochum.de/mitarbeiter/buecher/index.html.en</t>
  </si>
  <si>
    <t>Anke Harney</t>
  </si>
  <si>
    <t>anke.harney@ruhr-uni-bochum.de</t>
  </si>
  <si>
    <t>https://www.isgr.ruhr-uni-bochum.de/isgr/team-isgr/index.html.de</t>
  </si>
  <si>
    <t>Anke Heyder</t>
  </si>
  <si>
    <t>https://paeps.rub.de/team/heyder</t>
  </si>
  <si>
    <t>https://paeps.rub.de/pae/team/index.html.de</t>
  </si>
  <si>
    <t>Anke Kampschulte</t>
  </si>
  <si>
    <t>https://www2.wiwi.rub.de/personen/dr-anke-kampschulte/</t>
  </si>
  <si>
    <t>Anke Kaysser-Pyzalla</t>
  </si>
  <si>
    <t>Anke Kirchdörfer</t>
  </si>
  <si>
    <t>Anke Klein</t>
  </si>
  <si>
    <t>anke.klein@ruhr-uni-bochum.de</t>
  </si>
  <si>
    <t>Anke Leitner</t>
  </si>
  <si>
    <t>Anke Lodwig</t>
  </si>
  <si>
    <t>20anke.lodwig@rub.de</t>
  </si>
  <si>
    <t>Anke Mommsen</t>
  </si>
  <si>
    <t>anke.mommsen@rub.de</t>
  </si>
  <si>
    <t>https://www.ruhr-uni-bochum.de/zellmorphologie/team/team_en.html</t>
  </si>
  <si>
    <t>Anke Neunzig</t>
  </si>
  <si>
    <t>Anke Pappert</t>
  </si>
  <si>
    <t>Anke Reinacher-Schick</t>
  </si>
  <si>
    <t>https://www.klinikum-bochum.de/fachbereiche/haematologie-onkologie-und-palliativmedizin/prof-dr-med-anke-reinacher-schick.html</t>
  </si>
  <si>
    <t>https://www.bionet.ruhr-uni-bochum.de/biodb/ueberuns/team.html</t>
  </si>
  <si>
    <t>Anke Schewe</t>
  </si>
  <si>
    <t>https://www.ruhr-uni-bochum.de/ls-muscheler/veroeffentlichungen_mitarbeiter</t>
  </si>
  <si>
    <t>Anke Steinbach</t>
  </si>
  <si>
    <t>Anke Völzke</t>
  </si>
  <si>
    <t>Anmeldungen außerhalb der Anmeldefrist</t>
  </si>
  <si>
    <t>https://www.apf.ruhr-uni-bochum.de/lehre/modulanmeldung/</t>
  </si>
  <si>
    <t>Ann Cathrin Brix</t>
  </si>
  <si>
    <t>ann.brix@rub.de</t>
  </si>
  <si>
    <t>https://www.elan.ruhr-uni-bochum.de/elan/team/index.html.en</t>
  </si>
  <si>
    <t>Ann Heirman</t>
  </si>
  <si>
    <t>ann.heirman@ugent.be</t>
  </si>
  <si>
    <t>Ann Kristin Beckmann</t>
  </si>
  <si>
    <t>ann.beckmann@rub.de</t>
  </si>
  <si>
    <t>Ann-Christin Ammann</t>
  </si>
  <si>
    <t>https://www.ruhr-uni-bochum.de/sysnw/kontakt/mitglieder/index.html.de</t>
  </si>
  <si>
    <t>Ann-Christin Ammann Hanna Lodwig</t>
  </si>
  <si>
    <t>https://www.ruhr-uni-bochum.de/sysnw/kontakt/mitglieder/index.html.en</t>
  </si>
  <si>
    <t>M. A., Wiss. Mitarb.</t>
  </si>
  <si>
    <t>Ann-Christin Falhs</t>
  </si>
  <si>
    <t>ann-christin.falhs@rub.de</t>
  </si>
  <si>
    <t>https://www.pe.ruhr-uni-bochum.de/erziehungswissenschaft/pp/team/falhs.html.de</t>
  </si>
  <si>
    <t>https://www.pe.ruhr-uni-bochum.de/erziehungswissenschaft/personen.html.de</t>
  </si>
  <si>
    <t>Ann-Christin Grüninger</t>
  </si>
  <si>
    <t>http://www.ev.ruhr-uni-bochum.de/at-ego/team/lehrbeauftragte.html.de</t>
  </si>
  <si>
    <t>Ann-Kathrin Albustin</t>
  </si>
  <si>
    <t>https://www.komparatistik.ruhr-uni-bochum.de/mitarbeiter/index.html</t>
  </si>
  <si>
    <t>Ann-Kathrin Kreuznacht</t>
  </si>
  <si>
    <t>https://www.druckzentrum.ruhr-uni-bochum.de/dz/kontakt/produktion.html.de</t>
  </si>
  <si>
    <t>Ann-Kathrin Scheumann</t>
  </si>
  <si>
    <t>https://fsr-geschichte.ruhr-uni-bochum.de/mitglieder/</t>
  </si>
  <si>
    <t>Ann-Kathrin Stock</t>
  </si>
  <si>
    <t>Ann-Kathrin Tielke</t>
  </si>
  <si>
    <t>ann-kathrin.tielke@rub.de</t>
  </si>
  <si>
    <t>https://www.ruhr-uni-bochum.de/biotheory/en/staff.html</t>
  </si>
  <si>
    <t>Ann-Katrin Lüdecke</t>
  </si>
  <si>
    <t>Anna Abelmann-Brockmann</t>
  </si>
  <si>
    <t>Anna Bartels</t>
  </si>
  <si>
    <t>anna.bartels@rub.de</t>
  </si>
  <si>
    <t>https://eap.geographie.rub.de/mitarbeiter/anna_bartels_00169.html.de</t>
  </si>
  <si>
    <t>Anna Bertelli</t>
  </si>
  <si>
    <t>Anna Bongers</t>
  </si>
  <si>
    <t>https://www.ruhr-uni-bochum.de/american-studies/team/index.html.en</t>
  </si>
  <si>
    <t>Anna Bortnic</t>
  </si>
  <si>
    <t>Anna Breidenbach</t>
  </si>
  <si>
    <t>anna.breidenbach@rub.de</t>
  </si>
  <si>
    <t>http://www.eug.ruhr-uni-bochum.de/mitarbeiter/index.html.de</t>
  </si>
  <si>
    <t>Anna Böhmer</t>
  </si>
  <si>
    <t>Anna Büscher</t>
  </si>
  <si>
    <t>anna.buescher@ruhr-uni-bochum.de</t>
  </si>
  <si>
    <t>Anna Chan</t>
  </si>
  <si>
    <t>Anna Christina Lienkamp</t>
  </si>
  <si>
    <t>anna.lienkamp@rub.de</t>
  </si>
  <si>
    <t>Anna Christina Ngo</t>
  </si>
  <si>
    <t>Anna.Ngo@rub.de</t>
  </si>
  <si>
    <t>https://www.mbt.ruhr-uni-bochum.de/mbt/mitarbeiter/ngo.html.en</t>
  </si>
  <si>
    <t>Anna Conrad M.Ed</t>
  </si>
  <si>
    <t>https://www.rubigm.ruhr-uni-bochum.de/rubigm/profil/team/anna.html.en</t>
  </si>
  <si>
    <t>Anna Drachenberg</t>
  </si>
  <si>
    <t>Anna Eckart</t>
  </si>
  <si>
    <t>Anna Ehlert</t>
  </si>
  <si>
    <t>https://linguistics.rub.de/litkey/Allgemeines/Mitarbeiter.html</t>
  </si>
  <si>
    <t>Anna Elisabeth Krebs</t>
  </si>
  <si>
    <t>Anna Emanuel</t>
  </si>
  <si>
    <t>anna.emanuel@ruhr-uni-bochum.de</t>
  </si>
  <si>
    <t>Anna Exner</t>
  </si>
  <si>
    <t>anna.exner@rub.de</t>
  </si>
  <si>
    <t>https://dev.imp10.ruhr-uni-bochum.de/epsy/personen/exner.html.de</t>
  </si>
  <si>
    <t>Anna Frank</t>
  </si>
  <si>
    <t>anna.frank@rub.de</t>
  </si>
  <si>
    <t>https://www.micon.ruhr-uni-bochum.de/micon/members/graduates/frank.html.en</t>
  </si>
  <si>
    <t>Anna Gabriel</t>
  </si>
  <si>
    <t>https://smd.rub.de/team/anna-gabriel-m-sc/</t>
  </si>
  <si>
    <t>Anna Guinet</t>
  </si>
  <si>
    <t>https://informatik.rub.de/seceng/personen/guinet/</t>
  </si>
  <si>
    <t>Anna Gundlach</t>
  </si>
  <si>
    <t>anna.gundlach@rub.de</t>
  </si>
  <si>
    <t>Anna Hellings</t>
  </si>
  <si>
    <t>anna.hellings@rub.de</t>
  </si>
  <si>
    <t>https://eap.geographie.rub.de/mitarbeiter/anna_hellings_00176.html.de</t>
  </si>
  <si>
    <t>Anna Hollstegge</t>
  </si>
  <si>
    <t>anna.hollstegge@rub.de</t>
  </si>
  <si>
    <t>https://dev.sowi.ruhr-uni-bochum.de/regionalpolitik/lehrstuhl/team/uebersicht.html.de</t>
  </si>
  <si>
    <t>Anna Hybner</t>
  </si>
  <si>
    <t>Anna Imberg</t>
  </si>
  <si>
    <t>Anna Jost</t>
  </si>
  <si>
    <t>Anna Kaczmarek</t>
  </si>
  <si>
    <t>Anna Keune</t>
  </si>
  <si>
    <t>https://www.pse.rub.de/mitglieder/</t>
  </si>
  <si>
    <t>Anna Knorr</t>
  </si>
  <si>
    <t>Anna Kolot</t>
  </si>
  <si>
    <t>Anna Korn</t>
  </si>
  <si>
    <t>https://dev3.imp10.ruhr-uni-bochum.de/sdt/team/korn.html.en</t>
  </si>
  <si>
    <t>https://dev3.imp10.ruhr-uni-bochum.de/sdt/team/index.html.en</t>
  </si>
  <si>
    <t>Anna Krewerth</t>
  </si>
  <si>
    <t>Anna Kunze</t>
  </si>
  <si>
    <t>Anna Lammers</t>
  </si>
  <si>
    <t>Anna Lena Dohmann</t>
  </si>
  <si>
    <t>Anna Lena Köhler</t>
  </si>
  <si>
    <t>anna.koehler@ruhr-uni-bochum.de</t>
  </si>
  <si>
    <t>Anna Lena Schulz</t>
  </si>
  <si>
    <t>Anna Lena Schöne</t>
  </si>
  <si>
    <t>https://www.aept.ruhr-uni-bochum.de/en/mitarbeiter/anna-lena-schoene/</t>
  </si>
  <si>
    <t>Anna Lielpetere</t>
  </si>
  <si>
    <t>anna.lielpetere@rub.de</t>
  </si>
  <si>
    <t>Anna Lienkamp</t>
  </si>
  <si>
    <t>https://www.micon.ruhr-uni-bochum.de/micon/members/graduates/anna_lienkamp.html.en</t>
  </si>
  <si>
    <t>Anna Lisa Gentile</t>
  </si>
  <si>
    <t>Anna Lisa Semrau</t>
  </si>
  <si>
    <t>Anna Luisa Lippold</t>
  </si>
  <si>
    <t>https://www.pe.ruhr-uni-bochum.de/philosophie/i/klima/mitarbeiter.html.de</t>
  </si>
  <si>
    <t>Anna Lutz</t>
  </si>
  <si>
    <t>Anna Malik</t>
  </si>
  <si>
    <t>Anna.Malik@ruhr-uni-bochum.de</t>
  </si>
  <si>
    <t>https://www.mbt.ruhr-uni-bochum.de/mbt/mitarbeiter/malik.html.en</t>
  </si>
  <si>
    <t>Anna Maria Procajlo</t>
  </si>
  <si>
    <t>Anna Maria Schröter</t>
  </si>
  <si>
    <t>Anna Maria van Bodegraven</t>
  </si>
  <si>
    <t>Anna.vanBodegraven@ruhr-uni-bochum.de</t>
  </si>
  <si>
    <t>Anna Marks</t>
  </si>
  <si>
    <t>Anna Matter</t>
  </si>
  <si>
    <t>Anna Meichsner</t>
  </si>
  <si>
    <t>anna.meichsner@rub.de</t>
  </si>
  <si>
    <t>https://www.winklhoferlab.ruhr-uni-bochum.de/wl/team.html.de</t>
  </si>
  <si>
    <t>Anna Muhs</t>
  </si>
  <si>
    <t>anna.muhs@ruhr-uni-bochum.de</t>
  </si>
  <si>
    <t>Anna Nelting</t>
  </si>
  <si>
    <t>https://eap.geographie.rub.de/mitarbeiter/anna_nelting_00382.html.de</t>
  </si>
  <si>
    <t>Anna Neumann</t>
  </si>
  <si>
    <t>Anna Oelbermann</t>
  </si>
  <si>
    <t>https://nanoec.ruhr-uni-bochum.de/2021/02/26/start4chem-is-happy-about-new-team-members/</t>
  </si>
  <si>
    <t>Anna Ono</t>
  </si>
  <si>
    <t>anna.ono@rub.de</t>
  </si>
  <si>
    <t>https://www.researchgate.net/profile/Anna-Suzuki-2</t>
  </si>
  <si>
    <t>Anna Paola Todino</t>
  </si>
  <si>
    <t>https://math.ruhr-uni-bochum.de/en/fakultaet/arbeitsbereiche/stochastik/gruppe-eichelsbacher/das-team/</t>
  </si>
  <si>
    <t>Anna Pavani</t>
  </si>
  <si>
    <t>Anna.Pavani@rub.de</t>
  </si>
  <si>
    <t>https://gepris.dfg.de/gepris/projekt/470200179?language=de</t>
  </si>
  <si>
    <t>https://www.pe.ruhr-uni-bochum.de/philosophie/ii/antikeundma/team/index.html.de</t>
  </si>
  <si>
    <t>Anna Pichl</t>
  </si>
  <si>
    <t>https://zrsweb.zrs.rub.de/ls_kaltenborn/?page_id=1974</t>
  </si>
  <si>
    <t>Anna Pobereszhnaia</t>
  </si>
  <si>
    <t>http://staff.germanistik.rub.de/sprachbildung/personen/</t>
  </si>
  <si>
    <t>Anna Raneck</t>
  </si>
  <si>
    <t>Anna Rath</t>
  </si>
  <si>
    <t>anna.rath-p9n@rub.de</t>
  </si>
  <si>
    <t>https://eap.geographie.rub.de/mitarbeiter/anna_rath_00115.html.de</t>
  </si>
  <si>
    <t>Anna Reiss</t>
  </si>
  <si>
    <t>http://dev.uk.rub.de/aktuell/hdz/meldung00667.html.de</t>
  </si>
  <si>
    <t>Anna Reiß</t>
  </si>
  <si>
    <t>http://dev.uk.rub.de/aktuell/hdz/meldung00657.html.de</t>
  </si>
  <si>
    <t>Anna Riebisch</t>
  </si>
  <si>
    <t>Anna Roik</t>
  </si>
  <si>
    <t>Anna Schrepper</t>
  </si>
  <si>
    <t>javascript:;</t>
  </si>
  <si>
    <t>Anna Schulten</t>
  </si>
  <si>
    <t>anna.schulten@rub.de</t>
  </si>
  <si>
    <t>https://www.micon.ruhr-uni-bochum.de/micon/members/graduates/schulten.html.en</t>
  </si>
  <si>
    <t>Anna Sheverdina</t>
  </si>
  <si>
    <t>http://www.puq.ruhr-uni-bochum.de/puq/team/index.html.de</t>
  </si>
  <si>
    <t>Anna Soltyska</t>
  </si>
  <si>
    <t>anna.soltyska@rub.de</t>
  </si>
  <si>
    <t>Anna Sophie Lena Ossenkopp</t>
  </si>
  <si>
    <t>Anna Sowo Koenning</t>
  </si>
  <si>
    <t>Anna Spener</t>
  </si>
  <si>
    <t>anna.spener@rub.de</t>
  </si>
  <si>
    <t>https://www.komparatistik.ruhr-uni-bochum.de/mitarbeiter/lehrbeauftragte/index.html.de</t>
  </si>
  <si>
    <t>Anna Talmann</t>
  </si>
  <si>
    <t>https://www.apf.ruhr-uni-bochum.de/2019/10/erfolgreicher-workshop-zum-gruenderoekosystem-ruhrgebiet/</t>
  </si>
  <si>
    <t>Anna Theiß</t>
  </si>
  <si>
    <t>https://juraweb.zrs.rub.de/en/team-0</t>
  </si>
  <si>
    <t>Anna Timukova</t>
  </si>
  <si>
    <t>anna.timukova@rub.de</t>
  </si>
  <si>
    <t>Anna Tuschling</t>
  </si>
  <si>
    <t>http://ifm.rub.de/institut/personen/tuschling/</t>
  </si>
  <si>
    <t>Anna Vanino</t>
  </si>
  <si>
    <t>Anna Vogelsang</t>
  </si>
  <si>
    <t>anna.vogelsang@ruhr-uni-bochum.de</t>
  </si>
  <si>
    <t>https://sport.ruhr-uni-bochum.de/de/mitarbeitende-ehealth-und-sports-analytics</t>
  </si>
  <si>
    <t>Anna Welpinghus</t>
  </si>
  <si>
    <t>https://annawelpinghus.weebly.com/</t>
  </si>
  <si>
    <t>Anna Wittje</t>
  </si>
  <si>
    <t>awitt@astro.ruhr-uni-bochum.de</t>
  </si>
  <si>
    <t>https://eap.geographie.rub.de/mitarbeiter/anna_wittje_00302.html.de</t>
  </si>
  <si>
    <t>Anna-Katharina Klus</t>
  </si>
  <si>
    <t>https://arbeitsrecht-ipr.rub.de/index.php/de/team/11-team/373-anna-katharina-klus</t>
  </si>
  <si>
    <t>https://arbeitsrecht-ipr.rub.de/index.php/de/team</t>
  </si>
  <si>
    <t>Anna-Laura Wolniak</t>
  </si>
  <si>
    <t>Anna-Lena Brinkmöller</t>
  </si>
  <si>
    <t>anna-lena.brinkmoeller@rub.de</t>
  </si>
  <si>
    <t>https://www.pe.ruhr-uni-bochum.de/erziehungswissenschaft/leb/team/index.html.de</t>
  </si>
  <si>
    <t>Anna-Lena Emmi Gabriel</t>
  </si>
  <si>
    <t>Anna-Lena Krüßmann</t>
  </si>
  <si>
    <t>Anna-Lena.Kruessmann@rub.de</t>
  </si>
  <si>
    <t>Anna-Lena Linke</t>
  </si>
  <si>
    <t>annalena.linke@rub.de</t>
  </si>
  <si>
    <t>Anna-Lena Rehmer</t>
  </si>
  <si>
    <t>Anna-Lena Schönauer</t>
  </si>
  <si>
    <t>Anna-Lena Waldeck</t>
  </si>
  <si>
    <t>Anna-Lina Heimrath</t>
  </si>
  <si>
    <t>https://kgi.ruhr-uni-bochum.de/category/personen/page/3/</t>
  </si>
  <si>
    <t>Anna-Lisa Schneider</t>
  </si>
  <si>
    <t>Anna-Luisa Büning</t>
  </si>
  <si>
    <t>https://www.ruhr-uni-bochum.de/fsr-romanistik/fsr.html.de</t>
  </si>
  <si>
    <t>Anna-Luisa Kranhold</t>
  </si>
  <si>
    <t>anna-luisa.kranhold@rub.de</t>
  </si>
  <si>
    <t>wiss. Mit.</t>
  </si>
  <si>
    <t>Anna-Maria Kipphardt</t>
  </si>
  <si>
    <t>https://zrsweb.zrs.rub.de/lehrstuhl/eckstein/team/</t>
  </si>
  <si>
    <t>Anna-Maria Möller</t>
  </si>
  <si>
    <t>anna-maria.moeller@rub.de</t>
  </si>
  <si>
    <t>https://www.micon.ruhr-uni-bochum.de/micon/members/phd/moeller.html.en</t>
  </si>
  <si>
    <t>Anna-Maria Rau</t>
  </si>
  <si>
    <t>https://www.ruhr-uni-bochum.de/gpc/en/people.html</t>
  </si>
  <si>
    <t>Anna-Maria Vermiert</t>
  </si>
  <si>
    <t>Annabel Kuppels</t>
  </si>
  <si>
    <t>annabel.kuppels@ruhr-uni-bochum.de</t>
  </si>
  <si>
    <t>Annabella Ernst</t>
  </si>
  <si>
    <t>Annabelle Beyer</t>
  </si>
  <si>
    <t>Annabelle Beyer vom Lehrstuhl Arbeit</t>
  </si>
  <si>
    <t>https://www.apf.ruhr-uni-bochum.de/2019/11/besuch-auf-der-international-entrepreneurship-education-summit-in-stuttgart/</t>
  </si>
  <si>
    <t>Annalena Darkow</t>
  </si>
  <si>
    <t>Annalena.Darkow@rub.de</t>
  </si>
  <si>
    <t>mailto:Annalena.Darkow@rub.de</t>
  </si>
  <si>
    <t>Annalena Groppe</t>
  </si>
  <si>
    <t>Annalina Buckmann</t>
  </si>
  <si>
    <t>annalina.buckmann@rub.de</t>
  </si>
  <si>
    <t>Annalisa Lipp</t>
  </si>
  <si>
    <t>annalisa.lipp@ruhr-uni-bochum.de</t>
  </si>
  <si>
    <t>https://www.bcn.ruhr-uni-bochum.de/team/lipp</t>
  </si>
  <si>
    <t>https://www.bcn.ruhr-uni-bochum.de/bcneu/team/index.html.en</t>
  </si>
  <si>
    <t>Annalisa Mattei</t>
  </si>
  <si>
    <t>https://www.ruhr-uni-bochum.de/fnzgg/mitarbeiter/index.html.de</t>
  </si>
  <si>
    <t>Annamaria Fiethen</t>
  </si>
  <si>
    <t>Anne Bader</t>
  </si>
  <si>
    <t>https://www.mpc.ruhr-uni-bochum.de/mpc/mitarbeiter/bader.html.de</t>
  </si>
  <si>
    <t>https://www.mpc.ruhr-uni-bochum.de/mpc/mitarbeiter/index.html.de</t>
  </si>
  <si>
    <t>Anne Bierbrauer</t>
  </si>
  <si>
    <t>https://www.sfb874.ruhr-uni-bochum.de/en/people-with-increased-risk-of-alzheimers-have-deficits-in-navigating/</t>
  </si>
  <si>
    <t>Anne Blum</t>
  </si>
  <si>
    <t>https://math.ruhr-uni-bochum.de/en/faculty/professorships/cnumerics/team/</t>
  </si>
  <si>
    <t>Anne Hartmann</t>
  </si>
  <si>
    <t>http://www.slavistik.rub.de/index.php?hartmann</t>
  </si>
  <si>
    <t>Anne Heilig</t>
  </si>
  <si>
    <t>https://www.methoden.ruhr-uni-bochum.de/en/staff/b-a-anne-heilig.html</t>
  </si>
  <si>
    <t>Anne Heitmann</t>
  </si>
  <si>
    <t>Anne Juhasz</t>
  </si>
  <si>
    <t>https://www.methoden.ruhr-uni-bochum.de/en/section/staff.html</t>
  </si>
  <si>
    <t>Anne Kemp</t>
  </si>
  <si>
    <t>Anne Klass</t>
  </si>
  <si>
    <t>Anne Krings</t>
  </si>
  <si>
    <t>Anne Krüger</t>
  </si>
  <si>
    <t>Anne Meise</t>
  </si>
  <si>
    <t>anne.meise-v1q@rub.de</t>
  </si>
  <si>
    <t>Anne Neuber</t>
  </si>
  <si>
    <t>anne.neuber@rub.de</t>
  </si>
  <si>
    <t>Anne Otto</t>
  </si>
  <si>
    <t>https://www.pe.ruhr-uni-bochum.de/erziehungswissenschaft/hist-bildung/ehemalige/otto.html.de</t>
  </si>
  <si>
    <t>Anne Otzen</t>
  </si>
  <si>
    <t>https://www.uni-bremen.de/fb12/arbeitsbereiche/abteilung-a-allgemeine-erziehungswissenschaft/allgemeine-erziehungswissenschaft-mit-schwerpunkt-bildungstheorie/team/anne-otzen?sword_list%5B0%5D=bad&amp;cHash=3291fee7cbf179053580744bbb0eb57b</t>
  </si>
  <si>
    <t>https://www.pe.ruhr-uni-bochum.de/erziehungswissenschaft/tew/team/index.html.de</t>
  </si>
  <si>
    <t>Anne Petersohn</t>
  </si>
  <si>
    <t>anne.petersohn@ruhr-uni-bochum.de</t>
  </si>
  <si>
    <t>Anne Rabe</t>
  </si>
  <si>
    <t>a.rabe@stadtbuero.co</t>
  </si>
  <si>
    <t>https://eap.geographie.rub.de/mitarbeiter/anne_rabe_00383.html.de</t>
  </si>
  <si>
    <t>Anne Riedel</t>
  </si>
  <si>
    <t>https://www.ruhr-uni-bochum.de/archaeologie/institut/personal/riedel.html.de</t>
  </si>
  <si>
    <t>Anne Scheunemann</t>
  </si>
  <si>
    <t>anne.scheunemann@rub.de</t>
  </si>
  <si>
    <t>https://www.pe.ruhr-uni-bochum.de/erziehungswissenschaft/lllf/team/scheunemann.html.de</t>
  </si>
  <si>
    <t>https://www.pe.ruhr-uni-bochum.de/erziehungswissenschaft/lllf/team/index.html.de</t>
  </si>
  <si>
    <t>Anne Schultze</t>
  </si>
  <si>
    <t>Anne Tempel</t>
  </si>
  <si>
    <t>Anne Thiele</t>
  </si>
  <si>
    <t>anne.thiele@rub.de</t>
  </si>
  <si>
    <t>Anne Wutzke</t>
  </si>
  <si>
    <t>Anne van der Lugt</t>
  </si>
  <si>
    <t>Anne-Kathrin Klebl</t>
  </si>
  <si>
    <t>https://www.cesar.ruhr-uni-bochum.de/cesar/team.html.de</t>
  </si>
  <si>
    <t>Anne-Kathrin Thiel</t>
  </si>
  <si>
    <t>anne-kathrin.thiel@rub.de</t>
  </si>
  <si>
    <t>https://eap.geographie.rub.de/mitarbeiter/anne-kathrin_thiel_00390.html.de</t>
  </si>
  <si>
    <t>Anne-Katrin Reker</t>
  </si>
  <si>
    <t>anne-katrin.reker@rub.de</t>
  </si>
  <si>
    <t>Annegret Bladeck</t>
  </si>
  <si>
    <t>Anneka Rzepus</t>
  </si>
  <si>
    <t>anneka.rzepus@ruhr-uni-bochum.de</t>
  </si>
  <si>
    <t>https://www.bcn.ruhr-uni-bochum.de/team/rzepus</t>
  </si>
  <si>
    <t>Anneli von Könemann</t>
  </si>
  <si>
    <t>anneli.vonkoenemann@rub.de</t>
  </si>
  <si>
    <t>Annelie Mönnigmann</t>
  </si>
  <si>
    <t>Annelie Schramm</t>
  </si>
  <si>
    <t>Annemarie Sachs</t>
  </si>
  <si>
    <t>annemarie.sachs@rub.de</t>
  </si>
  <si>
    <t>Annett Püttmann</t>
  </si>
  <si>
    <t>Annett.Puettmann@ruhr-uni-bochum.de</t>
  </si>
  <si>
    <t>Annett Schmeck</t>
  </si>
  <si>
    <t>Annette Beneker</t>
  </si>
  <si>
    <t>Annette Gerstenberg</t>
  </si>
  <si>
    <t>https://www.uni-potsdam.de/de/romanistik-gerstenberg/unterseiten/equipe/das-team/annette-gerstenberg-prof-dr.html</t>
  </si>
  <si>
    <t>Annette Graeve</t>
  </si>
  <si>
    <t>Annette Hafner</t>
  </si>
  <si>
    <t>Annette Hahn</t>
  </si>
  <si>
    <t>Annette Hansen</t>
  </si>
  <si>
    <t>https://www.ruhr-uni-bochum.de/sulj/personen.shtml</t>
  </si>
  <si>
    <t>Annette Kluge</t>
  </si>
  <si>
    <t>Annette Kluge vom Lehrstuhl</t>
  </si>
  <si>
    <t>https://www.apf.ruhr-uni-bochum.de/2021/02/mensch-und-kuenstliche-intelligenz-in-der-arbeitswelt-von-morgen/</t>
  </si>
  <si>
    <t>Annette Michelsons</t>
  </si>
  <si>
    <t>Annette Mönnich</t>
  </si>
  <si>
    <t>http://staff.germanistik.rub.de/annette-moennich/</t>
  </si>
  <si>
    <t>http://staff.germanistik.rub.de/fachdidaktik/beispiel-seite/personen/</t>
  </si>
  <si>
    <t>Annette Ortwein</t>
  </si>
  <si>
    <t>annette.ortwein@rub.de</t>
  </si>
  <si>
    <t>https://eap.geographie.rub.de/mitarbeiter/annette_ortwein_00177.html.de</t>
  </si>
  <si>
    <t>Annette Rüther</t>
  </si>
  <si>
    <t>annette.ruether@rub.de</t>
  </si>
  <si>
    <t>https://www.pe.ruhr-uni-bochum.de/erziehungswissenschaft/schulforschung/team/ruether.html.de</t>
  </si>
  <si>
    <t>Annette Tackenberg</t>
  </si>
  <si>
    <t>Jun. Prof. Dr.</t>
  </si>
  <si>
    <t>Annette Urban</t>
  </si>
  <si>
    <t>Annika Ahr</t>
  </si>
  <si>
    <t>Annika Biallaß</t>
  </si>
  <si>
    <t>Annika Büttner</t>
  </si>
  <si>
    <t>Annika Dippel</t>
  </si>
  <si>
    <t>https://zrsweb.zrs.rub.de/lehrstuhl/cremer/en/team-2/</t>
  </si>
  <si>
    <t>Annika Eichler</t>
  </si>
  <si>
    <t>https://confluence.desy.de/pages/viewpage.action?pageId=163918389</t>
  </si>
  <si>
    <t>Annika Fink</t>
  </si>
  <si>
    <t>Annika Finken</t>
  </si>
  <si>
    <t>Annika.Finken@ruhr-uni-bochum.de</t>
  </si>
  <si>
    <t>https://www.pse.rub.de/pse/team/</t>
  </si>
  <si>
    <t>Annika Gatzki</t>
  </si>
  <si>
    <t>annika.gatzki@rub.de</t>
  </si>
  <si>
    <t>Annika Glapp</t>
  </si>
  <si>
    <t>annika.glapp@ruhr-uni-bochum.de</t>
  </si>
  <si>
    <t>https://dev.kath.ruhr-uni-bochum.de/theoleth/team/index.html.de</t>
  </si>
  <si>
    <t>Annika Gomell</t>
  </si>
  <si>
    <t>https://www.climate.ruhr-uni-bochum.de/team/</t>
  </si>
  <si>
    <t>Annika Graef</t>
  </si>
  <si>
    <t>Annika Guntermann</t>
  </si>
  <si>
    <t>annika.guntermann@rub.de</t>
  </si>
  <si>
    <t>https://www.mpc.ruhr-uni-bochum.de/mpc/mitarbeiter/guntermann.html.de</t>
  </si>
  <si>
    <t>Annika Haak</t>
  </si>
  <si>
    <t>annika.haak@rub.de</t>
  </si>
  <si>
    <t>https://www.rubion.rub.de/de/staff/</t>
  </si>
  <si>
    <t>Annika Korte</t>
  </si>
  <si>
    <t>annika.korte@rub.de</t>
  </si>
  <si>
    <t>https://eap.geographie.rub.de/mitarbeiter/annika_korte_00151.html.de</t>
  </si>
  <si>
    <t>Annika Kowoll</t>
  </si>
  <si>
    <t>Annika Kruppa</t>
  </si>
  <si>
    <t>https://www.sinphys.ruhr-uni-bochum.de/drb/mitglieder/kruppa.html.en</t>
  </si>
  <si>
    <t>Annika Külpmann</t>
  </si>
  <si>
    <t>annika.kuelpmann@rub.de</t>
  </si>
  <si>
    <t>https://dev2.imp10.ruhr-uni-bochum.de/hti/personen/index.html.de</t>
  </si>
  <si>
    <t>Annika Mühlenkamp</t>
  </si>
  <si>
    <t>Annika Müller</t>
  </si>
  <si>
    <t>Annika Pretzsch</t>
  </si>
  <si>
    <t>https://informatik.rub.de/boss/people/pretzsch/</t>
  </si>
  <si>
    <t>https://informatik.rub.de/boss/people/</t>
  </si>
  <si>
    <t>Annika Schulte</t>
  </si>
  <si>
    <t>annika.schulte@rub.de</t>
  </si>
  <si>
    <t>Annika Simon</t>
  </si>
  <si>
    <t>Annika-Luisa.Simon@ruhr-uni-bochum.de</t>
  </si>
  <si>
    <t>Annika Steiger</t>
  </si>
  <si>
    <t>Annika Stolz</t>
  </si>
  <si>
    <t>Annika Verfers</t>
  </si>
  <si>
    <t>annika.verfers@ruhr-uni-bochum.de</t>
  </si>
  <si>
    <t>https://www.bcn.ruhr-uni-bochum.de/team/verfers</t>
  </si>
  <si>
    <t>Annika Vollmer</t>
  </si>
  <si>
    <t>Annika Wilde</t>
  </si>
  <si>
    <t>https://informatik.rub.de/infsec/people/wilde/</t>
  </si>
  <si>
    <t>Annika Wilke</t>
  </si>
  <si>
    <t>Anoushka van Leeuwen</t>
  </si>
  <si>
    <t>Ansatzpunkte zum Ausbau dynamischer Fähigkeiten</t>
  </si>
  <si>
    <t>https://www.apf.ruhr-uni-bochum.de/2015/09/praktikerforum-wie-innovativ-ist-der-deutsche-mittelstand-wirklich/</t>
  </si>
  <si>
    <t>Ansatzpunkte zum Umgang mit Fluktuation</t>
  </si>
  <si>
    <t>Ansatzpunkte zur Entwicklung</t>
  </si>
  <si>
    <t>Anschluss an diese Führung</t>
  </si>
  <si>
    <t>https://www.apf.ruhr-uni-bochum.de/2021/03/digitale-exkursion-zu-9elements-und-img-ly/</t>
  </si>
  <si>
    <t>Anschluss an eine kurze Pause</t>
  </si>
  <si>
    <t>Anschluss ein Exposé</t>
  </si>
  <si>
    <t>Anselm Reichenbachs</t>
  </si>
  <si>
    <t>Ansgar Trautmann</t>
  </si>
  <si>
    <t>Ansonsten nutzen Sie</t>
  </si>
  <si>
    <t>https://www2.wiwi.rub.de/lehrstuhlprojekte/team/</t>
  </si>
  <si>
    <t>Ansprechpartnerin Marleen Voß</t>
  </si>
  <si>
    <t>Ansprechpartnerin für Auslandsaufenthalte ist Frau Vanessa Vaughn</t>
  </si>
  <si>
    <t>https://www.apf.ruhr-uni-bochum.de/2019/09/erasmus-auslandssemester/</t>
  </si>
  <si>
    <t>Ansprechpersonen Ausbildung</t>
  </si>
  <si>
    <t>Ansprechpersonen der Abteilung Hilfskräfte</t>
  </si>
  <si>
    <t>Ansätze Max Imdahls</t>
  </si>
  <si>
    <t>Ansätze der Entrepreneurship-Forschung</t>
  </si>
  <si>
    <t>https://www.apf.ruhr-uni-bochum.de/forschung/projekte/instudies0417-0920/</t>
  </si>
  <si>
    <t>Ansätze der Kompetenzentwicklung</t>
  </si>
  <si>
    <t>Antezedenzien der Gründungsbereitschaft</t>
  </si>
  <si>
    <t>Anthony Hessel</t>
  </si>
  <si>
    <t>Antje Buschmann</t>
  </si>
  <si>
    <t>https://www.apf.ruhr-uni-bochum.de/forschung/projekte/bmbf0700-1002/</t>
  </si>
  <si>
    <t>Antje Kuhnen</t>
  </si>
  <si>
    <t>Antje Kumpf</t>
  </si>
  <si>
    <t>Dipl.-Ing.</t>
  </si>
  <si>
    <t>Antje Lienert</t>
  </si>
  <si>
    <t>https://www.apf.ruhr-uni-bochum.de/2008/09/die-verknuepfung-von-beruf-und-familie-steht-auch-fuer-maenner-an-erster-stelle/</t>
  </si>
  <si>
    <t>Antje Mindl-Mohr</t>
  </si>
  <si>
    <t>Antje Pohl</t>
  </si>
  <si>
    <t>https://etit.ruhr-uni-bochum.de/en/faculty/chairs-and-working-groups/integrated-systems/team/antje-pohl/</t>
  </si>
  <si>
    <t>Antje Wrobbel</t>
  </si>
  <si>
    <t>Anton Conrad</t>
  </si>
  <si>
    <t>anton.conrad@rub.de</t>
  </si>
  <si>
    <t>Anton Saetchnikov</t>
  </si>
  <si>
    <t>anton.saetchnikov@ruhr-uni-bochum.de</t>
  </si>
  <si>
    <t>https://www.lat.ruhr-uni-bochum.de/lat/lehrstuhl/saetchnikov.html.de</t>
  </si>
  <si>
    <t>https://www.lat.ruhr-uni-bochum.de/lat/lehrstuhl/mitarbeiter.html.de</t>
  </si>
  <si>
    <t>Anton Saposchenkov</t>
  </si>
  <si>
    <t>Anton Schlesinger</t>
  </si>
  <si>
    <t>anton.schlesinger@gmail.co</t>
  </si>
  <si>
    <t>Bachelor of Science</t>
  </si>
  <si>
    <t>Antonia Alex</t>
  </si>
  <si>
    <t>antonia.alex@rub.de</t>
  </si>
  <si>
    <t>https://www.mikrobiologie.ruhr-uni-bochum.de/mbio/mitarbeiter/alex.html.de</t>
  </si>
  <si>
    <t>Antonia Constanze Rimbach</t>
  </si>
  <si>
    <t>antonia.rimbach@rub.de</t>
  </si>
  <si>
    <t>Antonia Davidovic-Walther</t>
  </si>
  <si>
    <t>Antonia Domnik</t>
  </si>
  <si>
    <t>Antonia Döring</t>
  </si>
  <si>
    <t>Antonia Edel</t>
  </si>
  <si>
    <t>Antonia Fetzko</t>
  </si>
  <si>
    <t>Antonia Heimüller</t>
  </si>
  <si>
    <t>Antonia Köpf</t>
  </si>
  <si>
    <t>antonia.koepf@rub.de</t>
  </si>
  <si>
    <t>http://www.ev.ruhr-uni-bochum.de/pt-karle/mitarbeiterinnen.html.de</t>
  </si>
  <si>
    <t>Antonia Mazur</t>
  </si>
  <si>
    <t>https://www.istem.ruhr-uni-bochum.de/teaching-staff-and-laboratories/</t>
  </si>
  <si>
    <t>Antonia Nitsch</t>
  </si>
  <si>
    <t>antonia.nitsch@rub.de</t>
  </si>
  <si>
    <t>https://www.bgu.ruhr-uni-bochum.de/bgu/lehrstuhl/team/nitsch.html.en</t>
  </si>
  <si>
    <t>Antonia Tobisch</t>
  </si>
  <si>
    <t>Antonia Weilandt</t>
  </si>
  <si>
    <t>https://smd.rub.de/team/antonia-weilandt/</t>
  </si>
  <si>
    <t>Antonia Weirich</t>
  </si>
  <si>
    <t>Antonia Zehentbauer</t>
  </si>
  <si>
    <t>antonia.zehentbauer@rub.de</t>
  </si>
  <si>
    <t>Antonin Dreier</t>
  </si>
  <si>
    <t>https://strafrecht.rub.de/index.php/de/team/11-team/364-antonin-dreier</t>
  </si>
  <si>
    <t>Antonina Tetzlaff</t>
  </si>
  <si>
    <t>Antonio Mario</t>
  </si>
  <si>
    <t>https://www.ruhr-uni-bochum.de/biochem/zellbiochemie/staff.html.de</t>
  </si>
  <si>
    <t>Antonio Mario Doktorand Kobas</t>
  </si>
  <si>
    <t>antonio.kobas@rub.de</t>
  </si>
  <si>
    <t>Antonio Pavlov</t>
  </si>
  <si>
    <t>M. Eng.</t>
  </si>
  <si>
    <t>Antonio Sanso</t>
  </si>
  <si>
    <t>https://informatik.rub.de/nds/people/sanso/</t>
  </si>
  <si>
    <t>Antonio Scarpino</t>
  </si>
  <si>
    <t>https://www.sowi2.ruhr-uni-bochum.de/sozialpolitik/wirtschaft/team.html.de</t>
  </si>
  <si>
    <t>Antonis Kakas</t>
  </si>
  <si>
    <t>Antrag auf Anerkennung von Prüfungsleistungen – ERASMUS-Programm</t>
  </si>
  <si>
    <t>https://www.apf.ruhr-uni-bochum.de/wp-content/uploads/2022/11/Anerkennung-Erasmus2.pdf</t>
  </si>
  <si>
    <t>Anushe Weber</t>
  </si>
  <si>
    <t>Anwendungsfeld Wirtschaftsprüfung</t>
  </si>
  <si>
    <t>Anwendungsorientierte Zielsetzung</t>
  </si>
  <si>
    <t>https://www.apf.ruhr-uni-bochum.de/forschung/projekte/bmbf0909-0413/</t>
  </si>
  <si>
    <t>Anzahl der Fragen</t>
  </si>
  <si>
    <t>Anzahl der Semesterwochenstunden</t>
  </si>
  <si>
    <t>Apostolis Zarras</t>
  </si>
  <si>
    <t>https://informatik.rub.de/zarras</t>
  </si>
  <si>
    <t>Apostolos Minopetras</t>
  </si>
  <si>
    <t>Arana Sathananthan</t>
  </si>
  <si>
    <t>Arana.Sathananthan@rub.de</t>
  </si>
  <si>
    <t>mailto:Arana.Sathananthan@rub.de</t>
  </si>
  <si>
    <t>Arash Alimardani</t>
  </si>
  <si>
    <t>arash.alimardanilavasan@rub.de</t>
  </si>
  <si>
    <t>https://www.bgu.ruhr-uni-bochum.de/bgu/lehrstuhl/team/lavasan.html.en</t>
  </si>
  <si>
    <t>Arash Alimardani Lavasan</t>
  </si>
  <si>
    <t>Arbeitsbereich</t>
  </si>
  <si>
    <t>http://www.lkm.rub.de/institut/team/index.html.de</t>
  </si>
  <si>
    <t>Arbeitsbereich Sprachbildung und Mehrsprachigkeit</t>
  </si>
  <si>
    <t>Arbeitsformen gemeinsam mit ihren Mitarbeitenden</t>
  </si>
  <si>
    <t>Arbeitsmarktintegration von Geflüchteten</t>
  </si>
  <si>
    <t>https://www.apf.ruhr-uni-bochum.de/2019/07/wissenschaftliche-handlungsempfehlungen-fuer-die-arbeitsmarktintegration-von-gefluechteten-in-deutschland-2/</t>
  </si>
  <si>
    <t>Arbeitsmarktintegration von Geflüchteten mit dem Jobcenter</t>
  </si>
  <si>
    <t>https://www.apf.ruhr-uni-bochum.de/2018/04/wissenschafts-praxis-austausch-fuer-die-arbeitsmarktintegration-von-gefluechteten-mit-dem-jobcenter/</t>
  </si>
  <si>
    <t>https://www.apf.ruhr-uni-bochum.de/category/2018/page/4/</t>
  </si>
  <si>
    <t>Arbeitsmarktintegration von Geflüchteten mit der Praxis</t>
  </si>
  <si>
    <t>https://www.apf.ruhr-uni-bochum.de/2017/11/wissenschafts-praxis-austausch-fuer-die-arbeitsmarktintegration-von-gefluechteten-mit-der-praxis/</t>
  </si>
  <si>
    <t>Arbeitsmarktintegration von Geflüchteten mit der Praxis - Lehrstuhl Arbeit</t>
  </si>
  <si>
    <t>Arbeitsmarktintegration von Geflüchteten und Zuwanderern</t>
  </si>
  <si>
    <t>https://www.apf.ruhr-uni-bochum.de/2019/02/handlungsempfehlungen-fuer-die-arbeitsmarktintegration-von-gefluechteten-und-zuwanderern-in-deutschland/</t>
  </si>
  <si>
    <t>https://www.apf.ruhr-uni-bochum.de/category/2019/page/8/</t>
  </si>
  <si>
    <t>Arbeitsmarktintegration von Zuwanderern</t>
  </si>
  <si>
    <t>https://www.apf.ruhr-uni-bochum.de/2019/05/austausch-ueber-die-arbeitsmarktintegration-von-zuwanderern-ins-handwerk/</t>
  </si>
  <si>
    <t>https://www.apf.ruhr-uni-bochum.de/category/2019/page/7/</t>
  </si>
  <si>
    <t>Arbeitsmarktintegration von Zuwanderern mit der Praxis</t>
  </si>
  <si>
    <t>https://www.apf.ruhr-uni-bochum.de/2019/11/austausch-ueber-die-arbeitsmarktintegration-von-zuwanderern-mit-der-praxis/</t>
  </si>
  <si>
    <t>https://www.apf.ruhr-uni-bochum.de/category/2019/</t>
  </si>
  <si>
    <t>Arbeitsmotivation von Ehrenamtlichen und Angestellten im Vergleich</t>
  </si>
  <si>
    <t>Arbeitsmotivation von Ehrenamtlichen und freien Mitarbeitern</t>
  </si>
  <si>
    <t>Arbeitspapier als Basis</t>
  </si>
  <si>
    <t>https://www.apf.ruhr-uni-bochum.de/forschung/projekte/dbs0101-0302/</t>
  </si>
  <si>
    <t>Arbeitswelt stellen sich Fragen von Sicherheit und Gesundheitsschutz zum Teil</t>
  </si>
  <si>
    <t>Archy Tripathi</t>
  </si>
  <si>
    <t>archy.tripathi@theochem.ruhr-uni-bochum.de</t>
  </si>
  <si>
    <t>Ardila Perez</t>
  </si>
  <si>
    <t>Arian Saghri</t>
  </si>
  <si>
    <t>Ariane Middel</t>
  </si>
  <si>
    <t>Dr. rer. nat.</t>
  </si>
  <si>
    <t>Arianna Novati</t>
  </si>
  <si>
    <t>arianna.novati@rub.de</t>
  </si>
  <si>
    <t>Arik Trojan</t>
  </si>
  <si>
    <t>arik.trojan@rub.de</t>
  </si>
  <si>
    <t>Arina Chub</t>
  </si>
  <si>
    <t>Arina.Chub@rub.de</t>
  </si>
  <si>
    <t>mailto:Arina.Chub@rub.de</t>
  </si>
  <si>
    <t>Ariyan Arslan</t>
  </si>
  <si>
    <t>Arjeta Rushiti</t>
  </si>
  <si>
    <t>arjeta.rushiti@rub.de</t>
  </si>
  <si>
    <t>Arlie Russell Hochschild</t>
  </si>
  <si>
    <t>https://www.apf.ruhr-uni-bochum.de/2011/11/vortrag-von-caroline-ruiner-auf-dem-international-workshop-in-honour-of-arlie-russell-hochschild-zeppelin-university-friedrichshafen/</t>
  </si>
  <si>
    <t>https://www.apf.ruhr-uni-bochum.de/category/konferenzbeitraege/page/5/</t>
  </si>
  <si>
    <t>M. Sc., Wiss. Mitarb.</t>
  </si>
  <si>
    <t>Arlind Avdullahu</t>
  </si>
  <si>
    <t>arlind.avdullahu@rub.de</t>
  </si>
  <si>
    <t>https://www.pe.ruhr-uni-bochum.de/erziehungswissenschaft/pp/team/avdullahu.html.de</t>
  </si>
  <si>
    <t>Armin Beverungen</t>
  </si>
  <si>
    <t>http://ifm.rub.de/institut/personen/prof-dr-armin-beverungen/</t>
  </si>
  <si>
    <t>Armin Kühn</t>
  </si>
  <si>
    <t>http://www.uk.rub.de/aktuell/hdz/meldung00667.html.de</t>
  </si>
  <si>
    <t>Armin Safaei</t>
  </si>
  <si>
    <t>armin.safaei@rub.de</t>
  </si>
  <si>
    <t>https://zdllm.ruhr-uni-bochum.de/index.php/team/</t>
  </si>
  <si>
    <t>Armin Schäfer</t>
  </si>
  <si>
    <t>armin.schaefer@rub.de</t>
  </si>
  <si>
    <t>Armin Svoboda</t>
  </si>
  <si>
    <t>Armin Zlomuzica</t>
  </si>
  <si>
    <t>https://www.bcn.ruhr-uni-bochum.de/team/zlomuzica</t>
  </si>
  <si>
    <t>Arnd Apool</t>
  </si>
  <si>
    <t>arnd.apool@rub.de</t>
  </si>
  <si>
    <t>Arnd Becker</t>
  </si>
  <si>
    <t>https://zrsweb.zrs.rub.de/lehrstuhl/uffmann/2017/09/06/co-teaching-team-von-luther-rechtsanwaelte-stellt-sich-vor/</t>
  </si>
  <si>
    <t>Arnd-Hendrik Zinn</t>
  </si>
  <si>
    <t>https://www.apf.ruhr-uni-bochum.de/2018/05/zweite-talkrunde-mit-gruendern-und-startup-experten-im-modul-unsicherheitserfahrung-und-bewaeltigungsstrategien-im-unternehmerischen-kontext/</t>
  </si>
  <si>
    <t>Arndt Kiehnle</t>
  </si>
  <si>
    <t>https://zrsweb.zrs.rub.de/lehrstuhl/kiehnle/</t>
  </si>
  <si>
    <t>https://zrsweb.zrs.rub.de/lehrstuhl/kiehnle/?p=744</t>
  </si>
  <si>
    <t>Arndt-Hendrik Zinn</t>
  </si>
  <si>
    <t>https://www.apf.ruhr-uni-bochum.de/2018/10/erster-gruendertalk-im-modul-unsicherheitserfahrung-und-bewaeltigungsstrategien-im-unternehmerischen-kontext/</t>
  </si>
  <si>
    <t>Arne Beermann</t>
  </si>
  <si>
    <t>Arne Dröge-Rothaar</t>
  </si>
  <si>
    <t>arne.droege-rothaar@rub.de</t>
  </si>
  <si>
    <t>https://eap.geographie.rub.de/mitarbeiter/arne_drge-rothaar_00160.html.de</t>
  </si>
  <si>
    <t>Arne Lührs</t>
  </si>
  <si>
    <t>https://www.sinphys.ruhr-uni-bochum.de/drb/mitglieder/luehrs.html.en</t>
  </si>
  <si>
    <t>Arne Michels</t>
  </si>
  <si>
    <t>https://hmk.ruhr/</t>
  </si>
  <si>
    <t>Arne Müller</t>
  </si>
  <si>
    <t>Arne Ries</t>
  </si>
  <si>
    <t>Arne Voßmann</t>
  </si>
  <si>
    <t>https://www.ifu.ruhr-uni-bochum.de/mitarbeiter/wimi/index.html.de</t>
  </si>
  <si>
    <t>Arnim Hellweg</t>
  </si>
  <si>
    <t>Arno Berg</t>
  </si>
  <si>
    <t>Arno Krombholz</t>
  </si>
  <si>
    <t>Arno Ruckelshausen</t>
  </si>
  <si>
    <t>https://www.apf.ruhr-uni-bochum.de/2021/06/teilnahme-des-iaw-an-der-gespraechsrunde-neue-interdisziplinaritaet-innovationstreiber-der-praxisorientierten-autonomisierung-im-landwirtschaftlichen-pflanzenbau/</t>
  </si>
  <si>
    <t>Arnold Bärtschi</t>
  </si>
  <si>
    <t>Arnold.Baertschi@rub.de</t>
  </si>
  <si>
    <t>Arnulf S. Schüffler</t>
  </si>
  <si>
    <t>Aron Trappmann</t>
  </si>
  <si>
    <t>Arpan Das</t>
  </si>
  <si>
    <t>Arpan.Das@ruhr-uni-bochum.de</t>
  </si>
  <si>
    <t>Artem Karew</t>
  </si>
  <si>
    <t>Arthur Laja</t>
  </si>
  <si>
    <t>Arthur.laja@ruhr-uni-bochum.de</t>
  </si>
  <si>
    <t>Arthur Laya</t>
  </si>
  <si>
    <t>Artur Bikbaev</t>
  </si>
  <si>
    <t>Artur Geht</t>
  </si>
  <si>
    <t>Artur Maier</t>
  </si>
  <si>
    <t>artur.maier@rub.de</t>
  </si>
  <si>
    <t>https://www.mbt.ruhr-uni-bochum.de/mbt/mitarbeiter/maier.html.en</t>
  </si>
  <si>
    <t>Artur Nalobin</t>
  </si>
  <si>
    <t>Arwed Reichelt</t>
  </si>
  <si>
    <t>https://www.apf.ruhr-uni-bochum.de/forschung/projekte/lwknrw1008-0409/</t>
  </si>
  <si>
    <t>Asad Shehzad</t>
  </si>
  <si>
    <t>Asad.Shehzad@ruhr-uni-bochum.de</t>
  </si>
  <si>
    <t>https://www.wiesenfeldtlab.ruhr-uni-bochum.de/wlab/members/currentmembers.html.en</t>
  </si>
  <si>
    <t>Ashar Javed</t>
  </si>
  <si>
    <t>https://informatik.rub.de/nds/people/javed</t>
  </si>
  <si>
    <t>Ashlee Anderson</t>
  </si>
  <si>
    <t>Asisa Muchamedin</t>
  </si>
  <si>
    <t>asisa.muchamedin@rub.de</t>
  </si>
  <si>
    <t>Asja Fischer</t>
  </si>
  <si>
    <t>Asja.Fischer@rub.de</t>
  </si>
  <si>
    <t>Asja Kiel</t>
  </si>
  <si>
    <t>asja.kiel@rub.de</t>
  </si>
  <si>
    <t>https://sport.ruhr-uni-bochum.de/de/mitarbeitende-der-sportpsychologie</t>
  </si>
  <si>
    <t>Asli Atar</t>
  </si>
  <si>
    <t>Asmae Zauzau</t>
  </si>
  <si>
    <t>http://www.elli.rub.de/team.html.en</t>
  </si>
  <si>
    <t>Aspekten Ökonomie</t>
  </si>
  <si>
    <t>Assistenzarzt Radiologie</t>
  </si>
  <si>
    <t>Assoziierte Projektpartner</t>
  </si>
  <si>
    <t>https://www.isse.ruhr-uni-bochum.de/pass/team/</t>
  </si>
  <si>
    <t>Assoziierte Wissenschaftler</t>
  </si>
  <si>
    <t>Assunta Pavone-Doberenz</t>
  </si>
  <si>
    <t>https://www.zfa.ruhr-uni-bochum.de/org/team/lehrbeauftragte.html.en</t>
  </si>
  <si>
    <t>Astrid Bregenhorn-Kuhs</t>
  </si>
  <si>
    <t>abregenhornkuhs@deloitte.de</t>
  </si>
  <si>
    <t>https://www2.wiwi.rub.de/personen/dr-astrid-bregenhorn-kuhs/</t>
  </si>
  <si>
    <t>Astrid Böhm</t>
  </si>
  <si>
    <t>astrid.boehm@rub.de</t>
  </si>
  <si>
    <t>Astrid Deuber-Mankowsky</t>
  </si>
  <si>
    <t>http://ifm.rub.de/institut/personen/deuber-mankowsky/</t>
  </si>
  <si>
    <t>Astrid Fischer</t>
  </si>
  <si>
    <t>https://www.ruhr-uni-bochum.de/neuere-englische-literatur/team.html.en</t>
  </si>
  <si>
    <t>Astrid Hensel</t>
  </si>
  <si>
    <t>Astrid Knott</t>
  </si>
  <si>
    <t>astrid.knott@rub.de</t>
  </si>
  <si>
    <t>https://studium.ruhr-uni-bochum.de/de/career-service-kontakt-team-und-anfahrt</t>
  </si>
  <si>
    <t>Astrid Leiste</t>
  </si>
  <si>
    <t>Astrid Messer</t>
  </si>
  <si>
    <t>astrid.messer@rub.de</t>
  </si>
  <si>
    <t>https://eap.geographie.rub.de/mitarbeiter/astrid_messer_00240.html.de</t>
  </si>
  <si>
    <t>Astrid Mischke</t>
  </si>
  <si>
    <t>Astrid Reich</t>
  </si>
  <si>
    <t>Astrid Schoregge</t>
  </si>
  <si>
    <t>Astrid Seckelmann</t>
  </si>
  <si>
    <t>astrid.seckelmann@rub.de</t>
  </si>
  <si>
    <t>https://eap.geographie.rub.de/mitarbeiter/astrid_seckelmann_00059.html.de</t>
  </si>
  <si>
    <t>Astrid Tan</t>
  </si>
  <si>
    <t>astrid.tan@ruhr-uni-bochum.de</t>
  </si>
  <si>
    <t>Astrid Wichmann</t>
  </si>
  <si>
    <t>Atta Oveisi</t>
  </si>
  <si>
    <t>atta.oveisi@rub.de</t>
  </si>
  <si>
    <t>Attila Bilgic</t>
  </si>
  <si>
    <t>Atucha Trevino</t>
  </si>
  <si>
    <t>Aubel Noosha</t>
  </si>
  <si>
    <t>Auch der Beitrag</t>
  </si>
  <si>
    <t>https://www.apf.ruhr-uni-bochum.de/2020/03/online-teilnahme-an-der-gfhf-konferenz-mit-regional-innovation/</t>
  </si>
  <si>
    <t>Auch der Projektträger Karlsruhe</t>
  </si>
  <si>
    <t>https://www.apf.ruhr-uni-bochum.de/2021/06/kick-off-meeting-des-kompetenzzentrums-humaine-am-02-06-21/</t>
  </si>
  <si>
    <t>Auf Grundlage</t>
  </si>
  <si>
    <t>Auf betrieblicher Ebene überlagern Rationalisierungserfordernisse</t>
  </si>
  <si>
    <t>Auf der Auftaktveranstaltung</t>
  </si>
  <si>
    <t>https://www.apf.ruhr-uni-bochum.de/2019/01/sensibilisierung-fuer-gruendung-auf-der-veranstaltung-der-beste-job-dein-eigener-chef/</t>
  </si>
  <si>
    <t>Auf der Ebene des Individuums kristallisierten sich Fragen des Identitätswandels und Identitätsverlustes</t>
  </si>
  <si>
    <t>Auf der diesjährigen European Academy of Management</t>
  </si>
  <si>
    <t>https://www.apf.ruhr-uni-bochum.de/2019/07/symposium-zu-employer-and-regional-readiness-for-refugees-labour-market-integration/</t>
  </si>
  <si>
    <t>Aufbau von Diversity-Kompetenz</t>
  </si>
  <si>
    <t>Aufbau von Escape Rooms</t>
  </si>
  <si>
    <t>https://www.apf.ruhr-uni-bochum.de/2019/06/einladung-zu-der-eroeffnung-des-think-space/</t>
  </si>
  <si>
    <t>Aufbau von Kompetenzen</t>
  </si>
  <si>
    <t>Auftakt des KI-Entwickler</t>
  </si>
  <si>
    <t>https://www.apf.ruhr-uni-bochum.de/2021/08/auftakt-des-ki-entwicklerinnen-arbeitskreises-am-26-08-im-rahmen-des-projektes-humaine/</t>
  </si>
  <si>
    <t>Auftaktvortrag auf der Tagung für Personal- und Organisationsentwicklung der Frankfurt School of Finance and Management</t>
  </si>
  <si>
    <t>https://www.apf.ruhr-uni-bochum.de/forschung/veroeffentlichungen/vortraege/</t>
  </si>
  <si>
    <t>Augenmerk liegt dabei auf Fragen</t>
  </si>
  <si>
    <t>Aukje van Loon</t>
  </si>
  <si>
    <t>aukje.vanloon@rub.de</t>
  </si>
  <si>
    <t>Aurelija Mockutè</t>
  </si>
  <si>
    <t>Aurelija.mockute@rub.de</t>
  </si>
  <si>
    <t>https://www.mdi.ruhr-uni-bochum.de/mdi/mitarbeiter/mockute.html.de</t>
  </si>
  <si>
    <t>Aurin Gaida</t>
  </si>
  <si>
    <t>http://www.iur.ruhr-uni-bochum.de/team/wu.html</t>
  </si>
  <si>
    <t>Aurora Rexhepi</t>
  </si>
  <si>
    <t>aurora.rexhepi@rub.de</t>
  </si>
  <si>
    <t>Aus Sicht</t>
  </si>
  <si>
    <t>Aus Sicht der Arbeitswissenschaft</t>
  </si>
  <si>
    <t>Aus beiden Perspektiven lassen sich Wissensprozesse</t>
  </si>
  <si>
    <t>https://www.apf.ruhr-uni-bochum.de/forschung/projekte/smwk0701-0902/</t>
  </si>
  <si>
    <t>Auseinandersetzung mit Szenarien</t>
  </si>
  <si>
    <t>https://www.apf.ruhr-uni-bochum.de/2019/01/studieren-im-escape-room/</t>
  </si>
  <si>
    <t>Auseinandersetzung mit ihren Potenzialen</t>
  </si>
  <si>
    <t>Ausgehend von der subjektiven Evaluation der Organisationsmitglieder</t>
  </si>
  <si>
    <t>Auslagerung der betrieblichen Kompetenzentwicklung</t>
  </si>
  <si>
    <t>Ausrichter waren dabei Frau</t>
  </si>
  <si>
    <t>https://www.apf.ruhr-uni-bochum.de/2021/04/evaluationsergebnisse-zum-gfa-fruehjahrskongress-liegen-vor/</t>
  </si>
  <si>
    <t>Ausrichtung des Kompetenzzentrums</t>
  </si>
  <si>
    <t>Ausrichtung einer Veranstaltung des Austauschs und des Transfers</t>
  </si>
  <si>
    <t>Ausstellung Eintauchen</t>
  </si>
  <si>
    <t>Austausch Doktorandin</t>
  </si>
  <si>
    <t>https://nanoec.ruhr-uni-bochum.de/team/</t>
  </si>
  <si>
    <t>Auswirkungen der Digitalisierung</t>
  </si>
  <si>
    <t>Auszubildende Buchbinderei</t>
  </si>
  <si>
    <t>Auszubildende Druckvorstufe</t>
  </si>
  <si>
    <t>https://www.druckzentrum.ruhr-uni-bochum.de/dz/kontakt/copycenter.html.de</t>
  </si>
  <si>
    <t>Auszubildender Druckvorstufe</t>
  </si>
  <si>
    <t>Auszug aus aktuellen Forschungsschwerpunkten</t>
  </si>
  <si>
    <t>Außerhalb des ERASMUS-Programms</t>
  </si>
  <si>
    <t>Außerplanmäßige Professuren</t>
  </si>
  <si>
    <t>Avin Abdo</t>
  </si>
  <si>
    <t>avin.abdo@rub.de</t>
  </si>
  <si>
    <t>mailto:avin.abdo@rub.de</t>
  </si>
  <si>
    <t>https://dev3.imp10.ruhr-uni-bochum.de/neurobiol/ag_mark/mitarbeiter.html.de</t>
  </si>
  <si>
    <t>Avinash Anil Kumar</t>
  </si>
  <si>
    <t>avinash.anilkumar@rub.de</t>
  </si>
  <si>
    <t>Awien Barwari</t>
  </si>
  <si>
    <t>https://www.mpc.ruhr-uni-bochum.de/mpc/mitarbeiter/barwari.html.de</t>
  </si>
  <si>
    <t>Axel Kohlmeyer</t>
  </si>
  <si>
    <t>Axel Lang</t>
  </si>
  <si>
    <t>axel.lang@rub.de</t>
  </si>
  <si>
    <t>https://www.ep2.rub.de/index.php/staff</t>
  </si>
  <si>
    <t>Axel Martin</t>
  </si>
  <si>
    <t>axel.martin@ruhr-uni-bochum.de</t>
  </si>
  <si>
    <t>Axel Miß</t>
  </si>
  <si>
    <t>Axel Mosig</t>
  </si>
  <si>
    <t>http://www.prodi.rub.de/bioinformatik/mitarbeiter/</t>
  </si>
  <si>
    <t>Axel Polleres</t>
  </si>
  <si>
    <t>Dr.-Ing. Dipl.-Kfm.</t>
  </si>
  <si>
    <t>Axel Poschmann</t>
  </si>
  <si>
    <t>Axel Rosenhahn</t>
  </si>
  <si>
    <t>https://biointerfaces.ruhr-uni-bochum.de/team/</t>
  </si>
  <si>
    <t>Axel-Cyrille Ngonga</t>
  </si>
  <si>
    <t>Dr. des.</t>
  </si>
  <si>
    <t>Aydin Abar</t>
  </si>
  <si>
    <t>Aydin Sezgin</t>
  </si>
  <si>
    <t>Aydin.Sezgin@rub.de</t>
  </si>
  <si>
    <t>Ayla Aksoy Aksel</t>
  </si>
  <si>
    <t>Ayla Jungbluth</t>
  </si>
  <si>
    <t>Ayla.Jungbluth@rub.de</t>
  </si>
  <si>
    <t>Aylin Apostel</t>
  </si>
  <si>
    <t>https://www.ngl.psy.ruhr-uni-bochum.de/ngl/about/members/aylin-apostel.html.en</t>
  </si>
  <si>
    <t>https://www.ngl.psy.ruhr-uni-bochum.de/ngl/about/members/index.html.en</t>
  </si>
  <si>
    <t>Ayse Akarsu</t>
  </si>
  <si>
    <t>https://zrsweb.zrs.rub.de/lehrstuhl/rosenkranz/team/mitarbeiter/</t>
  </si>
  <si>
    <t>https://zrsweb.zrs.rub.de/lehrstuhl/rosenkranz/team/</t>
  </si>
  <si>
    <t>Ayse Cobankaya</t>
  </si>
  <si>
    <t>ayse.cobankaya@rub.de</t>
  </si>
  <si>
    <t>Aysegül Dogangün</t>
  </si>
  <si>
    <t>https://descpos.iaw.ruhr-uni-bochum.de/personen/</t>
  </si>
  <si>
    <t>Aytac Aktepe</t>
  </si>
  <si>
    <t>Azadeh Taheri Mofassal</t>
  </si>
  <si>
    <t>Azadeh.TaheriMofassal@ruhr-uni-bochum.de</t>
  </si>
  <si>
    <t>Azize Aydin</t>
  </si>
  <si>
    <t>https://www.bgu.ruhr-uni-bochum.de/bgu/lehrstuhl/team/aydin.html.en</t>
  </si>
  <si>
    <t>Abdelouahid Maghnouj</t>
  </si>
  <si>
    <t>Herr</t>
  </si>
  <si>
    <t>Abdelouahid</t>
  </si>
  <si>
    <t>Maghnouj</t>
  </si>
  <si>
    <t>Wiss. Mitarbeiter</t>
  </si>
  <si>
    <t>ja</t>
  </si>
  <si>
    <t>Abteilungen ohne Zuordnung zu einem Institut / Molekulare Gastroenterologische Onkologie</t>
  </si>
  <si>
    <t>https://vvz.ruhr-uni-bochum.de/campus/all/unit.asp?gguid=0xA6403E049E86F14398C3465041A42BED&amp;tguid=0x699D25992ED34B6E9889C1D506E44105&amp;lang=de</t>
  </si>
  <si>
    <t>+49(0)234/32-29273</t>
  </si>
  <si>
    <t>Abdelouahid.Maghnouj@rub.de</t>
  </si>
  <si>
    <t>ZKF 1/46</t>
  </si>
  <si>
    <t>Abdolah Hoveyes</t>
  </si>
  <si>
    <t>Dr. phil.</t>
  </si>
  <si>
    <t>Abdolah</t>
  </si>
  <si>
    <t>Hoveyes</t>
  </si>
  <si>
    <t>Lehrbeauftragter</t>
  </si>
  <si>
    <t>Fakultät für Philologie / Fakultät für Philologie / VIII. Institut für Arabistik und Islamwissenschaft</t>
  </si>
  <si>
    <t>https://vvz.ruhr-uni-bochum.de/campus/all/unit.asp?gguid=0x9FBFF103E560B84DBD1A35CC00ED8AAD&amp;tguid=0x699D25992ED34B6E9889C1D506E44105&amp;lang=de</t>
  </si>
  <si>
    <t>+49(0)234/32-28296</t>
  </si>
  <si>
    <t>+49(0)234/32-14671</t>
  </si>
  <si>
    <t>Abdolah.Hoveyes@rub.de</t>
  </si>
  <si>
    <t>GB 2/138</t>
  </si>
  <si>
    <t>Abdoulkarim Bouabana</t>
  </si>
  <si>
    <t>Abdoulkarim</t>
  </si>
  <si>
    <t>Bouabana</t>
  </si>
  <si>
    <t>Technischer Mitarbeiter</t>
  </si>
  <si>
    <t>Fakultät für Elektrotechnik und Informationstechnik / Professur für Energiesystemtechnik und Leistungsmechatronik</t>
  </si>
  <si>
    <t>https://vvz.ruhr-uni-bochum.de/campus/all/unit.asp?gguid=0x296E78F5AE562643A9E391A747FD5FF8&amp;tguid=0x699D25992ED34B6E9889C1D506E44105&amp;lang=de</t>
  </si>
  <si>
    <t>Laboringenieur</t>
  </si>
  <si>
    <t>(+49)(0)234 / 32 - 23961</t>
  </si>
  <si>
    <t>+49(0)234/32-14052</t>
  </si>
  <si>
    <t>Bouabana@enesys.rub.de</t>
  </si>
  <si>
    <t>Abdulatif Al Haj</t>
  </si>
  <si>
    <t>Abdulatif</t>
  </si>
  <si>
    <t>Al Haj</t>
  </si>
  <si>
    <t>Institut für Anatomie / Abteilung für Anatomie und Molekulare Embryologie</t>
  </si>
  <si>
    <t>https://vvz.ruhr-uni-bochum.de/campus/all/unit.asp?gguid=0x969490868765A745AEB678D8665AEE53&amp;tguid=0x699D25992ED34B6E9889C1D506E44105&amp;lang=de</t>
  </si>
  <si>
    <t>+49(0)234/32-24553</t>
  </si>
  <si>
    <t>AlHajj@hotmail.de</t>
  </si>
  <si>
    <t>MA 5/157</t>
  </si>
  <si>
    <t>Abdullah Alsahly</t>
  </si>
  <si>
    <t>Abdullah</t>
  </si>
  <si>
    <t>Alsahly</t>
  </si>
  <si>
    <t>Wissenschaftlicher Mitarbeiter</t>
  </si>
  <si>
    <t>Institut für Computational Engineering / Statik und Dynamik</t>
  </si>
  <si>
    <t>https://vvz.ruhr-uni-bochum.de/campus/all/unit.asp?gguid=0xA583252ABE9F2944823CC1E7BB3C4A72&amp;tguid=0x699D25992ED34B6E9889C1D506E44105&amp;lang=de</t>
  </si>
  <si>
    <t>wissenschaftlicher Mitarbeiter</t>
  </si>
  <si>
    <t>+49(0)234/32-29057</t>
  </si>
  <si>
    <t>+49(0)234/32-14149</t>
  </si>
  <si>
    <t>Abdullah.Alsahly@rub.de</t>
  </si>
  <si>
    <t>IC 6/173</t>
  </si>
  <si>
    <t>Abed Kanaaneh</t>
  </si>
  <si>
    <t>Abed</t>
  </si>
  <si>
    <t>Kanaaneh</t>
  </si>
  <si>
    <t>nein</t>
  </si>
  <si>
    <t>Gastwissenschaftler</t>
  </si>
  <si>
    <t>0049 234 32 22585</t>
  </si>
  <si>
    <t>abed1980@gmail.com</t>
  </si>
  <si>
    <t>GB 2/140</t>
  </si>
  <si>
    <t>Abubakar Isa</t>
  </si>
  <si>
    <t>M. Tech.</t>
  </si>
  <si>
    <t>Abubakar</t>
  </si>
  <si>
    <t>Isa</t>
  </si>
  <si>
    <t>Wis­sen­schaft­li­cher Mit­ar­bei­ter</t>
  </si>
  <si>
    <t>(+49)(0)234 / 32 - 23963</t>
  </si>
  <si>
    <t>+49(0)234/32-14597</t>
  </si>
  <si>
    <t>Isa@enesys.rub.de</t>
  </si>
  <si>
    <t>Achim Barmeyer</t>
  </si>
  <si>
    <t>PD Dr. med.</t>
  </si>
  <si>
    <t>Achim</t>
  </si>
  <si>
    <t>Barmeyer</t>
  </si>
  <si>
    <t>Privatdozent</t>
  </si>
  <si>
    <t>Klinikum Dortmund / Klinik für Kardiologie, Internistische Intensivmedizin und Notfallmedizin</t>
  </si>
  <si>
    <t>https://vvz.ruhr-uni-bochum.de/campus/all/unit.asp?gguid=0xE09FBFD01F5641478AAD887CE4810199&amp;tguid=0x699D25992ED34B6E9889C1D506E44105&amp;lang=de</t>
  </si>
  <si>
    <t>Ltd. Oberarzt</t>
  </si>
  <si>
    <t>+49(0)231-953-21763</t>
  </si>
  <si>
    <t>+49(0)231-953-20600</t>
  </si>
  <si>
    <t>achim.barmeyer@klinikumdo.de</t>
  </si>
  <si>
    <t>Achim Baumjohann</t>
  </si>
  <si>
    <t>Baumjohann</t>
  </si>
  <si>
    <t>Wiss. Angestellter der Klinik</t>
  </si>
  <si>
    <t>Klinikum der Ruhr-Universität Bochum / LWL-Universitätsklinik Hamm - Klinik für Kinder- und Jugendpsychiatrie, Psychotherapie, Psychosomatik</t>
  </si>
  <si>
    <t>https://vvz.ruhr-uni-bochum.de/campus/all/unit.asp?gguid=0x7786079B50817F499CD3829A1080222C&amp;tguid=0x699D25992ED34B6E9889C1D506E44105&amp;lang=de</t>
  </si>
  <si>
    <t>Dipl.-Psychologe</t>
  </si>
  <si>
    <t>+49(0)2921-35093-14</t>
  </si>
  <si>
    <t>Achim.Baumjohann@wkp-lwl.org</t>
  </si>
  <si>
    <t>Achim Hedtmann</t>
  </si>
  <si>
    <t>Hedtmann</t>
  </si>
  <si>
    <t>Klinik Fleetinsel Hamburg / Abt. für Orthopädie II</t>
  </si>
  <si>
    <t>https://vvz.ruhr-uni-bochum.de/campus/all/unit.asp?gguid=0x599AB4BDC1085742B9C0441190B8DD6B&amp;tguid=0x699D25992ED34B6E9889C1D506E44105&amp;lang=de</t>
  </si>
  <si>
    <t>Ltd. Arzt</t>
  </si>
  <si>
    <t>+49(0)40-376-7116</t>
  </si>
  <si>
    <t>+49(0)40-376-7133</t>
  </si>
  <si>
    <t>dr.hedtmann@klinik-fleetinsel.de</t>
  </si>
  <si>
    <t>Achim Meißner</t>
  </si>
  <si>
    <t>Meißner</t>
  </si>
  <si>
    <t>Außerplanmäßiger Professor</t>
  </si>
  <si>
    <t>Klinikum Stadt Soest / Klinik für Innere Medizin und Kardiologie</t>
  </si>
  <si>
    <t>https://vvz.ruhr-uni-bochum.de/campus/all/unit.asp?gguid=0x513DF500831591498A4EC1283D43328F&amp;tguid=0x699D25992ED34B6E9889C1D506E44105&amp;lang=de</t>
  </si>
  <si>
    <t>+49(0)2921-90-1470</t>
  </si>
  <si>
    <t>+49(0)2921-90-1113</t>
  </si>
  <si>
    <t>meissner@klinikumstadtsoest.de</t>
  </si>
  <si>
    <t>Achim Mumme</t>
  </si>
  <si>
    <t>Mumme</t>
  </si>
  <si>
    <t>Chirurgische Klinik / Klinik für Gefäßchirurgie</t>
  </si>
  <si>
    <t>https://vvz.ruhr-uni-bochum.de/campus/all/unit.asp?gguid=0xADFC2FFFAF594F4193BAD4542935B2BE&amp;tguid=0x699D25992ED34B6E9889C1D506E44105&amp;lang=de</t>
  </si>
  <si>
    <t>Direktor</t>
  </si>
  <si>
    <t>+49(0)234-509-2270</t>
  </si>
  <si>
    <t>+49(0)234-509-2272</t>
  </si>
  <si>
    <t>Achim.Mumme@rub.de</t>
  </si>
  <si>
    <t>Roeder</t>
  </si>
  <si>
    <t>Fakultät für Wirtschaftswissenschaft / Betriebswirtschaftliche Steuerlehre</t>
  </si>
  <si>
    <t>https://vvz.ruhr-uni-bochum.de/campus/all/unit.asp?gguid=0x3B88BB852AEAC248A9CFCB18C57A72F1&amp;tguid=0x699D25992ED34B6E9889C1D506E44105&amp;lang=de</t>
  </si>
  <si>
    <t>069/9587-1400</t>
  </si>
  <si>
    <t>AchimRoeder@kpmg.de</t>
  </si>
  <si>
    <t>n. V.</t>
  </si>
  <si>
    <t>GD 02/341</t>
  </si>
  <si>
    <t>Prof. Dr. rer. nat.</t>
  </si>
  <si>
    <t>von Keudell</t>
  </si>
  <si>
    <t>Universitätsprofessor</t>
  </si>
  <si>
    <t>Zur gewählten Organisationseinheit wechseln</t>
  </si>
  <si>
    <t>https://vvz.ruhr-uni-bochum.de/campus/all/unit.asp?gguid=0x05B9016EDCBC164782CE6858C3C5C42D&amp;tguid=0x699D25992ED34B6E9889C1D506E44105&amp;lang=de</t>
  </si>
  <si>
    <t>Prodekan</t>
  </si>
  <si>
    <t>+49(0)234/32-28447</t>
  </si>
  <si>
    <t>+49(0)234/32-14171</t>
  </si>
  <si>
    <t>Achim.vonKeudell@rub.de</t>
  </si>
  <si>
    <t>NB 02/169</t>
  </si>
  <si>
    <t>Dipl.-Sportl.</t>
  </si>
  <si>
    <t>Adam</t>
  </si>
  <si>
    <t>Frytz</t>
  </si>
  <si>
    <t>Lehrkraft für besondere Aufgaben</t>
  </si>
  <si>
    <t>Fakultät für Sportwissenschaft / Sportarten und Bewegungsfelder</t>
  </si>
  <si>
    <t>https://vvz.ruhr-uni-bochum.de/campus/all/unit.asp?gguid=0x1623263E5D089446958FCB513AFBCC0E&amp;tguid=0x699D25992ED34B6E9889C1D506E44105&amp;lang=de</t>
  </si>
  <si>
    <t>Adam.Frytz@rub.de</t>
  </si>
  <si>
    <t>SW 2/123</t>
  </si>
  <si>
    <t>Addison Blanchard-Rooney</t>
  </si>
  <si>
    <t>Addison</t>
  </si>
  <si>
    <t>Blanchard-Rooney</t>
  </si>
  <si>
    <t>Zentrale Betriebseinheiten / Zentrum für Fremdsprachenausbildung (ZFA)</t>
  </si>
  <si>
    <t>https://vvz.ruhr-uni-bochum.de/campus/all/unit.asp?gguid=0xBAFF298F48AB9243B514CE431CBB7FEF&amp;tguid=0x699D25992ED34B6E9889C1D506E44105&amp;lang=de</t>
  </si>
  <si>
    <t>0234 32 28182</t>
  </si>
  <si>
    <t>addison.blanchard-rooney@rub.de</t>
  </si>
  <si>
    <t>SH 2/208</t>
  </si>
  <si>
    <t>Frau</t>
  </si>
  <si>
    <t>Prof. Dr. iur., LL. M.</t>
  </si>
  <si>
    <t>Adelheid</t>
  </si>
  <si>
    <t>Puttler</t>
  </si>
  <si>
    <t>Universitätsprofessorin</t>
  </si>
  <si>
    <t>https://vvz.ruhr-uni-bochum.de/campus/all/unit.asp?gguid=0x85340831580F424BA785778B88EC72FE&amp;tguid=0x699D25992ED34B6E9889C1D506E44105&amp;lang=de</t>
  </si>
  <si>
    <t>+49(0)234/32-22820</t>
  </si>
  <si>
    <t>+49(0)234/32-14139</t>
  </si>
  <si>
    <t>LS-Puttler@rub.de</t>
  </si>
  <si>
    <t>n.V.</t>
  </si>
  <si>
    <t>GD E2-453</t>
  </si>
  <si>
    <t>Adnan</t>
  </si>
  <si>
    <t>El Arja</t>
  </si>
  <si>
    <t>Institut für Erziehungswissenschaft / Pädagogische Psychologie und Bildungstechnologie</t>
  </si>
  <si>
    <t>https://vvz.ruhr-uni-bochum.de/campus/all/unit.asp?gguid=0x3FE31378ADA420469B6D46CAE893FB98&amp;tguid=0x699D25992ED34B6E9889C1D506E44105&amp;lang=de</t>
  </si>
  <si>
    <t>IT Techniker</t>
  </si>
  <si>
    <t>0234/032-22731</t>
  </si>
  <si>
    <t>0231/32-14405</t>
  </si>
  <si>
    <t>nach Vereinbarung nach Email</t>
  </si>
  <si>
    <t>GA 1/54</t>
  </si>
  <si>
    <t>Adrian Bernhard</t>
  </si>
  <si>
    <t>Adrian</t>
  </si>
  <si>
    <t>Bernhard</t>
  </si>
  <si>
    <t>Studentische Hilfskraft</t>
  </si>
  <si>
    <t>Stud. HK</t>
  </si>
  <si>
    <t>0234/32-25127</t>
  </si>
  <si>
    <t>0234/32-14671</t>
  </si>
  <si>
    <t>adrian.bernhard@rub.de</t>
  </si>
  <si>
    <t>GB 2/29</t>
  </si>
  <si>
    <t>Adrian Immenhauser</t>
  </si>
  <si>
    <t>Immenhauser</t>
  </si>
  <si>
    <t>https://vvz.ruhr-uni-bochum.de/campus/all/unit.asp?gguid=0x20DDC83E509653479EF087540874DC4F&amp;tguid=0x699D25992ED34B6E9889C1D506E44105&amp;lang=de</t>
  </si>
  <si>
    <t>Direktorium (Geologie, Mineralogie, Geophysik)</t>
  </si>
  <si>
    <t>+49(0)234/32-14571</t>
  </si>
  <si>
    <t>Adrian.Immenhauser@rub.de</t>
  </si>
  <si>
    <t>Adriane Koppelle</t>
  </si>
  <si>
    <t>Adriane</t>
  </si>
  <si>
    <t>Koppelle</t>
  </si>
  <si>
    <t>Wiss. Angestellte der Klinik</t>
  </si>
  <si>
    <t>St. Josef-Hospital Bochum / Medizinische Klinik I</t>
  </si>
  <si>
    <t>https://vvz.ruhr-uni-bochum.de/campus/all/unit.asp?gguid=0xE55397F00BE0E94D941B4D94BC5105B2&amp;tguid=0x699D25992ED34B6E9889C1D506E44105&amp;lang=de</t>
  </si>
  <si>
    <t>Fachärztin</t>
  </si>
  <si>
    <t>+49(0)234-509-6382</t>
  </si>
  <si>
    <t>+49(0)234-509-2394</t>
  </si>
  <si>
    <t>Adriane.Koppelle@rub.de</t>
  </si>
  <si>
    <t>Agnes Anders</t>
  </si>
  <si>
    <t>Agnes</t>
  </si>
  <si>
    <t>Anders</t>
  </si>
  <si>
    <t>Wiss. Mitarbeiterin</t>
  </si>
  <si>
    <t>Institut für Hygiene und Mikrobiologie / Abteilung für Medizinische Mikrobiologie</t>
  </si>
  <si>
    <t>https://vvz.ruhr-uni-bochum.de/campus/all/unit.asp?gguid=0x6207CE73DE7550418969A153908D38DF&amp;tguid=0x699D25992ED34B6E9889C1D506E44105&amp;lang=de</t>
  </si>
  <si>
    <t>Agnes.Anders@rub.de</t>
  </si>
  <si>
    <t>Agnes Spodeck</t>
  </si>
  <si>
    <t>Spodeck</t>
  </si>
  <si>
    <t>Berufsgenossenschaftliches Universitätsklinikum Bergmannsheil / Chirurgische Klinik und Poliklinik</t>
  </si>
  <si>
    <t>https://vvz.ruhr-uni-bochum.de/campus/all/unit.asp?gguid=0xAE4AE317FEB9064E8D280AED2BEC6FE6&amp;tguid=0x699D25992ED34B6E9889C1D506E44105&amp;lang=de</t>
  </si>
  <si>
    <t>Assistenzärztin</t>
  </si>
  <si>
    <t>+49(0)234-302-0</t>
  </si>
  <si>
    <t>Agnes.Slowicki@rub.de</t>
  </si>
  <si>
    <t>Agnieszka Otto</t>
  </si>
  <si>
    <t>Agnieszka</t>
  </si>
  <si>
    <t>Otto</t>
  </si>
  <si>
    <t>Fakultät für Geowissenschaften / Institut für Geologie, Mineralogie und Geophysik</t>
  </si>
  <si>
    <t>Agnes.b.Otto@ruhr-uni-bochum.de</t>
  </si>
  <si>
    <t>Agnieszka Zaganczyk-Neufeld</t>
  </si>
  <si>
    <t>Zaganczyk-Neufeld</t>
  </si>
  <si>
    <t>Akademische Rätin (auf Zeit)</t>
  </si>
  <si>
    <t>I. Historisches Institut / Geschichte Osteuropas</t>
  </si>
  <si>
    <t>https://vvz.ruhr-uni-bochum.de/campus/all/unit.asp?gguid=0x4DB307F9251DF040B71A444D3D4D242E&amp;tguid=0x699D25992ED34B6E9889C1D506E44105&amp;lang=de</t>
  </si>
  <si>
    <t>Akademische Rätin</t>
  </si>
  <si>
    <t>+49(0)234/32-22559</t>
  </si>
  <si>
    <t>Agnieszka.Zaganczyk-Neufeld@rub.de</t>
  </si>
  <si>
    <t>GA 4/158</t>
  </si>
  <si>
    <t>Aiko  Gastberg</t>
  </si>
  <si>
    <t>Aiko</t>
  </si>
  <si>
    <t>Gastberg</t>
  </si>
  <si>
    <t>Verwaltungsangestellter</t>
  </si>
  <si>
    <t>Fakultät für Psychologie / Institut für Kognitive Neurowissenschaft, Abteilung Biopsychologie</t>
  </si>
  <si>
    <t>https://vvz.ruhr-uni-bochum.de/campus/all/unit.asp?gguid=0xD2ED017D154ED845A730AFEB7282D5F4&amp;tguid=0x699D25992ED34B6E9889C1D506E44105&amp;lang=de</t>
  </si>
  <si>
    <t>Administration Office</t>
  </si>
  <si>
    <t>+49 234 32 28213</t>
  </si>
  <si>
    <t>+49 234  32 14377</t>
  </si>
  <si>
    <t>sfb1280-sekretariat@rub.de</t>
  </si>
  <si>
    <t>IB 6/121</t>
  </si>
  <si>
    <t>Aisha Yousf, M.Sc</t>
  </si>
  <si>
    <t>Aisha</t>
  </si>
  <si>
    <t>Yousf</t>
  </si>
  <si>
    <t>M.Sc</t>
  </si>
  <si>
    <t>Wissenschaftliche Mitarbeiterin</t>
  </si>
  <si>
    <t>Fakultät für Biologie und Biotechnologie / Lehrstuhl für Zellmorphologie und Molekulare Neurobiologie</t>
  </si>
  <si>
    <t>https://vvz.ruhr-uni-bochum.de/campus/all/unit.asp?gguid=0x80D940FC5871334D9231534108041188&amp;tguid=0x699D25992ED34B6E9889C1D506E44105&amp;lang=de</t>
  </si>
  <si>
    <t>+49 (0)2 34 / 32 2 43 14</t>
  </si>
  <si>
    <t>NDEF 05/342</t>
  </si>
  <si>
    <t>Akbar Agha Koupahi</t>
  </si>
  <si>
    <t>Akbar Agha</t>
  </si>
  <si>
    <t>Koupahi</t>
  </si>
  <si>
    <t>Marien Hospital Herne / Institut für Diagnostische und Interventionelle Radiologie und Nuklearmedizin</t>
  </si>
  <si>
    <t>https://vvz.ruhr-uni-bochum.de/campus/all/unit.asp?gguid=0x5D2540F83C494A4B95E408F36BB2725B&amp;tguid=0x699D25992ED34B6E9889C1D506E44105&amp;lang=de</t>
  </si>
  <si>
    <t>Oberarzt</t>
  </si>
  <si>
    <t>+49(0)2323-499-2552</t>
  </si>
  <si>
    <t>Akbar-Agha.Koupahi@marienhospital-herne.de</t>
  </si>
  <si>
    <t>Alaa Alameer Ahmad</t>
  </si>
  <si>
    <t>Alaa</t>
  </si>
  <si>
    <t>Alameer Ahmad</t>
  </si>
  <si>
    <t>Fakultät für Elektrotechnik und Informationstechnik / Professur für Digitale Kommunikationssysteme</t>
  </si>
  <si>
    <t>https://vvz.ruhr-uni-bochum.de/campus/all/unit.asp?gguid=0xE8060C65F8DF99449C450C0E9C69174B&amp;tguid=0x699D25992ED34B6E9889C1D506E44105&amp;lang=de</t>
  </si>
  <si>
    <t>sekretariat-dks@rub.de</t>
  </si>
  <si>
    <t>Alan</t>
  </si>
  <si>
    <t>Davis</t>
  </si>
  <si>
    <t>023432-25079</t>
  </si>
  <si>
    <t>Alan.Davis@rub.de</t>
  </si>
  <si>
    <t>SH 2/214</t>
  </si>
  <si>
    <t>Omar</t>
  </si>
  <si>
    <t>Fakultät für Elektrotechnik und Informationstechnik / Professur für Photonics and Ultrafast Laser Science</t>
  </si>
  <si>
    <t>https://vvz.ruhr-uni-bochum.de/campus/all/unit.asp?gguid=0xCD136E04E0C61943997A9A9EFD4CA607&amp;tguid=0x699D25992ED34B6E9889C1D506E44105&amp;lang=de</t>
  </si>
  <si>
    <t>(+49)(0)234 / 32 - 27889</t>
  </si>
  <si>
    <t>Alan.Omar@rub.de</t>
  </si>
  <si>
    <t>ID 1/330</t>
  </si>
  <si>
    <t>Albert</t>
  </si>
  <si>
    <t>Newen</t>
  </si>
  <si>
    <t>https://vvz.ruhr-uni-bochum.de/campus/all/unit.asp?gguid=0x42969BDBA7BC014AB69B30DF8ECEA02B&amp;tguid=0x699D25992ED34B6E9889C1D506E44105&amp;lang=de</t>
  </si>
  <si>
    <t>+49(0)234/32-22139</t>
  </si>
  <si>
    <t>+49(0)234/32-14963</t>
  </si>
  <si>
    <t>Albert.Newen@rub.de</t>
  </si>
  <si>
    <t>GA 3/152</t>
  </si>
  <si>
    <t>Albert Sickmann</t>
  </si>
  <si>
    <t>Sickmann</t>
  </si>
  <si>
    <t>Externe Kliniken und Einrichtungen / Leibnitz - Institut für Analytische Wissenschaften - ISAS - e.V.</t>
  </si>
  <si>
    <t>https://vvz.ruhr-uni-bochum.de/campus/all/unit.asp?gguid=0x2D9D45CEC4EA014A9F0805A1D8D785DA&amp;tguid=0x699D25992ED34B6E9889C1D506E44105&amp;lang=de</t>
  </si>
  <si>
    <t>Vorstandsvorsitzender</t>
  </si>
  <si>
    <t>+49(0)231-1392-105</t>
  </si>
  <si>
    <t>+49(0)231-1392-310</t>
  </si>
  <si>
    <t>sickmann@isas.de</t>
  </si>
  <si>
    <t>Alberto</t>
  </si>
  <si>
    <t>Abbondandolo</t>
  </si>
  <si>
    <t>https://vvz.ruhr-uni-bochum.de/campus/all/unit.asp?gguid=0x35BC7783028FDB41ACF3C8E23B544A1A&amp;tguid=0x699D25992ED34B6E9889C1D506E44105&amp;lang=de</t>
  </si>
  <si>
    <t>+49(0)234/32-23345</t>
  </si>
  <si>
    <t>Alberto.Abbondandolo@rub.de</t>
  </si>
  <si>
    <t>IB 3/65</t>
  </si>
  <si>
    <t>Albrecht Harders</t>
  </si>
  <si>
    <t>Albrecht</t>
  </si>
  <si>
    <t>Harders</t>
  </si>
  <si>
    <t>Emeritus</t>
  </si>
  <si>
    <t>Klinikum der Ruhr-Universität Bochum / Universitätsklinikum Knappschaftskrankenhaus Bochum</t>
  </si>
  <si>
    <t>https://vvz.ruhr-uni-bochum.de/campus/all/unit.asp?gguid=0xAB0418A751C1D4479F3057AB75B7EBE1&amp;tguid=0x699D25992ED34B6E9889C1D506E44105&amp;lang=de</t>
  </si>
  <si>
    <t>Albrecht.Harders@rub.de</t>
  </si>
  <si>
    <t>Albrecht Molsberger</t>
  </si>
  <si>
    <t>Molsberger</t>
  </si>
  <si>
    <t>Externe Kliniken und Einrichtungen / Facharzt für Orthopädie, Naturheilverfahren, Sportmedizin</t>
  </si>
  <si>
    <t>https://vvz.ruhr-uni-bochum.de/campus/all/unit.asp?gguid=0xA06D9621F2CA7E46A719B34051FCD9B0&amp;tguid=0x699D25992ED34B6E9889C1D506E44105&amp;lang=de</t>
  </si>
  <si>
    <t>Facharzt</t>
  </si>
  <si>
    <t>+49(0)211-86688-0</t>
  </si>
  <si>
    <t>praxis@boewing-molsberger.de</t>
  </si>
  <si>
    <t>Albrecht Wegner</t>
  </si>
  <si>
    <t>Wegner</t>
  </si>
  <si>
    <t>Außerplanmäßiger Professor, Emeritus</t>
  </si>
  <si>
    <t>Institut für Biochemie und Pathobiochemie / Abteilung für Molekulare Zellbiologie</t>
  </si>
  <si>
    <t>https://vvz.ruhr-uni-bochum.de/campus/all/unit.asp?gguid=0xAE9CB31BE434AC4B9987BFF748CAADFC&amp;tguid=0x699D25992ED34B6E9889C1D506E44105&amp;lang=de</t>
  </si>
  <si>
    <t>ehem. wiss. Mitarbeiter</t>
  </si>
  <si>
    <t>+49(0)234/32-23844</t>
  </si>
  <si>
    <t>+49(0)234/32-14193</t>
  </si>
  <si>
    <t>Albrecht.M.Wegner@rub.de</t>
  </si>
  <si>
    <t>MA 2/139 SR-Molek. Zellbiologie</t>
  </si>
  <si>
    <t>Albrecht Wiebalck</t>
  </si>
  <si>
    <t>Wiebalck</t>
  </si>
  <si>
    <t>Externe Kliniken und Einrichtungen / Facharzt für Anästhesiologie, PD Wiebalck</t>
  </si>
  <si>
    <t>https://vvz.ruhr-uni-bochum.de/campus/all/unit.asp?gguid=0x8C66757400A4A74FA8B39462F8A202F0&amp;tguid=0x699D25992ED34B6E9889C1D506E44105&amp;lang=de</t>
  </si>
  <si>
    <t>+49 234 979954-0</t>
  </si>
  <si>
    <t>albrecht.wiebalck@gmail.com</t>
  </si>
  <si>
    <t>Aleksandra</t>
  </si>
  <si>
    <t>Brand</t>
  </si>
  <si>
    <t>I. Biblische Theologie / Neues Testament</t>
  </si>
  <si>
    <t>https://vvz.ruhr-uni-bochum.de/campus/all/unit.asp?gguid=0x46E6BE60DFD4364C9EFD28D345A31576&amp;tguid=0x699D25992ED34B6E9889C1D506E44105&amp;lang=de</t>
  </si>
  <si>
    <t>0234/32-22413</t>
  </si>
  <si>
    <t>aleksandra.brand@rub.de</t>
  </si>
  <si>
    <t>GA 6/149</t>
  </si>
  <si>
    <t>Aleksandra Jablonski</t>
  </si>
  <si>
    <t>Jablonski</t>
  </si>
  <si>
    <t>Verw.-Angestellte</t>
  </si>
  <si>
    <t>Zentrum für Wissenschaftsdidaktik (ZfW) / Interne Fortbildung und Beratung (IFB)</t>
  </si>
  <si>
    <t>https://vvz.ruhr-uni-bochum.de/campus/all/unit.asp?gguid=0x4D5D521532104A4B817216F969E753BF&amp;tguid=0x699D25992ED34B6E9889C1D506E44105&amp;lang=de</t>
  </si>
  <si>
    <t>Mitarbeiterin</t>
  </si>
  <si>
    <t>+49(0)234/32-27484</t>
  </si>
  <si>
    <t>+49(0)234/32-14565</t>
  </si>
  <si>
    <t>Aleksandra.Penkala@uv.rub.de</t>
  </si>
  <si>
    <t>SH 1/132</t>
  </si>
  <si>
    <t>Aleksey Alakbarov</t>
  </si>
  <si>
    <t>Aleksey</t>
  </si>
  <si>
    <t>Alakbarov</t>
  </si>
  <si>
    <t>Assistenzarzt</t>
  </si>
  <si>
    <t>+49(0)2381-893-121</t>
  </si>
  <si>
    <t>Aleksey.Alakbarov@wkp-lwl.org</t>
  </si>
  <si>
    <t>Alessa</t>
  </si>
  <si>
    <t>Jaspert</t>
  </si>
  <si>
    <t>Fakultät für Sportwissenschaft / Bewegungslehre / Biomechanik</t>
  </si>
  <si>
    <t>https://vvz.ruhr-uni-bochum.de/campus/all/unit.asp?gguid=0xC130E498928D9A4B97114C128F93224C&amp;tguid=0x699D25992ED34B6E9889C1D506E44105&amp;lang=de</t>
  </si>
  <si>
    <t>+49(0)234/32-22425</t>
  </si>
  <si>
    <t>Alessa.Jaspert@rub.de</t>
  </si>
  <si>
    <t>Alessa Trunk</t>
  </si>
  <si>
    <t>Trunk</t>
  </si>
  <si>
    <t>Fakultäten / Juristische Fakultät</t>
  </si>
  <si>
    <t>https://vvz.ruhr-uni-bochum.de/campus/all/unit.asp?gguid=0x22007A348D0A2D4F97968F0ACE83709E&amp;tguid=0x699D25992ED34B6E9889C1D506E44105&amp;lang=de</t>
  </si>
  <si>
    <t>+49(0)234/32-28895</t>
  </si>
  <si>
    <t>Alessa.Trunk@rub.de</t>
  </si>
  <si>
    <t>Alessandro Gullo</t>
  </si>
  <si>
    <t>Dipl.-Jur.</t>
  </si>
  <si>
    <t>Alessandro</t>
  </si>
  <si>
    <t>Gullo</t>
  </si>
  <si>
    <t>+49(0)234/32-25253</t>
  </si>
  <si>
    <t>Alessandro.Gullo@hotmail.de</t>
  </si>
  <si>
    <t>GC 6/141</t>
  </si>
  <si>
    <t>Dr. rer.nat.</t>
  </si>
  <si>
    <t>Verdecchia</t>
  </si>
  <si>
    <t>Institut für Geologie, Mineralogie und Geophysik / Hydrogeomechanik</t>
  </si>
  <si>
    <t>https://vvz.ruhr-uni-bochum.de/campus/all/unit.asp?gguid=0x454D9144DD6FA14DA81D1C8D7F855D8C&amp;tguid=0x699D25992ED34B6E9889C1D506E44105&amp;lang=de</t>
  </si>
  <si>
    <t>+49 234  32-23273</t>
  </si>
  <si>
    <t>+49 234 32-14181</t>
  </si>
  <si>
    <t>alessandro.verdecchia@rub.de</t>
  </si>
  <si>
    <t>NA 3 / 168</t>
  </si>
  <si>
    <t>Alessio Chinellato Díaz</t>
  </si>
  <si>
    <t>Alessio</t>
  </si>
  <si>
    <t>Chinellato Díaz</t>
  </si>
  <si>
    <t>Fakultät für Philologie / V. Romanisches Seminar</t>
  </si>
  <si>
    <t>https://vvz.ruhr-uni-bochum.de/campus/all/unit.asp?gguid=0xCC2D8778FE3A4A428C33D5A5C710B894&amp;tguid=0x699D25992ED34B6E9889C1D506E44105&amp;lang=de</t>
  </si>
  <si>
    <t>+49(0)234/32-22637</t>
  </si>
  <si>
    <t>Alessio.Chinellato@ruhr-uni-bochum.de</t>
  </si>
  <si>
    <t>nach @ Vereinbarung</t>
  </si>
  <si>
    <t>GB 7/131</t>
  </si>
  <si>
    <t>Alex Kutscherenko</t>
  </si>
  <si>
    <t>Alex</t>
  </si>
  <si>
    <t>Kutscherenko</t>
  </si>
  <si>
    <t>+49(0)2323-499-5513</t>
  </si>
  <si>
    <t>Alex.Kutscherenko@marienhospital-herne.de</t>
  </si>
  <si>
    <t>Alexa Lucke</t>
  </si>
  <si>
    <t>Alexa</t>
  </si>
  <si>
    <t>Lucke</t>
  </si>
  <si>
    <t>Lehrbeauftragte</t>
  </si>
  <si>
    <t>+49(234)32-29951</t>
  </si>
  <si>
    <t>Alexa.Johannes@rub.de</t>
  </si>
  <si>
    <t>nach @-Vereinbarung</t>
  </si>
  <si>
    <t>GB 7/136</t>
  </si>
  <si>
    <t>Alexander Birkner</t>
  </si>
  <si>
    <t>Alexander</t>
  </si>
  <si>
    <t>Birkner</t>
  </si>
  <si>
    <t>https://vvz.ruhr-uni-bochum.de/campus/all/unit.asp?gguid=0x9410261736E96F40B33AC1E72169B48C&amp;tguid=0x699D25992ED34B6E9889C1D506E44105&amp;lang=de</t>
  </si>
  <si>
    <t>+49(0)234/32-24212</t>
  </si>
  <si>
    <t>+49(0)234/32-14182</t>
  </si>
  <si>
    <t>Birkner@pc.rub.de</t>
  </si>
  <si>
    <t>NC 5/70</t>
  </si>
  <si>
    <t>Alexander Brik</t>
  </si>
  <si>
    <t>Brik</t>
  </si>
  <si>
    <t>Als Universitätskliniken eingebundene Abteilungen / Institut für Prävention und Arbeitsmedizin der Deutschen Gesetzlichen Unfallversicherung, Inst. der Ruhr-Universität Bochum (IPA)</t>
  </si>
  <si>
    <t>https://vvz.ruhr-uni-bochum.de/campus/all/unit.asp?gguid=0x233E1220D5511D489DE985455425824C&amp;tguid=0x699D25992ED34B6E9889C1D506E44105&amp;lang=de</t>
  </si>
  <si>
    <t>+49(0)30130014351</t>
  </si>
  <si>
    <t>030 13001-864351</t>
  </si>
  <si>
    <t>Brik@ipa-dguv.de</t>
  </si>
  <si>
    <t>Böddecker</t>
  </si>
  <si>
    <t>Fakultät für Elektrotechnik und Informationstechnik / Professur für Angewandte Elektrodynamik und Plasmatechnik</t>
  </si>
  <si>
    <t>https://vvz.ruhr-uni-bochum.de/campus/all/unit.asp?gguid=0xFD63CD1FD2FE420FA0E1349DFA247199&amp;tguid=0x699D25992ED34B6E9889C1D506E44105&amp;lang=de</t>
  </si>
  <si>
    <t>(+49)(0)234/32 - 21278</t>
  </si>
  <si>
    <t>boeddecker@aept.rub.de</t>
  </si>
  <si>
    <t>ID 1/521</t>
  </si>
  <si>
    <t>Ferrauti</t>
  </si>
  <si>
    <t>Fakultät für Sportwissenschaft / Trainingswissenschaft</t>
  </si>
  <si>
    <t>https://vvz.ruhr-uni-bochum.de/campus/all/unit.asp?gguid=0x1A13247740C0E342A85FB46BCCB9DADA&amp;tguid=0x699D25992ED34B6E9889C1D506E44105&amp;lang=de</t>
  </si>
  <si>
    <t>+49(0)234/32-22451</t>
  </si>
  <si>
    <t>+49(0)234/32-14775</t>
  </si>
  <si>
    <t>Alexander.Ferrauti@rub.de</t>
  </si>
  <si>
    <t>SW 1/055</t>
  </si>
  <si>
    <t>Alexander Friedman</t>
  </si>
  <si>
    <t>Friedman</t>
  </si>
  <si>
    <t>Fakultät für Geschichtswissenschaften / I. Historisches Institut</t>
  </si>
  <si>
    <t>https://vvz.ruhr-uni-bochum.de/campus/all/unit.asp?gguid=0xF38C7E62C8B12B43B803638377D2A6DF&amp;tguid=0x699D25992ED34B6E9889C1D506E44105&amp;lang=de</t>
  </si>
  <si>
    <t>alexander.friedman@gmx.de</t>
  </si>
  <si>
    <t>Alexander Hartmaier</t>
  </si>
  <si>
    <t>Hartmaier</t>
  </si>
  <si>
    <t>https://vvz.ruhr-uni-bochum.de/campus/all/unit.asp?gguid=0xC1F3A1CFB5364A0489541705AF5BE2C4&amp;tguid=0x699D25992ED34B6E9889C1D506E44105&amp;lang=de</t>
  </si>
  <si>
    <t>+49(0)234/32-29314</t>
  </si>
  <si>
    <t>+49(0)234/32-14984</t>
  </si>
  <si>
    <t>Alexander.Hartmaier@rub.de</t>
  </si>
  <si>
    <t>IC 02/517</t>
  </si>
  <si>
    <t>Alexander Ivanov</t>
  </si>
  <si>
    <t>Ivanov</t>
  </si>
  <si>
    <t>+49(0)234/32-19878</t>
  </si>
  <si>
    <t>Alexander.Ivanov@rub.de</t>
  </si>
  <si>
    <t>IB 2/153</t>
  </si>
  <si>
    <t>May</t>
  </si>
  <si>
    <t>VI. Kryptographie / Mathematik IV (Kryptologie und IT-Sicherheit)</t>
  </si>
  <si>
    <t>https://vvz.ruhr-uni-bochum.de/campus/all/unit.asp?gguid=0x73E51306D0E3254782D87BA76EA6A6AD&amp;tguid=0x699D25992ED34B6E9889C1D506E44105&amp;lang=de</t>
  </si>
  <si>
    <t>+49(0)234/32-23261</t>
  </si>
  <si>
    <t>Alex.May@rub.de</t>
  </si>
  <si>
    <t>MC 0/29</t>
  </si>
  <si>
    <t>Neuhaus</t>
  </si>
  <si>
    <t>V. Informatik / Theoretische Informatik</t>
  </si>
  <si>
    <t>https://vvz.ruhr-uni-bochum.de/campus/all/unit.asp?gguid=0x1398D65BF64DAB4DA3F84D07E08580A6&amp;tguid=0x699D25992ED34B6E9889C1D506E44105&amp;lang=de</t>
  </si>
  <si>
    <t>+49(0)234/32-23209</t>
  </si>
  <si>
    <t>Alexander.Neuhaus-b7x@ruhr-uni-bochum.de</t>
  </si>
  <si>
    <t>IB 3/149</t>
  </si>
  <si>
    <t>Orth</t>
  </si>
  <si>
    <t>Fakultät für Elektrotechnik und Informationstechnik / Professur für Integrierte Systeme</t>
  </si>
  <si>
    <t>https://vvz.ruhr-uni-bochum.de/campus/all/unit.asp?gguid=0x4E556BA84922044FABA4FE18653EAD28&amp;tguid=0x699D25992ED34B6E9889C1D506E44105&amp;lang=de</t>
  </si>
  <si>
    <t>(+49)(0)234 / 32 - 25862</t>
  </si>
  <si>
    <t>Alexander.Orth@rub.de</t>
  </si>
  <si>
    <t>ID 1/455</t>
  </si>
  <si>
    <t>Saechtig</t>
  </si>
  <si>
    <t>Fakultät für Ostasienwissenschaften / Sprache und Literatur Chinas</t>
  </si>
  <si>
    <t>https://vvz.ruhr-uni-bochum.de/campus/all/unit.asp?gguid=0x48C9C558D90FFF49A9D06C75C1AF8642&amp;tguid=0x699D25992ED34B6E9889C1D506E44105&amp;lang=de</t>
  </si>
  <si>
    <t>+49(0)234/32-27067</t>
  </si>
  <si>
    <t>Alexander.Saechtig@rub.de</t>
  </si>
  <si>
    <t>Mi 10:00-12:00</t>
  </si>
  <si>
    <t>Uni134, 3.10</t>
  </si>
  <si>
    <t>Scheffler</t>
  </si>
  <si>
    <t>V. Informatik / V. Informatik / Professur Verteilte und Vernetzte Systeme</t>
  </si>
  <si>
    <t>https://vvz.ruhr-uni-bochum.de/campus/all/unit.asp?gguid=0x2948D8A4EA36455BBF1C6587B8752992&amp;tguid=0x699D25992ED34B6E9889C1D506E44105&amp;lang=de</t>
  </si>
  <si>
    <t>+49(0)234/32-25779</t>
  </si>
  <si>
    <t>Alexander.Scheffler@rub.de</t>
  </si>
  <si>
    <t>MC 1/62</t>
  </si>
  <si>
    <t>Alexander Schwitanski</t>
  </si>
  <si>
    <t>Schwitanski</t>
  </si>
  <si>
    <t>Zentrale wissenschaftliche Einrichtungen / Institut für soziale Bewegungen</t>
  </si>
  <si>
    <t>https://vvz.ruhr-uni-bochum.de/campus/all/unit.asp?gguid=0x657DB01814426549A30408DE58F0F932&amp;tguid=0x699D25992ED34B6E9889C1D506E44105&amp;lang=de</t>
  </si>
  <si>
    <t>Abteilungsleiter</t>
  </si>
  <si>
    <t>Alexander.Schwitanski@rub.de</t>
  </si>
  <si>
    <t>HGR 2/217</t>
  </si>
  <si>
    <t>Alexander Sohl</t>
  </si>
  <si>
    <t>Sohl</t>
  </si>
  <si>
    <t>Fakultät für Wirtschaftswissenschaft / Finanzwissenschaft und Regionalökonomik</t>
  </si>
  <si>
    <t>https://vvz.ruhr-uni-bochum.de/campus/all/unit.asp?gguid=0x76A1F3627F8A436EB9F5816FCEB0042B&amp;tguid=0x699D25992ED34B6E9889C1D506E44105&amp;lang=de</t>
  </si>
  <si>
    <t>-21759</t>
  </si>
  <si>
    <t>Alexander.Sohl@ruhr-uni-bochum.de</t>
  </si>
  <si>
    <t>GD 03/353</t>
  </si>
  <si>
    <t>Alexander Sokrates Petrides</t>
  </si>
  <si>
    <t>Alexander Sokrates</t>
  </si>
  <si>
    <t>Petrides</t>
  </si>
  <si>
    <t>https://vvz.ruhr-uni-bochum.de/campus/all/unit.asp?gguid=0x891DB88F441C0743B4EF4DFE188678E5&amp;tguid=0x699D25992ED34B6E9889C1D506E44105&amp;lang=de</t>
  </si>
  <si>
    <t>Ärztlicher Direktor</t>
  </si>
  <si>
    <t>+49(0)234-517-2301</t>
  </si>
  <si>
    <t>+49(0)234-517-2309</t>
  </si>
  <si>
    <t>A.Petrides@augusta-bochum.de</t>
  </si>
  <si>
    <t>Alexander Thiele</t>
  </si>
  <si>
    <t>Thiele</t>
  </si>
  <si>
    <t>+49(0)234/32-22239</t>
  </si>
  <si>
    <t>+49(0)234/32-14271</t>
  </si>
  <si>
    <t>Aleyander.Thiele@jura.uni-goettingen.de</t>
  </si>
  <si>
    <t>GC 7/135</t>
  </si>
  <si>
    <t>Alexander Vorwerk</t>
  </si>
  <si>
    <t>Vorwerk</t>
  </si>
  <si>
    <t>Dezernat 4 - Finanzmanagement / Finanz- und Projektcontrolling</t>
  </si>
  <si>
    <t>https://vvz.ruhr-uni-bochum.de/campus/all/unit.asp?gguid=0x1EA60E6510632542935EF213A90A2A4E&amp;tguid=0x699D25992ED34B6E9889C1D506E44105&amp;lang=de</t>
  </si>
  <si>
    <t>+49(0)234/32-28183</t>
  </si>
  <si>
    <t>+49(0)234/32-14486</t>
  </si>
  <si>
    <t>Alexander.Vorwerk@uv.rub.de</t>
  </si>
  <si>
    <t>Ferdinandstr. 13, Raum 4/403</t>
  </si>
  <si>
    <t>Alexandra Ackmann</t>
  </si>
  <si>
    <t>Alexandra</t>
  </si>
  <si>
    <t>Ackmann</t>
  </si>
  <si>
    <t>Ass. 'in jur.</t>
  </si>
  <si>
    <t>Dezernat 3 - Personal und Recht / Abteilung 7 - Justitiariat</t>
  </si>
  <si>
    <t>https://vvz.ruhr-uni-bochum.de/campus/all/unit.asp?gguid=0x782BA2D69A18AA46BA581FB89825AEEA&amp;tguid=0x699D25992ED34B6E9889C1D506E44105&amp;lang=de</t>
  </si>
  <si>
    <t>Justitiarin</t>
  </si>
  <si>
    <t>+49(0)234/32-21706</t>
  </si>
  <si>
    <t>+49(0)234/32-14875</t>
  </si>
  <si>
    <t>Alexandra.Ackmann@uv.rub.de</t>
  </si>
  <si>
    <t>UV 3/350</t>
  </si>
  <si>
    <t>Alexandra Beine</t>
  </si>
  <si>
    <t>Beine</t>
  </si>
  <si>
    <t>Ärztin</t>
  </si>
  <si>
    <t>+49(0)30-13001-4105</t>
  </si>
  <si>
    <t>+49(0)30-13001-4117</t>
  </si>
  <si>
    <t>Beine@ipa-dguv.de</t>
  </si>
  <si>
    <t>Prof. Dr. phil.</t>
  </si>
  <si>
    <t>Cuffel</t>
  </si>
  <si>
    <t>https://vvz.ruhr-uni-bochum.de/campus/all/unit.asp?gguid=0x62E0F4D0A15A6D4CAB00F61E8F3F8324&amp;tguid=0x699D25992ED34B6E9889C1D506E44105&amp;lang=de</t>
  </si>
  <si>
    <t>+49(0)234/32-22336</t>
  </si>
  <si>
    <t>Alexandra.Cuffel@rub.de</t>
  </si>
  <si>
    <t>Uni90a, 1/107</t>
  </si>
  <si>
    <t>Alexandra Höhn</t>
  </si>
  <si>
    <t>Höhn</t>
  </si>
  <si>
    <t>Verwaltungsangestellte</t>
  </si>
  <si>
    <t>+49(0)234/32-22186</t>
  </si>
  <si>
    <t>Alexandra.Hoehn@ruhr-uni-bochum.de</t>
  </si>
  <si>
    <t>IB 3/81</t>
  </si>
  <si>
    <t>Alexandra Nehring</t>
  </si>
  <si>
    <t>Nehring</t>
  </si>
  <si>
    <t>Wissenschaftlicher Angestellter</t>
  </si>
  <si>
    <t>+49(0)30130014422</t>
  </si>
  <si>
    <t>030 13001-864422</t>
  </si>
  <si>
    <t>nehring@ipa-dguv.de</t>
  </si>
  <si>
    <t>Alexey Surov</t>
  </si>
  <si>
    <t>Alexey</t>
  </si>
  <si>
    <t>Surov</t>
  </si>
  <si>
    <t>Johannes Wesling Klinikum Minden / Institut für Radiologie, Neuroradiologie und Nuklearmedizin</t>
  </si>
  <si>
    <t>https://vvz.ruhr-uni-bochum.de/campus/all/unit.asp?gguid=0x676801B43F0440458D791C6ABFE95574&amp;tguid=0x699D25992ED34B6E9889C1D506E44105&amp;lang=de</t>
  </si>
  <si>
    <t>Universitätsprofessor, Sektionsleiter Experimentelle Bildgebung, Leiter des IDKIS Labors</t>
  </si>
  <si>
    <t>+49 571 790-4610</t>
  </si>
  <si>
    <t>radiologie-minden@­muehlenkreiskliniken.de</t>
  </si>
  <si>
    <t>Alexis Garland</t>
  </si>
  <si>
    <t>Alexis</t>
  </si>
  <si>
    <t>Garland</t>
  </si>
  <si>
    <t>+49 234 32 24037</t>
  </si>
  <si>
    <t>+49(0)234/32-14377</t>
  </si>
  <si>
    <t>Alexis.Garland@rub.de</t>
  </si>
  <si>
    <t>IB 6/131</t>
  </si>
  <si>
    <t>Alexis Suarez Rodriguezs</t>
  </si>
  <si>
    <t>Alexis Suarez</t>
  </si>
  <si>
    <t>Rodriguezs</t>
  </si>
  <si>
    <t>Fakultäten / Fakultät für Sozialwissenschaft</t>
  </si>
  <si>
    <t>https://vvz.ruhr-uni-bochum.de/campus/all/unit.asp?gguid=0x3CD44D216343F84CB93C9D3FDA63D5AC&amp;tguid=0x699D25992ED34B6E9889C1D506E44105&amp;lang=de</t>
  </si>
  <si>
    <t>Lehrb. | Ethnologie</t>
  </si>
  <si>
    <t>rodiguezs.alexis@gmail.com</t>
  </si>
  <si>
    <t>Alfred</t>
  </si>
  <si>
    <t>Hypki</t>
  </si>
  <si>
    <t>Oberingenieur</t>
  </si>
  <si>
    <t>I. Institut for Product and Service Engineering / Produktionssysteme</t>
  </si>
  <si>
    <t>https://vvz.ruhr-uni-bochum.de/campus/all/unit.asp?gguid=0x0F583C2C15B4F8439610D2055882A861&amp;tguid=0x699D25992ED34B6E9889C1D506E44105&amp;lang=de</t>
  </si>
  <si>
    <t>+49(0)234/32-26304</t>
  </si>
  <si>
    <t>Hypki@lps.rub.de</t>
  </si>
  <si>
    <t>IC 02/747</t>
  </si>
  <si>
    <t>Ludwig</t>
  </si>
  <si>
    <t>https://vvz.ruhr-uni-bochum.de/campus/all/unit.asp?gguid=0xA41489D30B793743955DCEF5EA68D662&amp;tguid=0x699D25992ED34B6E9889C1D506E44105&amp;lang=de</t>
  </si>
  <si>
    <t>+49(0)234/32-27492</t>
  </si>
  <si>
    <t>+49(0)234/32-14409</t>
  </si>
  <si>
    <t>Alfred.Ludwig@rub.de</t>
  </si>
  <si>
    <t>IC 03/223</t>
  </si>
  <si>
    <t>Alfred Mischke</t>
  </si>
  <si>
    <t>Prof. Dr. techn.</t>
  </si>
  <si>
    <t>Mischke</t>
  </si>
  <si>
    <t>Mit der Universität verbundene Einrichtungen / Hochschule Bochum</t>
  </si>
  <si>
    <t>https://vvz.ruhr-uni-bochum.de/campus/all/unit.asp?gguid=0xAB7AE6F8E7E6524DBD38909C927DC045&amp;tguid=0x699D25992ED34B6E9889C1D506E44105&amp;lang=de</t>
  </si>
  <si>
    <t>+49(0)234/32-10514</t>
  </si>
  <si>
    <t>+49(0)234/32-14223</t>
  </si>
  <si>
    <t>Dekanat-Bi@rub.de</t>
  </si>
  <si>
    <t>IC 02/165</t>
  </si>
  <si>
    <t>Alfredo</t>
  </si>
  <si>
    <t>Micera</t>
  </si>
  <si>
    <t>II. Institut für Theoretische Physik / 	Theoretische Physik, insbesondere Computational Plasma Physics</t>
  </si>
  <si>
    <t>https://vvz.ruhr-uni-bochum.de/campus/all/unit.asp?gguid=0x11CB0E1CDEF14E55A2BA90E881672BC0&amp;tguid=0x699D25992ED34B6E9889C1D506E44105&amp;lang=de</t>
  </si>
  <si>
    <t>alfredo.micera@rub.de</t>
  </si>
  <si>
    <t>NB 7/136</t>
  </si>
  <si>
    <t>Ali Haydar Acikelli</t>
  </si>
  <si>
    <t>Ali Haydar</t>
  </si>
  <si>
    <t>Acikelli</t>
  </si>
  <si>
    <t>Marien Hospital Herne / Medizinische Klinik III (Hämatologie und internistische Onkologie)</t>
  </si>
  <si>
    <t>https://vvz.ruhr-uni-bochum.de/campus/all/unit.asp?gguid=0xF6472C6B3A1673498B19C9C1ED2804DA&amp;tguid=0x699D25992ED34B6E9889C1D506E44105&amp;lang=de</t>
  </si>
  <si>
    <t>+49(0)2323-499-1051</t>
  </si>
  <si>
    <t>AliHaydar.Acikelli@elisabethgruppe.de</t>
  </si>
  <si>
    <t>Ali</t>
  </si>
  <si>
    <t>Mohaddes</t>
  </si>
  <si>
    <t>+49(0)234/32-23073</t>
  </si>
  <si>
    <t>Ali.Mohaddes@rub.de</t>
  </si>
  <si>
    <t>IB 2/59</t>
  </si>
  <si>
    <t>Alice Dragan</t>
  </si>
  <si>
    <t>Alice</t>
  </si>
  <si>
    <t>Dragan</t>
  </si>
  <si>
    <t>+49(0)234/32-29951</t>
  </si>
  <si>
    <t>alice.dragan@rub.de</t>
  </si>
  <si>
    <t>GB /136</t>
  </si>
  <si>
    <t>Alice Lipinski</t>
  </si>
  <si>
    <t>Lipinski</t>
  </si>
  <si>
    <t>Lehrstuhl für Zellmorphologie und Molekulare Neurobiologie / AG: Molekulare Zellbiologie</t>
  </si>
  <si>
    <t>https://vvz.ruhr-uni-bochum.de/campus/all/unit.asp?gguid=0x5F80D0EB1D4052409E2121E31B2FEC97&amp;tguid=0x699D25992ED34B6E9889C1D506E44105&amp;lang=de</t>
  </si>
  <si>
    <t>+49 (0)234 / 32-22517</t>
  </si>
  <si>
    <t>alice.lipinski@rub.de</t>
  </si>
  <si>
    <t>ND 05/588</t>
  </si>
  <si>
    <t>Alicia Katharina</t>
  </si>
  <si>
    <t>Börner</t>
  </si>
  <si>
    <t>Sprachwissenschaftliches Institut / Linguistic Data Science Lab</t>
  </si>
  <si>
    <t>https://vvz.ruhr-uni-bochum.de/campus/all/unit.asp?gguid=0x48ADD7F8913B452EBB9EC21F95D482F0&amp;tguid=0x699D25992ED34B6E9889C1D506E44105&amp;lang=de</t>
  </si>
  <si>
    <t>wissenschaftliche Mitarbeiterin</t>
  </si>
  <si>
    <t>25117</t>
  </si>
  <si>
    <t>alicia.boerner@rub.de</t>
  </si>
  <si>
    <t>GA 2/142</t>
  </si>
  <si>
    <t>Alicia Schott</t>
  </si>
  <si>
    <t>Alicia</t>
  </si>
  <si>
    <t>Schott</t>
  </si>
  <si>
    <t>Fakultät für Wirtschaftswissenschaft / Betriebswirtschaftlehre, insb. Financial Accounting</t>
  </si>
  <si>
    <t>https://vvz.ruhr-uni-bochum.de/campus/all/unit.asp?gguid=0xE1398D37ED5342BB8E8842230673D19A&amp;tguid=0x699D25992ED34B6E9889C1D506E44105&amp;lang=de</t>
  </si>
  <si>
    <t>schott@wiwi.uni-frankfurt.de</t>
  </si>
  <si>
    <t>Alina</t>
  </si>
  <si>
    <t>Tausch</t>
  </si>
  <si>
    <t>Fakultät für Psychologie / Arbeitseinheit Arbeits-, Organisations- und Wirtschaftspsychologie</t>
  </si>
  <si>
    <t>https://vvz.ruhr-uni-bochum.de/campus/all/unit.asp?gguid=0x6A11A920949C4F42886999AE912B1075&amp;tguid=0x699D25992ED34B6E9889C1D506E44105&amp;lang=de</t>
  </si>
  <si>
    <t>+49(0)234/32-24608</t>
  </si>
  <si>
    <t>IB 5/173</t>
  </si>
  <si>
    <t>Alisa Maximova</t>
  </si>
  <si>
    <t>Alisa</t>
  </si>
  <si>
    <t>Maximova</t>
  </si>
  <si>
    <t>Institut für Erziehungswissenschaft / Soziale Räume und Orte nonformalen und informellen Lernens</t>
  </si>
  <si>
    <t>https://vvz.ruhr-uni-bochum.de/campus/all/unit.asp?gguid=0x693B2611FBA256438EB2E3DAED9B65FE&amp;tguid=0x699D25992ED34B6E9889C1D506E44105&amp;lang=de</t>
  </si>
  <si>
    <t>wiss. Mitarbeiterin/ Lehrbeauftragte</t>
  </si>
  <si>
    <t>alisa.maksimova@cais-research.de</t>
  </si>
  <si>
    <t>Almut Weitkämper</t>
  </si>
  <si>
    <t>Almut</t>
  </si>
  <si>
    <t>Weitkämper</t>
  </si>
  <si>
    <t>St. Josef-Hospital Bochum / Klinik für Kinder- und Jugendmedizin</t>
  </si>
  <si>
    <t>https://vvz.ruhr-uni-bochum.de/campus/all/unit.asp?gguid=0xDD1C22FE81A2B3418482013C4F47BA5F&amp;tguid=0x699D25992ED34B6E9889C1D506E44105&amp;lang=de</t>
  </si>
  <si>
    <t>+49(0)234-509-2630</t>
  </si>
  <si>
    <t>Almut.Weitkaemper@rub.de</t>
  </si>
  <si>
    <t>Alois Haas</t>
  </si>
  <si>
    <t>Prof. Dr. mult. Dr. h.c. mult.</t>
  </si>
  <si>
    <t>Alois</t>
  </si>
  <si>
    <t>Haas</t>
  </si>
  <si>
    <t>I. Anorganische Chemie / Anorganische Chemie II</t>
  </si>
  <si>
    <t>https://vvz.ruhr-uni-bochum.de/campus/all/unit.asp?gguid=0x524E2A5614AE744A80DB194BBD397C3F&amp;tguid=0x699D25992ED34B6E9889C1D506E44105&amp;lang=de</t>
  </si>
  <si>
    <t>Alois.Haas@web.de</t>
  </si>
  <si>
    <t>Aloísio Gluitz</t>
  </si>
  <si>
    <t>Aloísio</t>
  </si>
  <si>
    <t>Gluitz</t>
  </si>
  <si>
    <t>02343228182</t>
  </si>
  <si>
    <t>aloisio.gluitz@rub.de</t>
  </si>
  <si>
    <t>SH 2/207</t>
  </si>
  <si>
    <t>Alwin Luttmann</t>
  </si>
  <si>
    <t>Alwin</t>
  </si>
  <si>
    <t>Luttmann</t>
  </si>
  <si>
    <t>Technische Universität Dortmund / Leibniz-Institut für Arbeitsforschung an der TU Dortmund (IfADo)</t>
  </si>
  <si>
    <t>https://vvz.ruhr-uni-bochum.de/campus/all/unit.asp?gguid=0xD68E1F11CC5C45429E06FC33FECAC977&amp;tguid=0x699D25992ED34B6E9889C1D506E44105&amp;lang=de</t>
  </si>
  <si>
    <t>luttmann@ifado.de</t>
  </si>
  <si>
    <t>Amina Özen</t>
  </si>
  <si>
    <t>Amina</t>
  </si>
  <si>
    <t>Özen</t>
  </si>
  <si>
    <t>I. Prozessrecht und Bürgerliches Recht / Lehrstuhl für Bürgerliches Recht, Deutsches und Europäisches Arbeits- und Sozialrecht</t>
  </si>
  <si>
    <t>https://vvz.ruhr-uni-bochum.de/campus/all/unit.asp?gguid=0x4108E50DD1E51E45A03FD6E51B8E23F8&amp;tguid=0x699D25992ED34B6E9889C1D506E44105&amp;lang=de</t>
  </si>
  <si>
    <t>+49 (0)234 / 32-27682</t>
  </si>
  <si>
    <t>amina.oezen@ruhr-uni-bochum.de</t>
  </si>
  <si>
    <t>GD E1/519</t>
  </si>
  <si>
    <t>Amir Minovi</t>
  </si>
  <si>
    <t>Amir</t>
  </si>
  <si>
    <t>Minovi</t>
  </si>
  <si>
    <t>St. Elisabeth-Krankenhaus Köln-Hohenlind / Klinik für Hals-, Nasen-, Ohrenheilkunde</t>
  </si>
  <si>
    <t>https://vvz.ruhr-uni-bochum.de/campus/all/unit.asp?gguid=0xE181C5B37D091142AD3BAA38CADB5DA3&amp;tguid=0x699D25992ED34B6E9889C1D506E44105&amp;lang=de</t>
  </si>
  <si>
    <t>Chefarzt</t>
  </si>
  <si>
    <t>+49 221 4677-1501</t>
  </si>
  <si>
    <t>+49 221 4677-1508</t>
  </si>
  <si>
    <t>Amir.Minovi@hohenlind.de</t>
  </si>
  <si>
    <t>Amrei Stammann</t>
  </si>
  <si>
    <t>Amrei</t>
  </si>
  <si>
    <t>Stammann</t>
  </si>
  <si>
    <t>Fakultät für Wirtschaftswissenschaft / Chair of Empirical Economics</t>
  </si>
  <si>
    <t>https://vvz.ruhr-uni-bochum.de/campus/all/unit.asp?gguid=0x3111D594BAE5AF418DF7008FD4ECCB1C&amp;tguid=0x699D25992ED34B6E9889C1D506E44105&amp;lang=de</t>
  </si>
  <si>
    <t>02343222875</t>
  </si>
  <si>
    <t>amrei.stammann@rub.de</t>
  </si>
  <si>
    <t>GD 03/373</t>
  </si>
  <si>
    <t>Ana Isabel Martín Ibañez</t>
  </si>
  <si>
    <t>Ana Isabel</t>
  </si>
  <si>
    <t>Martín Ibañez</t>
  </si>
  <si>
    <t>Ana.Martin@rub.de</t>
  </si>
  <si>
    <t>Anastasia Nechaeva</t>
  </si>
  <si>
    <t>Anastasia</t>
  </si>
  <si>
    <t>Nechaeva</t>
  </si>
  <si>
    <t>Anastasia.Nechaeva@rub.de</t>
  </si>
  <si>
    <t>Ancla Müller</t>
  </si>
  <si>
    <t>Ancla</t>
  </si>
  <si>
    <t>Müller</t>
  </si>
  <si>
    <t>III. Astronomisches Institut / Astronomie</t>
  </si>
  <si>
    <t>https://vvz.ruhr-uni-bochum.de/campus/all/unit.asp?gguid=0x38D6693B59C65A469764B0F221E4158C&amp;tguid=0x699D25992ED34B6E9889C1D506E44105&amp;lang=de</t>
  </si>
  <si>
    <t>amueller@astro.rub.de</t>
  </si>
  <si>
    <t>GAFO 03/957</t>
  </si>
  <si>
    <t>Anco</t>
  </si>
  <si>
    <t>Peeters</t>
  </si>
  <si>
    <t>Fakultät für Philosophie und Erziehungswissenschaft / Lehreinheit Philosophie</t>
  </si>
  <si>
    <t>+49(0)234 32-27159</t>
  </si>
  <si>
    <t>anco.peeters@rub.de</t>
  </si>
  <si>
    <t>GA 04/140</t>
  </si>
  <si>
    <t>Andre Banning</t>
  </si>
  <si>
    <t>Andre</t>
  </si>
  <si>
    <t>Banning</t>
  </si>
  <si>
    <t>Institut für Geologie, Mineralogie und Geophysik / Angewandte Geologie</t>
  </si>
  <si>
    <t>https://vvz.ruhr-uni-bochum.de/campus/all/unit.asp?gguid=0x11E80EBAA252B5478B7FBC2CE68D9F4A&amp;tguid=0x699D25992ED34B6E9889C1D506E44105&amp;lang=de</t>
  </si>
  <si>
    <t>+49(0)234/32-23298</t>
  </si>
  <si>
    <t>Andre.Banning@rub.de</t>
  </si>
  <si>
    <t>NA 3/128</t>
  </si>
  <si>
    <t>Andre Bohmeier</t>
  </si>
  <si>
    <t>Bohmeier</t>
  </si>
  <si>
    <t>Juristische Fakultät / Institut für Sozialrecht</t>
  </si>
  <si>
    <t>https://vvz.ruhr-uni-bochum.de/campus/all/unit.asp?gguid=0xDEBAA83371C9F6468E1E38F884CE359C&amp;tguid=0x699D25992ED34B6E9889C1D506E44105&amp;lang=de</t>
  </si>
  <si>
    <t>+49(0)234/32-25255</t>
  </si>
  <si>
    <t>+49(0)234/32-14359</t>
  </si>
  <si>
    <t>A.Bohmeier@rub.de</t>
  </si>
  <si>
    <t>NA 6/36</t>
  </si>
  <si>
    <t>Andre Gurr</t>
  </si>
  <si>
    <t>Gurr</t>
  </si>
  <si>
    <t>Als Universitätskliniken eingebundene Abteilungen / Universitätsklinik für Hals-Nasen-Ohrenheilkunde und Kopf- und Halschirurgie am St. Elisabeth-Hospital Bochum</t>
  </si>
  <si>
    <t>https://vvz.ruhr-uni-bochum.de/campus/all/unit.asp?gguid=0xB3942D1831213344B608EDBC1A5401F4&amp;tguid=0x699D25992ED34B6E9889C1D506E44105&amp;lang=de</t>
  </si>
  <si>
    <t>Andre.Gurr@rub.de</t>
  </si>
  <si>
    <t>Andre Mursch</t>
  </si>
  <si>
    <t>Mursch</t>
  </si>
  <si>
    <t>Fakultät für Biologie und Biotechnologie / Lehrstuhl für Evolutionsökologie und Biodiversität der Tiere</t>
  </si>
  <si>
    <t>https://vvz.ruhr-uni-bochum.de/campus/all/unit.asp?gguid=0xE7C7479832CD1E4E8EA04D960CE92D80&amp;tguid=0x699D25992ED34B6E9889C1D506E44105&amp;lang=de</t>
  </si>
  <si>
    <t>+49(0)234/32-24501</t>
  </si>
  <si>
    <t>Andre.Mursch@rub.de</t>
  </si>
  <si>
    <t>Andre Sander</t>
  </si>
  <si>
    <t>Sander</t>
  </si>
  <si>
    <t>Andre.Sander@bergmannsheil.de</t>
  </si>
  <si>
    <t>Andrea Führer</t>
  </si>
  <si>
    <t>Andrea</t>
  </si>
  <si>
    <t>Führer</t>
  </si>
  <si>
    <t>Fakultät für Psychologie / Arbeitseinheit Sozialpsychologie</t>
  </si>
  <si>
    <t>https://vvz.ruhr-uni-bochum.de/campus/all/unit.asp?gguid=0x495EEBEA37476446B37B4C5228282EB4&amp;tguid=0x699D25992ED34B6E9889C1D506E44105&amp;lang=de</t>
  </si>
  <si>
    <t>32 22218</t>
  </si>
  <si>
    <t>Andrea.Fuehrer@rub.de</t>
  </si>
  <si>
    <t>IB 4/0075</t>
  </si>
  <si>
    <t>Andrea Hachenberg</t>
  </si>
  <si>
    <t>Hachenberg</t>
  </si>
  <si>
    <t>Institut für Geologie, Mineralogie und Geophysik / Sediment- und Isotopengeologie</t>
  </si>
  <si>
    <t>https://vvz.ruhr-uni-bochum.de/campus/all/unit.asp?gguid=0x203AF55CD2A2E641ADCBD65FF36D4E6E&amp;tguid=0x699D25992ED34B6E9889C1D506E44105&amp;lang=de</t>
  </si>
  <si>
    <t>+49(0)234/32-23673</t>
  </si>
  <si>
    <t>+49(0)234/32-14120</t>
  </si>
  <si>
    <t>Andrea.Hachenberg@rub.de</t>
  </si>
  <si>
    <t>IA 5/165</t>
  </si>
  <si>
    <t>Andrea Jaspert-Grehl</t>
  </si>
  <si>
    <t>Jaspert-Grehl</t>
  </si>
  <si>
    <t>Privatdozentin</t>
  </si>
  <si>
    <t>Alfried Krupp Krankenhaus Rüttenscheid / Klinik für Neurologie mit Klinischer Neurophysiologie</t>
  </si>
  <si>
    <t>https://vvz.ruhr-uni-bochum.de/campus/all/unit.asp?gguid=0xB39BBFA885C5D64FBE2BB71BCE45836C&amp;tguid=0x699D25992ED34B6E9889C1D506E44105&amp;lang=de</t>
  </si>
  <si>
    <t>Oberärztin</t>
  </si>
  <si>
    <t>+49(0)201-434-2532</t>
  </si>
  <si>
    <t>+49(0)201-434-2377</t>
  </si>
  <si>
    <t>Andrea.Jaspert-Grehl@krupp-krankenhaus.de</t>
  </si>
  <si>
    <t>Kahnert</t>
  </si>
  <si>
    <t>Andrea.Kahnert@rub.de</t>
  </si>
  <si>
    <t>SW 2/125</t>
  </si>
  <si>
    <t>Andrea Kaus</t>
  </si>
  <si>
    <t>Kaus</t>
  </si>
  <si>
    <t>Universitätsverwaltung / Dezernat 6 - Organisations- und Personalentwicklung</t>
  </si>
  <si>
    <t>https://vvz.ruhr-uni-bochum.de/campus/all/unit.asp?gguid=0x61E3EEBE3F2AD2458F131C4EFAACA1A8&amp;tguid=0x699D25992ED34B6E9889C1D506E44105&amp;lang=de</t>
  </si>
  <si>
    <t>Dezernentin</t>
  </si>
  <si>
    <t>+49(0)234/32-25556</t>
  </si>
  <si>
    <t>+49(0)234/32-05556</t>
  </si>
  <si>
    <t>Andrea.Kaus@uv.rub.de</t>
  </si>
  <si>
    <t>UV 3/332</t>
  </si>
  <si>
    <t>Andrea Kießling</t>
  </si>
  <si>
    <t>Kießling</t>
  </si>
  <si>
    <t>III. Öffentliches Recht / Öffentliches Recht, Staats- und Verwaltungsrecht mit besonderer Berücksichtigung des Sozialrechts</t>
  </si>
  <si>
    <t>https://vvz.ruhr-uni-bochum.de/campus/all/unit.asp?gguid=0xC840CBF14EB1C24FA433DDDADB053E15&amp;tguid=0x699D25992ED34B6E9889C1D506E44105&amp;lang=de</t>
  </si>
  <si>
    <t>wissen</t>
  </si>
  <si>
    <t>+49 234/32-26818</t>
  </si>
  <si>
    <t>Andrea.Kiessling@rub.de</t>
  </si>
  <si>
    <t>GD 2-437</t>
  </si>
  <si>
    <t>Koch-Thiele</t>
  </si>
  <si>
    <t>Institut für Erziehungswissenschaft / Lehr- und Lernforschung</t>
  </si>
  <si>
    <t>https://vvz.ruhr-uni-bochum.de/campus/all/unit.asp?gguid=0xBCA90A07F3BC544BB6230AF461CAC28D&amp;tguid=0x699D25992ED34B6E9889C1D506E44105&amp;lang=de</t>
  </si>
  <si>
    <t>wiss. Mitarbeiterin</t>
  </si>
  <si>
    <t>32-28067</t>
  </si>
  <si>
    <t>andrea.koch-thiele@rub.de</t>
  </si>
  <si>
    <t>GA 1/142</t>
  </si>
  <si>
    <t>Andrea Kotlinski</t>
  </si>
  <si>
    <t>Kotlinski</t>
  </si>
  <si>
    <t>Fakultät für Sportwissenschaft / Sportpädagogik / Sportdidaktik</t>
  </si>
  <si>
    <t>https://vvz.ruhr-uni-bochum.de/campus/all/unit.asp?gguid=0x578D36093C1D8E469AF71D1B23BD609D&amp;tguid=0x699D25992ED34B6E9889C1D506E44105&amp;lang=de</t>
  </si>
  <si>
    <t>+49(0)234/32-27666</t>
  </si>
  <si>
    <t>Andrea.Kotlinski@rub.de</t>
  </si>
  <si>
    <t>Andrea Lohse</t>
  </si>
  <si>
    <t>Lohse</t>
  </si>
  <si>
    <t>I. Prozessrecht und Bürgerliches Recht / Lehrstuhl für Bürgerliches Recht, Handels- und Wirtschaftsrecht (einschließlich Berg- und Energierecht)</t>
  </si>
  <si>
    <t>https://vvz.ruhr-uni-bochum.de/campus/all/unit.asp?gguid=0xC2E49810F9985048B0846FF580573ED6&amp;tguid=0x699D25992ED34B6E9889C1D506E44105&amp;lang=de</t>
  </si>
  <si>
    <t>+49(0)234/32-22854</t>
  </si>
  <si>
    <t>+49(0)234/32-14330</t>
  </si>
  <si>
    <t>WirtR@rub.de</t>
  </si>
  <si>
    <t>GD 2-325</t>
  </si>
  <si>
    <t>Andrea Marschall</t>
  </si>
  <si>
    <t>Marschall</t>
  </si>
  <si>
    <t>Technische Mitarbeiterin</t>
  </si>
  <si>
    <t>Fakultät für Elektrotechnik und Informationstechnik / Professur für Automatisierungstechnik und Prozessinformatik</t>
  </si>
  <si>
    <t>https://vvz.ruhr-uni-bochum.de/campus/all/unit.asp?gguid=0x38089E61A3F2E345BF4CD6CB5C43A2EF&amp;tguid=0x699D25992ED34B6E9889C1D506E44105&amp;lang=de</t>
  </si>
  <si>
    <t>Medientechnische Assistentin</t>
  </si>
  <si>
    <t>(+49)(0)234 / 32 - 23221</t>
  </si>
  <si>
    <t>+49(0)234/32-14101</t>
  </si>
  <si>
    <t>Marschall@atp.rub.de</t>
  </si>
  <si>
    <t>ID 2/521</t>
  </si>
  <si>
    <t>Andrea Mönk</t>
  </si>
  <si>
    <t>Mönk</t>
  </si>
  <si>
    <t>Ltd. Ärztin</t>
  </si>
  <si>
    <t>+49(0)2921-350-9314</t>
  </si>
  <si>
    <t>Andrea.Moenk@wkp-lwl.org</t>
  </si>
  <si>
    <t>Andrea Rivera Quesada</t>
  </si>
  <si>
    <t>Rivera Quesada</t>
  </si>
  <si>
    <t>andrea.riveraquesada@rub.de</t>
  </si>
  <si>
    <t>Andrea Seburschenich</t>
  </si>
  <si>
    <t>Seburschenich</t>
  </si>
  <si>
    <t>Verw.-Oberinspektorin</t>
  </si>
  <si>
    <t>Abteilung 6 - Reisekosten, Beihilfe in Krankheitsfällen, Nebentätigkeitsangelegenheiten, Umzugsksoten, Trennungsentschädiungen, Exkursionsabrechnungen / Reisekostenangelegenheiten</t>
  </si>
  <si>
    <t>https://vvz.ruhr-uni-bochum.de/campus/all/unit.asp?gguid=0xADFFA906DE4BB841AECC2722AE00350A&amp;tguid=0x699D25992ED34B6E9889C1D506E44105&amp;lang=de</t>
  </si>
  <si>
    <t>Sachbearbeiterin</t>
  </si>
  <si>
    <t>+49(0)234/32-22137</t>
  </si>
  <si>
    <t>+49(0)234/32-14289</t>
  </si>
  <si>
    <t>Andrea.Seburschenich@uv.rub.de</t>
  </si>
  <si>
    <t>UV 2/224</t>
  </si>
  <si>
    <t>Tannapfel</t>
  </si>
  <si>
    <t>Abteilungen ohne Zuordnung zu einem Institut / Institut für Pathologie der Ruhr-Universität Bochum - Georgius Agricola Stiftung Ruhr</t>
  </si>
  <si>
    <t>https://vvz.ruhr-uni-bochum.de/campus/all/unit.asp?gguid=0xB74947FB2CA2044CB43547B79A823540&amp;tguid=0x699D25992ED34B6E9889C1D506E44105&amp;lang=de</t>
  </si>
  <si>
    <t>Direktorin</t>
  </si>
  <si>
    <t>+49(0)234-302-4800</t>
  </si>
  <si>
    <t>+49(0)234-302-4809</t>
  </si>
  <si>
    <t>Andrea.Tannapfel@rub.de</t>
  </si>
  <si>
    <t>Andrea Urban-Tata</t>
  </si>
  <si>
    <t>Urban-Tata</t>
  </si>
  <si>
    <t>Dekanat - Medizinische Fakultät / Prüfungsbüro - Medizinische Fakultät</t>
  </si>
  <si>
    <t>https://vvz.ruhr-uni-bochum.de/campus/all/unit.asp?gguid=0xEE50DBD66F6DA8408A0E3E8FE85BA831&amp;tguid=0x699D25992ED34B6E9889C1D506E44105&amp;lang=de</t>
  </si>
  <si>
    <t>+49 234 32-24944</t>
  </si>
  <si>
    <t>andrea.urban-tata@ruhr-uni-bochum.de</t>
  </si>
  <si>
    <t>MA 4/59a</t>
  </si>
  <si>
    <t>Andrea Wegner</t>
  </si>
  <si>
    <t>Verw.-Hauptsekretärin</t>
  </si>
  <si>
    <t>Abteilung 3 - Wissenschaftliche Mitarbeiterinnen und Mitarbeiter, Lektorinnen und Lektoren (Haushalt / Drittmittel) / Personalangelegenheiten der Lektorinnen und Lektoren und der wissenschaftlichen Mitarbeiterinnen und Mitarbeiter</t>
  </si>
  <si>
    <t>https://vvz.ruhr-uni-bochum.de/campus/all/unit.asp?gguid=0x42945C12B142384FBF3A9122B273130F&amp;tguid=0x699D25992ED34B6E9889C1D506E44105&amp;lang=de</t>
  </si>
  <si>
    <t>+49(0)234/32-23850</t>
  </si>
  <si>
    <t>Andrea.Wegner@uv.rub.de</t>
  </si>
  <si>
    <t>UV 2/277</t>
  </si>
  <si>
    <t>Andreas Bastian</t>
  </si>
  <si>
    <t>Andreas</t>
  </si>
  <si>
    <t>Bastian</t>
  </si>
  <si>
    <t>Marienkrankenhaus Kassel / Medizinische Klinik / Pneumologie</t>
  </si>
  <si>
    <t>https://vvz.ruhr-uni-bochum.de/campus/all/unit.asp?gguid=0xCF10F71B1FB2B0498DAC3E4B39A87E66&amp;tguid=0x699D25992ED34B6E9889C1D506E44105&amp;lang=de</t>
  </si>
  <si>
    <t>+49(0)561-8073-1202</t>
  </si>
  <si>
    <t>a.bastian@marienkrankenhaus-kassel.de</t>
  </si>
  <si>
    <t>Andreas Bergmann</t>
  </si>
  <si>
    <t>Bergmann</t>
  </si>
  <si>
    <t>rubrum@rub.de</t>
  </si>
  <si>
    <t>GD E 2/508</t>
  </si>
  <si>
    <t>Bierwald</t>
  </si>
  <si>
    <t>Fakultät für Philologie / III. Germanistisches Institut</t>
  </si>
  <si>
    <t>https://vvz.ruhr-uni-bochum.de/campus/all/unit.asp?gguid=0x69060AF59649A74C8207B462D54359F6&amp;tguid=0x699D25992ED34B6E9889C1D506E44105&amp;lang=de</t>
  </si>
  <si>
    <t>+49-(0)234-32-28577</t>
  </si>
  <si>
    <t>GB 4/142</t>
  </si>
  <si>
    <t>Andreas Bonse</t>
  </si>
  <si>
    <t>Bonse</t>
  </si>
  <si>
    <t>https://vvz.ruhr-uni-bochum.de/campus/all/unit.asp?gguid=0xB7ECDB1D1FBBDF49B56A6C11495B35A4&amp;tguid=0x699D25992ED34B6E9889C1D506E44105&amp;lang=de</t>
  </si>
  <si>
    <t>Leiter</t>
  </si>
  <si>
    <t>+49(0)234/32-25318</t>
  </si>
  <si>
    <t>+49(0)234/32-14141</t>
  </si>
  <si>
    <t>Andreas.Bonse@rub.de</t>
  </si>
  <si>
    <t>GD 03/526</t>
  </si>
  <si>
    <t>Andreas Breuer-Kaiser</t>
  </si>
  <si>
    <t>Breuer-Kaiser</t>
  </si>
  <si>
    <t>St. Josef-Hospital Bochum / Klinik für Anästhesiologie</t>
  </si>
  <si>
    <t>https://vvz.ruhr-uni-bochum.de/campus/all/unit.asp?gguid=0x796976B2864B09408743CEDFA4584BC8&amp;tguid=0x699D25992ED34B6E9889C1D506E44105&amp;lang=de</t>
  </si>
  <si>
    <t>+49 234 509-6702</t>
  </si>
  <si>
    <t>a.breuer-kaiser@klinikum-bochum.de</t>
  </si>
  <si>
    <t>Burger</t>
  </si>
  <si>
    <t>https://vvz.ruhr-uni-bochum.de/campus/all/unit.asp?gguid=0x030F2DD3D40F9640993830948FE84E61&amp;tguid=0x699D25992ED34B6E9889C1D506E44105&amp;lang=de</t>
  </si>
  <si>
    <t>+49(0)234/32-27247</t>
  </si>
  <si>
    <t>Andreas.Burger@rub.de</t>
  </si>
  <si>
    <t>MA 0/41</t>
  </si>
  <si>
    <t>Andreas Docter</t>
  </si>
  <si>
    <t>Docter</t>
  </si>
  <si>
    <t>I. Institut for Product and Service Engineering / Industrie- und Fahrzeugantriebstechnik</t>
  </si>
  <si>
    <t>https://vvz.ruhr-uni-bochum.de/campus/all/unit.asp?gguid=0x169E9A4C6F51F44A8C9DFD34FF4CC285&amp;tguid=0x699D25992ED34B6E9889C1D506E44105&amp;lang=de</t>
  </si>
  <si>
    <t>+49(0)234/32-22867</t>
  </si>
  <si>
    <t>+49(0)234/32-14160</t>
  </si>
  <si>
    <t>andreas.docter@magna.com</t>
  </si>
  <si>
    <t>IC 1/63</t>
  </si>
  <si>
    <t>Andreas Döpelheuer</t>
  </si>
  <si>
    <t>Döpelheuer</t>
  </si>
  <si>
    <t>II. Institut für Energietechnik / Antriebstechnik (DLR e.V., Köln-Porz)</t>
  </si>
  <si>
    <t>https://vvz.ruhr-uni-bochum.de/campus/all/unit.asp?gguid=0xBB186FE8F034B5449FAC1C7218B0A8FE&amp;tguid=0x699D25992ED34B6E9889C1D506E44105&amp;lang=de</t>
  </si>
  <si>
    <t>+49(0)234/32-24505</t>
  </si>
  <si>
    <t>+49(0)234/32-14358</t>
  </si>
  <si>
    <t>Andreas.Doepelheuer@dlr.de</t>
  </si>
  <si>
    <t>IC 2/63</t>
  </si>
  <si>
    <t>Andreas Ebert</t>
  </si>
  <si>
    <t>Ebert</t>
  </si>
  <si>
    <t>LWL-Universitätsklinikum Bochum / Klinik für Psychiatrie, Psychotherapie und Präventivmedizin</t>
  </si>
  <si>
    <t>https://vvz.ruhr-uni-bochum.de/campus/all/unit.asp?gguid=0x8BA7D2537D3A4A448522E3F436DBCCF5&amp;tguid=0x699D25992ED34B6E9889C1D506E44105&amp;lang=de</t>
  </si>
  <si>
    <t>+49(0)234-5077-0</t>
  </si>
  <si>
    <t>Andreas.Ebert@wkp-lwl.org</t>
  </si>
  <si>
    <t>Faissner</t>
  </si>
  <si>
    <t>+49(0)234/32-23851</t>
  </si>
  <si>
    <t>+49(0)234/32-14313</t>
  </si>
  <si>
    <t>Andreas.Faissner@rub.de</t>
  </si>
  <si>
    <t>Mi 11-12</t>
  </si>
  <si>
    <t>NDEF 05/594</t>
  </si>
  <si>
    <t>Farwick</t>
  </si>
  <si>
    <t>Professor</t>
  </si>
  <si>
    <t>Geographisches Institut / Geographie II (Wirtschafts- und Sozialgeographie)</t>
  </si>
  <si>
    <t>https://vvz.ruhr-uni-bochum.de/campus/all/unit.asp?gguid=0xC0AAF12BA20C634AB5B05BD49A6F8DEC&amp;tguid=0x699D25992ED34B6E9889C1D506E44105&amp;lang=de</t>
  </si>
  <si>
    <t>+49(0)234/32-23356</t>
  </si>
  <si>
    <t>+49(0)234/32-14484</t>
  </si>
  <si>
    <t>Andreas.Farwick@rub.de</t>
  </si>
  <si>
    <t>Di 11:00-12:00</t>
  </si>
  <si>
    <t>IA 5/133</t>
  </si>
  <si>
    <t>Andreas Gerster</t>
  </si>
  <si>
    <t>Gerster</t>
  </si>
  <si>
    <t>+(0)49234-32/25341</t>
  </si>
  <si>
    <t>andreas.gerster@rwi-essen.de</t>
  </si>
  <si>
    <t>GD 03/361</t>
  </si>
  <si>
    <t>Andreas Günther</t>
  </si>
  <si>
    <t>Günther</t>
  </si>
  <si>
    <t>+49(0)234/32-23992</t>
  </si>
  <si>
    <t>Dorothee-Guenther@t-online.de</t>
  </si>
  <si>
    <t>GA 4/147</t>
  </si>
  <si>
    <t>Hauptmann</t>
  </si>
  <si>
    <t>II. Archäologische Wissenschaften / II. Ur- und Frühgeschichte</t>
  </si>
  <si>
    <t>https://vvz.ruhr-uni-bochum.de/campus/all/unit.asp?gguid=0x0E72F6E12B95C24B925BAC494DE8D79D&amp;tguid=0x699D25992ED34B6E9889C1D506E44105&amp;lang=de</t>
  </si>
  <si>
    <t>0234 28253827</t>
  </si>
  <si>
    <t>andreas.hauptmann@bergbaumuseum.de</t>
  </si>
  <si>
    <t>Helmedach</t>
  </si>
  <si>
    <t>I. Historisches Institut / Zentrum für Mittelmeerstudien</t>
  </si>
  <si>
    <t>https://vvz.ruhr-uni-bochum.de/campus/all/unit.asp?gguid=0xAF0565507DE186409C44BA3237E37394&amp;tguid=0x699D25992ED34B6E9889C1D506E44105&amp;lang=de</t>
  </si>
  <si>
    <t>Wissenschaftlicher Mitarbeiter um Zentrum für Mittelmeerstudien</t>
  </si>
  <si>
    <t>andreas.helmedach@rub.de</t>
  </si>
  <si>
    <t>Am Bergbaumuseum 31, 44791 Bochum</t>
  </si>
  <si>
    <t>Andreas Henkelmann</t>
  </si>
  <si>
    <t>Henkelmann</t>
  </si>
  <si>
    <t>Pastoraltheologie / Zentrum für angewandte Pastoraltheologie</t>
  </si>
  <si>
    <t>https://vvz.ruhr-uni-bochum.de/campus/all/unit.asp?gguid=0x50BCB9E8A37A8045AD5C6A7B11649C36&amp;tguid=0x699D25992ED34B6E9889C1D506E44105&amp;lang=de</t>
  </si>
  <si>
    <t>+49(0)234/32-25662</t>
  </si>
  <si>
    <t>Andreas.Henkelmann@rub.de</t>
  </si>
  <si>
    <t>GA 6/29</t>
  </si>
  <si>
    <t>Hinz</t>
  </si>
  <si>
    <t>Fakultät für Elektrotechnik und Informationstechnik / Professur für Elektronische Schaltungstechnik</t>
  </si>
  <si>
    <t>https://vvz.ruhr-uni-bochum.de/campus/all/unit.asp?gguid=0x2BCF0F0231418B44A80F39F02C322F3E&amp;tguid=0x699D25992ED34B6E9889C1D506E44105&amp;lang=de</t>
  </si>
  <si>
    <t>(+49)(0)234 / 32 - 28477</t>
  </si>
  <si>
    <t>(+49)(0)234/32-14168</t>
  </si>
  <si>
    <t>Andreas.Hinz@est.rub.de</t>
  </si>
  <si>
    <t>ID 03/267</t>
  </si>
  <si>
    <t>Andreas Jurgeleit</t>
  </si>
  <si>
    <t>Jurgeleit</t>
  </si>
  <si>
    <t>+49(0)234/32-22856</t>
  </si>
  <si>
    <t>jurgeleitandreas@gmail.com</t>
  </si>
  <si>
    <t>GD E2/ 507</t>
  </si>
  <si>
    <t>Andreas Jähnert</t>
  </si>
  <si>
    <t>Jähnert</t>
  </si>
  <si>
    <t>Universitätsklinikum Knappschaftskrankenhaus Bochum / Medizinische Klinik</t>
  </si>
  <si>
    <t>https://vvz.ruhr-uni-bochum.de/campus/all/unit.asp?gguid=0x33F60ACBC62084419D483ED407414A8F&amp;tguid=0x699D25992ED34B6E9889C1D506E44105&amp;lang=de</t>
  </si>
  <si>
    <t>+49(0)234-299-0</t>
  </si>
  <si>
    <t>Andreas.Jaehnert@rub.de</t>
  </si>
  <si>
    <t>Andreas Kaiser</t>
  </si>
  <si>
    <t>Kaiser</t>
  </si>
  <si>
    <t>+49(0)234-509-3211(Sek.)</t>
  </si>
  <si>
    <t>Andreas.Kaiser@rub.de</t>
  </si>
  <si>
    <t>Kilzer</t>
  </si>
  <si>
    <t>https://vvz.ruhr-uni-bochum.de/campus/all/unit.asp?gguid=0x04357EF412294BDC804FAE2B6BF45A85&amp;tguid=0x699D25992ED34B6E9889C1D506E44105&amp;lang=de</t>
  </si>
  <si>
    <t>Kilzer@vtp.rub.de</t>
  </si>
  <si>
    <t>Andreas Koster</t>
  </si>
  <si>
    <t>Koster</t>
  </si>
  <si>
    <t>Herz- und Diabeteszentrum NRW / Institut für Anästhesiologie</t>
  </si>
  <si>
    <t>https://vvz.ruhr-uni-bochum.de/campus/all/unit.asp?gguid=0xE36D8E199CB02A4CB900802D228A591C&amp;tguid=0x699D25992ED34B6E9889C1D506E44105&amp;lang=de</t>
  </si>
  <si>
    <t>+49(0)5731-97-1128</t>
  </si>
  <si>
    <t>+49(0)5731-97-2196</t>
  </si>
  <si>
    <t>AKoster@hdz-nrw.de</t>
  </si>
  <si>
    <t>Kreyßig</t>
  </si>
  <si>
    <t>I. Institut für Experimentalphysik / Experimentalphysik, insbesondere Festkörperphysik</t>
  </si>
  <si>
    <t>https://vvz.ruhr-uni-bochum.de/campus/all/unit.asp?gguid=0xC9588828EDBA71409D2A609F07CD1F71&amp;tguid=0x699D25992ED34B6E9889C1D506E44105&amp;lang=de</t>
  </si>
  <si>
    <t>0234/32-23648</t>
  </si>
  <si>
    <t>0234/3214173</t>
  </si>
  <si>
    <t>andreas.kreyssig@rub.de</t>
  </si>
  <si>
    <t>NB 4/130</t>
  </si>
  <si>
    <t>Andreas Kuczera</t>
  </si>
  <si>
    <t>Kuczera</t>
  </si>
  <si>
    <t>I. Historisches Institut / Geschichte des Früh- und Hochmittelalters und Historische Hilfswissenschaften</t>
  </si>
  <si>
    <t>https://vvz.ruhr-uni-bochum.de/campus/all/unit.asp?gguid=0xC686D1B6B40C1E49BF84D74EE9B7FCBA&amp;tguid=0x699D25992ED34B6E9889C1D506E44105&amp;lang=de</t>
  </si>
  <si>
    <t>+49(0)234/32-22534</t>
  </si>
  <si>
    <t>andreas.kuczera@geschichte.uni-giessen.de</t>
  </si>
  <si>
    <t>GA 4/39</t>
  </si>
  <si>
    <t>Luh</t>
  </si>
  <si>
    <t>https://vvz.ruhr-uni-bochum.de/campus/all/unit.asp?gguid=0x3E9000C888B63442867253C1D2D04541&amp;tguid=0x699D25992ED34B6E9889C1D506E44105&amp;lang=de</t>
  </si>
  <si>
    <t>Bibliotheksbeauftragter</t>
  </si>
  <si>
    <t>+49(0)234/32-27490</t>
  </si>
  <si>
    <t>+49(0)234/32-14246</t>
  </si>
  <si>
    <t>Andreas.Luh@rub.de</t>
  </si>
  <si>
    <t>Löschel</t>
  </si>
  <si>
    <t>Fakultät für Wirtschaftswissenschaft / Umwelt-/Ressourcenökonomik und Nachhaltigkeit</t>
  </si>
  <si>
    <t>https://vvz.ruhr-uni-bochum.de/campus/all/unit.asp?gguid=0x399DA613ACDB4F91AB5619A3AB0BB981&amp;tguid=0x699D25992ED34B6E9889C1D506E44105&amp;lang=de</t>
  </si>
  <si>
    <t>02343228335</t>
  </si>
  <si>
    <t>Andreas.Loeschel@rub.de</t>
  </si>
  <si>
    <t>GD 02/311</t>
  </si>
  <si>
    <t>Mügge</t>
  </si>
  <si>
    <t>https://vvz.ruhr-uni-bochum.de/campus/all/unit.asp?gguid=0x7C82DBC5DC0918449971953BA4E64395&amp;tguid=0x699D25992ED34B6E9889C1D506E44105&amp;lang=de</t>
  </si>
  <si>
    <t>+49(0)234-302-6050</t>
  </si>
  <si>
    <t>+49(0)234-509-2303</t>
  </si>
  <si>
    <t>Andreas.Muegge@rub.de</t>
  </si>
  <si>
    <t>Andreas Neumann</t>
  </si>
  <si>
    <t>Neumann</t>
  </si>
  <si>
    <t>Städt. Kliniken Neuss / HNO Klinik</t>
  </si>
  <si>
    <t>https://vvz.ruhr-uni-bochum.de/campus/all/unit.asp?gguid=0xAE69C275F7A68F4BBC9F9CA8660818D8&amp;tguid=0x699D25992ED34B6E9889C1D506E44105&amp;lang=de</t>
  </si>
  <si>
    <t>+49(0)2131-888-2101</t>
  </si>
  <si>
    <t>+49(0)2131-888-2199</t>
  </si>
  <si>
    <t>ANeumann@lukasneuss.de</t>
  </si>
  <si>
    <t>Ostendorf</t>
  </si>
  <si>
    <t>https://vvz.ruhr-uni-bochum.de/campus/all/unit.asp?gguid=0x67404AB2C3254F4486BC939CC83C5622&amp;tguid=0x699D25992ED34B6E9889C1D506E44105&amp;lang=de</t>
  </si>
  <si>
    <t>+49(0)234/32-23393</t>
  </si>
  <si>
    <t>+49(0)234/32-14259</t>
  </si>
  <si>
    <t>Andreas.Ostendorf@rub.de</t>
  </si>
  <si>
    <t>ID 05/617</t>
  </si>
  <si>
    <t>Parensen</t>
  </si>
  <si>
    <t>Fakultät für Sportwissenschaft / Sportmanagement</t>
  </si>
  <si>
    <t>https://vvz.ruhr-uni-bochum.de/campus/all/unit.asp?gguid=0xE9A63D4DF8DDF84D865E4ED9BBF72EAD&amp;tguid=0x699D25992ED34B6E9889C1D506E44105&amp;lang=de</t>
  </si>
  <si>
    <t>+49(0)234/32-23781</t>
  </si>
  <si>
    <t>Andreas.Parensen@rub.de</t>
  </si>
  <si>
    <t>Di. 13.00 - 14.00 Uhr</t>
  </si>
  <si>
    <t>SW 2/035</t>
  </si>
  <si>
    <t>Penner</t>
  </si>
  <si>
    <t>+49(0)234/32-29169</t>
  </si>
  <si>
    <t>apenner@med-juris.de</t>
  </si>
  <si>
    <t>GC 6/135</t>
  </si>
  <si>
    <t>apl. Prof. Dr. rer. nat.</t>
  </si>
  <si>
    <t>Pflitsch</t>
  </si>
  <si>
    <t>Geographisches Institut / Klimageographie</t>
  </si>
  <si>
    <t>https://vvz.ruhr-uni-bochum.de/campus/all/unit.asp?gguid=0x0FF92D831A59D649811BD125FC0B777A&amp;tguid=0x699D25992ED34B6E9889C1D506E44105&amp;lang=de</t>
  </si>
  <si>
    <t>+49(0)234/32-26707</t>
  </si>
  <si>
    <t>+49(0)234/32-14469</t>
  </si>
  <si>
    <t>Andreas.Pflitsch@rub.de</t>
  </si>
  <si>
    <t>IA 6/101</t>
  </si>
  <si>
    <t>Andreas Pieper</t>
  </si>
  <si>
    <t>Pieper</t>
  </si>
  <si>
    <t>Marien Hospital Herne / Medizinische Klinik II</t>
  </si>
  <si>
    <t>https://vvz.ruhr-uni-bochum.de/campus/all/unit.asp?gguid=0xFCCFE8D36507CB479385AFD7A0E16C8E&amp;tguid=0x699D25992ED34B6E9889C1D506E44105&amp;lang=de</t>
  </si>
  <si>
    <t>Andreas.pieper@elisabethgruppe.de</t>
  </si>
  <si>
    <t>Andreas Prengel</t>
  </si>
  <si>
    <t>Prengel</t>
  </si>
  <si>
    <t>Externe Kliniken und Einrichtungen / Virngrund-Klinik Ellwangen</t>
  </si>
  <si>
    <t>https://vvz.ruhr-uni-bochum.de/campus/all/unit.asp?gguid=0xD2A6310EB045DD4D9B3187F5407C1BE6&amp;tguid=0x699D25992ED34B6E9889C1D506E44105&amp;lang=de</t>
  </si>
  <si>
    <t>+49(0)7961-881-2401</t>
  </si>
  <si>
    <t>+49(0)7961-881-2403</t>
  </si>
  <si>
    <t>sekretariat.anaesthesie@klinik-ellwangen.de</t>
  </si>
  <si>
    <t>Przybilla</t>
  </si>
  <si>
    <t>Fakultät für Philologie / II. Seminar für Klassische Philologie</t>
  </si>
  <si>
    <t>https://vvz.ruhr-uni-bochum.de/campus/all/unit.asp?gguid=0xB46706394F5CB14AB67DD1EB5B30DF44&amp;tguid=0x699D25992ED34B6E9889C1D506E44105&amp;lang=de</t>
  </si>
  <si>
    <t>+49 234 32-26977</t>
  </si>
  <si>
    <t>GB 2/54, Fach GB 165</t>
  </si>
  <si>
    <t>Putzmann</t>
  </si>
  <si>
    <t>I. Institut for Product and Service Engineering / Produktentwicklung</t>
  </si>
  <si>
    <t>https://vvz.ruhr-uni-bochum.de/campus/all/unit.asp?gguid=0xF896CED739FFFA45970DD54207055E03&amp;tguid=0x699D25992ED34B6E9889C1D506E44105&amp;lang=de</t>
  </si>
  <si>
    <t>+49(0)234/32-25696</t>
  </si>
  <si>
    <t>Andreas.Putzmann@rub.de</t>
  </si>
  <si>
    <t>Mi 10:30-11:30</t>
  </si>
  <si>
    <t>IC 1/167</t>
  </si>
  <si>
    <t>Reitinger</t>
  </si>
  <si>
    <t>III. Systematische Theologie / Fundamentaltheologie</t>
  </si>
  <si>
    <t>https://vvz.ruhr-uni-bochum.de/campus/all/unit.asp?gguid=0xD831ACDC6B4D5B47AF623CFE025C493E&amp;tguid=0x699D25992ED34B6E9889C1D506E44105&amp;lang=de</t>
  </si>
  <si>
    <t>-22285</t>
  </si>
  <si>
    <t>andreas.reitinger@lmu.de</t>
  </si>
  <si>
    <t>GA 7/145</t>
  </si>
  <si>
    <t>Andreas Ruch</t>
  </si>
  <si>
    <t>Ruch</t>
  </si>
  <si>
    <t>II. Strafrecht / Lehrstuhl für Kriminologie, Kriminalpolitik und Polizeiwissenschaft</t>
  </si>
  <si>
    <t>https://vvz.ruhr-uni-bochum.de/campus/all/unit.asp?gguid=0x8A44A0F5D831BD44B4E9228E37C248B1&amp;tguid=0x699D25992ED34B6E9889C1D506E44105&amp;lang=de</t>
  </si>
  <si>
    <t>+49(0)234/32-21515</t>
  </si>
  <si>
    <t>Andreas.Ruch@rub.de</t>
  </si>
  <si>
    <t>BF 7/08</t>
  </si>
  <si>
    <t>Andreas Schmelzer</t>
  </si>
  <si>
    <t>Schmelzer</t>
  </si>
  <si>
    <t>Hirslanden Klinik Aarau / Zentrum für Ohren-, Nasen- und Halskrankheiten</t>
  </si>
  <si>
    <t>https://vvz.ruhr-uni-bochum.de/campus/all/unit.asp?gguid=0x95D37002A0DD9D4CA64D877EA0C9EB53&amp;tguid=0x699D25992ED34B6E9889C1D506E44105&amp;lang=de</t>
  </si>
  <si>
    <t>+41(0)62-825-0150</t>
  </si>
  <si>
    <t>+41(0)62-825-0151</t>
  </si>
  <si>
    <t>a-schmelzer@bluewin.ch</t>
  </si>
  <si>
    <t>Andreas Schumann</t>
  </si>
  <si>
    <t>Schumann</t>
  </si>
  <si>
    <t>Seniorprofessor</t>
  </si>
  <si>
    <t>Institut für Infrastruktur und Umwelt / Hydrologie, Wasserwirtschaft und Umwelttechnik</t>
  </si>
  <si>
    <t>https://vvz.ruhr-uni-bochum.de/campus/all/unit.asp?gguid=0x2175E9FFD469054CB14D60647EDFED3A&amp;tguid=0x699D25992ED34B6E9889C1D506E44105&amp;lang=de</t>
  </si>
  <si>
    <t>Projektleiter SPATE</t>
  </si>
  <si>
    <t>+49(0)234/32-24693</t>
  </si>
  <si>
    <t>+49(0)234/32-14153</t>
  </si>
  <si>
    <t>andreas.schumann@hydrology.ruhr-uni-bochum.de</t>
  </si>
  <si>
    <t>IC 4/185</t>
  </si>
  <si>
    <t>Andreas Schwarzer</t>
  </si>
  <si>
    <t>Dr. med. Dr. phil.</t>
  </si>
  <si>
    <t>Schwarzer</t>
  </si>
  <si>
    <t>Universitätsklinik für Anästhesiologie, Intensiv- und Schmerzmedizin / Abteilung für Schmerzmedizin</t>
  </si>
  <si>
    <t>https://vvz.ruhr-uni-bochum.de/campus/all/unit.asp?gguid=0x7FDAD93AED1B674C8FC2C40B85C59CE0&amp;tguid=0x699D25992ED34B6E9889C1D506E44105&amp;lang=de</t>
  </si>
  <si>
    <t>komm. Ltd. Arzt</t>
  </si>
  <si>
    <t>+49(0)234-302-6366</t>
  </si>
  <si>
    <t>andreas.schwarzer@rub.de</t>
  </si>
  <si>
    <t>Andreas Sendler</t>
  </si>
  <si>
    <t>Sendler</t>
  </si>
  <si>
    <t>Elisabeth Klinikum Schmalkalden / Klinik für Allgemein-, Viszeral- und Gefäßchirurgie</t>
  </si>
  <si>
    <t>https://vvz.ruhr-uni-bochum.de/campus/all/unit.asp?gguid=0xB67FD0DA2618413689CE762C731C2522&amp;tguid=0x699D25992ED34B6E9889C1D506E44105&amp;lang=de</t>
  </si>
  <si>
    <t>andreas.sendler@elisabeth-klinikum.de</t>
  </si>
  <si>
    <t>Andreas Steimel</t>
  </si>
  <si>
    <t>Steimel</t>
  </si>
  <si>
    <t>(+49)(0)234 / 32 - 23890</t>
  </si>
  <si>
    <t>Steimel@enesys.rub.de</t>
  </si>
  <si>
    <t>Sudmann</t>
  </si>
  <si>
    <t>Dozent</t>
  </si>
  <si>
    <t>Fakultät für Philologie / X. Institut für Medienwissenschaft</t>
  </si>
  <si>
    <t>https://vvz.ruhr-uni-bochum.de/campus/all/unit.asp?gguid=0x860C2562207E3747BB7970DC69D7FE75&amp;tguid=0x699D25992ED34B6E9889C1D506E44105&amp;lang=de</t>
  </si>
  <si>
    <t>andreas.sudmann@rub.de</t>
  </si>
  <si>
    <t>GA 2/141</t>
  </si>
  <si>
    <t>Andreas Tromm</t>
  </si>
  <si>
    <t>Tromm</t>
  </si>
  <si>
    <t>Evangelisches Krankenhaus Hattingen / Medizinische Klinik</t>
  </si>
  <si>
    <t>https://vvz.ruhr-uni-bochum.de/campus/all/unit.asp?gguid=0x1EEE63EE03F5CA40A5AA8901B210ADAA&amp;tguid=0x699D25992ED34B6E9889C1D506E44105&amp;lang=de</t>
  </si>
  <si>
    <t>+49(0)2324-502-219</t>
  </si>
  <si>
    <t>+49(0)2324-502-366</t>
  </si>
  <si>
    <t>A.Tromm@krankenhaus-hattingen.de</t>
  </si>
  <si>
    <t>Andreas Unger</t>
  </si>
  <si>
    <t>Unger</t>
  </si>
  <si>
    <t>Institut für Physiologie / Abteilung für Systemphysiologie</t>
  </si>
  <si>
    <t>https://vvz.ruhr-uni-bochum.de/campus/all/unit.asp?gguid=0x4DE8D027B408E043949D5D394FEFDF04&amp;tguid=0x699D25992ED34B6E9889C1D506E44105&amp;lang=de</t>
  </si>
  <si>
    <t>+49(0)234/32-29402</t>
  </si>
  <si>
    <t>Unger.Andreas@rub.de</t>
  </si>
  <si>
    <t>MA 3/61</t>
  </si>
  <si>
    <t>Dipl.-Ing., Dipl.-Wirtsch.-Ing.</t>
  </si>
  <si>
    <t>Vogel</t>
  </si>
  <si>
    <t>office@bv-patent.de</t>
  </si>
  <si>
    <t>IC 1/0181</t>
  </si>
  <si>
    <t>Andreas Weber</t>
  </si>
  <si>
    <t>Weber</t>
  </si>
  <si>
    <t>Berufsgenossenschaftliches Universitätsklinikum Bergmannsheil / Institut für Radiologie, Diagnostik und Nuklearmedizin</t>
  </si>
  <si>
    <t>https://vvz.ruhr-uni-bochum.de/campus/all/unit.asp?gguid=0x46C204A647B5D44B8D4FB726B5AF0F92&amp;tguid=0x699D25992ED34B6E9889C1D506E44105&amp;lang=de</t>
  </si>
  <si>
    <t>+49(0)234-302-3473</t>
  </si>
  <si>
    <t>+49(0)234-302-6435</t>
  </si>
  <si>
    <t>Andreas.Weber@bergmannsheil.de</t>
  </si>
  <si>
    <t>Di 16:00-17:00</t>
  </si>
  <si>
    <t>Andreas Werner</t>
  </si>
  <si>
    <t>PD Dr. phil.</t>
  </si>
  <si>
    <t>Werner</t>
  </si>
  <si>
    <t>Medical School, University Newcastle / Dept. of Physiological Science</t>
  </si>
  <si>
    <t>https://vvz.ruhr-uni-bochum.de/campus/all/unit.asp?gguid=0x174D18EC7E453645B6AF63B43F910DB0&amp;tguid=0x699D25992ED34B6E9889C1D506E44105&amp;lang=de</t>
  </si>
  <si>
    <t>Assistant Professor</t>
  </si>
  <si>
    <t>+44(0)191-222-6990</t>
  </si>
  <si>
    <t>+44(0)191-222-6706</t>
  </si>
  <si>
    <t>andreas.werner@ncl.ac.uk</t>
  </si>
  <si>
    <t>Wieck</t>
  </si>
  <si>
    <t>I. Institut für Experimentalphysik / Experimentalphysik, insbesondere Angewandte Festkörperphysik</t>
  </si>
  <si>
    <t>https://vvz.ruhr-uni-bochum.de/campus/all/unit.asp?gguid=0xC02E684E84C3E249BEFFD2CAD3F999CD&amp;tguid=0x699D25992ED34B6E9889C1D506E44105&amp;lang=de</t>
  </si>
  <si>
    <t>+49(0)234/32-26726 /-28786</t>
  </si>
  <si>
    <t>+49(0)234/32-14380</t>
  </si>
  <si>
    <t>Andreas.Wieck@rub.de</t>
  </si>
  <si>
    <t>NB 03/58</t>
  </si>
  <si>
    <t>Andreas Wunschel</t>
  </si>
  <si>
    <t>Wunschel</t>
  </si>
  <si>
    <t>Fakultät für Geschichtswissenschaften / II. Archäologische Wissenschaften</t>
  </si>
  <si>
    <t>https://vvz.ruhr-uni-bochum.de/campus/all/unit.asp?gguid=0xADE2A16E6594B6429F71BA98EAC4D8B0&amp;tguid=0x699D25992ED34B6E9889C1D506E44105&amp;lang=de</t>
  </si>
  <si>
    <t>Lehrbeauftragter Archäologische Wissenschaften</t>
  </si>
  <si>
    <t>andreas.wunschel@gmx.de</t>
  </si>
  <si>
    <t>Andree</t>
  </si>
  <si>
    <t>Husemann</t>
  </si>
  <si>
    <t>Juristische Fakultät / Dekanat - Juristische Fakultät</t>
  </si>
  <si>
    <t>https://vvz.ruhr-uni-bochum.de/campus/all/unit.asp?gguid=0x5EEE9AE3E355B346AC17FE564932CE4D&amp;tguid=0x699D25992ED34B6E9889C1D506E44105&amp;lang=de</t>
  </si>
  <si>
    <t>+49(0)234/32-25235</t>
  </si>
  <si>
    <t>Andree.Husemann@rub.de</t>
  </si>
  <si>
    <t>Mo und Do 09:00-12:00</t>
  </si>
  <si>
    <t>GD E2-535</t>
  </si>
  <si>
    <t>Andrej König</t>
  </si>
  <si>
    <t>Andrej</t>
  </si>
  <si>
    <t>König</t>
  </si>
  <si>
    <t>Fakultät für Psychologie / Arbeitseinheit Entwicklungspsychologie</t>
  </si>
  <si>
    <t>https://vvz.ruhr-uni-bochum.de/campus/all/unit.asp?gguid=0x504546770999C344BA8C020DAAEB93C2&amp;tguid=0x699D25992ED34B6E9889C1D506E44105&amp;lang=de</t>
  </si>
  <si>
    <t>Andrej.Koenig@fh-dortmund.de</t>
  </si>
  <si>
    <t>IB 5-129</t>
  </si>
  <si>
    <t>Andrej Ring</t>
  </si>
  <si>
    <t>Ring</t>
  </si>
  <si>
    <t>St. Rochus Hospital Castrop-Rauxel / Klinik für Plastische Chirurgie</t>
  </si>
  <si>
    <t>https://vvz.ruhr-uni-bochum.de/campus/all/unit.asp?gguid=0xBAA093AA95E9AA48B634DCB2ED231DBF&amp;tguid=0x699D25992ED34B6E9889C1D506E44105&amp;lang=de</t>
  </si>
  <si>
    <t>+49(0)2305-294-2801</t>
  </si>
  <si>
    <t>Andrej.Ring@rub.de</t>
  </si>
  <si>
    <t>Andrew R.</t>
  </si>
  <si>
    <t>Gibson</t>
  </si>
  <si>
    <t>Juniorprofessor</t>
  </si>
  <si>
    <t>Fakultät für Elektrotechnik und Informationstechnik / Juniorprofessur für Biomedizinisch Angewandte Plasmatechnik</t>
  </si>
  <si>
    <t>https://vvz.ruhr-uni-bochum.de/campus/all/unit.asp?gguid=0x4A2CEF36105B4F28BDF61A18B9E258FB&amp;tguid=0x699D25992ED34B6E9889C1D506E44105&amp;lang=de</t>
  </si>
  <si>
    <t>+49 234 32-29445</t>
  </si>
  <si>
    <t>gibson@aept.rub.de</t>
  </si>
  <si>
    <t>ID 1/517</t>
  </si>
  <si>
    <t>Andronike Matkares</t>
  </si>
  <si>
    <t>Andronike</t>
  </si>
  <si>
    <t>Matkares</t>
  </si>
  <si>
    <t>andronike.matkares@rub.de</t>
  </si>
  <si>
    <t>Andrzej Michalczyk</t>
  </si>
  <si>
    <t>Andrzej</t>
  </si>
  <si>
    <t>Michalczyk</t>
  </si>
  <si>
    <t>Studienrat im HSD</t>
  </si>
  <si>
    <t>Akademischer Studienrat im HSD</t>
  </si>
  <si>
    <t>+49(0)234/32-24079</t>
  </si>
  <si>
    <t>Andrzej.Michalczyk@rub.de</t>
  </si>
  <si>
    <t>GA 4/142</t>
  </si>
  <si>
    <t>André  Schallenberg</t>
  </si>
  <si>
    <t>André</t>
  </si>
  <si>
    <t>Schallenberg</t>
  </si>
  <si>
    <t>Fakultät für Philologie / XI. Institut für Theaterwissenschaft</t>
  </si>
  <si>
    <t>https://vvz.ruhr-uni-bochum.de/campus/all/unit.asp?gguid=0xD873E195D8A88449ADDFE0D3E184B48E&amp;tguid=0x699D25992ED34B6E9889C1D506E44105&amp;lang=de</t>
  </si>
  <si>
    <t>andre.schallenberg@rub.de</t>
  </si>
  <si>
    <t>André Bohn</t>
  </si>
  <si>
    <t>Bohn</t>
  </si>
  <si>
    <t>+49(0)234/32-21540</t>
  </si>
  <si>
    <t>Andre.Bohn@rub.de</t>
  </si>
  <si>
    <t>GC 5/144</t>
  </si>
  <si>
    <t>André Hempel</t>
  </si>
  <si>
    <t>Hempel</t>
  </si>
  <si>
    <t>andre.hempel@rub.de</t>
  </si>
  <si>
    <t>André Jethon</t>
  </si>
  <si>
    <t>Jethon</t>
  </si>
  <si>
    <t>Zentrale wissenschaftliche Einrichtungen / Institut für Arbeitswissenschaft</t>
  </si>
  <si>
    <t>https://vvz.ruhr-uni-bochum.de/campus/all/unit.asp?gguid=0xE06A5BC83BD3404789A9E97CA561A7F7&amp;tguid=0x699D25992ED34B6E9889C1D506E44105&amp;lang=de</t>
  </si>
  <si>
    <t>a.jethon@t-online.de</t>
  </si>
  <si>
    <t>André Kröger</t>
  </si>
  <si>
    <t>Mag.</t>
  </si>
  <si>
    <t>Kröger</t>
  </si>
  <si>
    <t>Verw.-Angestellter</t>
  </si>
  <si>
    <t>Dezernat 8 - Hochschulkommunikation / Markenbildung</t>
  </si>
  <si>
    <t>https://vvz.ruhr-uni-bochum.de/campus/all/unit.asp?gguid=0x46E967884A3213478446C34D3FDF1333&amp;tguid=0x699D25992ED34B6E9889C1D506E44105&amp;lang=de</t>
  </si>
  <si>
    <t>Web-Kommunikator</t>
  </si>
  <si>
    <t>+49(0)234/32-24307</t>
  </si>
  <si>
    <t>Andre.Kroeger@uv.rub.de</t>
  </si>
  <si>
    <t>UV 0/50</t>
  </si>
  <si>
    <t>André Schilling</t>
  </si>
  <si>
    <t>Schilling</t>
  </si>
  <si>
    <t>Knappschaftskrankenhaus Dortmund / Klinik für Allgemein- und Viszeralchirurgie, Koloproktologie</t>
  </si>
  <si>
    <t>https://vvz.ruhr-uni-bochum.de/campus/all/unit.asp?gguid=0xE19805CAA672CA4281CC498B3632D8D9&amp;tguid=0x699D25992ED34B6E9889C1D506E44105&amp;lang=de</t>
  </si>
  <si>
    <t>+49 231 922-1101</t>
  </si>
  <si>
    <t>+49 231 922-1109</t>
  </si>
  <si>
    <t>chirurgie@klinikum-westfalen.de</t>
  </si>
  <si>
    <t>Schmitz</t>
  </si>
  <si>
    <t>+49 234 32-25267</t>
  </si>
  <si>
    <t>Andre.Schmitz-j26@rub.de</t>
  </si>
  <si>
    <t>GD E2-149 und GD 2-149</t>
  </si>
  <si>
    <t>Wannemüller</t>
  </si>
  <si>
    <t>Fakultät für Psychologie / Arbeitseinheit Klinische Psychologie und Psychotherapie / Zentrum für Psychotherapie</t>
  </si>
  <si>
    <t>https://vvz.ruhr-uni-bochum.de/campus/all/unit.asp?gguid=0x488E91BE99355C4885D2CBDDA7D5CC4B&amp;tguid=0x699D25992ED34B6E9889C1D506E44105&amp;lang=de</t>
  </si>
  <si>
    <t>+49(0)234/32-23106</t>
  </si>
  <si>
    <t>+49(0)234/32-14436</t>
  </si>
  <si>
    <t>Andre.Wannemueller@rub.de</t>
  </si>
  <si>
    <t>BF 3/A.49</t>
  </si>
  <si>
    <t>Anette Stauch</t>
  </si>
  <si>
    <t>Anette</t>
  </si>
  <si>
    <t>Stauch</t>
  </si>
  <si>
    <t>Fakultäten / Fakultät für Philologie</t>
  </si>
  <si>
    <t>https://vvz.ruhr-uni-bochum.de/campus/all/unit.asp?gguid=0xB064B1FDF94C014DAAE4B25528D86132&amp;tguid=0x699D25992ED34B6E9889C1D506E44105&amp;lang=de</t>
  </si>
  <si>
    <t>+49(0)234/32-21904</t>
  </si>
  <si>
    <t>Anette.Stauch@rub.de</t>
  </si>
  <si>
    <t>FNO 01/180</t>
  </si>
  <si>
    <t>Angela Bieda</t>
  </si>
  <si>
    <t>Dipl.-Psych.</t>
  </si>
  <si>
    <t>Angela</t>
  </si>
  <si>
    <t>Bieda</t>
  </si>
  <si>
    <t>+49(0)234/32-21504</t>
  </si>
  <si>
    <t>Angela.Bieda@rub.de</t>
  </si>
  <si>
    <t>BF 3/A.64-A.65</t>
  </si>
  <si>
    <t>Hof</t>
  </si>
  <si>
    <t>Geographisches Institut / Geographie III, insbesonders Physische Geographie mit Geoökologie</t>
  </si>
  <si>
    <t>https://vvz.ruhr-uni-bochum.de/campus/all/unit.asp?gguid=0xFA331C9E3C5D814E88F3D2263F0B3115&amp;tguid=0x699D25992ED34B6E9889C1D506E44105&amp;lang=de</t>
  </si>
  <si>
    <t>Angela.Hof@sbg.ac.at</t>
  </si>
  <si>
    <t>Angela Lupo</t>
  </si>
  <si>
    <t>Lupo</t>
  </si>
  <si>
    <t>+49(0)234/32-22639</t>
  </si>
  <si>
    <t>angela.lupo@rub.de</t>
  </si>
  <si>
    <t>GB 7/134</t>
  </si>
  <si>
    <t>Angela Schröder</t>
  </si>
  <si>
    <t>Schröder</t>
  </si>
  <si>
    <t>Mentorin</t>
  </si>
  <si>
    <t>Angela.Schroeder@rub.de</t>
  </si>
  <si>
    <t>GB 1/139</t>
  </si>
  <si>
    <t>Angelika Dierolf</t>
  </si>
  <si>
    <t>Angelika</t>
  </si>
  <si>
    <t>Dierolf</t>
  </si>
  <si>
    <t>Fakultät für Psychologie / Arbeitseinheit Kognitionspsychologie</t>
  </si>
  <si>
    <t>https://vvz.ruhr-uni-bochum.de/campus/all/unit.asp?gguid=0x749F24E53722024FAC4CB5B3F3B9E765&amp;tguid=0x699D25992ED34B6E9889C1D506E44105&amp;lang=de</t>
  </si>
  <si>
    <t>+49(0)234/32-24632</t>
  </si>
  <si>
    <t>Angelika.Dierolf@rub.de</t>
  </si>
  <si>
    <t>GAFO 02/380</t>
  </si>
  <si>
    <t>Angelika Gröning</t>
  </si>
  <si>
    <t>Gröning</t>
  </si>
  <si>
    <t>Zentrum für Fremdsprachenausbildung (ZFA) / Bereich Deutsch als Fremdsprache -DaF-</t>
  </si>
  <si>
    <t>https://vvz.ruhr-uni-bochum.de/campus/all/unit.asp?gguid=0x7686579A7E9B6746B718074E4FC8C00B&amp;tguid=0x699D25992ED34B6E9889C1D506E44105&amp;lang=de</t>
  </si>
  <si>
    <t>angelika.groening@rub.de</t>
  </si>
  <si>
    <t>Angelika Klauschenz</t>
  </si>
  <si>
    <t>Klauschenz</t>
  </si>
  <si>
    <t>Fakultät für Bau- und Umweltingenieurwissenschaften / Dekanat - Fakultät für Bau- und Umweltingenieurwissenschaften</t>
  </si>
  <si>
    <t>https://vvz.ruhr-uni-bochum.de/campus/all/unit.asp?gguid=0x25EBC23603612E4C81D5D65535E419EA&amp;tguid=0x699D25992ED34B6E9889C1D506E44105&amp;lang=de</t>
  </si>
  <si>
    <t>+49(0)234/32-26124</t>
  </si>
  <si>
    <t>+49(0)234/32-14147</t>
  </si>
  <si>
    <t>dekanat-bi@rub.de</t>
  </si>
  <si>
    <t>Angelika Tatang</t>
  </si>
  <si>
    <t>Tatang</t>
  </si>
  <si>
    <t>Zulassungsstelle / International</t>
  </si>
  <si>
    <t>https://vvz.ruhr-uni-bochum.de/campus/all/unit.asp?gguid=0x37784CC0AB23974CBB5BB5493AE7CC12&amp;tguid=0x699D25992ED34B6E9889C1D506E44105&amp;lang=de</t>
  </si>
  <si>
    <t>+49(0)234/32-23739</t>
  </si>
  <si>
    <t>+49(0)234/32-14297</t>
  </si>
  <si>
    <t>Angelika.Tatang@uv.rub.de</t>
  </si>
  <si>
    <t>Mo-Do 09:00-12:00</t>
  </si>
  <si>
    <t>SSC 0/137</t>
  </si>
  <si>
    <t>Angelika Wabnitz</t>
  </si>
  <si>
    <t>Wabnitz</t>
  </si>
  <si>
    <t>Fakultät für Philologie / VIII. Institut für Arabistik und Islamwissenschaft / VIII. Seminar für Orientalistik und Islamwissenschaft</t>
  </si>
  <si>
    <t>https://vvz.ruhr-uni-bochum.de/campus/all/unit.asp?gguid=0xD6B1BC2529D16B43A70100DF5B9CB0F1&amp;tguid=0x699D25992ED34B6E9889C1D506E44105&amp;lang=de</t>
  </si>
  <si>
    <t>Geschäftszimmer</t>
  </si>
  <si>
    <t>0234/32-28125</t>
  </si>
  <si>
    <t>0234/32-14928</t>
  </si>
  <si>
    <t>Angelika.Wabnitz@ruhr-uni-bochum.de</t>
  </si>
  <si>
    <t>GB 2/39</t>
  </si>
  <si>
    <t>Wimmer</t>
  </si>
  <si>
    <t>Lehrbeaufragte</t>
  </si>
  <si>
    <t>angelika.wimmer@lmu.de</t>
  </si>
  <si>
    <t>Angeliki Argyriou</t>
  </si>
  <si>
    <t>Angeliki</t>
  </si>
  <si>
    <t>Argyriou</t>
  </si>
  <si>
    <t>Marien Hospital Herne / Chirurgische Klinik – Allgemein- und Viszeralchirurgie, Gefäßchirurgie</t>
  </si>
  <si>
    <t>https://vvz.ruhr-uni-bochum.de/campus/all/unit.asp?gguid=0xAEE298E46ED1484A97DCFBFCEE884C82&amp;tguid=0x699D25992ED34B6E9889C1D506E44105&amp;lang=de</t>
  </si>
  <si>
    <t>+49(0)2323 499-1489</t>
  </si>
  <si>
    <t>gefaesschirurgie@marienhospital-herne.de</t>
  </si>
  <si>
    <t>Angeliki Karagianni</t>
  </si>
  <si>
    <t>Karagianni</t>
  </si>
  <si>
    <t>karagianni@uni-heidelberg.de</t>
  </si>
  <si>
    <t>Am Bergbaumuseum 31</t>
  </si>
  <si>
    <t>Angus Wright</t>
  </si>
  <si>
    <t>Angus</t>
  </si>
  <si>
    <t>Wright</t>
  </si>
  <si>
    <t>III. Astronomisches Institut / 	Beobachtende Kosmologie</t>
  </si>
  <si>
    <t>https://vvz.ruhr-uni-bochum.de/campus/all/unit.asp?gguid=0x2E683849AAE842DE8A0F65970EFE8DB9&amp;tguid=0x699D25992ED34B6E9889C1D506E44105&amp;lang=de</t>
  </si>
  <si>
    <t>+49 234 3224224</t>
  </si>
  <si>
    <t>awright@astro.rub.de</t>
  </si>
  <si>
    <t>GAFO 03/923</t>
  </si>
  <si>
    <t>Anika Janetzki</t>
  </si>
  <si>
    <t>Anika</t>
  </si>
  <si>
    <t>Janetzki</t>
  </si>
  <si>
    <t>anika.janetzki@rub.de</t>
  </si>
  <si>
    <t>+49 234 32-25835</t>
  </si>
  <si>
    <t>anika.meissner@rub.de</t>
  </si>
  <si>
    <t>GB 4/29</t>
  </si>
  <si>
    <t>Anil</t>
  </si>
  <si>
    <t>Nagathil</t>
  </si>
  <si>
    <t>Fakultät für Elektrotechnik und Informationstechnik / Professur für Allgemeine Informationstechnik und Kommunikationsakustik</t>
  </si>
  <si>
    <t>https://vvz.ruhr-uni-bochum.de/campus/all/unit.asp?gguid=0xCA66F9BFC18A0F478ECE59A8DF14DED3&amp;tguid=0x699D25992ED34B6E9889C1D506E44105&amp;lang=de</t>
  </si>
  <si>
    <t>+49(0)234 / 32 - 29289</t>
  </si>
  <si>
    <t>Anil.Nagathil@rub.de</t>
  </si>
  <si>
    <t>ID 2/319</t>
  </si>
  <si>
    <t>Anja Assert</t>
  </si>
  <si>
    <t>Dipl.-Phys.</t>
  </si>
  <si>
    <t>Anja</t>
  </si>
  <si>
    <t>Assert</t>
  </si>
  <si>
    <t>Institut für Diagnostische und Interventionelle Radiologie und Nuklearmedizin / Abteilung für Strahlentherapie</t>
  </si>
  <si>
    <t>https://vvz.ruhr-uni-bochum.de/campus/all/unit.asp?gguid=0xB99C5744F4A40746B368D0E077BBEAAA&amp;tguid=0x699D25992ED34B6E9889C1D506E44105&amp;lang=de</t>
  </si>
  <si>
    <t>Medizinphysik-Expertin</t>
  </si>
  <si>
    <t>+49(0)234-509-3336</t>
  </si>
  <si>
    <t>+49(0)234-509-3349</t>
  </si>
  <si>
    <t>Anja.B.Assert@rub.de</t>
  </si>
  <si>
    <t>Anja Dernbach</t>
  </si>
  <si>
    <t>Dernbach</t>
  </si>
  <si>
    <t>+49(0)234/32-21195</t>
  </si>
  <si>
    <t>Anja.Dernbach@uv.rub.de</t>
  </si>
  <si>
    <t>UV 3/342</t>
  </si>
  <si>
    <t>Anja Figge</t>
  </si>
  <si>
    <t>Figge</t>
  </si>
  <si>
    <t>+49(0)234-299-80414</t>
  </si>
  <si>
    <t>Anja.Figge@rub.de</t>
  </si>
  <si>
    <t>Hemschemeier</t>
  </si>
  <si>
    <t>Akademische Oberrätin</t>
  </si>
  <si>
    <t>Lehrstuhl für Biochemie der Pflanzen / AG: Photobiotechnologie</t>
  </si>
  <si>
    <t>https://vvz.ruhr-uni-bochum.de/campus/all/unit.asp?gguid=0x7FF5475E38AA0B4AAC807EC25665AC08&amp;tguid=0x699D25992ED34B6E9889C1D506E44105&amp;lang=de</t>
  </si>
  <si>
    <t>+49(0)234/32-24280</t>
  </si>
  <si>
    <t>+49(0)234/32-14322</t>
  </si>
  <si>
    <t>Anja.Hemschemeier@rub.de</t>
  </si>
  <si>
    <t>ND 2/136</t>
  </si>
  <si>
    <t>Häusler</t>
  </si>
  <si>
    <t>Koordination Fachsprachenkurse, eLearning und Sonderprojekte</t>
  </si>
  <si>
    <t>+49(0)234 32 23929</t>
  </si>
  <si>
    <t>+49(0)234 32 14019</t>
  </si>
  <si>
    <t>Anja.Haeusler@ruhr-uni-bochum.de</t>
  </si>
  <si>
    <t>nach Vereinbarung</t>
  </si>
  <si>
    <t>1.02, Universitätsstraße 90, 44789 Bochum</t>
  </si>
  <si>
    <t>Anja John</t>
  </si>
  <si>
    <t>John</t>
  </si>
  <si>
    <t>Universitätsverwaltung / Dezernat 7 - Medizinische Einrichtungen</t>
  </si>
  <si>
    <t>https://vvz.ruhr-uni-bochum.de/campus/all/unit.asp?gguid=0x924077C88275EF46B3ED4E82F96DD7DE&amp;tguid=0x699D25992ED34B6E9889C1D506E44105&amp;lang=de</t>
  </si>
  <si>
    <t>Stellv. Dezernentin</t>
  </si>
  <si>
    <t>+49(0)234/32-29168</t>
  </si>
  <si>
    <t>+49(0)234/32-14135</t>
  </si>
  <si>
    <t>Anja.John@uv.rub.de</t>
  </si>
  <si>
    <t>Universitätsstr. 105, Raum 1/03</t>
  </si>
  <si>
    <t>Anja Kluge</t>
  </si>
  <si>
    <t>Kluge</t>
  </si>
  <si>
    <t>Fakultät für Sportwissenschaft / Dekanat - Fakultät für Sportwissenschaft</t>
  </si>
  <si>
    <t>https://vvz.ruhr-uni-bochum.de/campus/all/unit.asp?gguid=0x18D5F3982A9DFE46A96F609840A4AE34&amp;tguid=0x699D25992ED34B6E9889C1D506E44105&amp;lang=de</t>
  </si>
  <si>
    <t>Geschäftsführerin</t>
  </si>
  <si>
    <t>++49(0)234 / 32-22431</t>
  </si>
  <si>
    <t>anja.kluge@rub.de</t>
  </si>
  <si>
    <t>SW 2.097</t>
  </si>
  <si>
    <t>Anja Krysmanski</t>
  </si>
  <si>
    <t>Krysmanski</t>
  </si>
  <si>
    <t>+49(0)234/32-22627</t>
  </si>
  <si>
    <t>+49(0)234/32-14067</t>
  </si>
  <si>
    <t>Anja.Krysmanski@rub.de</t>
  </si>
  <si>
    <t>GB 7/152</t>
  </si>
  <si>
    <t>Mersdorf</t>
  </si>
  <si>
    <t>Assistenz des Sprechers des SFB-TR 87</t>
  </si>
  <si>
    <t>(+49)(0)234/32 - 29478</t>
  </si>
  <si>
    <t>mersdorf@aept.rub.de</t>
  </si>
  <si>
    <t>ID 1/533</t>
  </si>
  <si>
    <t>Anja Nübel</t>
  </si>
  <si>
    <t>Nübel</t>
  </si>
  <si>
    <t>Wissenschaftliche Angestellte</t>
  </si>
  <si>
    <t>0234-509-0</t>
  </si>
  <si>
    <t>anja.nuebel@web.de</t>
  </si>
  <si>
    <t>Rödiger</t>
  </si>
  <si>
    <t>Fakultät für Biologie und Biotechnologie / Lehrstuhl für Biochemie der Pflanzen</t>
  </si>
  <si>
    <t>https://vvz.ruhr-uni-bochum.de/campus/all/unit.asp?gguid=0x4AF4757C4A0DAD46AF9AA9FB73BE1E0E&amp;tguid=0x699D25992ED34B6E9889C1D506E44105&amp;lang=de</t>
  </si>
  <si>
    <t>0234/32-23949</t>
  </si>
  <si>
    <t>3/167</t>
  </si>
  <si>
    <t>Anja Slawisch</t>
  </si>
  <si>
    <t>Slawisch</t>
  </si>
  <si>
    <t>anja@slawisch.net</t>
  </si>
  <si>
    <t>Anja Theile</t>
  </si>
  <si>
    <t>Theile</t>
  </si>
  <si>
    <t>+49(0)234-302-4858</t>
  </si>
  <si>
    <t>Anja.Theile@rub.de</t>
  </si>
  <si>
    <t>Anja Tillmann</t>
  </si>
  <si>
    <t>Tillmann</t>
  </si>
  <si>
    <t>+49(0)234/32-28830</t>
  </si>
  <si>
    <t>+49(0)234/32-08830</t>
  </si>
  <si>
    <t>Anja.Tillmann@uv.rub.de</t>
  </si>
  <si>
    <t>UV 2/242</t>
  </si>
  <si>
    <t>Zorob</t>
  </si>
  <si>
    <t>Universitätsverwaltung / Dezernat 2 - Studierendenservice und International Office</t>
  </si>
  <si>
    <t>https://vvz.ruhr-uni-bochum.de/campus/all/unit.asp?gguid=0x075CB3A4CB170B4CA79265A525CA50B8&amp;tguid=0x699D25992ED34B6E9889C1D506E44105&amp;lang=de</t>
  </si>
  <si>
    <t>Projektleiterin</t>
  </si>
  <si>
    <t>+49(0)234/32-28187</t>
  </si>
  <si>
    <t>+49(0)234/32-14294</t>
  </si>
  <si>
    <t>Anja.Zorob@rub.de</t>
  </si>
  <si>
    <t>UV 2/240</t>
  </si>
  <si>
    <t>Anjana</t>
  </si>
  <si>
    <t>Devi</t>
  </si>
  <si>
    <t>Außerplanmäßige Professorin</t>
  </si>
  <si>
    <t>+49(0)234/32-24150</t>
  </si>
  <si>
    <t>+49(0)234/32-14174</t>
  </si>
  <si>
    <t>Anjana.Devi@rub.de</t>
  </si>
  <si>
    <t>NC 2/74</t>
  </si>
  <si>
    <t>Anjona Schmidt-Choudhury</t>
  </si>
  <si>
    <t>Anjona</t>
  </si>
  <si>
    <t>Schmidt-Choudhury</t>
  </si>
  <si>
    <t>+49(0)234/509-1</t>
  </si>
  <si>
    <t>A.Schmidt-Choudhury@Klinikum-Bochum.de</t>
  </si>
  <si>
    <t>Anke Kranl</t>
  </si>
  <si>
    <t>Anke</t>
  </si>
  <si>
    <t>Kranl</t>
  </si>
  <si>
    <t>Pappert</t>
  </si>
  <si>
    <t>Katholisch-Theologische Fakultät / Dekanat - Katholisch-Theologische Fakultät</t>
  </si>
  <si>
    <t>https://vvz.ruhr-uni-bochum.de/campus/all/unit.asp?gguid=0xB02E02662FFD1146BADD16D420974F62&amp;tguid=0x699D25992ED34B6E9889C1D506E44105&amp;lang=de</t>
  </si>
  <si>
    <t>+49(0)234/32-22619</t>
  </si>
  <si>
    <t>Kath-Theol-Fak@rub.de</t>
  </si>
  <si>
    <t>GA 6/33</t>
  </si>
  <si>
    <t>Reinacher-Schick</t>
  </si>
  <si>
    <t>https://vvz.ruhr-uni-bochum.de/campus/all/unit.asp?gguid=0xE70D48D14E294861B8010D4E08E56963&amp;tguid=0x699D25992ED34B6E9889C1D506E44105&amp;lang=de</t>
  </si>
  <si>
    <t>Chefärztin</t>
  </si>
  <si>
    <t>+49 2372 908-2201</t>
  </si>
  <si>
    <t>anke.reinacher-schick@lkhemer.de</t>
  </si>
  <si>
    <t>Anke Scherer</t>
  </si>
  <si>
    <t>Scherer</t>
  </si>
  <si>
    <t>Fakultät für Ostasienwissenschaften / Geschichte Japans</t>
  </si>
  <si>
    <t>https://vvz.ruhr-uni-bochum.de/campus/all/unit.asp?gguid=0xED41356AE07F1B4B89C21FD55023A60B&amp;tguid=0x699D25992ED34B6E9889C1D506E44105&amp;lang=de</t>
  </si>
  <si>
    <t>+49(0)234/32-28256</t>
  </si>
  <si>
    <t>anke.scherer@rub.de</t>
  </si>
  <si>
    <t>Uni134 2/19</t>
  </si>
  <si>
    <t>Anke Schröder</t>
  </si>
  <si>
    <t>Zentrum für Wissenschaftsdidaktik (ZfW) / Schreibzentrum</t>
  </si>
  <si>
    <t>https://vvz.ruhr-uni-bochum.de/campus/all/unit.asp?gguid=0xE41C63263C02DF488151C03ABC74AC14&amp;tguid=0x699D25992ED34B6E9889C1D506E44105&amp;lang=de</t>
  </si>
  <si>
    <t>32-25104</t>
  </si>
  <si>
    <t>anke.schroeder@rub.de</t>
  </si>
  <si>
    <t>SH 1/191</t>
  </si>
  <si>
    <t>Anke Schäfer</t>
  </si>
  <si>
    <t>Schäfer</t>
  </si>
  <si>
    <t>https://vvz.ruhr-uni-bochum.de/campus/all/unit.asp?gguid=0xC35A4183918D7B4E9745110A0D6855BF&amp;tguid=0x699D25992ED34B6E9889C1D506E44105&amp;lang=de</t>
  </si>
  <si>
    <t>+49(0)234/32-29978</t>
  </si>
  <si>
    <t>+49(0)234/32-09978</t>
  </si>
  <si>
    <t>Anke.Schaefer@uv.rub.de</t>
  </si>
  <si>
    <t>SSC 0/241</t>
  </si>
  <si>
    <t>Ann-Christin</t>
  </si>
  <si>
    <t>Grüninger</t>
  </si>
  <si>
    <t>I. Altes Testament / Exegese und Theologie des Alten Testaments</t>
  </si>
  <si>
    <t>https://vvz.ruhr-uni-bochum.de/campus/all/unit.asp?gguid=0x20DB82ABEE4D6740978012D320D47462&amp;tguid=0x699D25992ED34B6E9889C1D506E44105&amp;lang=de</t>
  </si>
  <si>
    <t>+49(0)234/32-24792</t>
  </si>
  <si>
    <t>Ann-Christin.Grueninger@rub.de</t>
  </si>
  <si>
    <t>Di 14:15-15:00 Uhr</t>
  </si>
  <si>
    <t>GA 8/142</t>
  </si>
  <si>
    <t>Ann-Kathrin</t>
  </si>
  <si>
    <t>Albustin</t>
  </si>
  <si>
    <t>III. Germanistisches Institut / Allgemeine und Vergleichende Literaturwissenschaft</t>
  </si>
  <si>
    <t>https://vvz.ruhr-uni-bochum.de/campus/all/unit.asp?gguid=0xB7C5A9A6AE67DA4CAEC61648864BA1B4&amp;tguid=0x699D25992ED34B6E9889C1D506E44105&amp;lang=de</t>
  </si>
  <si>
    <t>ann-kathrin.thimm@rub.de</t>
  </si>
  <si>
    <t>Ann-Kathrin Kohlhaw</t>
  </si>
  <si>
    <t>Kohlhaw</t>
  </si>
  <si>
    <t>UNIversaal - Die Veranstaltungsagentur der Ruhr-Universität Bochum / Raumbuchungen und Veranstaltungsplanung</t>
  </si>
  <si>
    <t>https://vvz.ruhr-uni-bochum.de/campus/all/unit.asp?gguid=0x9FF26605CC1A75478C651AC8A87154CF&amp;tguid=0x699D25992ED34B6E9889C1D506E44105&amp;lang=de</t>
  </si>
  <si>
    <t>Veranstaltungsmanagerin</t>
  </si>
  <si>
    <t>+49(0)234/32-29514</t>
  </si>
  <si>
    <t>+49(0)234/32-14870</t>
  </si>
  <si>
    <t>Ann-Kathrin.Kohlhaw@uv.rub.de</t>
  </si>
  <si>
    <t>Mensa 04/076</t>
  </si>
  <si>
    <t>Ann-Marie Seifert</t>
  </si>
  <si>
    <t>Ann-Marie</t>
  </si>
  <si>
    <t>Seifert</t>
  </si>
  <si>
    <t>0234/32-27682</t>
  </si>
  <si>
    <t>Ann-Marie.Seifert@rub.de</t>
  </si>
  <si>
    <t>GD 1/519</t>
  </si>
  <si>
    <t>Ann-Sophie Rinne</t>
  </si>
  <si>
    <t>Ann-Sophie</t>
  </si>
  <si>
    <t>Rinne</t>
  </si>
  <si>
    <t>Fakultät für Wirtschaftswissenschaft / Lehrstuhl Entwicklungsforschung</t>
  </si>
  <si>
    <t>https://vvz.ruhr-uni-bochum.de/campus/all/unit.asp?gguid=0x837A02190818B14F896C7D611017C3D1&amp;tguid=0x699D25992ED34B6E9889C1D506E44105&amp;lang=de</t>
  </si>
  <si>
    <t>studentische Hilfskraft</t>
  </si>
  <si>
    <t>+49 (0)234 / 32-19023</t>
  </si>
  <si>
    <t>iee-hilfskraefte@ruhr-uni-bochum.de</t>
  </si>
  <si>
    <t>Raum 2.05</t>
  </si>
  <si>
    <t>Anna Aust</t>
  </si>
  <si>
    <t>Anna</t>
  </si>
  <si>
    <t>Aust</t>
  </si>
  <si>
    <t>+49(0)234-3229951</t>
  </si>
  <si>
    <t>anna.aust@rub.de</t>
  </si>
  <si>
    <t>Bertelli</t>
  </si>
  <si>
    <t>Akademische Räting auf Zeit, Archäologische Wissenschaften</t>
  </si>
  <si>
    <t>19232</t>
  </si>
  <si>
    <t>Anna.Bertelli@ruhr-uni-bochum.de</t>
  </si>
  <si>
    <t>0.3.7</t>
  </si>
  <si>
    <t>Bongers</t>
  </si>
  <si>
    <t>Fakultät für Philologie / IV. Englisches Seminar</t>
  </si>
  <si>
    <t>https://vvz.ruhr-uni-bochum.de/campus/all/unit.asp?gguid=0x00819427EFBFFB4B870A12E81437C6A3&amp;tguid=0x699D25992ED34B6E9889C1D506E44105&amp;lang=de</t>
  </si>
  <si>
    <t>+49(0)234/32-28052</t>
  </si>
  <si>
    <t>Anna.Bongers@rub.de</t>
  </si>
  <si>
    <t>GB 6/144</t>
  </si>
  <si>
    <t>Breidenbach</t>
  </si>
  <si>
    <t>Mitglied des Fachschaftsrates Geschichte</t>
  </si>
  <si>
    <t>anna.breidenbach@ruhr-uni-bochum.de</t>
  </si>
  <si>
    <t>GA 5/37</t>
  </si>
  <si>
    <t>Anna Brieke-Edelbrock</t>
  </si>
  <si>
    <t>Brieke-Edelbrock</t>
  </si>
  <si>
    <t>Bibliothekarin</t>
  </si>
  <si>
    <t>Zentrale Betriebseinheiten / Universitätsbibliothek</t>
  </si>
  <si>
    <t>https://vvz.ruhr-uni-bochum.de/campus/all/unit.asp?gguid=0x52F96F073BF95F428AC29669C270FADF&amp;tguid=0x699D25992ED34B6E9889C1D506E44105&amp;lang=de</t>
  </si>
  <si>
    <t>+49(0)234/32-22219</t>
  </si>
  <si>
    <t>Brieke.Anna@rub.de</t>
  </si>
  <si>
    <t>UB 4/55</t>
  </si>
  <si>
    <t>Böhmer</t>
  </si>
  <si>
    <t>Fakultät für Physik und Astronomie / I. Institut für Experimentalphysik</t>
  </si>
  <si>
    <t>https://vvz.ruhr-uni-bochum.de/campus/all/unit.asp?gguid=0xB6804D948E790F42B20229552E9147E0&amp;tguid=0x699D25992ED34B6E9889C1D506E44105&amp;lang=de</t>
  </si>
  <si>
    <t>+49(0)23432-23649</t>
  </si>
  <si>
    <t>boehmer@physik.rub.de</t>
  </si>
  <si>
    <t>NB 4/125</t>
  </si>
  <si>
    <t>Anna Elisabeth</t>
  </si>
  <si>
    <t>Krebs</t>
  </si>
  <si>
    <t>Fakultät für Geschichtswissenschaften / III. Kunstgeschichtliches Institut</t>
  </si>
  <si>
    <t>https://vvz.ruhr-uni-bochum.de/campus/all/unit.asp?gguid=0x020CEF3C9673C747B10BB2CDF85D21C8&amp;tguid=0x699D25992ED34B6E9889C1D506E44105&amp;lang=de</t>
  </si>
  <si>
    <t>Lehrbeauftragte - Kunstgeschichte</t>
  </si>
  <si>
    <t>anna.krebs@rub.de</t>
  </si>
  <si>
    <t>Anna Franckowiak</t>
  </si>
  <si>
    <t>Franckowiak</t>
  </si>
  <si>
    <t>III. Astronomisches Institut / Multiwellenlängen-Astrophysik</t>
  </si>
  <si>
    <t>https://vvz.ruhr-uni-bochum.de/campus/all/unit.asp?gguid=0x8AFC531C4DF346BB9ACD6FD8AB021E8C&amp;tguid=0x699D25992ED34B6E9889C1D506E44105&amp;lang=de</t>
  </si>
  <si>
    <t>anna.franckowiak@ruhr-uni-bochum.de</t>
  </si>
  <si>
    <t>Anna Gajda</t>
  </si>
  <si>
    <t>Gajda</t>
  </si>
  <si>
    <t>Fakultät für Biologie und Biotechnologie / Prüfungsamt - Fakultät für Biologie und Biotechnologie</t>
  </si>
  <si>
    <t>https://vvz.ruhr-uni-bochum.de/campus/all/unit.asp?gguid=0x06CA637DC218834E924C9E4F8403D3D7&amp;tguid=0x699D25992ED34B6E9889C1D506E44105&amp;lang=de</t>
  </si>
  <si>
    <t>+49(0)234/32-14237</t>
  </si>
  <si>
    <t>pruefungsamt-bio@rub.de</t>
  </si>
  <si>
    <t>ND 03/133</t>
  </si>
  <si>
    <t>Anna Gopon</t>
  </si>
  <si>
    <t>Gopon</t>
  </si>
  <si>
    <t>International Office / Welcome Centre</t>
  </si>
  <si>
    <t>https://vvz.ruhr-uni-bochum.de/campus/all/unit.asp?gguid=0x3E17BB962C629F48880D60D41D4067AB&amp;tguid=0x699D25992ED34B6E9889C1D506E44105&amp;lang=de</t>
  </si>
  <si>
    <t>Koordinatorin</t>
  </si>
  <si>
    <t>+49(0)234/32-28824</t>
  </si>
  <si>
    <t>+49(0)234/32-14684</t>
  </si>
  <si>
    <t>Anna.Gopon@uv.rub.de</t>
  </si>
  <si>
    <t>SSC 1/260</t>
  </si>
  <si>
    <t>Anna Grevé</t>
  </si>
  <si>
    <t>Grevé</t>
  </si>
  <si>
    <t>III. Institut für Thermo- und Fluiddynamik / Feststoffverfahrenstechnik</t>
  </si>
  <si>
    <t>https://vvz.ruhr-uni-bochum.de/campus/all/unit.asp?gguid=0x8B584223A9EE9E44A0F620AD2588FFAA&amp;tguid=0x699D25992ED34B6E9889C1D506E44105&amp;lang=de</t>
  </si>
  <si>
    <t>+49(0)234/32-26677</t>
  </si>
  <si>
    <t>+49(0)234/32-14277</t>
  </si>
  <si>
    <t>Greve@vtp.rub.de</t>
  </si>
  <si>
    <t>Anna Grünebohm</t>
  </si>
  <si>
    <t>Grünebohm</t>
  </si>
  <si>
    <t>Juniorprofessorin</t>
  </si>
  <si>
    <t>+490234 32 29377</t>
  </si>
  <si>
    <t>+49 234 32 14990</t>
  </si>
  <si>
    <t>anna.gruenebohm@rub.de</t>
  </si>
  <si>
    <t>ZGH01-117</t>
  </si>
  <si>
    <t>Anna Janzing</t>
  </si>
  <si>
    <t>Janzing</t>
  </si>
  <si>
    <t>Dezernat 4 - Finanzmanagement / Zentrale Beschaffung</t>
  </si>
  <si>
    <t>https://vvz.ruhr-uni-bochum.de/campus/all/unit.asp?gguid=0x10AEFA270F00F24D9CB64ABC5B6A4BA8&amp;tguid=0x699D25992ED34B6E9889C1D506E44105&amp;lang=de</t>
  </si>
  <si>
    <t>Abteilungsleiterin</t>
  </si>
  <si>
    <t>+49(0)234/32-24047</t>
  </si>
  <si>
    <t>+49(0)234/32-14393</t>
  </si>
  <si>
    <t>Anna.Janzing@uv.rub.de</t>
  </si>
  <si>
    <t>Ferdinandstr. 13, EG/107</t>
  </si>
  <si>
    <t>Anna Katharina Rasch</t>
  </si>
  <si>
    <t>Anna Katharina</t>
  </si>
  <si>
    <t>Rasch</t>
  </si>
  <si>
    <t>anna.rasch@rub.de</t>
  </si>
  <si>
    <t>Anna Klinke</t>
  </si>
  <si>
    <t>PD Dr. rer. nat.</t>
  </si>
  <si>
    <t>Klinke</t>
  </si>
  <si>
    <t>Herz- und Diabeteszentrum NRW / Klinik für Allgemeine und Interventionelle Kardiologie/Angiologie</t>
  </si>
  <si>
    <t>https://vvz.ruhr-uni-bochum.de/campus/all/unit.asp?gguid=0xF67EFC00EE8CC447B7EEC05884DC070F&amp;tguid=0x699D25992ED34B6E9889C1D506E44105&amp;lang=de</t>
  </si>
  <si>
    <t>Laborleiterin</t>
  </si>
  <si>
    <t>+49 5731 97-3668</t>
  </si>
  <si>
    <t>+49 5731 97-2471</t>
  </si>
  <si>
    <t>aklinke@hdz-nrw.de</t>
  </si>
  <si>
    <t>Korn</t>
  </si>
  <si>
    <t>Wiss. Mitarb. | Soziologie</t>
  </si>
  <si>
    <t>Anna_korn92@web.de</t>
  </si>
  <si>
    <t>Anna Lena Wilms</t>
  </si>
  <si>
    <t>Anna Lena</t>
  </si>
  <si>
    <t>Wilms</t>
  </si>
  <si>
    <t>III. Öffentliches Recht / Steuerrecht</t>
  </si>
  <si>
    <t>https://vvz.ruhr-uni-bochum.de/campus/all/unit.asp?gguid=0x837FC3D3ECB83C46AB4007FC07AF520C&amp;tguid=0x699D25992ED34B6E9889C1D506E44105&amp;lang=de</t>
  </si>
  <si>
    <t>+49(0)234/32-25270</t>
  </si>
  <si>
    <t>+49(0)234/32-14614</t>
  </si>
  <si>
    <t>Anna.Wilms@rub.de</t>
  </si>
  <si>
    <t>GC 8/142</t>
  </si>
  <si>
    <t>Anna Mai</t>
  </si>
  <si>
    <t>Dr. Sportwiss.</t>
  </si>
  <si>
    <t>Mai</t>
  </si>
  <si>
    <t>Institut für Biomedizinische Methoden / Abteilung für Medizinische Informatik, Biometrie und Epidemiologie</t>
  </si>
  <si>
    <t>https://vvz.ruhr-uni-bochum.de/campus/all/unit.asp?gguid=0x44B51A3160D1BE4495DA2CC86854AA46&amp;tguid=0x699D25992ED34B6E9889C1D506E44105&amp;lang=de</t>
  </si>
  <si>
    <t>+49(0)234/32-27918</t>
  </si>
  <si>
    <t>+49(0)234/32-14325</t>
  </si>
  <si>
    <t>Mai@amib.rub.de</t>
  </si>
  <si>
    <t>Anna Nowotsch</t>
  </si>
  <si>
    <t>Nowotsch</t>
  </si>
  <si>
    <t>Fakultät für Wirtschaftswissenschaft / Finanzierung und Kreditwirtschaft</t>
  </si>
  <si>
    <t>https://vvz.ruhr-uni-bochum.de/campus/all/unit.asp?gguid=0xEC1D1CB75A036E4D8F2CDF343D51972C&amp;tguid=0x699D25992ED34B6E9889C1D506E44105&amp;lang=de</t>
  </si>
  <si>
    <t>anna.nowotsch@rub.de</t>
  </si>
  <si>
    <t>Pavani</t>
  </si>
  <si>
    <t>+49 (0) 234  3222717</t>
  </si>
  <si>
    <t>anna.pavani@posteo.de</t>
  </si>
  <si>
    <t>GA 3/32</t>
  </si>
  <si>
    <t>Soltyska</t>
  </si>
  <si>
    <t>+49(0)234/32-26559</t>
  </si>
  <si>
    <t>Anna.Soltyska@rub.de</t>
  </si>
  <si>
    <t>SH 2/216</t>
  </si>
  <si>
    <t>Spener</t>
  </si>
  <si>
    <t>Anna.Spener@ruhr-uni-bochum.de</t>
  </si>
  <si>
    <t>GB 3/58</t>
  </si>
  <si>
    <t>Talmann</t>
  </si>
  <si>
    <t>Fakultät für Wirtschaftswissenschaft / Dekanat - Fakultät für Wirtschaftswissenschaft</t>
  </si>
  <si>
    <t>https://vvz.ruhr-uni-bochum.de/campus/all/unit.asp?gguid=0xB99F99F13B56B64DADCB6D94836CA506&amp;tguid=0x699D25992ED34B6E9889C1D506E44105&amp;lang=de</t>
  </si>
  <si>
    <t>0234/32-26969</t>
  </si>
  <si>
    <t>Anna.Talmann@rub.de</t>
  </si>
  <si>
    <t>GD 03/173</t>
  </si>
  <si>
    <t>Anna Temel</t>
  </si>
  <si>
    <t>Temel</t>
  </si>
  <si>
    <t>0234 32 27563</t>
  </si>
  <si>
    <t>Anna.Temel@ruhr-uni-bochum.de</t>
  </si>
  <si>
    <t>GD 03/371</t>
  </si>
  <si>
    <t>Anna Teresa Hoffmann</t>
  </si>
  <si>
    <t>Dr.med.</t>
  </si>
  <si>
    <t>Anna Teresa</t>
  </si>
  <si>
    <t>Hoffmann</t>
  </si>
  <si>
    <t>0234-509-6635</t>
  </si>
  <si>
    <t>ann-tea@gmx.de</t>
  </si>
  <si>
    <t>Anna Thewes</t>
  </si>
  <si>
    <t>Thewes</t>
  </si>
  <si>
    <t>Fakultät für Elektrotechnik und Informationstechnik / Professur für Mikrosystemtechnik</t>
  </si>
  <si>
    <t>https://vvz.ruhr-uni-bochum.de/campus/all/unit.asp?gguid=0x8AA5F0C47715A643A4BF2FB956300EC8&amp;tguid=0x699D25992ED34B6E9889C1D506E44105&amp;lang=de</t>
  </si>
  <si>
    <t>(+49)(0)234 / 32 - 24828</t>
  </si>
  <si>
    <t>(+49)(0)234/32-14166</t>
  </si>
  <si>
    <t>anna.thewes@rub.de</t>
  </si>
  <si>
    <t>ID 05/459</t>
  </si>
  <si>
    <t>Timukova</t>
  </si>
  <si>
    <t>+49(0)234/32-25080</t>
  </si>
  <si>
    <t>Anna.Timukova@rub.de</t>
  </si>
  <si>
    <t>Tuschling</t>
  </si>
  <si>
    <t>Professorin</t>
  </si>
  <si>
    <t>+49(0)234/32-27964</t>
  </si>
  <si>
    <t>Anna.Tuschling@rub.de</t>
  </si>
  <si>
    <t>Uni 104, Raum 228</t>
  </si>
  <si>
    <t>Anna-Lina</t>
  </si>
  <si>
    <t>Heimrath</t>
  </si>
  <si>
    <t>Wissenschaftliche Mitarbeiterin im Projekt</t>
  </si>
  <si>
    <t>0234- 32-21547</t>
  </si>
  <si>
    <t>anna-lina.heimrath@rub.de</t>
  </si>
  <si>
    <t>GA 2/151</t>
  </si>
  <si>
    <t>Anna-Maria Götzelmann</t>
  </si>
  <si>
    <t>Anna-Maria</t>
  </si>
  <si>
    <t>Götzelmann</t>
  </si>
  <si>
    <t>Fakultät für Geschichtswissenschaften / Dekanat - Fakultät für Geschichtswissenschaften</t>
  </si>
  <si>
    <t>https://vvz.ruhr-uni-bochum.de/campus/all/unit.asp?gguid=0x771CC331A2A5494880EB8514DBF32514&amp;tguid=0x699D25992ED34B6E9889C1D506E44105&amp;lang=de</t>
  </si>
  <si>
    <t>Sachbearbeiterin Dekanat</t>
  </si>
  <si>
    <t>+49(0)234/32-22525</t>
  </si>
  <si>
    <t>+49(0)234/32-14240</t>
  </si>
  <si>
    <t>Anna.Goetzelmann@rub.de</t>
  </si>
  <si>
    <t>GA 5/32</t>
  </si>
  <si>
    <t>Kipphardt</t>
  </si>
  <si>
    <t>Anna-Maria.Kipphardt@rub.de</t>
  </si>
  <si>
    <t>Annabelle</t>
  </si>
  <si>
    <t>Beyer</t>
  </si>
  <si>
    <t>Fakultät für Wirtschaftswissenschaft / Arbeit, Personal und Führung (Wilkens)</t>
  </si>
  <si>
    <t>https://vvz.ruhr-uni-bochum.de/campus/all/unit.asp?gguid=0xCAB1F3A0729A4E438B350ECADAA14499&amp;tguid=0x699D25992ED34B6E9889C1D506E44105&amp;lang=de</t>
  </si>
  <si>
    <t>-26091</t>
  </si>
  <si>
    <t>annabelle.beyer@ruhr-uni-bochum.de</t>
  </si>
  <si>
    <t>NB 1/133</t>
  </si>
  <si>
    <t>M. A.</t>
  </si>
  <si>
    <t>Annalina</t>
  </si>
  <si>
    <t>Buckmann</t>
  </si>
  <si>
    <t>Fakultät für Informatik / Professur für Human-Centred Security</t>
  </si>
  <si>
    <t>https://vvz.ruhr-uni-bochum.de/campus/all/unit.asp?gguid=0x2A58B88887A842B6A18B3B16EA51895D&amp;tguid=0x699D25992ED34B6E9889C1D506E44105&amp;lang=de</t>
  </si>
  <si>
    <t>(+49)(0)234 / 32 - 25938</t>
  </si>
  <si>
    <t>Annalina.Buckmann@rub.de</t>
  </si>
  <si>
    <t>ID 2/531</t>
  </si>
  <si>
    <t>Anne</t>
  </si>
  <si>
    <t>Bierbrauer</t>
  </si>
  <si>
    <t>Fakultät für Psychologie / Institut für Kognitive Neurowissenschaft, Abteilung Neuropsychologie</t>
  </si>
  <si>
    <t>https://vvz.ruhr-uni-bochum.de/campus/all/unit.asp?gguid=0x8290518C642902499C61F845D0F9C15E&amp;tguid=0x699D25992ED34B6E9889C1D506E44105&amp;lang=de</t>
  </si>
  <si>
    <t>+49(0)234/32-21882</t>
  </si>
  <si>
    <t>Anne.Bierbrauer@rub.de</t>
  </si>
  <si>
    <t>IB 6/0057</t>
  </si>
  <si>
    <t>Blum</t>
  </si>
  <si>
    <t>+49(0)234/32-28247</t>
  </si>
  <si>
    <t>Anne.Blum@rub.de</t>
  </si>
  <si>
    <t>IB 3/131</t>
  </si>
  <si>
    <t>Hartmann</t>
  </si>
  <si>
    <t>Fakultät für Philologie / VI. Seminar für Slavistik / Lotman-Institut für russische Kultur</t>
  </si>
  <si>
    <t>https://vvz.ruhr-uni-bochum.de/campus/all/unit.asp?gguid=0x024EACCF260E724A9D1915403270A1E5&amp;tguid=0x699D25992ED34B6E9889C1D506E44105&amp;lang=de</t>
  </si>
  <si>
    <t>+49(0)234/32-25605</t>
  </si>
  <si>
    <t>+49(0)234/32-14562</t>
  </si>
  <si>
    <t>Anne.Hartmann@rub.de</t>
  </si>
  <si>
    <t>GB 8/152</t>
  </si>
  <si>
    <t>Krüger</t>
  </si>
  <si>
    <t>Evaluation / Lehrveranstaltungsbewertung</t>
  </si>
  <si>
    <t>https://vvz.ruhr-uni-bochum.de/campus/all/unit.asp?gguid=0xE505974698B1DD4CA98D897C6780BE7A&amp;tguid=0x699D25992ED34B6E9889C1D506E44105&amp;lang=de</t>
  </si>
  <si>
    <t>+49(0)234/32-22920</t>
  </si>
  <si>
    <t>+49(0)234/32-14504</t>
  </si>
  <si>
    <t>Anne.Krueger@uv.rub.de</t>
  </si>
  <si>
    <t>UV 3/364</t>
  </si>
  <si>
    <t>Anne Lotz</t>
  </si>
  <si>
    <t>Dipl.-Stat.</t>
  </si>
  <si>
    <t>Lotz</t>
  </si>
  <si>
    <t>+49(0)30-13001-4217</t>
  </si>
  <si>
    <t>+49(0)30-13001-4202</t>
  </si>
  <si>
    <t>Lotz@ipa-dguv.de</t>
  </si>
  <si>
    <t>Scheunemann</t>
  </si>
  <si>
    <t>32-22728</t>
  </si>
  <si>
    <t>Anne.Scheunemann@ruhr-uni-bochum.de</t>
  </si>
  <si>
    <t>GA 2/133</t>
  </si>
  <si>
    <t>Anne Schlegtendal</t>
  </si>
  <si>
    <t>Schlegtendal</t>
  </si>
  <si>
    <t>+49(0)234-509-2690</t>
  </si>
  <si>
    <t>+49(0)234-509-2692</t>
  </si>
  <si>
    <t>A.Schlegtendal@Klinikum-Bochum.de</t>
  </si>
  <si>
    <t>Anne Schlößer</t>
  </si>
  <si>
    <t>Schlößer</t>
  </si>
  <si>
    <t>Anne.Schloesser@rub.de</t>
  </si>
  <si>
    <t>Anne Schmidt</t>
  </si>
  <si>
    <t>Schmidt</t>
  </si>
  <si>
    <t>Fakultäten / Fakultät für Psychologie</t>
  </si>
  <si>
    <t>https://vvz.ruhr-uni-bochum.de/campus/all/unit.asp?gguid=0x2714D773B51D7F4BA4A5B0C11D736409&amp;tguid=0x699D25992ED34B6E9889C1D506E44105&amp;lang=de</t>
  </si>
  <si>
    <t>Lehre.AnneSchmidt@gmail.com</t>
  </si>
  <si>
    <t>Anne Siebert</t>
  </si>
  <si>
    <t>Siebert</t>
  </si>
  <si>
    <t>Zentrale wissenschaftliche Einrichtungen / Institut für Entwicklungsforschung und Entwicklungspolitik</t>
  </si>
  <si>
    <t>https://vvz.ruhr-uni-bochum.de/campus/all/unit.asp?gguid=0x043ADB6E25693A42BDF657BB48D4DC1F&amp;tguid=0x699D25992ED34B6E9889C1D506E44105&amp;lang=de</t>
  </si>
  <si>
    <t>+49(0)234/32-19024</t>
  </si>
  <si>
    <t>Anne.Siebert@rub.de</t>
  </si>
  <si>
    <t>Uni105, 2/224</t>
  </si>
  <si>
    <t>Anne-Kathrin Bestgen</t>
  </si>
  <si>
    <t>Anne-Kathrin</t>
  </si>
  <si>
    <t>Bestgen</t>
  </si>
  <si>
    <t>Geographisches Institut / Geomatik</t>
  </si>
  <si>
    <t>https://vvz.ruhr-uni-bochum.de/campus/all/unit.asp?gguid=0x1FA0243681A48B439C7F128BB157558E&amp;tguid=0x699D25992ED34B6E9889C1D506E44105&amp;lang=de</t>
  </si>
  <si>
    <t>+49(0)234/32-23362</t>
  </si>
  <si>
    <t>Anne-Kathrin.Bestgen@rub.de</t>
  </si>
  <si>
    <t>Anne-Kathrin Kenkmann</t>
  </si>
  <si>
    <t>Kenkmann</t>
  </si>
  <si>
    <t>III. Öffentliches Recht / Deutsches und Europäisches Verwaltungsrecht</t>
  </si>
  <si>
    <t>https://vvz.ruhr-uni-bochum.de/campus/all/unit.asp?gguid=0x0E2AC2E759ABF14F9A2111F91513CC9B&amp;tguid=0x699D25992ED34B6E9889C1D506E44105&amp;lang=de</t>
  </si>
  <si>
    <t>+49(0)234/32-25274</t>
  </si>
  <si>
    <t>Anne-Kathrin.Kenkmann@rub.de</t>
  </si>
  <si>
    <t>GD E1-431</t>
  </si>
  <si>
    <t>Anne-Katrin Güttsches</t>
  </si>
  <si>
    <t>Anne-Katrin</t>
  </si>
  <si>
    <t>Güttsches</t>
  </si>
  <si>
    <t>Berufsgenossenschaftliches Universitätsklinikum Bergmannsheil / Neurologische Klinik und Poliklinik</t>
  </si>
  <si>
    <t>https://vvz.ruhr-uni-bochum.de/campus/all/unit.asp?gguid=0xF5ED889255E77D4485B515F2FBACA3DD&amp;tguid=0x699D25992ED34B6E9889C1D506E44105&amp;lang=de</t>
  </si>
  <si>
    <t>Anne-Katrin.Guettsches@bergmannsheil.de</t>
  </si>
  <si>
    <t>Anne-Marie Hussein</t>
  </si>
  <si>
    <t>Anne-Marie</t>
  </si>
  <si>
    <t>Hussein</t>
  </si>
  <si>
    <t>+49(0)234/32-25040</t>
  </si>
  <si>
    <t>AnneMarie.Hussein@me.com</t>
  </si>
  <si>
    <t>GB 7/58</t>
  </si>
  <si>
    <t>Annegret Hücker</t>
  </si>
  <si>
    <t>Annegret</t>
  </si>
  <si>
    <t>Hücker</t>
  </si>
  <si>
    <t>Dezernat 5.I - Gebäudemanagement und -betrieb / Infrastrukturelles Gebäudemanagement (IGM-Dienste)</t>
  </si>
  <si>
    <t>https://vvz.ruhr-uni-bochum.de/campus/all/unit.asp?gguid=0xCB4518AA5AE32D44BFF547B9B75F8653&amp;tguid=0x699D25992ED34B6E9889C1D506E44105&amp;lang=de</t>
  </si>
  <si>
    <t>+49(0)234/32-24206</t>
  </si>
  <si>
    <t>Annegret.Huecker@uv.rub.de</t>
  </si>
  <si>
    <t>UV 1/178</t>
  </si>
  <si>
    <t>Annegret Kunde</t>
  </si>
  <si>
    <t>Kunde</t>
  </si>
  <si>
    <t>Fakultätsübergreifende Einrichtungen / RUB Research School</t>
  </si>
  <si>
    <t>https://vvz.ruhr-uni-bochum.de/campus/all/unit.asp?gguid=0x8FD3F28E73B7E64CB2991041ED322786&amp;tguid=0x699D25992ED34B6E9889C1D506E44105&amp;lang=de</t>
  </si>
  <si>
    <t>+49(0)234/32-28179</t>
  </si>
  <si>
    <t>+49(0)234/32-14912</t>
  </si>
  <si>
    <t>Annegret.Kunde@uv.rub.de</t>
  </si>
  <si>
    <t>FNO 01/141</t>
  </si>
  <si>
    <t>Annelie Niemeck</t>
  </si>
  <si>
    <t>Annelie</t>
  </si>
  <si>
    <t>Niemeck</t>
  </si>
  <si>
    <t>Fakultät für Philosophie und Erziehungswissenschaft / Dekanat - Fakultät für Philosophie und Erziehungswissenschaft</t>
  </si>
  <si>
    <t>https://vvz.ruhr-uni-bochum.de/campus/all/unit.asp?gguid=0x4590619D01DB40418CF3AA3F09573FAB&amp;tguid=0x699D25992ED34B6E9889C1D506E44105&amp;lang=de</t>
  </si>
  <si>
    <t>+49(0)234/32-22712</t>
  </si>
  <si>
    <t>+49(0)234/32-14505</t>
  </si>
  <si>
    <t>Dekanat-PE@rub.de</t>
  </si>
  <si>
    <t>GA 3/132</t>
  </si>
  <si>
    <t>Annett</t>
  </si>
  <si>
    <t>Püttmann</t>
  </si>
  <si>
    <t>Oberstudienrätin</t>
  </si>
  <si>
    <t>+49(0)234/32-23328</t>
  </si>
  <si>
    <t>Annett.Puettmann@rub.de</t>
  </si>
  <si>
    <t>IB 3/99</t>
  </si>
  <si>
    <t>Annette Erdlenbruch</t>
  </si>
  <si>
    <t>Annette</t>
  </si>
  <si>
    <t>Erdlenbruch</t>
  </si>
  <si>
    <t>Abteilung 2 - Berufungsmanagement, Beamtinnen und Beamten / Personalangelegenheiten der Beamtinnen und Beamten der Verwaltung und der Bibliothek, Professurvertreter</t>
  </si>
  <si>
    <t>https://vvz.ruhr-uni-bochum.de/campus/all/unit.asp?gguid=0x5A2B43029CF20042A42FAE89873AF33D&amp;tguid=0x699D25992ED34B6E9889C1D506E44105&amp;lang=de</t>
  </si>
  <si>
    <t>+49(0)234/32-26055</t>
  </si>
  <si>
    <t>+49(0)234/32-14438</t>
  </si>
  <si>
    <t>Annette.Erdlenbruch@uv.rub.de</t>
  </si>
  <si>
    <t>UV 2/273</t>
  </si>
  <si>
    <t>Hafner</t>
  </si>
  <si>
    <t>Institut für Infrastruktur und Umwelt / Ressourceneffizientes Bauen</t>
  </si>
  <si>
    <t>https://vvz.ruhr-uni-bochum.de/campus/all/unit.asp?gguid=0xFE66EC250741404494EA32120C128353&amp;tguid=0x699D25992ED34B6E9889C1D506E44105&amp;lang=de</t>
  </si>
  <si>
    <t>+49(0)234/32-21413</t>
  </si>
  <si>
    <t>+49(0)234/32-14815</t>
  </si>
  <si>
    <t>annette.hafner@rub.de</t>
  </si>
  <si>
    <t>IC 5/159</t>
  </si>
  <si>
    <t>Annette Hornschuch</t>
  </si>
  <si>
    <t>Hornschuch</t>
  </si>
  <si>
    <t>Anette.Hornschuch@bergbaumuseum.de</t>
  </si>
  <si>
    <t>Annette J. Höggemeier</t>
  </si>
  <si>
    <t>Annette J.</t>
  </si>
  <si>
    <t>Höggemeier</t>
  </si>
  <si>
    <t>Zentrale Betriebseinheiten / Botanischer Garten</t>
  </si>
  <si>
    <t>https://vvz.ruhr-uni-bochum.de/campus/all/unit.asp?gguid=0xF92C85C18057494A957EDBFE64564673&amp;tguid=0x699D25992ED34B6E9889C1D506E44105&amp;lang=de</t>
  </si>
  <si>
    <t>+49(0)234/32-26665</t>
  </si>
  <si>
    <t>Annette.J.Hoeggemeier@rub.de</t>
  </si>
  <si>
    <t>NI/NT 06/277</t>
  </si>
  <si>
    <t>Annette Kost</t>
  </si>
  <si>
    <t>Fr.</t>
  </si>
  <si>
    <t>Kost</t>
  </si>
  <si>
    <t>Fakultät für Bau- und Umweltingenieurwissenschaften / Prüfungsamt - Fakultät für Bau- und Umweltingenieurwissenschaften</t>
  </si>
  <si>
    <t>https://vvz.ruhr-uni-bochum.de/campus/all/unit.asp?gguid=0xE564B016FAD860408A484516C6F19F8C&amp;tguid=0x699D25992ED34B6E9889C1D506E44105&amp;lang=de</t>
  </si>
  <si>
    <t>Verw.-Ang.</t>
  </si>
  <si>
    <t>+49(0)234/32-23088</t>
  </si>
  <si>
    <t>+49(0)234/32-14690</t>
  </si>
  <si>
    <t>pruefungsamt-bi@rub.de</t>
  </si>
  <si>
    <t>IC 02/153</t>
  </si>
  <si>
    <t>Annette Paetz gn. Schieck</t>
  </si>
  <si>
    <t>Paetz gn. Schieck</t>
  </si>
  <si>
    <t>annette.schieck@krefeld.de</t>
  </si>
  <si>
    <t>Annette Sell</t>
  </si>
  <si>
    <t>Sell</t>
  </si>
  <si>
    <t>außerplanmäßige Professorin</t>
  </si>
  <si>
    <t>+49(0)234/32-22244</t>
  </si>
  <si>
    <t>+49(0)234/32-14366</t>
  </si>
  <si>
    <t>Annette.Sell@rub.de</t>
  </si>
  <si>
    <t>OVB 17 - 0/04</t>
  </si>
  <si>
    <t>Urban</t>
  </si>
  <si>
    <t>III. Kunstgeschichtliches Institut / Kunstgeschichte der Moderne mit dem Schwerpunkt Neue Medien</t>
  </si>
  <si>
    <t>https://vvz.ruhr-uni-bochum.de/campus/all/unit.asp?gguid=0x4768BB7F2D347C4EAC920703E4EB7609&amp;tguid=0x699D25992ED34B6E9889C1D506E44105&amp;lang=de</t>
  </si>
  <si>
    <t>28704</t>
  </si>
  <si>
    <t>Annette.Urban@rub.de</t>
  </si>
  <si>
    <t>GA 2/156</t>
  </si>
  <si>
    <t>Annette Wolff</t>
  </si>
  <si>
    <t>Dipl.-Soz. Wiss.</t>
  </si>
  <si>
    <t>Wolff</t>
  </si>
  <si>
    <t>https://vvz.ruhr-uni-bochum.de/campus/all/unit.asp?gguid=0xBCE201845924C4439CDB4BA91F1061B1&amp;tguid=0x699D25992ED34B6E9889C1D506E44105&amp;lang=de</t>
  </si>
  <si>
    <t>Studienberaterin</t>
  </si>
  <si>
    <t>+49(0)234/32-23856</t>
  </si>
  <si>
    <t>Annette.Wolff@rub.de</t>
  </si>
  <si>
    <t>SSC 1/143</t>
  </si>
  <si>
    <t>Annika Diekmann</t>
  </si>
  <si>
    <t>Annika</t>
  </si>
  <si>
    <t>Diekmann</t>
  </si>
  <si>
    <t>annika.diekmann@bergbaumuseum.de</t>
  </si>
  <si>
    <t>Dippel</t>
  </si>
  <si>
    <t>III. Öffentliches Recht / Öffentliches Recht und Europarecht</t>
  </si>
  <si>
    <t>https://vvz.ruhr-uni-bochum.de/campus/all/unit.asp?gguid=0x38464A1288B54A44BCD47CFBEA2F9813&amp;tguid=0x699D25992ED34B6E9889C1D506E44105&amp;lang=de</t>
  </si>
  <si>
    <t>Arbeitsgemeinschaftsleiterin</t>
  </si>
  <si>
    <t>+49(0)234/32-22816</t>
  </si>
  <si>
    <t>Annika.Dippel@rub.de</t>
  </si>
  <si>
    <t>GC 8/62</t>
  </si>
  <si>
    <t>Annika Dziggel</t>
  </si>
  <si>
    <t>Dziggel</t>
  </si>
  <si>
    <t>annika.dziggel@rub.de</t>
  </si>
  <si>
    <t>Annika Mix</t>
  </si>
  <si>
    <t>Mix</t>
  </si>
  <si>
    <t>Institut für Physiologie / Abteilung für Neurophysiologie</t>
  </si>
  <si>
    <t>https://vvz.ruhr-uni-bochum.de/campus/all/unit.asp?gguid=0x034CEDAF9DBC89459A2262A891924385&amp;tguid=0x699D25992ED34B6E9889C1D506E44105&amp;lang=de</t>
  </si>
  <si>
    <t>+49(0)234/32-26828</t>
  </si>
  <si>
    <t>Annika@neurop.rub.de</t>
  </si>
  <si>
    <t>MA 3/148</t>
  </si>
  <si>
    <t>Schulte</t>
  </si>
  <si>
    <t>+49(0)234/32-22291</t>
  </si>
  <si>
    <t>Annika.Schulte@rub.de</t>
  </si>
  <si>
    <t>IB 2/147</t>
  </si>
  <si>
    <t>Ansgar Michael Chromik</t>
  </si>
  <si>
    <t>Ansgar Michael</t>
  </si>
  <si>
    <t>Chromik</t>
  </si>
  <si>
    <t>Asklepios Klinikum Harburg / Abteilung für Allgemein- und Visceralchirurgie</t>
  </si>
  <si>
    <t>https://vvz.ruhr-uni-bochum.de/campus/all/unit.asp?gguid=0x5CE675BCBFF6FB478BE675971A1D9048&amp;tguid=0x699D25992ED34B6E9889C1D506E44105&amp;lang=de</t>
  </si>
  <si>
    <t>+49(0)40-181886-2535</t>
  </si>
  <si>
    <t>+49(0)40-181886-3457</t>
  </si>
  <si>
    <t>A.Chromik@asklepios.com</t>
  </si>
  <si>
    <t>Ansgar Poetsch</t>
  </si>
  <si>
    <t>Ansgar</t>
  </si>
  <si>
    <t>Poetsch</t>
  </si>
  <si>
    <t>Gastprofessor</t>
  </si>
  <si>
    <t>Fakultäten / Fakultät für Biologie und Biotechnologie</t>
  </si>
  <si>
    <t>https://vvz.ruhr-uni-bochum.de/campus/all/unit.asp?gguid=0x7F8CDBC3DDE6C043A06209F7AD689A10&amp;tguid=0x699D25992ED34B6E9889C1D506E44105&amp;lang=de</t>
  </si>
  <si>
    <t>+49(0)234/32-24535</t>
  </si>
  <si>
    <t>Ansgar.Poetsch@rub.de</t>
  </si>
  <si>
    <t>ND 3/130</t>
  </si>
  <si>
    <t>Ansgar Wübker</t>
  </si>
  <si>
    <t>apl. Prof.</t>
  </si>
  <si>
    <t>Wübker</t>
  </si>
  <si>
    <t>Fakultät für Wirtschaftswissenschaft / Health Economics</t>
  </si>
  <si>
    <t>https://vvz.ruhr-uni-bochum.de/campus/all/unit.asp?gguid=0x2EBE0DD5AF174F8CA1AA73EA1F72F5BC&amp;tguid=0x699D25992ED34B6E9889C1D506E44105&amp;lang=de</t>
  </si>
  <si>
    <t>Ansgar.Wuebker@rwi-essen.de</t>
  </si>
  <si>
    <t>Antje Kapust</t>
  </si>
  <si>
    <t>Antje</t>
  </si>
  <si>
    <t>Kapust</t>
  </si>
  <si>
    <t>+49(0)234/32-27679</t>
  </si>
  <si>
    <t>Antje.Kapust@rub.de</t>
  </si>
  <si>
    <t>GCFW 05/508</t>
  </si>
  <si>
    <t>Antje Kozak</t>
  </si>
  <si>
    <t>Kozak</t>
  </si>
  <si>
    <t>antje.kozak@rub.de</t>
  </si>
  <si>
    <t>Antje Müller</t>
  </si>
  <si>
    <t>+49(0)30-13001-4216</t>
  </si>
  <si>
    <t>MuellerA@ipa-dguv.de</t>
  </si>
  <si>
    <t>Pohl</t>
  </si>
  <si>
    <t>Postdoc</t>
  </si>
  <si>
    <t>Antje.Pohl@rub.de</t>
  </si>
  <si>
    <t>Antje Weirauch</t>
  </si>
  <si>
    <t>Weirauch</t>
  </si>
  <si>
    <t>+49(0)234/32-22851</t>
  </si>
  <si>
    <t>Antje.Weirauch@rub.de</t>
  </si>
  <si>
    <t>GD E1/517</t>
  </si>
  <si>
    <t>Anton</t>
  </si>
  <si>
    <t>Conrad</t>
  </si>
  <si>
    <t>+49(0)234/32-24506</t>
  </si>
  <si>
    <t>+49(0)234/32-14590</t>
  </si>
  <si>
    <t>Anton.Conrad@rub.de</t>
  </si>
  <si>
    <t>SW 2.005</t>
  </si>
  <si>
    <t>Anton Gillessen</t>
  </si>
  <si>
    <t>Gillessen</t>
  </si>
  <si>
    <t>Herz-Jesu-Krankenhaus Münster Hiltrup / Abt. für Innere Medizin</t>
  </si>
  <si>
    <t>https://vvz.ruhr-uni-bochum.de/campus/all/unit.asp?gguid=0x92A3DFB5F5299F4CAE5C3E22451CB3DE&amp;tguid=0x699D25992ED34B6E9889C1D506E44105&amp;lang=de</t>
  </si>
  <si>
    <t>+49(0)2501-17-2441</t>
  </si>
  <si>
    <t>+49(0)2501-17-2459</t>
  </si>
  <si>
    <t>Anton.Gillessen@rub.de</t>
  </si>
  <si>
    <t>Antonia Cordero</t>
  </si>
  <si>
    <t>Antonia</t>
  </si>
  <si>
    <t>Cordero</t>
  </si>
  <si>
    <t>+49(0)234/32-25037</t>
  </si>
  <si>
    <t>Antonia.Cordero@rub.de</t>
  </si>
  <si>
    <t>GB 7/146</t>
  </si>
  <si>
    <t>Antonin Dlouhy</t>
  </si>
  <si>
    <t>Antonin</t>
  </si>
  <si>
    <t>Dlouhy</t>
  </si>
  <si>
    <t>IV. Institut für Werkstoffe / Werkstoffwissenschaft</t>
  </si>
  <si>
    <t>https://vvz.ruhr-uni-bochum.de/campus/all/unit.asp?gguid=0xCCEC9D850F277643A9D6C76F1402A26F&amp;tguid=0x699D25992ED34B6E9889C1D506E44105&amp;lang=de</t>
  </si>
  <si>
    <t>+49(0)234/32-23022</t>
  </si>
  <si>
    <t>Dlouhy@ipm.cz</t>
  </si>
  <si>
    <t>IC 04/313</t>
  </si>
  <si>
    <t>Antonina</t>
  </si>
  <si>
    <t>Tetzlaff</t>
  </si>
  <si>
    <t>Wissenschaftliche Mitarbeiterin, Promotionsstudentin</t>
  </si>
  <si>
    <t>antonina.tetzlaff@rub.de</t>
  </si>
  <si>
    <t>Terminabsprache per E-Mail</t>
  </si>
  <si>
    <t>GA 2/57</t>
  </si>
  <si>
    <t>Antonios Katsounas</t>
  </si>
  <si>
    <t>Antonios</t>
  </si>
  <si>
    <t>Katsounas</t>
  </si>
  <si>
    <t>Universitätsprofessor, stellv. Klinikdirektor</t>
  </si>
  <si>
    <t>+49 234 299-83444</t>
  </si>
  <si>
    <t>+49 234 299-3407</t>
  </si>
  <si>
    <t>antonios.katsounas@kk-bochum.de</t>
  </si>
  <si>
    <t>Antonius Hamers</t>
  </si>
  <si>
    <t>Antonius</t>
  </si>
  <si>
    <t>Hamers</t>
  </si>
  <si>
    <t>IV. Praktische Theologie / Kirchenrecht</t>
  </si>
  <si>
    <t>https://vvz.ruhr-uni-bochum.de/campus/all/unit.asp?gguid=0x971EFB8C582AB44A9F0E4EDE9E23F5C5&amp;tguid=0x699D25992ED34B6E9889C1D506E44105&amp;lang=de</t>
  </si>
  <si>
    <t>Lehrbeaufragter</t>
  </si>
  <si>
    <t>-22216</t>
  </si>
  <si>
    <t>hamers-a@bistum-muenster.de</t>
  </si>
  <si>
    <t>GA 7/141</t>
  </si>
  <si>
    <t>Antti Lück</t>
  </si>
  <si>
    <t>Antti</t>
  </si>
  <si>
    <t>Lück</t>
  </si>
  <si>
    <t>Evangelisch-Theologische Fakultät / IV. Systematische Theologie</t>
  </si>
  <si>
    <t>https://vvz.ruhr-uni-bochum.de/campus/all/unit.asp?gguid=0x2B887DFE1F13F5459BF35FDE267477DB&amp;tguid=0x699D25992ED34B6E9889C1D506E44105&amp;lang=de</t>
  </si>
  <si>
    <t>antti.lueck@rub.de</t>
  </si>
  <si>
    <t>GA 7/155</t>
  </si>
  <si>
    <t>Anup Dhar</t>
  </si>
  <si>
    <t>Anup</t>
  </si>
  <si>
    <t>Dhar</t>
  </si>
  <si>
    <t>Fakultät für Sozialwissenschaft / Lehrende</t>
  </si>
  <si>
    <t>https://vvz.ruhr-uni-bochum.de/campus/all/unit.asp?gguid=0xF6C8EBFB0EE749C09EA4A54C2F9F2776&amp;tguid=0x699D25992ED34B6E9889C1D506E44105&amp;lang=de</t>
  </si>
  <si>
    <t>Gastdozent | Sozialpsychlogie und Sozialanthropologie</t>
  </si>
  <si>
    <t>dhar.anup@gmail.com</t>
  </si>
  <si>
    <t>Anuschka Petring</t>
  </si>
  <si>
    <t>Anuschka</t>
  </si>
  <si>
    <t>Petring</t>
  </si>
  <si>
    <t>uni@sprechreif.info</t>
  </si>
  <si>
    <t>GA 6/160</t>
  </si>
  <si>
    <t>Anushe</t>
  </si>
  <si>
    <t>Universitätsklinikum Knappschaftskrankenhaus Bochum / Institut für Diagnostische und Interventionelle Radiologie, Neuroradiologie und Nuklearmedizin</t>
  </si>
  <si>
    <t>https://vvz.ruhr-uni-bochum.de/campus/all/unit.asp?gguid=0x3D175DCB78EE754D9C307CF8CC2A35C6&amp;tguid=0x699D25992ED34B6E9889C1D506E44105&amp;lang=de</t>
  </si>
  <si>
    <t>Ltd. Oberärztin</t>
  </si>
  <si>
    <t>Anushe.Weber@kk-bochum.de</t>
  </si>
  <si>
    <t>Lavasan</t>
  </si>
  <si>
    <t>Institut für Konstruktiven Ingenieurbau / Bodenmechanik, Grundbau und Umweltgeotechnik</t>
  </si>
  <si>
    <t>https://vvz.ruhr-uni-bochum.de/campus/all/unit.asp?gguid=0x7D528764DDA73D438B1AC56481E80BCF&amp;tguid=0x699D25992ED34B6E9889C1D506E44105&amp;lang=de</t>
  </si>
  <si>
    <t>+49(0)234/32-26058</t>
  </si>
  <si>
    <t>+49(0)234/32-14150</t>
  </si>
  <si>
    <t>arash.alimardaniLavasan@rub.de</t>
  </si>
  <si>
    <t>IC 5/99</t>
  </si>
  <si>
    <t>Ariane van Aken</t>
  </si>
  <si>
    <t>Ariane</t>
  </si>
  <si>
    <t>van Aken</t>
  </si>
  <si>
    <t>I. Prozessrecht und Bürgerliches Recht / Lehrstuhl für Zivilprozessrecht, Bürgerliches Recht und Arbeitsrecht</t>
  </si>
  <si>
    <t>https://vvz.ruhr-uni-bochum.de/campus/all/unit.asp?gguid=0x7B9A0D6A7B9CC54B9D37FE1EF04F0499&amp;tguid=0x699D25992ED34B6E9889C1D506E44105&amp;lang=de</t>
  </si>
  <si>
    <t>+49(0)234/32-22865</t>
  </si>
  <si>
    <t>Ariane.Aken@rub.de</t>
  </si>
  <si>
    <t>GC 6/143</t>
  </si>
  <si>
    <t>Armin Bader</t>
  </si>
  <si>
    <t>Armin</t>
  </si>
  <si>
    <t>Bader</t>
  </si>
  <si>
    <t>St. Josef-Hospital Bochum / Klinik für Dermatologie, Venerologie und Allergologie</t>
  </si>
  <si>
    <t>https://vvz.ruhr-uni-bochum.de/campus/all/unit.asp?gguid=0xC61BBD064C3E97409A360F4D64A9704B&amp;tguid=0x699D25992ED34B6E9889C1D506E44105&amp;lang=de</t>
  </si>
  <si>
    <t>Psychologischer Psychotherapeut</t>
  </si>
  <si>
    <t>+49(0)234-509-3465</t>
  </si>
  <si>
    <t>+49(0)234-509-3445</t>
  </si>
  <si>
    <t>A.Bader@derma.de</t>
  </si>
  <si>
    <t>Beverungen</t>
  </si>
  <si>
    <t>armin.beverungen@rub.de</t>
  </si>
  <si>
    <t>GB 1/37</t>
  </si>
  <si>
    <t>Armin Lorenz</t>
  </si>
  <si>
    <t>Lorenz</t>
  </si>
  <si>
    <t>Fakultät für Biologie und Biotechnologie / M.Sc. Biodiversität</t>
  </si>
  <si>
    <t>https://vvz.ruhr-uni-bochum.de/campus/all/unit.asp?gguid=0xB05074636E6F9F41A2C8DC5245D7C3EC&amp;tguid=0x699D25992ED34B6E9889C1D506E44105&amp;lang=de</t>
  </si>
  <si>
    <t>Gastdozent</t>
  </si>
  <si>
    <t>+49(0)201/183-2442</t>
  </si>
  <si>
    <t>Armin.Lorenz@uni-due.de</t>
  </si>
  <si>
    <t>+49(0)234/32-25092</t>
  </si>
  <si>
    <t>Armin.Schaefer@rub.de</t>
  </si>
  <si>
    <t>GB 4/60</t>
  </si>
  <si>
    <t>Zlomuzica</t>
  </si>
  <si>
    <t>Fakultät für Psychologie / Arbeitseinheit Clinical and Behavorial Neuroscience</t>
  </si>
  <si>
    <t>https://vvz.ruhr-uni-bochum.de/campus/all/unit.asp?gguid=0x7CCACEE5E5EDB848AB7DEB419E753268&amp;tguid=0x699D25992ED34B6E9889C1D506E44105&amp;lang=de</t>
  </si>
  <si>
    <t>+49(0)234/32-22347</t>
  </si>
  <si>
    <t>+49(0)234/32-03169</t>
  </si>
  <si>
    <t>Armin.Zlomuzica@rub.de</t>
  </si>
  <si>
    <t>BF 3/A.47-A.48</t>
  </si>
  <si>
    <t>Arnd J. Apool</t>
  </si>
  <si>
    <t>Arnd J.</t>
  </si>
  <si>
    <t>Apool</t>
  </si>
  <si>
    <t>Techn. Ang.</t>
  </si>
  <si>
    <t>https://vvz.ruhr-uni-bochum.de/campus/all/unit.asp?gguid=0xDC205FB26959894CA0F0226A3839127A&amp;tguid=0x699D25992ED34B6E9889C1D506E44105&amp;lang=de</t>
  </si>
  <si>
    <t>Geschäftsführer</t>
  </si>
  <si>
    <t>+49(0)234/32-26574</t>
  </si>
  <si>
    <t>+49(0)234/32-14216</t>
  </si>
  <si>
    <t>Arnd.Apool@rub.de</t>
  </si>
  <si>
    <t>NI/NT 05/251</t>
  </si>
  <si>
    <t>Arndt</t>
  </si>
  <si>
    <t>Kiehnle</t>
  </si>
  <si>
    <t>+49(0)234/32-22826</t>
  </si>
  <si>
    <t>+49(0)234/32-14560</t>
  </si>
  <si>
    <t>Arndt.Kiehnle@rub.de</t>
  </si>
  <si>
    <t>GD E1-512</t>
  </si>
  <si>
    <t>Arndt van Ophoven</t>
  </si>
  <si>
    <t>van Ophoven</t>
  </si>
  <si>
    <t>Marien Hospital Herne / Abteilung für Neuro-Urologie</t>
  </si>
  <si>
    <t>https://vvz.ruhr-uni-bochum.de/campus/all/unit.asp?gguid=0x60191C9407473C47A475DB52CA236227&amp;tguid=0x699D25992ED34B6E9889C1D506E44105&amp;lang=de</t>
  </si>
  <si>
    <t>+49(0)2323-499-2391</t>
  </si>
  <si>
    <t>+49(0)2323-499-2393</t>
  </si>
  <si>
    <t>Arndt.vanOphoven@marienhospital-herne.de</t>
  </si>
  <si>
    <t>Arne Dessaul</t>
  </si>
  <si>
    <t>Arne</t>
  </si>
  <si>
    <t>Dessaul</t>
  </si>
  <si>
    <t>Angestellter</t>
  </si>
  <si>
    <t>Dezernat 8 - Hochschulkommunikation / Interne Kommunikation und Pressearbeit</t>
  </si>
  <si>
    <t>https://vvz.ruhr-uni-bochum.de/campus/all/unit.asp?gguid=0xC7F8467BBF2F1045A4D68925A7725674&amp;tguid=0x699D25992ED34B6E9889C1D506E44105&amp;lang=de</t>
  </si>
  <si>
    <t>Redakteur</t>
  </si>
  <si>
    <t>+49(0)234/32-23999</t>
  </si>
  <si>
    <t>+49(0)234/32-14136</t>
  </si>
  <si>
    <t>Arne.Dessaul@uv.rub.de</t>
  </si>
  <si>
    <t>UV 0/14</t>
  </si>
  <si>
    <t>Arne Ludwig</t>
  </si>
  <si>
    <t>+49(0)234/32-25864</t>
  </si>
  <si>
    <t>Arne.Ludwig@rub.de</t>
  </si>
  <si>
    <t>Lührs</t>
  </si>
  <si>
    <t>Lehrstuhl für Zellphysiologie / AG: Sinnesphysiologie</t>
  </si>
  <si>
    <t>https://vvz.ruhr-uni-bochum.de/campus/all/unit.asp?gguid=0x31D454DB1F04404BA72625F18E3BF301&amp;tguid=0x699D25992ED34B6E9889C1D506E44105&amp;lang=de</t>
  </si>
  <si>
    <t>23983</t>
  </si>
  <si>
    <t>arne.luehrs@rub.de</t>
  </si>
  <si>
    <t>ND 4/28</t>
  </si>
  <si>
    <t>Michels</t>
  </si>
  <si>
    <t>Arbeitsgemeinschaftsleiter</t>
  </si>
  <si>
    <t>+49(0)234/32-21379</t>
  </si>
  <si>
    <t>Arne.Michels@rub.de</t>
  </si>
  <si>
    <t>Voßmann</t>
  </si>
  <si>
    <t>Fakultät für Wirtschaftswissenschaft / Betriebswirtschaftslehre, insb. Controlling</t>
  </si>
  <si>
    <t>https://vvz.ruhr-uni-bochum.de/campus/all/unit.asp?gguid=0xD0CA9A27683B594A88FF4B02C4AFA729&amp;tguid=0x699D25992ED34B6E9889C1D506E44105&amp;lang=de</t>
  </si>
  <si>
    <t>02343225321</t>
  </si>
  <si>
    <t>arne.vossmann@rub.de</t>
  </si>
  <si>
    <t>GD 02/377</t>
  </si>
  <si>
    <t>Arne W. O. Jensen</t>
  </si>
  <si>
    <t>Arne W. O.</t>
  </si>
  <si>
    <t>Jensen</t>
  </si>
  <si>
    <t>Externe Kliniken und Einrichtungen / Campus Klinik Gynäkologie an der Ruhr-Universität Bochum</t>
  </si>
  <si>
    <t>https://vvz.ruhr-uni-bochum.de/campus/all/unit.asp?gguid=0x14D0892469516B438D55539672274F81&amp;tguid=0x699D25992ED34B6E9889C1D506E44105&amp;lang=de</t>
  </si>
  <si>
    <t>+49(0)234-588-196-0</t>
  </si>
  <si>
    <t>+49(0)234-588-196-19</t>
  </si>
  <si>
    <t>Arne.Jensen@rub.de</t>
  </si>
  <si>
    <t>Arne Willner</t>
  </si>
  <si>
    <t>Willner</t>
  </si>
  <si>
    <t>Institut für Geologie, Mineralogie und Geophysik / Mineralogie - Petrologie</t>
  </si>
  <si>
    <t>https://vvz.ruhr-uni-bochum.de/campus/all/unit.asp?gguid=0x101575F7D8C7434CB5EA68AE01DED09A&amp;tguid=0x699D25992ED34B6E9889C1D506E44105&amp;lang=de</t>
  </si>
  <si>
    <t>+49(0)234/32-24577</t>
  </si>
  <si>
    <t>+49(0)234/32-14433</t>
  </si>
  <si>
    <t>Arne.Willner@rub.de</t>
  </si>
  <si>
    <t>NA 03/168</t>
  </si>
  <si>
    <t>Arno</t>
  </si>
  <si>
    <t>Krombholz</t>
  </si>
  <si>
    <t>https://vvz.ruhr-uni-bochum.de/campus/all/unit.asp?gguid=0xB65F56FCB4C5904988951FDDB9897857&amp;tguid=0x699D25992ED34B6E9889C1D506E44105&amp;lang=de</t>
  </si>
  <si>
    <t>+49(0)234/32-28451</t>
  </si>
  <si>
    <t>Arno.Krombholz@rub.de</t>
  </si>
  <si>
    <t>SW 2/131</t>
  </si>
  <si>
    <t>Arno Schilberg</t>
  </si>
  <si>
    <t>Schilberg</t>
  </si>
  <si>
    <t>Honorarprofessor</t>
  </si>
  <si>
    <t>Arno.Schilberg@Lippische-Landeskirche.de</t>
  </si>
  <si>
    <t>Arnold</t>
  </si>
  <si>
    <t>Bärtschi</t>
  </si>
  <si>
    <t>Studienrat</t>
  </si>
  <si>
    <t>Geschäftsführender Rat</t>
  </si>
  <si>
    <t>+49(0)234/32-25133</t>
  </si>
  <si>
    <t>+49(0)234/32-14287</t>
  </si>
  <si>
    <t>GB 2/155, Fach GB 165</t>
  </si>
  <si>
    <t>Asja</t>
  </si>
  <si>
    <t>Fischer</t>
  </si>
  <si>
    <t>V. Informatik / Machine Learning</t>
  </si>
  <si>
    <t>https://vvz.ruhr-uni-bochum.de/campus/all/unit.asp?gguid=0xF9D71B7D93354CE5B367E8A3A3096EDB&amp;tguid=0x699D25992ED34B6E9889C1D506E44105&amp;lang=de</t>
  </si>
  <si>
    <t>+49(0)234/32-23207</t>
  </si>
  <si>
    <t>asja.fischer@rub.de</t>
  </si>
  <si>
    <t>IB 3/153</t>
  </si>
  <si>
    <t>Kiel</t>
  </si>
  <si>
    <t>Fakultät für Sportwissenschaft / Sportpsychologie</t>
  </si>
  <si>
    <t>https://vvz.ruhr-uni-bochum.de/campus/all/unit.asp?gguid=0xBAEA3CE27201574AA3244E9A62AE4ABA&amp;tguid=0x699D25992ED34B6E9889C1D506E44105&amp;lang=de</t>
  </si>
  <si>
    <t>+49 (0)234 / 32-24361</t>
  </si>
  <si>
    <t>SW 2.051</t>
  </si>
  <si>
    <t>Askin Dogan</t>
  </si>
  <si>
    <t>Askin</t>
  </si>
  <si>
    <t>Dogan</t>
  </si>
  <si>
    <t>Marien Hospital Herne / Klinik für Frauenheilkunde</t>
  </si>
  <si>
    <t>https://vvz.ruhr-uni-bochum.de/campus/all/unit.asp?gguid=0x756AF44472544E4BA9FF3962DF28A5C3&amp;tguid=0x699D25992ED34B6E9889C1D506E44105&amp;lang=de</t>
  </si>
  <si>
    <t>+49(0)2323-499-5210</t>
  </si>
  <si>
    <t>Askin.Dogan@elisabethgruppe.de</t>
  </si>
  <si>
    <t>Asli Tandogan Kunkel</t>
  </si>
  <si>
    <t>Asli</t>
  </si>
  <si>
    <t>Tandogan Kunkel</t>
  </si>
  <si>
    <t>II. Institut für Theoretische Physik / Theoretische Physik, insbesondere Hadronenphysik</t>
  </si>
  <si>
    <t>https://vvz.ruhr-uni-bochum.de/campus/all/unit.asp?gguid=0x55238D80166A5D4481D0D980B0062E1B&amp;tguid=0x699D25992ED34B6E9889C1D506E44105&amp;lang=de</t>
  </si>
  <si>
    <t>+49324/3223718</t>
  </si>
  <si>
    <t>Asli.TandoganKunkel@rub.de</t>
  </si>
  <si>
    <t>NB 6/128</t>
  </si>
  <si>
    <t>Assessor Hinnerk Gölnitz</t>
  </si>
  <si>
    <t>Assessor</t>
  </si>
  <si>
    <t>Hinnerk</t>
  </si>
  <si>
    <t>Gölnitz</t>
  </si>
  <si>
    <t>+49(0)234/32-14282</t>
  </si>
  <si>
    <t>Hinnerk.Goelnitz@rub.de</t>
  </si>
  <si>
    <t>GC 8/157</t>
  </si>
  <si>
    <t>Assunta</t>
  </si>
  <si>
    <t>Pavone-Doberenz</t>
  </si>
  <si>
    <t>Assunta.Pavone@rub.de</t>
  </si>
  <si>
    <t>Astrid</t>
  </si>
  <si>
    <t>Bregenhorn-Kuhs</t>
  </si>
  <si>
    <t>0234/32-28906</t>
  </si>
  <si>
    <t>Deuber-Mankowsky</t>
  </si>
  <si>
    <t>+49(0)234/32-25071</t>
  </si>
  <si>
    <t>+49(0)234/32-14268</t>
  </si>
  <si>
    <t>Astrid.Deuber-Mankowsky@rub.de</t>
  </si>
  <si>
    <t>GB 1/43</t>
  </si>
  <si>
    <t>Astrid Krenz</t>
  </si>
  <si>
    <t>Krenz</t>
  </si>
  <si>
    <t>Fakultät für Wirtschaftswissenschaft / Data Science in Economics</t>
  </si>
  <si>
    <t>https://vvz.ruhr-uni-bochum.de/campus/all/unit.asp?gguid=0x9E36A3114D5B478FA43291E4C85467D0&amp;tguid=0x699D25992ED34B6E9889C1D506E44105&amp;lang=de</t>
  </si>
  <si>
    <t>Lehrstuhlinhaberin</t>
  </si>
  <si>
    <t>Astrid.Krenz@ruhr-uni-bochum.de</t>
  </si>
  <si>
    <t>GD 02/207</t>
  </si>
  <si>
    <t>Reich</t>
  </si>
  <si>
    <t>Leitung ZFA Fremdsprachen und DaF</t>
  </si>
  <si>
    <t>023432-26568</t>
  </si>
  <si>
    <t>Astrid.Reich@rub.de</t>
  </si>
  <si>
    <t>SH 2/212</t>
  </si>
  <si>
    <t>Astrid Schmidt</t>
  </si>
  <si>
    <t>Bereichsärztin</t>
  </si>
  <si>
    <t>+49(0)2381-893-1065</t>
  </si>
  <si>
    <t>Astrid.Schmidt@wkp-lwl.org</t>
  </si>
  <si>
    <t>Seckelmann</t>
  </si>
  <si>
    <t>+49(0)234/32-24789</t>
  </si>
  <si>
    <t>Astrid.Seckelmann@rub.de</t>
  </si>
  <si>
    <t>IA 5/101</t>
  </si>
  <si>
    <t>Wichmann</t>
  </si>
  <si>
    <t>+49(0)234/32-24750</t>
  </si>
  <si>
    <t>Astrid.Wichmann@rub.de</t>
  </si>
  <si>
    <t>GA 1/62</t>
  </si>
  <si>
    <t>Ataner Öztürk</t>
  </si>
  <si>
    <t>Ataner</t>
  </si>
  <si>
    <t>Öztürk</t>
  </si>
  <si>
    <t>Universitätsverwaltung / Dezernat 1 - Hochschulentwicklung und Strategie</t>
  </si>
  <si>
    <t>https://vvz.ruhr-uni-bochum.de/campus/all/unit.asp?gguid=0x7DF2ACBF6FCB934CAB6E1CE6409B47A9&amp;tguid=0x699D25992ED34B6E9889C1D506E44105&amp;lang=de</t>
  </si>
  <si>
    <t>Ass. jur.</t>
  </si>
  <si>
    <t>+49(0)234/32-28049</t>
  </si>
  <si>
    <t>Ataner.Oeztuerk@uv.rub.de</t>
  </si>
  <si>
    <t>UV 3/366</t>
  </si>
  <si>
    <t>Atta</t>
  </si>
  <si>
    <t>Oveisi</t>
  </si>
  <si>
    <t>Institut für Computational Engineering / Mechanik adaptiver Systeme</t>
  </si>
  <si>
    <t>https://vvz.ruhr-uni-bochum.de/campus/all/unit.asp?gguid=0x3209488DB352634DB27D876B060E643C&amp;tguid=0x699D25992ED34B6E9889C1D506E44105&amp;lang=de</t>
  </si>
  <si>
    <t>+49(0)234/32-25877</t>
  </si>
  <si>
    <t>+49(0)234/32-14488</t>
  </si>
  <si>
    <t>IC 03/523</t>
  </si>
  <si>
    <t>Auszubildender Lars Trenczek</t>
  </si>
  <si>
    <t>Auszubildender</t>
  </si>
  <si>
    <t>Lars</t>
  </si>
  <si>
    <t>Trenczek</t>
  </si>
  <si>
    <t>Netzwerkadministration - Auszubildender</t>
  </si>
  <si>
    <t>+49(0)234/32-19613</t>
  </si>
  <si>
    <t>Lars.Trenczek@rub.de</t>
  </si>
  <si>
    <t>IB 3/161</t>
  </si>
  <si>
    <t>Auszubildender Nils  Weiß</t>
  </si>
  <si>
    <t>Nils</t>
  </si>
  <si>
    <t>Weiß</t>
  </si>
  <si>
    <t>+49(0)234/32-19723</t>
  </si>
  <si>
    <t>Nils.Weiss@rub.de</t>
  </si>
  <si>
    <t>IB 3/163</t>
  </si>
  <si>
    <t>Auszubildender Zhonghui Sam Nhan</t>
  </si>
  <si>
    <t>Zhonghui Sam</t>
  </si>
  <si>
    <t>Nhan</t>
  </si>
  <si>
    <t>ZhonghuiSam.Nhan@rub.de</t>
  </si>
  <si>
    <t>Axel Franke</t>
  </si>
  <si>
    <t>Axel</t>
  </si>
  <si>
    <t>Franke</t>
  </si>
  <si>
    <t>Bundeswehrzentralkrankenhaus Koblenz / Abt. XIV - Unfallchirurgie, Plastische- und Wiederherstellungschirurgie, Handchirurgie, Verbrennungsmedizin</t>
  </si>
  <si>
    <t>https://vvz.ruhr-uni-bochum.de/campus/all/unit.asp?gguid=0x8678B178EB447646A39BABF1C983B4AF&amp;tguid=0x699D25992ED34B6E9889C1D506E44105&amp;lang=de</t>
  </si>
  <si>
    <t>+49(0)261-281-3425</t>
  </si>
  <si>
    <t>axel1franke@bundeswehr.org</t>
  </si>
  <si>
    <t>Axel Gillhaus</t>
  </si>
  <si>
    <t>Gillhaus</t>
  </si>
  <si>
    <t>Axel.Gillhaus@rwe.com</t>
  </si>
  <si>
    <t>Axel Kloppe</t>
  </si>
  <si>
    <t>Kloppe</t>
  </si>
  <si>
    <t>Marienhospital Gelsenkirchen / Klinik für Kardiologie, Angiologie und Innere Intensivmedizin</t>
  </si>
  <si>
    <t>https://vvz.ruhr-uni-bochum.de/campus/all/unit.asp?gguid=0x7E9A5F4B1B404489B94B10BD42F57078&amp;tguid=0x699D25992ED34B6E9889C1D506E44105&amp;lang=de</t>
  </si>
  <si>
    <t>+49 209 172-3601</t>
  </si>
  <si>
    <t>+49 209 172-3699</t>
  </si>
  <si>
    <t>kardiologie@marienhospital.eu</t>
  </si>
  <si>
    <t>Axel Laczkovics</t>
  </si>
  <si>
    <t>Laczkovics</t>
  </si>
  <si>
    <t>Berufsgenossenschaftliches Universitätsklinikum Bergmannsheil / Klinik für Herz- und Thoraxchirurgie</t>
  </si>
  <si>
    <t>https://vvz.ruhr-uni-bochum.de/campus/all/unit.asp?gguid=0x336C92C381945B4AB54E624A7E34C658&amp;tguid=0x699D25992ED34B6E9889C1D506E44105&amp;lang=de</t>
  </si>
  <si>
    <t>Axel.Laczkovics@rub.de</t>
  </si>
  <si>
    <t>Axel Meissner</t>
  </si>
  <si>
    <t>Meissner</t>
  </si>
  <si>
    <t>Krankenhaus Köln-Merheim / Medizinische Klinik II, Klinik für Kardiologie, Angiologie und Diabetologie</t>
  </si>
  <si>
    <t>https://vvz.ruhr-uni-bochum.de/campus/all/unit.asp?gguid=0x442205A4307625498CCFC6151B8D216B&amp;tguid=0x699D25992ED34B6E9889C1D506E44105&amp;lang=de</t>
  </si>
  <si>
    <t>+49(0)221-8907-3457</t>
  </si>
  <si>
    <t>+49(0)221-8907-3488</t>
  </si>
  <si>
    <t>MeissnerA@Kliniken-Koeln.de</t>
  </si>
  <si>
    <t>Mosig</t>
  </si>
  <si>
    <t>Fakultät für Biologie und Biotechnologie / AG: Bioinformatik</t>
  </si>
  <si>
    <t>https://vvz.ruhr-uni-bochum.de/campus/all/unit.asp?gguid=0x171B9291DF47DD468F4878A500B86DC6&amp;tguid=0x699D25992ED34B6E9889C1D506E44105&amp;lang=de</t>
  </si>
  <si>
    <t>+49(0)234/32-18133</t>
  </si>
  <si>
    <t>Axel.Mosig@rub.de</t>
  </si>
  <si>
    <t>Mi 9-10</t>
  </si>
  <si>
    <t>Prodi E3/171</t>
  </si>
  <si>
    <t>Axel Muenker</t>
  </si>
  <si>
    <t>Muenker</t>
  </si>
  <si>
    <t>Marien Hospital Herne / Klinik für Anästhesiologie, operative Intensivmedizin, Schmerz- und Palliativmedizin</t>
  </si>
  <si>
    <t>https://vvz.ruhr-uni-bochum.de/campus/all/unit.asp?gguid=0x93C1C91126188A42901F186032E80ABE&amp;tguid=0x699D25992ED34B6E9889C1D506E44105&amp;lang=de</t>
  </si>
  <si>
    <t>+49(0)2323-499-1414</t>
  </si>
  <si>
    <t>+49(0)2323-499-1441</t>
  </si>
  <si>
    <t>Axel.Muenker@marienhospital-herne.de</t>
  </si>
  <si>
    <t>Rosenhahn</t>
  </si>
  <si>
    <t>IV. Analytische Chemie / Analytische Chemie</t>
  </si>
  <si>
    <t>https://vvz.ruhr-uni-bochum.de/campus/all/unit.asp?gguid=0x7FB2A10A4536D34CBC9DEABBD7D6DEB5&amp;tguid=0x699D25992ED34B6E9889C1D506E44105&amp;lang=de</t>
  </si>
  <si>
    <t>+49(0)234/32-24200</t>
  </si>
  <si>
    <t>Axel.Rosenhahn@rub.de</t>
  </si>
  <si>
    <t>NC 4/27</t>
  </si>
  <si>
    <t>Aya Mostafa Ibrahim Ahmed</t>
  </si>
  <si>
    <t>Aya</t>
  </si>
  <si>
    <t>Mostafa Ibrahim Ahmed</t>
  </si>
  <si>
    <t>Wis­sen­schaft­li­che Mit­ar­bei­terin</t>
  </si>
  <si>
    <t>(+49)(0)234 / 32 - 23065</t>
  </si>
  <si>
    <t>Aya.Mostafaibrahimahmed@rub.de</t>
  </si>
  <si>
    <t>ID 2/341</t>
  </si>
  <si>
    <t>Aydan Ewers</t>
  </si>
  <si>
    <t>Aydan</t>
  </si>
  <si>
    <t>Ewers</t>
  </si>
  <si>
    <t>Berufsgenossenschaftliches Universitätsklinikum Bergmannsheil / Medizinische Klinik II - Kardiologie und Angiologie</t>
  </si>
  <si>
    <t>+49(0)234-302-6084</t>
  </si>
  <si>
    <t>Aydan.Ewers@rub.de</t>
  </si>
  <si>
    <t>Aydin</t>
  </si>
  <si>
    <t>Abar</t>
  </si>
  <si>
    <t>24736</t>
  </si>
  <si>
    <t>Aydin.Abar@rub.de</t>
  </si>
  <si>
    <t>Sezgin</t>
  </si>
  <si>
    <t>https://vvz.ruhr-uni-bochum.de/campus/all/unit.asp?gguid=0x5F865A3E4F4EAC40AF81AE6D6780697C&amp;tguid=0x699D25992ED34B6E9889C1D506E44105&amp;lang=de</t>
  </si>
  <si>
    <t>Prodekan für Lehre</t>
  </si>
  <si>
    <t>dekanat@ei.rub.de</t>
  </si>
  <si>
    <t>ID 1/643</t>
  </si>
  <si>
    <t>Ayse</t>
  </si>
  <si>
    <t>Cobankaya</t>
  </si>
  <si>
    <t>Ayse.Cobankaya@rub.de</t>
  </si>
  <si>
    <t>Ayse Dalyanci-Berns</t>
  </si>
  <si>
    <t>Dalyanci-Berns</t>
  </si>
  <si>
    <t>Ayse.Dalyanci@gmail.com</t>
  </si>
  <si>
    <t>Ayten Kus</t>
  </si>
  <si>
    <t>Ayten</t>
  </si>
  <si>
    <t>Kus</t>
  </si>
  <si>
    <t>0234/32-28126</t>
  </si>
  <si>
    <t>ayten.kus@rub.de</t>
  </si>
  <si>
    <t>GB 2/134</t>
  </si>
  <si>
    <t>Azita Chellappoo</t>
  </si>
  <si>
    <t>Azita</t>
  </si>
  <si>
    <t>Chellappoo</t>
  </si>
  <si>
    <t>Postdoctoral Researcher</t>
  </si>
  <si>
    <t>+49(0)234/32-24817</t>
  </si>
  <si>
    <t>azita.chellappoo@ruhr-uni-bochum.de</t>
  </si>
  <si>
    <t>GC 05/706</t>
  </si>
  <si>
    <t>AOR</t>
  </si>
  <si>
    <t>birgit.koeppen-seliger@uni-due.de</t>
  </si>
  <si>
    <t>https://www.uni-due.de/aks/aks_team.php</t>
  </si>
  <si>
    <t>Aaron Maruhn</t>
  </si>
  <si>
    <t>aaron.maruhn@stud.uni-due.de</t>
  </si>
  <si>
    <t>https://www.uni-due.de/biwi/schulforschung/hilfskraefte.php</t>
  </si>
  <si>
    <t>Aashish Soni</t>
  </si>
  <si>
    <t>https://www.uni-due.de/radiation-biology/soni-new.shtml</t>
  </si>
  <si>
    <t>https://www.uni-due.de/radiation-biology/staff-new.shtml</t>
  </si>
  <si>
    <t>Abbas El Moussawi</t>
  </si>
  <si>
    <t>http://www.uni-due.de/zim/services/suchdienste/mitarbeiter.php?id=60510&amp;vcard=</t>
  </si>
  <si>
    <t>https://www.uni-due.de/empi/rf/mitarbeiter</t>
  </si>
  <si>
    <t>Abbasi</t>
  </si>
  <si>
    <t>hamed.abbasi@uni-due.de</t>
  </si>
  <si>
    <t>https://www.uni-due.de/agbovensiepen/people.php</t>
  </si>
  <si>
    <t>Abbau von Acesulfam</t>
  </si>
  <si>
    <t>https://www.uni-due.de/iac/2014_mitarbeiter_seminar.php</t>
  </si>
  <si>
    <t>Abbauraten von Öl</t>
  </si>
  <si>
    <t>https://www.uni-due.de/zwu/mitglieder-liste.php</t>
  </si>
  <si>
    <t>Abbna Kirupakaran</t>
  </si>
  <si>
    <t>https://www.uni-due.de/chemie/ak_schrader/akkari.php</t>
  </si>
  <si>
    <t>https://www.uni-due.de/chemie/ak_schrader/mitarbeiter</t>
  </si>
  <si>
    <t>Abd El Rehim</t>
  </si>
  <si>
    <t>https://www.uni-due.de/oe/de/mitarbeiter.php</t>
  </si>
  <si>
    <t>Ass.-Prof. Dr.</t>
  </si>
  <si>
    <t>Abdalla El-Bashir</t>
  </si>
  <si>
    <t>https://www.uni-due.de/sfbtrr247/scientific_staff.php</t>
  </si>
  <si>
    <t>Abdelkader Nebatti</t>
  </si>
  <si>
    <t>https://www.uni-due.de/empi/td/en/team.php</t>
  </si>
  <si>
    <t>Abderahman Bejaoui</t>
  </si>
  <si>
    <t>https://www.uni-due.de/srs/person.php?Id=148</t>
  </si>
  <si>
    <t>https://www.uni-due.de/srs/ma_team_de.php</t>
  </si>
  <si>
    <t>Abderahman Rabhiou</t>
  </si>
  <si>
    <t>https://www.uni-due.de/empi/cfd/en/staff.php</t>
  </si>
  <si>
    <t>Abdolfazl Mohajer</t>
  </si>
  <si>
    <t>mohajer84_9970@yahoo.co</t>
  </si>
  <si>
    <t>https://esaga.uni-due.de/abdolfazl.mohajer/</t>
  </si>
  <si>
    <t>https://esaga.uni-due.de/ag/esnault/members/</t>
  </si>
  <si>
    <t>Abdolkader Attar</t>
  </si>
  <si>
    <t>abdolkader.attar@stud.uni-due.de</t>
  </si>
  <si>
    <t>https://www.mentoring.wiwi.uni-due.de/team/bwl-14-abdolkader-attar/</t>
  </si>
  <si>
    <t>https://www.mentoring.wiwi.uni-due.de/team/</t>
  </si>
  <si>
    <t>Abdul Majeed</t>
  </si>
  <si>
    <t>https://www.uni-due.de/geschichte/wilfried_loth.php</t>
  </si>
  <si>
    <t>Abdul Samad</t>
  </si>
  <si>
    <t>https://www.uni-due.de/agbovensiepen/people.php?id=10448</t>
  </si>
  <si>
    <t>Abendvortrag von Frau</t>
  </si>
  <si>
    <t>https://www.uni-due.de/graduiertenkolleg_1919/vortrag_stollberg_rilinger.php</t>
  </si>
  <si>
    <t>https://www.uni-due.de/graduiertenkolleg_1919/assozierte_mitglieder.php</t>
  </si>
  <si>
    <t>Abendvortrag von Herrn</t>
  </si>
  <si>
    <t>https://www.uni-due.de/graduiertenkolleg_1919/abschlusskolloquium.php</t>
  </si>
  <si>
    <t>Abhängigkeiten bei stochastischen Analysen zur Versorgungssicherheit</t>
  </si>
  <si>
    <t>https://www.hemf.wiwi.uni-due.de/en/team/benjamin-boecker/</t>
  </si>
  <si>
    <t>Abigail Fagan</t>
  </si>
  <si>
    <t>https://www.engsem.uni-hannover.de/de/fagan/</t>
  </si>
  <si>
    <t>https://www.uni-due.de/humanities/voicesandagencies/people.php</t>
  </si>
  <si>
    <t>M.Sc., B.Sc.</t>
  </si>
  <si>
    <t>Abigail Figueroa-Gonzalez</t>
  </si>
  <si>
    <t>abigail.figueroa-gonzalez@uni-due.de</t>
  </si>
  <si>
    <t>https://www.uni-due.de/probst-lab/mitarbeiter.php</t>
  </si>
  <si>
    <t>Abir Hamdan</t>
  </si>
  <si>
    <t>https://www.uni-due.de/media-psych-edu/team.php</t>
  </si>
  <si>
    <t>Abolfazl Tarizadeh</t>
  </si>
  <si>
    <t>abolfazl.tarizadeh@uni-due.de</t>
  </si>
  <si>
    <t>https://esaga.uni-due.de/abolfazl.tarizadeh/</t>
  </si>
  <si>
    <t>Abolghasem Nourmohammadi</t>
  </si>
  <si>
    <t>https://www.uni-due.de/materials/mitarbeiter.shtml</t>
  </si>
  <si>
    <t>Abraham Lincoln</t>
  </si>
  <si>
    <t>https://www.uni-due.de/geschichte/frank_becker.php</t>
  </si>
  <si>
    <t>Abteilung Fließgewässerökologie</t>
  </si>
  <si>
    <t>https://www.uni-due.de/zwu/members.php</t>
  </si>
  <si>
    <t>Abteilungsleiter Kläranlagen</t>
  </si>
  <si>
    <t>Abul Khayer</t>
  </si>
  <si>
    <t>https://www.uni-due.de/imperia/md/content/aac/mallik_abul.jpg</t>
  </si>
  <si>
    <t>https://www.uni-due.de/aac/current_staff.shtml</t>
  </si>
  <si>
    <t>Abuzar Khalid</t>
  </si>
  <si>
    <t>https://www.hemf.wiwi.uni-due.de/en/team/abuzar-khalid/</t>
  </si>
  <si>
    <t>https://www.hemf.wiwi.uni-due.de/en/team/</t>
  </si>
  <si>
    <t>Achim Bahr</t>
  </si>
  <si>
    <t>https://www.forschungsbericht.uni-due.de/2011/inhalt-2011/erwin-l-hahn-institute-for-mri/externe-mitarbeiter-und-kooperationen/</t>
  </si>
  <si>
    <t>Achim Füngerlings</t>
  </si>
  <si>
    <t>achim.fuengerlings@uni-due.de</t>
  </si>
  <si>
    <t>Achim Gerstenberg</t>
  </si>
  <si>
    <t>Achim.Gerstenberg@gmx.de</t>
  </si>
  <si>
    <t>https://www.uni-due.de/ag-nienhaus/staff.shtml</t>
  </si>
  <si>
    <t>Achim Goerres</t>
  </si>
  <si>
    <t>https://www.hemf.wiwi.uni-due.de/en/team/ruediger-kiesel/</t>
  </si>
  <si>
    <t>Achim Landwehr</t>
  </si>
  <si>
    <t>https://www.uni-due.de/graduiertenkolleg_1919/vortrag_landwehr.php</t>
  </si>
  <si>
    <t>Achim Lohmar</t>
  </si>
  <si>
    <t>achim.lohmar@uni-due.de</t>
  </si>
  <si>
    <t>https://www.uni-due.de/person/55421</t>
  </si>
  <si>
    <t>https://www.uni-due.de/philosophie/achim_lohmar.php</t>
  </si>
  <si>
    <t>Achim Seebens</t>
  </si>
  <si>
    <t>achim.seebens@uni-due.de</t>
  </si>
  <si>
    <t>Achim Truger</t>
  </si>
  <si>
    <t>achim.truger@uni-due.de</t>
  </si>
  <si>
    <t>https://www.uni-due.de/soziooekonomie/truger</t>
  </si>
  <si>
    <t>https://www.uni-due.de/soziooekonomie/personen</t>
  </si>
  <si>
    <t>Achim Vanselow</t>
  </si>
  <si>
    <t>https://www.uni-due.de/iaq/vortragma.php?name=kalina</t>
  </si>
  <si>
    <t>Achtsamkeitstrainings bei Schülerinnen</t>
  </si>
  <si>
    <t>https://www.uni-due.de/biwi/psychologie/personen.php?id=54017</t>
  </si>
  <si>
    <t>Adalbert Krawczyk</t>
  </si>
  <si>
    <t>adalbert.krawczyk@uni-due.de</t>
  </si>
  <si>
    <t>https://www.uni-due.de/sgvivi/mem_essen.php</t>
  </si>
  <si>
    <t>Adam Carlsson</t>
  </si>
  <si>
    <t>https://www.uni-due.de/agfarle/team/staff_deu.php?pers_id=31</t>
  </si>
  <si>
    <t>Adam Christian</t>
  </si>
  <si>
    <t>https://www.uni-due.de/anglistik/british_and_anglophone_literature_and_culture/von_wald_adam.php</t>
  </si>
  <si>
    <t>https://www.uni-due.de/anglistik/staff</t>
  </si>
  <si>
    <t>Adam Mohamed</t>
  </si>
  <si>
    <t>adam.mohamed@uni-due.de</t>
  </si>
  <si>
    <t>https://esaga.uni-due.de/adam.mohamed/</t>
  </si>
  <si>
    <t>https://esaga.uni-due.de/ag/-/members/</t>
  </si>
  <si>
    <t>Adam von Schlieben</t>
  </si>
  <si>
    <t>https://www.uni-due.de/geschichte/ato_quirin_schweizer.php</t>
  </si>
  <si>
    <t>Adam von Schliebens</t>
  </si>
  <si>
    <t>Adam von Wald</t>
  </si>
  <si>
    <t>https://www.uni-due.de/anglistik/british_and_anglophone_literature_and_culture/von_wald_adam.shtml</t>
  </si>
  <si>
    <t>https://www.uni-due.de/anglistik/language_practice_team.php</t>
  </si>
  <si>
    <t>Adaptive Fuzzy</t>
  </si>
  <si>
    <t>https://www.uni-due.de/srs/person.php?Id=11</t>
  </si>
  <si>
    <t>Adeel Khan</t>
  </si>
  <si>
    <t>kadeel@gmail.co</t>
  </si>
  <si>
    <t>https://esaga.uni-due.de/adeel.khan/</t>
  </si>
  <si>
    <t>https://esaga.uni-due.de/ag/levine/members/</t>
  </si>
  <si>
    <t>Adel Al Mansi</t>
  </si>
  <si>
    <t>https://www.uni-due.de/tul/staff_main_en.php</t>
  </si>
  <si>
    <t>Adelheid von Saldern</t>
  </si>
  <si>
    <t>Adem Tekin</t>
  </si>
  <si>
    <t>http://www.uni-due.de/%7Ehc0002/</t>
  </si>
  <si>
    <t>https://www.uni-due.de/chemie/ak_jansen/en_personen.php</t>
  </si>
  <si>
    <t>Adil Amin</t>
  </si>
  <si>
    <t>adil.amin@uni-due.de</t>
  </si>
  <si>
    <t>https://www.uni-due.de/empi/pst/staff.php</t>
  </si>
  <si>
    <t>Adjie Salman</t>
  </si>
  <si>
    <t>https://www.uni-due.de/is/mitarbeiter</t>
  </si>
  <si>
    <t>Dipl.-Ing. (FH)</t>
  </si>
  <si>
    <t>Adnan Hasanovic</t>
  </si>
  <si>
    <t>Adnan Çelik</t>
  </si>
  <si>
    <t>https://www.uni-due.de/humanities/dfg-network-turkey/members.php</t>
  </si>
  <si>
    <t>Adrian Bialowons</t>
  </si>
  <si>
    <t>https://www.uni-due.de/akniemeyer/jn_groupmembers.php</t>
  </si>
  <si>
    <t>Adrian Haag</t>
  </si>
  <si>
    <t>adrian.haag@uni-due.de</t>
  </si>
  <si>
    <t>https://www.uni-due.de/chemie/akgiese/ccl_team.php</t>
  </si>
  <si>
    <t>Adrian Lange</t>
  </si>
  <si>
    <t>adrian.lange@stud.uni-due.de</t>
  </si>
  <si>
    <t>Adrian Langer</t>
  </si>
  <si>
    <t>alan@mimuw.edu.pl</t>
  </si>
  <si>
    <t>https://esaga.uni-due.de/adrian.langer/</t>
  </si>
  <si>
    <t>Adrien Sauvaget</t>
  </si>
  <si>
    <t>https://esaga.uni-due.de/matteo.costantini/</t>
  </si>
  <si>
    <t>Adrienn Linder</t>
  </si>
  <si>
    <t>adrienn.linder@uni-due.de</t>
  </si>
  <si>
    <t>https://www.uni-due.de/abz/studieninteressierte/team.shtml</t>
  </si>
  <si>
    <t>Adrián Fuentes</t>
  </si>
  <si>
    <t>Agathe Materla</t>
  </si>
  <si>
    <t>agathe.materla@uni-due.de</t>
  </si>
  <si>
    <t>https://www.uni-due.de/umb/enzym_mitarbeiter.shtml</t>
  </si>
  <si>
    <t>Age Mimicry</t>
  </si>
  <si>
    <t>https://www.uni-due.de/germanistik/lum/personen.php</t>
  </si>
  <si>
    <t>Agilität und Elastizität</t>
  </si>
  <si>
    <t>https://se.wiwi.uni-due.de/team/</t>
  </si>
  <si>
    <t>Agnes Moors</t>
  </si>
  <si>
    <t>https://www.uni-due.de/philosophie/neil_roughley.php</t>
  </si>
  <si>
    <t>Agnes Schipler</t>
  </si>
  <si>
    <t>https://www.uni-due.de/radiation-biology/aschipler-new.shtml</t>
  </si>
  <si>
    <t>Agnes Tekle-Rötering</t>
  </si>
  <si>
    <t>Agostino Moosdorf</t>
  </si>
  <si>
    <t>agostino.moosdorf@uni-due.de</t>
  </si>
  <si>
    <t>https://www.ncs.wiwi.uni-due.de/team/agostino-moosdorf-5596/</t>
  </si>
  <si>
    <t>https://paluno.uni-due.de/unser-institut/team</t>
  </si>
  <si>
    <t>Ahana Bhattacharya</t>
  </si>
  <si>
    <t>ahana.bhattacharya@uni-due.de</t>
  </si>
  <si>
    <t>https://www.uni-due.de/ag-mittendorff/teammittendorff.php</t>
  </si>
  <si>
    <t>Ahmad Abdullafatif Goudah</t>
  </si>
  <si>
    <t>https://www.uni-due.de/mechatronik/team.php</t>
  </si>
  <si>
    <t>Ahmad Ali</t>
  </si>
  <si>
    <t>https://www.uni-due.de/massivbau/mitarbeiter.php</t>
  </si>
  <si>
    <t>Ahmad Anas Alkezbari</t>
  </si>
  <si>
    <t>Ahmad Deeb</t>
  </si>
  <si>
    <t>Ahmad Reza Etemadi</t>
  </si>
  <si>
    <t>ahmad-reza.etemadi@uni-due.de</t>
  </si>
  <si>
    <t>Ahmad Saylam</t>
  </si>
  <si>
    <t>https://www.uni-due.de/person/58774</t>
  </si>
  <si>
    <t>https://www.uni-due.de/ivg/rf/mitarbeiter/mitarbeiter_index.php</t>
  </si>
  <si>
    <t>Ahmad-Reza Katouzian</t>
  </si>
  <si>
    <t>https://www.uni-due.de/aquatische_oekosystemforschung/mitarbeiter</t>
  </si>
  <si>
    <t>Ahmed Al-Kamal</t>
  </si>
  <si>
    <t>https://www.uni-due.de/person/60919</t>
  </si>
  <si>
    <t>https://www.uni-due.de/tul/staff_main.php</t>
  </si>
  <si>
    <t>Ahmed El-Mallawany</t>
  </si>
  <si>
    <t>https://www.uni-due.de/srs/person.php?Id=119</t>
  </si>
  <si>
    <t>Ahmed Elhaddad</t>
  </si>
  <si>
    <t>Ahmed Kassem</t>
  </si>
  <si>
    <t>ahmed.kassem@stud.uni-due.de</t>
  </si>
  <si>
    <t>Ahmed Mehrem</t>
  </si>
  <si>
    <t>ahmed.mehrem@stud.uni-due.de</t>
  </si>
  <si>
    <t>Ahmed Mohamed</t>
  </si>
  <si>
    <t>https://www.uni-due.de/soco/people/ahmed-mohamed.php</t>
  </si>
  <si>
    <t>https://www.uni-due.de/soco/people.php</t>
  </si>
  <si>
    <t>Ahmed Mohamed Ali</t>
  </si>
  <si>
    <t>https://www.uni-due.de/srs/person.php?Id=101</t>
  </si>
  <si>
    <t>Ahmed Mujaddadi</t>
  </si>
  <si>
    <t>http://www.uni-due.de/person/61800</t>
  </si>
  <si>
    <t>https://www.uni-due.de/empi/rf/staff</t>
  </si>
  <si>
    <t>Ahmet Güclü</t>
  </si>
  <si>
    <t>https://www.uni-due.de/biwi/qualvk_mitglieder.php</t>
  </si>
  <si>
    <t>Ahmet Karkar</t>
  </si>
  <si>
    <t>ahmet.karkar@uni-due.de</t>
  </si>
  <si>
    <t>https://www.uni-due.de/werkstofftechnik/mitarbeiter.shtml</t>
  </si>
  <si>
    <t>B. Sc.</t>
  </si>
  <si>
    <t>Ahmet Memet</t>
  </si>
  <si>
    <t>Aikaterini Karatzia</t>
  </si>
  <si>
    <t>https://www.uni-due.de/chemie/ak_epple/en/staff/staff.php</t>
  </si>
  <si>
    <t>Aikaterini Kondyli</t>
  </si>
  <si>
    <t>Aike C. Horstmann</t>
  </si>
  <si>
    <t>https://www.uni-due.de/sozialpsychologie/horstmann</t>
  </si>
  <si>
    <t>https://www.uni-due.de/sozialpsychologie/team</t>
  </si>
  <si>
    <t>Aiko Schinke-Nendza</t>
  </si>
  <si>
    <t>https://www.hemf.wiwi.uni-due.de/en/team/aiko-schinke-nendza/</t>
  </si>
  <si>
    <t>Aileen Pfeil</t>
  </si>
  <si>
    <t>aileen.pfeil@uni-due.de</t>
  </si>
  <si>
    <t>https://www.uni-due.de/baubetrieb/pfeil.php</t>
  </si>
  <si>
    <t>https://www.uni-due.de/baubetrieb/mitarbeiter-ibb.php</t>
  </si>
  <si>
    <t>Aimee Grinda</t>
  </si>
  <si>
    <t>https://www.uni-due.de/geographie/sachunterricht/team.php</t>
  </si>
  <si>
    <t>Aimen Remida</t>
  </si>
  <si>
    <t>Aimi Muranaka</t>
  </si>
  <si>
    <t>aimi.muranaka@uni-due.de</t>
  </si>
  <si>
    <t>http://www.uni-due.de/in-east/people/muranaka_aimi.php</t>
  </si>
  <si>
    <t>https://www.uni-due.de/in-east/people/</t>
  </si>
  <si>
    <t>Aisha Sean - M.Sc</t>
  </si>
  <si>
    <t>https://www.uni-due.de/tech2chem/memberlist_en_2.0.php</t>
  </si>
  <si>
    <t>Ajay Kumar</t>
  </si>
  <si>
    <t>https://www.uni-due.de/agfarle/team/staff_deu.php?pers_id=69</t>
  </si>
  <si>
    <t>Ajay Kumar Pasupuleti</t>
  </si>
  <si>
    <t>ajay.pasupuleti@uni-due.de</t>
  </si>
  <si>
    <t>https://www.uni-due.de/statik/de/team</t>
  </si>
  <si>
    <t>Ajay Thakur</t>
  </si>
  <si>
    <t>ajay.thakur@stud.uni-due.de</t>
  </si>
  <si>
    <t>Akademischer Direktor</t>
  </si>
  <si>
    <t>https://www.uni-due.de/wet/mitarbeiter_en.shtml</t>
  </si>
  <si>
    <t>Akihiro Okamoto</t>
  </si>
  <si>
    <t>https://www.uni-due.de/physik/twist/group_members.php</t>
  </si>
  <si>
    <t>Akin Kaman</t>
  </si>
  <si>
    <t>akin.kaman@stud.uni-due.de</t>
  </si>
  <si>
    <t>https://www.uni-due.de/pep/team.php</t>
  </si>
  <si>
    <t>Aktuelle Fragen</t>
  </si>
  <si>
    <t>https://www.hemf.wiwi.uni-due.de/en/team/christoph-weber/</t>
  </si>
  <si>
    <t>Aktuelle Herausforderungen</t>
  </si>
  <si>
    <t>https://www.uni-due.de/ag-buck/mitarbeiter_buck.php?id=10489</t>
  </si>
  <si>
    <t>Aktuelle Verkehrslage</t>
  </si>
  <si>
    <t>https://www.uni-due.de/ptt/arbeitsgruppe/mitglieder.php</t>
  </si>
  <si>
    <t>Akua Dziwornu</t>
  </si>
  <si>
    <t>https://www.uni-due.de/umb/enzym_mitarbeiter_en.shtml</t>
  </si>
  <si>
    <t>Akuma Saningong</t>
  </si>
  <si>
    <t>https://www.uni-due.de/zmb/strukturelle-medizinische-biochemie/team.php</t>
  </si>
  <si>
    <t>Akyildiz</t>
  </si>
  <si>
    <t>erdal.akyildiz@uni-due.de</t>
  </si>
  <si>
    <t>https://www.uni-due.de/ivg/rf/staff_ivg_list.php</t>
  </si>
  <si>
    <t>Akzeptanz von E-Learning</t>
  </si>
  <si>
    <t>https://learninglab.uni-due.de/tags/lehrende</t>
  </si>
  <si>
    <t>Akzeptanz von E-Learning bei Lehrenden und Lernenden</t>
  </si>
  <si>
    <t>Al Assad</t>
  </si>
  <si>
    <t>Al Haj Ali</t>
  </si>
  <si>
    <t>Al Mansi</t>
  </si>
  <si>
    <t>Al Tayan</t>
  </si>
  <si>
    <t>mhd.altayan@stud.uni.de</t>
  </si>
  <si>
    <t>https://www.uni-due.de/cenide/netz/liste_der_netz_nutzer.php</t>
  </si>
  <si>
    <t>Al-Kamal</t>
  </si>
  <si>
    <t>Alaa Salma</t>
  </si>
  <si>
    <t>Alba Schmidt</t>
  </si>
  <si>
    <t>ana.alba-schmidt@uni-due.de</t>
  </si>
  <si>
    <t>https://www.uni-due.de/politik/personen.php</t>
  </si>
  <si>
    <t>thies.albert@uni-due.de</t>
  </si>
  <si>
    <t>Albert Bremerich-Vos</t>
  </si>
  <si>
    <t>albert.bremerich-vos@uni-due.de</t>
  </si>
  <si>
    <t>https://www.uni-due.de/proviel/team</t>
  </si>
  <si>
    <t>Albert Hölzle</t>
  </si>
  <si>
    <t>albert.hoelzle@uni-due.de</t>
  </si>
  <si>
    <t>https://www.uni-due.de/zlv/geschaeftsstelle.php</t>
  </si>
  <si>
    <t>Albert J. Wood</t>
  </si>
  <si>
    <t>https://www.uni-due.de/geschichte/lucia_raspe.php</t>
  </si>
  <si>
    <t>Albert Newen and Francesco Marchi</t>
  </si>
  <si>
    <t>Albert Seitz</t>
  </si>
  <si>
    <t>albert.seitz@stud.uni-due.de</t>
  </si>
  <si>
    <t>Albert Serge</t>
  </si>
  <si>
    <t>https://www.uni-due.de/person/62264</t>
  </si>
  <si>
    <t>https://www.uni-due.de/phycology/team</t>
  </si>
  <si>
    <t>Albert Serge Mayombo</t>
  </si>
  <si>
    <t>https://www.isas.de/en/node/3709</t>
  </si>
  <si>
    <t>https://www.uni-due.de/aac/unisep-members.php</t>
  </si>
  <si>
    <t>Albert von Sachsen-Coburg und Gotha</t>
  </si>
  <si>
    <t>https://www.uni-due.de/geschichte/franz_bosbach.php</t>
  </si>
  <si>
    <t>Alberto Martinez Otero</t>
  </si>
  <si>
    <t>https://www.uni-due.de/nst/team.php</t>
  </si>
  <si>
    <t>joerg.albrecht@uni-due.de</t>
  </si>
  <si>
    <t>Aldona Wesner</t>
  </si>
  <si>
    <t>https://www.uni-due.de/international/en_team.shtml</t>
  </si>
  <si>
    <t>Aleander Goudz</t>
  </si>
  <si>
    <t>Alejandra Molina Vaquero</t>
  </si>
  <si>
    <t>https://www.uni-due.de/imobis/team</t>
  </si>
  <si>
    <t>Alejandro Esteban Perez Mendoza</t>
  </si>
  <si>
    <t>alejandro.perez-mendoza@uni-due.de</t>
  </si>
  <si>
    <t>https://www.uni-due.de/tech3chem/mitarbeiter.php</t>
  </si>
  <si>
    <t>Aleksandar Nedic</t>
  </si>
  <si>
    <t>Aleksander Kostka</t>
  </si>
  <si>
    <t>aleksander.kostka@ruhr-uni-bochum.de</t>
  </si>
  <si>
    <t>Aleksej Jasincuk</t>
  </si>
  <si>
    <t>https://www.uni-due.de/energietechnik/de/jasincuk.php</t>
  </si>
  <si>
    <t>https://www.uni-due.de/mittelbau/wmkommissionen.php</t>
  </si>
  <si>
    <t>Aleksey A. Nikitin</t>
  </si>
  <si>
    <t>https://www.uni-due.de/agfarle/team/staff_deu.php?pers_id=165</t>
  </si>
  <si>
    <t>Aleksey S. Shinkorenko</t>
  </si>
  <si>
    <t>https://www.uni-due.de/radiation-biology/abencsik.shtml</t>
  </si>
  <si>
    <t>Alessandra Barbara Anneliese</t>
  </si>
  <si>
    <t>https://www.uni-due.de/biwi/psychologie/personen.php?id=62757</t>
  </si>
  <si>
    <t>Alessandro D'Angelo</t>
  </si>
  <si>
    <t>alessandro.dangelo@outlook.co</t>
  </si>
  <si>
    <t>https://esaga.uni-due.de/alessandro.dangelo/</t>
  </si>
  <si>
    <t>Alessandro Pignedoli</t>
  </si>
  <si>
    <t>alessandro.pignedoli@uni-due.de</t>
  </si>
  <si>
    <t>https://www.uni-due.de/physik/twist/alessandro_pignedoli.php</t>
  </si>
  <si>
    <t>Alessandro Vetere</t>
  </si>
  <si>
    <t>Alessia Di Vito</t>
  </si>
  <si>
    <t>https://www.uni-due.de/agfarle/team/staff_deu.php?pers_id=283</t>
  </si>
  <si>
    <t>Alessio Miranda</t>
  </si>
  <si>
    <t>https://www.uni-due.de/aglorke/people.php</t>
  </si>
  <si>
    <t>Alevtina S. Semkina</t>
  </si>
  <si>
    <t>https://www.uni-due.de/agfarle/team/staff_deu.php?pers_id=61</t>
  </si>
  <si>
    <t>Alex Armando</t>
  </si>
  <si>
    <t>https://www.uni-due.de/mechatronik/team/kracht.php</t>
  </si>
  <si>
    <t>Alex Laini</t>
  </si>
  <si>
    <t>Alex Woyde</t>
  </si>
  <si>
    <t>https://www.uni-due.de/kunst-kuwiss/d20_mit_woyde.php</t>
  </si>
  <si>
    <t>https://www.uni-due.de/kunst-kuwiss/d20_kuk_lb_kupr.php</t>
  </si>
  <si>
    <t>Alexa Manger</t>
  </si>
  <si>
    <t>https://www.uni-due.de/mathematik/ag_winter/team_previous.php</t>
  </si>
  <si>
    <t>Alexandar Schkolski</t>
  </si>
  <si>
    <t>https://www.rca.uni-due.de/team-kontakt/</t>
  </si>
  <si>
    <t>Alexander Augustini</t>
  </si>
  <si>
    <t>Alexander Auth</t>
  </si>
  <si>
    <t>alexander.auth@uni-due.de</t>
  </si>
  <si>
    <t>https://www.uni-due.de/iaq/personalseite.php?name=auth</t>
  </si>
  <si>
    <t>https://www.uni-due.de/iaq/abteilung_team?get=aim</t>
  </si>
  <si>
    <t>https://www.uni-due.de/chemie/ak_epple/en/staff/list.php</t>
  </si>
  <si>
    <t>Alexander Behrend</t>
  </si>
  <si>
    <t>alexander.behrend@uni-due.de</t>
  </si>
  <si>
    <t>Alexander Bendel</t>
  </si>
  <si>
    <t>alexander.bendel@uni-due.de</t>
  </si>
  <si>
    <t>https://www.uni-due.de/iaq/personalseite.php?name=bendel</t>
  </si>
  <si>
    <t>https://www.uni-due.de/iaq/abteilung_team?get=azao</t>
  </si>
  <si>
    <t>Alexander Bibikow</t>
  </si>
  <si>
    <t>https://www.uni-due.de/schluecker-lab/mitarbeiter.shtml</t>
  </si>
  <si>
    <t>Alexander Blasberg</t>
  </si>
  <si>
    <t>https://www.hemf.wiwi.uni-due.de/en/team/alexander-blasberg-4354/</t>
  </si>
  <si>
    <t>Alexander Buchholz</t>
  </si>
  <si>
    <t>https://www.uni-due.de/psychmeth/team.php</t>
  </si>
  <si>
    <t>Alexander Chalykh</t>
  </si>
  <si>
    <t>https://www.hemf.wiwi.uni-due.de/en/team/alexander-chalykh/</t>
  </si>
  <si>
    <t>Alexander Denk</t>
  </si>
  <si>
    <t>https://www.uni-due.de/mechanikb/organisation/alexanderdenk.php</t>
  </si>
  <si>
    <t>https://www.uni-due.de/mechanikb/organisation/mitarbeiter.php</t>
  </si>
  <si>
    <t>Alexander Dudziak</t>
  </si>
  <si>
    <t>https://www.uni-due.de/zmb/introducing-zmb-people.php</t>
  </si>
  <si>
    <t>Alexander Eitner</t>
  </si>
  <si>
    <t>http://www.uni-due.de/person/63146</t>
  </si>
  <si>
    <t>Alexander Eremin</t>
  </si>
  <si>
    <t>https://jiht.ru/staff/Personal_pages/12.php</t>
  </si>
  <si>
    <t>Alexander Frömming</t>
  </si>
  <si>
    <t>alexander.froemming@uni-due.de</t>
  </si>
  <si>
    <t>https://www.uni-due.de/nts/mitarbeiter.php</t>
  </si>
  <si>
    <t>Alexander Fuhrherr</t>
  </si>
  <si>
    <t>https://www.uni-due.de/katheol/systheol/alexanderfuhrherr1.php</t>
  </si>
  <si>
    <t>https://www.uni-due.de/katheol/personen.php</t>
  </si>
  <si>
    <t>Alexander G. Majouga</t>
  </si>
  <si>
    <t>https://www.uni-due.de/agfarle/team/staff_deu.php?pers_id=123</t>
  </si>
  <si>
    <t>Alexander G. Savchenko</t>
  </si>
  <si>
    <t>Alexander Gehlhaar</t>
  </si>
  <si>
    <t>alexander.gehlhaar@stud.uni-due.de</t>
  </si>
  <si>
    <t>https://www.uni-due.de/ak_schulz/pers_en.php</t>
  </si>
  <si>
    <t>Alexander Golombek</t>
  </si>
  <si>
    <t>alexander.golombek@uni-due.de</t>
  </si>
  <si>
    <t>https://www.uni-due.de/physik/wucher/personal.php</t>
  </si>
  <si>
    <t>Alexander Goudz</t>
  </si>
  <si>
    <t>alexander.goudz@uni-due.de</t>
  </si>
  <si>
    <t>https://www.uni-due.de/tul/staff_goudz.php</t>
  </si>
  <si>
    <t>Alexander Groß</t>
  </si>
  <si>
    <t>https://www.uni-due.de/iaq/vortragma.php?name=bosch</t>
  </si>
  <si>
    <t>Alexander Haas</t>
  </si>
  <si>
    <t>alexander.haas3@porsche.de</t>
  </si>
  <si>
    <t>Alexander Hacks</t>
  </si>
  <si>
    <t>https://www.uni-due.de/tm/mitarbeiter</t>
  </si>
  <si>
    <t>Alexander Haering</t>
  </si>
  <si>
    <t>https://www.rwi-essen.de/alexander-haering</t>
  </si>
  <si>
    <t>https://www.elfe.wiwi.uni-due.de/team/</t>
  </si>
  <si>
    <t>Dipl.-Math.</t>
  </si>
  <si>
    <t>Alexander Heinlein</t>
  </si>
  <si>
    <t>https://www.uni-due.de/numerik/people.shtml</t>
  </si>
  <si>
    <t>Alexander Heit</t>
  </si>
  <si>
    <t>https://www.uni-due.de/graduiertenkolleg_1919/heit_alexander.php</t>
  </si>
  <si>
    <t>Alexander Heufer</t>
  </si>
  <si>
    <t>https://www.uni-due.de/ivg/rf/mitarbeiter/mitarbeiter_ivg_liste.php?id=48807</t>
  </si>
  <si>
    <t>Alexander Heumann</t>
  </si>
  <si>
    <t>https://www.uni-due.de/es/en/en_team.php</t>
  </si>
  <si>
    <t>Alexander Hochhalter</t>
  </si>
  <si>
    <t>https://www.uni-due.de/es/studentworkers.php</t>
  </si>
  <si>
    <t>Alexander Hoffmann</t>
  </si>
  <si>
    <t>https://www.uni-due.de/mechanikb/organisation/alexanderhoffmann.php</t>
  </si>
  <si>
    <t>Alexander Holste</t>
  </si>
  <si>
    <t>alexander.holste@uni-due.de</t>
  </si>
  <si>
    <t>https://www.uni-due.de/flexstudium/team.php</t>
  </si>
  <si>
    <t>Alexander Huber</t>
  </si>
  <si>
    <t>Alexander.Huber@uni-due.de</t>
  </si>
  <si>
    <t>https://www.uni-due.de/chemie/voskuhl/mitarbeiter_voskuhl</t>
  </si>
  <si>
    <t>Alexander Hume</t>
  </si>
  <si>
    <t>https://www.uni-due.de/agbovensiepen/people.php?id=13459</t>
  </si>
  <si>
    <t>Alexander Jemiola</t>
  </si>
  <si>
    <t>https://www.uni-due.de/agfarle/publikationen/publications_personal_deu.php?pers_id=229</t>
  </si>
  <si>
    <t>https://www.uni-due.de/agfarle/team/staff_deu.php?pers_id=229</t>
  </si>
  <si>
    <t>alexander.golkowski@uni-due.de</t>
  </si>
  <si>
    <t>https://www.nes.uni-due.de/staff/golkowski/</t>
  </si>
  <si>
    <t>https://paluno.uni-due.de/en/our-institute/team</t>
  </si>
  <si>
    <t>Alexander Kassen</t>
  </si>
  <si>
    <t>https://www.uni-due.de/ivg/tomography/team.php</t>
  </si>
  <si>
    <t>Alexander Kefalas</t>
  </si>
  <si>
    <t>Alexander Kiy</t>
  </si>
  <si>
    <t>Alexander Klyushin</t>
  </si>
  <si>
    <t>Alexander Kocur</t>
  </si>
  <si>
    <t>alexander.kocur@uni-due.de</t>
  </si>
  <si>
    <t>https://www.uni-due.de/digicat/team.php</t>
  </si>
  <si>
    <t>Alexander Kovacs</t>
  </si>
  <si>
    <t>https://www.uni-due.de/agfarle/team/staff_deu.php?pers_id=193</t>
  </si>
  <si>
    <t>Alexander Kvasnicka</t>
  </si>
  <si>
    <t>https://www.zbt.de/nc/en/meta-menu/home/</t>
  </si>
  <si>
    <t>https://www.uni-due.de/wasserstoff/people_en.php</t>
  </si>
  <si>
    <t>Alexander Langolf</t>
  </si>
  <si>
    <t>https://www.uni-due.de/ufo/team_alexander.langolf.php</t>
  </si>
  <si>
    <t>https://www.uni-due.de/ufo/team.php</t>
  </si>
  <si>
    <t>Alexander Lauber</t>
  </si>
  <si>
    <t>https://www.hemf.wiwi.uni-due.de/en/team/alexander-lauber/</t>
  </si>
  <si>
    <t>Alexander Lerchl</t>
  </si>
  <si>
    <t>Alexander Levish</t>
  </si>
  <si>
    <t>https://www.uni-due.de/reichenberger-group/team.php</t>
  </si>
  <si>
    <t>Alexander Malkwitz</t>
  </si>
  <si>
    <t>https://www.uni-due.de/baubetrieb/alexander_malkwitz.php</t>
  </si>
  <si>
    <t>Alexander Poßberg</t>
  </si>
  <si>
    <t>alexander.possberg@uni-due.de</t>
  </si>
  <si>
    <t>https://www.uni-due.de/bhe/team.php</t>
  </si>
  <si>
    <t>Alexander Probst</t>
  </si>
  <si>
    <t>Alexander Pscheidl</t>
  </si>
  <si>
    <t>https://www.uni-due.de/unterrichtsentwicklung/ausgeschiedenemitarbeiter</t>
  </si>
  <si>
    <t>Alexander Roesch</t>
  </si>
  <si>
    <t>alexander.roesch@uk-essen.de</t>
  </si>
  <si>
    <t>https://www.uni-due.de/zmb/members/index.php</t>
  </si>
  <si>
    <t>Alexander Rostek</t>
  </si>
  <si>
    <t>Alexander S. Erofeev</t>
  </si>
  <si>
    <t>Alexander S. Savchenko</t>
  </si>
  <si>
    <t>Alexander Schlede</t>
  </si>
  <si>
    <t>alexander.schlede@uni-due.de</t>
  </si>
  <si>
    <t>https://www.uni-due.de/kkm/mitarbeiter_schlede.php</t>
  </si>
  <si>
    <t>https://www.uni-due.de/kkm/organi_mitarbeiter-en.php</t>
  </si>
  <si>
    <t>Alexander Schmidt</t>
  </si>
  <si>
    <t>https://www.uni-due.de/mentoring-beratung/team_12-13.php</t>
  </si>
  <si>
    <t>Alexander Scholvien</t>
  </si>
  <si>
    <t>Alexander Schramm</t>
  </si>
  <si>
    <t>alexander.schramm@uk-essen.de</t>
  </si>
  <si>
    <t>Alexander Schwarz</t>
  </si>
  <si>
    <t>http://www.uni-due.de/computationalmechanics/schwarz1.shtml</t>
  </si>
  <si>
    <t>https://www.uni-due.de/computationalmechanics/staff_en1.shtml</t>
  </si>
  <si>
    <t>Alexander Skorikov</t>
  </si>
  <si>
    <t>Alexander Starre</t>
  </si>
  <si>
    <t>https://www.uni-due.de/amerikanistik/\amerikanistik\starre_alexander</t>
  </si>
  <si>
    <t>https://www.uni-due.de/amerikanistik/staff</t>
  </si>
  <si>
    <t>Alexander Surminski</t>
  </si>
  <si>
    <t>Alexander Tarasevitch</t>
  </si>
  <si>
    <t>alexander.tarasevitch@uni-due.de</t>
  </si>
  <si>
    <t>https://www.uni-due.de/agbovensiepen/tar.php</t>
  </si>
  <si>
    <t>Alexander Wagner</t>
  </si>
  <si>
    <t>alexander.wagner.2005@stud.uni-due.de</t>
  </si>
  <si>
    <t>https://www.uni-due.de/biology/ccac/staff.php</t>
  </si>
  <si>
    <t>Dr. phil. nat.</t>
  </si>
  <si>
    <t>Alexander Weigand</t>
  </si>
  <si>
    <t>Alexander Zintler</t>
  </si>
  <si>
    <t>Alexander der Große</t>
  </si>
  <si>
    <t>https://www.uni-due.de/geschichte/ruprecht_ziegler.php</t>
  </si>
  <si>
    <t>Alexander the not-so-Great</t>
  </si>
  <si>
    <t>https://www.uni-due.de/geschichte/wolfgang_bloesel.php</t>
  </si>
  <si>
    <t>Alexander von Hagen</t>
  </si>
  <si>
    <t>https://www.humboldt-foundation.de/</t>
  </si>
  <si>
    <t>Alexander von Humboldt Stiftung</t>
  </si>
  <si>
    <t>https://www.uni-due.de/geschichte/pascal_firges.php</t>
  </si>
  <si>
    <t>Alexander von Humboldt-Stiftung</t>
  </si>
  <si>
    <t>Alexandr Gelenberg</t>
  </si>
  <si>
    <t>Alexandr Solnyshkin</t>
  </si>
  <si>
    <t>Alexandra Adamczyk</t>
  </si>
  <si>
    <t>alexandra.adamczyk@uk-essen.de</t>
  </si>
  <si>
    <t>https://www.uni-due.de/trr60/trr60_members.php</t>
  </si>
  <si>
    <t>Alexandra Basa</t>
  </si>
  <si>
    <t>Alexandra Beermann</t>
  </si>
  <si>
    <t>Alexandra Bergen</t>
  </si>
  <si>
    <t>https://www.uni-due.de/panalytics/home_en.php</t>
  </si>
  <si>
    <t>Alexandra Brenzel</t>
  </si>
  <si>
    <t>alexandra.brenzel@uk-essen.de</t>
  </si>
  <si>
    <t>mailto: alexandra.brenzel@uk-essen.de</t>
  </si>
  <si>
    <t>https://www.uni-due.de/imces/personnel_e.php</t>
  </si>
  <si>
    <t>Alexandra Fick</t>
  </si>
  <si>
    <t>Alexandra Gellhaus</t>
  </si>
  <si>
    <t>alexandra.gellhaus@uni-due.de</t>
  </si>
  <si>
    <t>https://www.uni-due.de/biome/members.shtml</t>
  </si>
  <si>
    <t>Alexandra Graevskaia</t>
  </si>
  <si>
    <t>https://www.uni-due.de/iaq/vortragma.php?name=brussig</t>
  </si>
  <si>
    <t>Alexandra Kohlhöfer</t>
  </si>
  <si>
    <t>https://www.uni-due.de/geschichte/ralf-peter_fuchs.php</t>
  </si>
  <si>
    <t>Alexandra König</t>
  </si>
  <si>
    <t>https://www.uni-due.de/biwi/koenig/koenig_en.php</t>
  </si>
  <si>
    <t>Alexandra Linneweber</t>
  </si>
  <si>
    <t>alexandra.linneweber@uni-due.de</t>
  </si>
  <si>
    <t>https://www.uni-due.de/germanistik/pontzen/sekretariat.php</t>
  </si>
  <si>
    <t>https://www.uni-due.de/germanistik/mitarbeiterinnen</t>
  </si>
  <si>
    <t>M.Eng.</t>
  </si>
  <si>
    <t>Alexandra Lissa</t>
  </si>
  <si>
    <t>alexandra.lissa@hs-ruhrwest.de</t>
  </si>
  <si>
    <t>https://www.hochschule-ruhr-west.de/forschung/forschung-in-den-instituten/institut-bauingenieurwesen/beschaeftigte/?tx_meaddress_addressmanagement%5B%40widget_0%5D%5BcurrentPage%5D=2&amp;cHash=09f4628dd446463a41028717961aabb2</t>
  </si>
  <si>
    <t>https://www.uni-due.de/bautechnik/team.php</t>
  </si>
  <si>
    <t>Alexandra Lokschin</t>
  </si>
  <si>
    <t>Alexandra Navrotsky</t>
  </si>
  <si>
    <t>Alexandra O. Prelovskaya</t>
  </si>
  <si>
    <t>Alexandra Otten</t>
  </si>
  <si>
    <t>alexandra.otten@uni-due.de</t>
  </si>
  <si>
    <t>https://www.uni-due.de/biwi/isp/unimeetspractice/mitarbeiter.php</t>
  </si>
  <si>
    <t>Alexandra.Pontzen@uni-due.de</t>
  </si>
  <si>
    <t>https://belegung.uni-due.de/lsf/rds;jsessionid=A3B60A6AF7AA978507A5389A11A4A16E.bel02?state=verpublish&amp;status=init&amp;vmfile=no&amp;moduleCall=webInfo&amp;publishConfFile=webInfoPerson&amp;publishSubDir=personal&amp;keep=y&amp;purge=y&amp;personal.pid=55152</t>
  </si>
  <si>
    <t>Alexandra Roland</t>
  </si>
  <si>
    <t>alexandra.roland@uni-due.de</t>
  </si>
  <si>
    <t>http://www.uni-due.de/in-east/people/roland_alexandra.php</t>
  </si>
  <si>
    <t>Alexandra Schmitz</t>
  </si>
  <si>
    <t>alexandra.schmitz@uni-due.de</t>
  </si>
  <si>
    <t>https://www.uni-due.de/physik/die-physikerinnen/team.php</t>
  </si>
  <si>
    <t>Alexandra Stelten</t>
  </si>
  <si>
    <t>https://www.uni-due.de/geographie/personal_status_gesamt.php</t>
  </si>
  <si>
    <t>Alexandra Strickner</t>
  </si>
  <si>
    <t>https://www.uni-due.de/iaq/vortragma.php?name=lehndorff</t>
  </si>
  <si>
    <t>Alexandra Terwey</t>
  </si>
  <si>
    <t>https://www.uni-due.de/agfarle/team/staff_deu.php?pers_id=1</t>
  </si>
  <si>
    <t>Alexandra Wagner</t>
  </si>
  <si>
    <t>https://www.uni-due.de/iaq/personalseite.php?name=&amp;show=projekt&amp;status=abgeschlossen</t>
  </si>
  <si>
    <t>Alexandra Wittmar</t>
  </si>
  <si>
    <t>alexandra.wittmar@uni-due.de</t>
  </si>
  <si>
    <t>https://www.uni-due.de/cenide/yrn_members.php</t>
  </si>
  <si>
    <t>Dipl.-Soz.Päd.</t>
  </si>
  <si>
    <t>Alexandra Wojciechowski</t>
  </si>
  <si>
    <t>https://www.uni-due.de/scies/staff.shtml</t>
  </si>
  <si>
    <t>Alexandra von Throta</t>
  </si>
  <si>
    <t>Alexandra von Trotha</t>
  </si>
  <si>
    <t>Alexandre Pyvovarov</t>
  </si>
  <si>
    <t>alexandre.pyvovarov@stud.uni-due.de</t>
  </si>
  <si>
    <t>https://esaga.uni-due.de/alex.pyvovarov/</t>
  </si>
  <si>
    <t>https://esaga.uni-due.de/ag/paskunas/members/</t>
  </si>
  <si>
    <t>Alexandre Vaz Ramos</t>
  </si>
  <si>
    <t>Alexej Herdt</t>
  </si>
  <si>
    <t>https://www.uni-due.de/agschneider/mitarbeiter-en.php</t>
  </si>
  <si>
    <t>Alexey A. Nikitin</t>
  </si>
  <si>
    <t>Alexey Fedorchenko</t>
  </si>
  <si>
    <t>Alexey M. Bainyashev</t>
  </si>
  <si>
    <t>Alexey S. Varezhnikov</t>
  </si>
  <si>
    <t>Alexey Shavel</t>
  </si>
  <si>
    <t>Alexia Feier</t>
  </si>
  <si>
    <t>alexia.feier@stud.uni-due.de</t>
  </si>
  <si>
    <t>https://www.uni-due.de/kognitionspsychologie/teamseite</t>
  </si>
  <si>
    <t>Alf Kimms</t>
  </si>
  <si>
    <t>https://www.log.msm.uni-due.de/en/home/</t>
  </si>
  <si>
    <t>https://www.msm.uni-due.de/en/chairs-staff/</t>
  </si>
  <si>
    <t>Alf Monjour</t>
  </si>
  <si>
    <t>alf.monjour@uni-due.de</t>
  </si>
  <si>
    <t>https://www.uni-due.de/romanistik/personal/monjour/index.shtml</t>
  </si>
  <si>
    <t>https://www.uni-due.de/humanities/romance_studies/staff</t>
  </si>
  <si>
    <t>Alfons Fischer</t>
  </si>
  <si>
    <t>alfons.fischer@uni-due.de</t>
  </si>
  <si>
    <t>http://www.uni-due.de/wt/</t>
  </si>
  <si>
    <t>Alfons Zettler</t>
  </si>
  <si>
    <t>https://www.uni-due.de/geschichte/uwe_ludwig.php</t>
  </si>
  <si>
    <t>Alfred Gäbel</t>
  </si>
  <si>
    <t>Prof. i.R. Dr.</t>
  </si>
  <si>
    <t>Alfred Hirner</t>
  </si>
  <si>
    <t>alfred.hirner@uni-due.de</t>
  </si>
  <si>
    <t>Alfred J. Ayer</t>
  </si>
  <si>
    <t>https://www.uni-due.de/philosophie/personen_lsf-liste.php?id=52735</t>
  </si>
  <si>
    <t>Alfred Mele</t>
  </si>
  <si>
    <t>Alfred Mozer</t>
  </si>
  <si>
    <t>https://www.uni-due.de/geschichte/claudia_hiepel</t>
  </si>
  <si>
    <t>Alfred Plettl</t>
  </si>
  <si>
    <t>Alfred Puehler</t>
  </si>
  <si>
    <t>https://www.uni-due.de/agfarle/team/staff_deu.php?pers_id=66</t>
  </si>
  <si>
    <t>yusuf.ali@uni-due.de</t>
  </si>
  <si>
    <t>Ali Akbari</t>
  </si>
  <si>
    <t>https://www.uni-due.de/umb/mikro_mitarbeiter.shtml</t>
  </si>
  <si>
    <t>Ali Can</t>
  </si>
  <si>
    <t>https://www.uni-due.de/agfarle/team/staff_deu.php?pers_id=288</t>
  </si>
  <si>
    <t>https://www.uni-due.de/agfarle/team/now_deu.php</t>
  </si>
  <si>
    <t>Ali Can Aktas</t>
  </si>
  <si>
    <t>Ali Ekber Irmak</t>
  </si>
  <si>
    <t>https://www.uni-due.de/agfarle/team/staff_deu.php?pers_id=132</t>
  </si>
  <si>
    <t>Ali Hadi</t>
  </si>
  <si>
    <t>ali.hadi@stud.uni-due.de</t>
  </si>
  <si>
    <t>https://www.uni-due.de/fsr-wiing/mitglieder.php</t>
  </si>
  <si>
    <t>Ali Khan</t>
  </si>
  <si>
    <t>https://www.uni-due.de/ivg/rf/mitarbeiter/mitarbeiter_ivg_liste.php</t>
  </si>
  <si>
    <t>Ali M. Musa</t>
  </si>
  <si>
    <t>Ali Muhsin</t>
  </si>
  <si>
    <t>Ali Oglou</t>
  </si>
  <si>
    <t>Ali Raza Khan</t>
  </si>
  <si>
    <t>ali.khan.747@stud.uni-duisburg-essen.de</t>
  </si>
  <si>
    <t>Ali Sercan Basyurt</t>
  </si>
  <si>
    <t>https://www.uni-due.de/digicat/basyurt.php</t>
  </si>
  <si>
    <t>Ali Sercan Basyurt | Team</t>
  </si>
  <si>
    <t>Ali Sertpolat</t>
  </si>
  <si>
    <t>Ali Zahab</t>
  </si>
  <si>
    <t>https://www.uni-due.de/mechatronik/team/blume.php</t>
  </si>
  <si>
    <t>Alia Saad</t>
  </si>
  <si>
    <t>Alia.Saad@uni-due.de</t>
  </si>
  <si>
    <t>https://www.hci.wiwi.uni-due.de/team/</t>
  </si>
  <si>
    <t>Alia Ungurean</t>
  </si>
  <si>
    <t>Alice Munro</t>
  </si>
  <si>
    <t>https://www.uni-due.de/zim/services/suchdienste/mitarbeiter_en.php?id=60763</t>
  </si>
  <si>
    <t>Alice Oeleker</t>
  </si>
  <si>
    <t>https://www.uni-due.de/mathematik/personen_en.php</t>
  </si>
  <si>
    <t>Alice Schepermann</t>
  </si>
  <si>
    <t>Alice.Schepermann@uni-due.de</t>
  </si>
  <si>
    <t>Alice Silvia</t>
  </si>
  <si>
    <t>https://www.uni-due.de/ivg/rf/mitarbeiter/mitarbeiter_ivg_liste.php?id=1643</t>
  </si>
  <si>
    <t>Alicia Neumann</t>
  </si>
  <si>
    <t>alicia.neumann@uni-due.de</t>
  </si>
  <si>
    <t>https://www.uni-due.de/biwi/psychologie/personen</t>
  </si>
  <si>
    <t>Alicja Cholodowski</t>
  </si>
  <si>
    <t>alicja.cholodowski@uni-due.de</t>
  </si>
  <si>
    <t>https://www.uni-due.de/iaq/en_member-of-staff.php?name=cholodowski</t>
  </si>
  <si>
    <t>https://www.uni-due.de/iaq/en_staff.php</t>
  </si>
  <si>
    <t>Alida Würtz</t>
  </si>
  <si>
    <t>Alina Altena</t>
  </si>
  <si>
    <t>https://www.uni-due.de/kunst-kuwiss/d20_kuk_mit_6.php</t>
  </si>
  <si>
    <t>Alina Behrend</t>
  </si>
  <si>
    <t>alina.behrend@uni-due.de</t>
  </si>
  <si>
    <t>https://www.uni-due.de/germanistik/litdid/lehrbeauftragte.shtml</t>
  </si>
  <si>
    <t>Alina Eyke</t>
  </si>
  <si>
    <t>https://www.uni-due.de/abz/team</t>
  </si>
  <si>
    <t>Alina Franken</t>
  </si>
  <si>
    <t>alina.franken@uni-due.de</t>
  </si>
  <si>
    <t>https://www.uni-due.de/zhqe/team</t>
  </si>
  <si>
    <t>Alina Kasper</t>
  </si>
  <si>
    <t>https://www.uni-due.de/abz/kasper.php</t>
  </si>
  <si>
    <t>Alina Küper</t>
  </si>
  <si>
    <t>alina.kueper@uni-due.de</t>
  </si>
  <si>
    <t>https://www.uni-due.de/physiologie/personal-ag-metzen.shtml</t>
  </si>
  <si>
    <t>Alina Omerbasic-Schiliro</t>
  </si>
  <si>
    <t>alina.omerbasic-schiliro@uni-due.de</t>
  </si>
  <si>
    <t>https://www.uni-due.de/philosophie/personen_lsf-liste.php</t>
  </si>
  <si>
    <t>Alina Simon</t>
  </si>
  <si>
    <t>alina.simon@uni-due.de</t>
  </si>
  <si>
    <t>Alina Wanzek</t>
  </si>
  <si>
    <t>alina.wanzek@gmx.de</t>
  </si>
  <si>
    <t>Alina Zdankina</t>
  </si>
  <si>
    <t>https://www.uni-due.de/baubetrieb/zdankina.php</t>
  </si>
  <si>
    <t>Aline Franzke</t>
  </si>
  <si>
    <t>aline.franzke@uni-due.de</t>
  </si>
  <si>
    <t>https://www.uni-due.de/politik/franzke.php</t>
  </si>
  <si>
    <t>Aline Steinhäuser</t>
  </si>
  <si>
    <t>Aline-Kathrin Andert</t>
  </si>
  <si>
    <t>https://www.uni-due.de/jcf-duisburg-essen/mitglieder.shtml</t>
  </si>
  <si>
    <t>Aliona Kadlubovic</t>
  </si>
  <si>
    <t>Aliona Stanchyk</t>
  </si>
  <si>
    <t>Alireza Jahanbakhshi</t>
  </si>
  <si>
    <t>alireza.jahanbakhshi@uni-due.de</t>
  </si>
  <si>
    <t>https://www.uni-due.de/ate/team/jahanbakhshi.php</t>
  </si>
  <si>
    <t>https://www.uni-due.de/ate/team/team.php</t>
  </si>
  <si>
    <t>Alisa Hauser</t>
  </si>
  <si>
    <t>Alisa Küper</t>
  </si>
  <si>
    <t>https://www.uni-due.de/sozialpsychologie/kueper</t>
  </si>
  <si>
    <t>Alisson Kwiatkowski da Silva</t>
  </si>
  <si>
    <t>Aliyah Berutti</t>
  </si>
  <si>
    <t>Aljoscha Tillmanns</t>
  </si>
  <si>
    <t>https://www.uni-due.de/geschichte/christoph_marx.php</t>
  </si>
  <si>
    <t>Allen Tao Yu</t>
  </si>
  <si>
    <t>allenyu6898@163.co</t>
  </si>
  <si>
    <t>Alma Rute</t>
  </si>
  <si>
    <t>alma.rute@uni-due.de</t>
  </si>
  <si>
    <t>Alma-Elisa Kittner</t>
  </si>
  <si>
    <t>alma-elisa.kittner@uni-due.de</t>
  </si>
  <si>
    <t>https://www.uni-due.de/ekfg/members.php</t>
  </si>
  <si>
    <t>Alois Brandenburg</t>
  </si>
  <si>
    <t>alois.brandenburg@uni-due.de</t>
  </si>
  <si>
    <t>https://www.uni-due.de/soziologie/brandenburg.php</t>
  </si>
  <si>
    <t>https://www.uni-due.de/soziologie/personen</t>
  </si>
  <si>
    <t>Alois Wotawa</t>
  </si>
  <si>
    <t>https://www.uni-due.de/philosophie/bernd_graefrath.php</t>
  </si>
  <si>
    <t>Alp Yenen</t>
  </si>
  <si>
    <t>https://www.uni-due.de/humanities/dfg-network-turkey/alpyenen_eng.php</t>
  </si>
  <si>
    <t>Prof. Dr. Dr.</t>
  </si>
  <si>
    <t>Alpaslan Tasdogan</t>
  </si>
  <si>
    <t>alpaslan.tasdogan@uk-essen.de</t>
  </si>
  <si>
    <t>Alper Beser</t>
  </si>
  <si>
    <t>alper.beser@uni-due.de</t>
  </si>
  <si>
    <t>https://www.uni-due.de/interaktivesysteme/ab</t>
  </si>
  <si>
    <t>https://www.uni-due.de/interaktivesysteme/team</t>
  </si>
  <si>
    <t>Alsoussi Abdelrahim</t>
  </si>
  <si>
    <t>Altan Karakus</t>
  </si>
  <si>
    <t>mailto:droskosch@ethz.ch</t>
  </si>
  <si>
    <t>https://www.uni-due.de/empi/td/mitarbeiter.php</t>
  </si>
  <si>
    <t>Altan Koc</t>
  </si>
  <si>
    <t>altan.koc@stud.uni-due.de</t>
  </si>
  <si>
    <t>https://www.uni-due.de/iaq/en_member-of-staff.php?name=koc</t>
  </si>
  <si>
    <t>Alte Geschichte</t>
  </si>
  <si>
    <t>https://www.uni-due.de/geschichte/abteilung_alte_geschichte.php</t>
  </si>
  <si>
    <t>https://www.uni-due.de/geschichte/korinna_schoenhaerl_english.php</t>
  </si>
  <si>
    <t>Alte Klausuren</t>
  </si>
  <si>
    <t>https://www.uni-due.de/srs/klausuren.shtml</t>
  </si>
  <si>
    <t>https://www.uni-due.de/srs/person.php?Id=100</t>
  </si>
  <si>
    <t>Alternative Berufskarrieren für Ältere</t>
  </si>
  <si>
    <t>https://www.uni-due.de/iaq/vortragma.php?name=latniak</t>
  </si>
  <si>
    <t>Altiero Spinelli e l'Europa-Union</t>
  </si>
  <si>
    <t>Alvarado Montero</t>
  </si>
  <si>
    <t>https://www.uni-due.de/nachhaltigkeit/team.php</t>
  </si>
  <si>
    <t>Alves Fortunato</t>
  </si>
  <si>
    <t>Alvin Immanuel Surjana</t>
  </si>
  <si>
    <t>Alwina Lübke</t>
  </si>
  <si>
    <t>Alyson Ribeiro</t>
  </si>
  <si>
    <t>Alyssa Daniels</t>
  </si>
  <si>
    <t>alyssa.daniels@uni-due.de</t>
  </si>
  <si>
    <t>https://www.uni-due.de/akhaberhauer/mitarbeiter_neu</t>
  </si>
  <si>
    <t>Aléxandros Christoudas</t>
  </si>
  <si>
    <t>https://www.uni-due.de/bifo/bifo_team.php</t>
  </si>
  <si>
    <t>Amad Hamid</t>
  </si>
  <si>
    <t>https://www.uni-due.de/forschungsgruppe_2600/amadhamid.php</t>
  </si>
  <si>
    <t>https://www.uni-due.de/forschungsgruppe_2600/mitarbeiter.php</t>
  </si>
  <si>
    <t>Amalie Fößel</t>
  </si>
  <si>
    <t>amalie.foessel@uni-due.de</t>
  </si>
  <si>
    <t>Aman Deep</t>
  </si>
  <si>
    <t>aman.deep@uni-due.de</t>
  </si>
  <si>
    <t>https://www.uni-due.de/biodiversitaet/mitarbeiter-staff.shtml</t>
  </si>
  <si>
    <t>Amanda Steinmaus</t>
  </si>
  <si>
    <t>amanda.steinmaus@stud.uni-due.de</t>
  </si>
  <si>
    <t>https://www.uni-due.de/iwis/vorstand_und_team.php</t>
  </si>
  <si>
    <t>Amar Al-Bassam</t>
  </si>
  <si>
    <t>Amela Bronja</t>
  </si>
  <si>
    <t>Amelie Haruni</t>
  </si>
  <si>
    <t>https://se.wiwi.uni-due.de/amelie-hauptstock-m-a/</t>
  </si>
  <si>
    <t>Amie L. Thomasson</t>
  </si>
  <si>
    <t>https://www.uni-due.de/philosophie/personen_lsf-liste.php?id=55537</t>
  </si>
  <si>
    <t>Amin</t>
  </si>
  <si>
    <t>Amin Amin</t>
  </si>
  <si>
    <t>amin.amin@uni-due.de</t>
  </si>
  <si>
    <t>Amin Beikzadeh</t>
  </si>
  <si>
    <t>amin.beikzadeh@uni-due.de</t>
  </si>
  <si>
    <t>https://www.uni-due.de/fertigungstechnik/mitarbeiter_beikzadeh.php</t>
  </si>
  <si>
    <t>https://www.uni-due.de/fertigungstechnik/mitarbeiter.php</t>
  </si>
  <si>
    <t>Amin Khavasi</t>
  </si>
  <si>
    <t>Amin Said Amin</t>
  </si>
  <si>
    <t>Amin Shahin</t>
  </si>
  <si>
    <t>https://www.uni-due.de/soco/people/amin-shahin.php</t>
  </si>
  <si>
    <t>Amir Antonio Martins</t>
  </si>
  <si>
    <t>https://www.uni-due.de/ivg/rf/mitarbeiter/mitarbeiter_ivg_liste.php?id=15728</t>
  </si>
  <si>
    <t>Amir Hossein Bertels</t>
  </si>
  <si>
    <t>Amir Hossein Omranpoor</t>
  </si>
  <si>
    <t>amir.omranpoor@uni-due.de</t>
  </si>
  <si>
    <t>Amir Karimi Noughabi</t>
  </si>
  <si>
    <t>amir.karimi-noughabi@uni-due.de</t>
  </si>
  <si>
    <t>https://www.uni-due.de/ivg/fluiddynamik/amir.php</t>
  </si>
  <si>
    <t>Amir Klug</t>
  </si>
  <si>
    <t>https://www.uni-due.de/srs/person.php?Id=32</t>
  </si>
  <si>
    <t>Amir Salemi</t>
  </si>
  <si>
    <t>Amjad Farooq</t>
  </si>
  <si>
    <t>Amos Nascimento</t>
  </si>
  <si>
    <t>https://www.uni-due.de/philosophie/andreas_niederberger.php</t>
  </si>
  <si>
    <t>Amr Rizk</t>
  </si>
  <si>
    <t>amr.rizk@uni-due.de</t>
  </si>
  <si>
    <t>https://www.ncs.wiwi.uni-due.de/en/team/amr-rizk/</t>
  </si>
  <si>
    <t>Amr Shakhshir</t>
  </si>
  <si>
    <t>https://www.uni-due.de/soco/people/amr-shakhshir.php</t>
  </si>
  <si>
    <t>Amran Al-Ashouri</t>
  </si>
  <si>
    <t>Amrisha Vaish</t>
  </si>
  <si>
    <t>Ana Alba Schmidt</t>
  </si>
  <si>
    <t>Ana Elisa</t>
  </si>
  <si>
    <t>https://www.uni-due.de/amerikanistik/gomez_laris_ana.php</t>
  </si>
  <si>
    <t>Ana Elisa Gomez Laris</t>
  </si>
  <si>
    <t>Ana María</t>
  </si>
  <si>
    <t>https://www.uni-due.de/biwi/psychologie/personen.php?id=59392</t>
  </si>
  <si>
    <t>Ana Postert</t>
  </si>
  <si>
    <t>http://www.uni-due.de/rke-kj/postert.php</t>
  </si>
  <si>
    <t>https://www.uni-due.de/rke-kj/mitarbeiter.php</t>
  </si>
  <si>
    <t>Ana Rosa</t>
  </si>
  <si>
    <t>https://www.uni-due.de/barcikowski-group/team.php</t>
  </si>
  <si>
    <t>Analysetool als Beitrag</t>
  </si>
  <si>
    <t>Analysevergleich von Zuckern</t>
  </si>
  <si>
    <t>Anam Asghar</t>
  </si>
  <si>
    <t>anam.asghar@uni-due.de</t>
  </si>
  <si>
    <t>Anastasia D. Blokhina</t>
  </si>
  <si>
    <t>Anastasia Fröhlich</t>
  </si>
  <si>
    <t>https://www.uni-due.de/daz-daf/lehrbeauftragte.php</t>
  </si>
  <si>
    <t>Anastasia Günter</t>
  </si>
  <si>
    <t>Anastasia Moraitis</t>
  </si>
  <si>
    <t>https://www.uni-due.de/daz-daf/mitarbeitermetaxa.php</t>
  </si>
  <si>
    <t>Anastasia Stavrova</t>
  </si>
  <si>
    <t>anastasia.stavrova@uni-due.de</t>
  </si>
  <si>
    <t>https://esaga.uni-due.de/anastasia.stavrova/</t>
  </si>
  <si>
    <t>Anastasiia S. Garanina</t>
  </si>
  <si>
    <t>Anastasiya Ilchenko</t>
  </si>
  <si>
    <t>Anatoli Pushkarou</t>
  </si>
  <si>
    <t>Andilo Harahap</t>
  </si>
  <si>
    <t>andre.banning@uni-greifswald.de</t>
  </si>
  <si>
    <t>Priv.-Doz. Dr.</t>
  </si>
  <si>
    <t>Andre Chatzistamatiou</t>
  </si>
  <si>
    <t>a.chatzistamatiou@uni-due.de</t>
  </si>
  <si>
    <t>https://esaga.uni-due.de/andre.chatzistamatiou/</t>
  </si>
  <si>
    <t>Andre Ditthard</t>
  </si>
  <si>
    <t>Andre Kagelmann</t>
  </si>
  <si>
    <t>https://www.uni-due.de/germanistik/litdid/kagelmann.php</t>
  </si>
  <si>
    <t>https://www.uni-due.de/germanistik/litdid/lehrende.shtml</t>
  </si>
  <si>
    <t>Andre Mölleken</t>
  </si>
  <si>
    <t>andre.moelleken@uni-due.de</t>
  </si>
  <si>
    <t>https://www.uni-due.de/ag-moeller/mitarbeiter.shtml</t>
  </si>
  <si>
    <t>Andre Olean Oliveira</t>
  </si>
  <si>
    <t>andre.oliveira@uni-due.de</t>
  </si>
  <si>
    <t>Andre Platzek</t>
  </si>
  <si>
    <t>andre.platzek@uni-due.de</t>
  </si>
  <si>
    <t>https://www.uni-due.de/chemie/nmr-mitarbeiter</t>
  </si>
  <si>
    <t>Andre Westerhoff</t>
  </si>
  <si>
    <t>andre.westerhoff@uni-due.de</t>
  </si>
  <si>
    <t>https://www.uni-due.de/iml/07institut_mitarbeiter_andrewesterhoff.php</t>
  </si>
  <si>
    <t>https://www.uni-due.de/iml/07ellf.php</t>
  </si>
  <si>
    <t>Andre Wlecklik</t>
  </si>
  <si>
    <t>Andrea Agostini</t>
  </si>
  <si>
    <t>andrea.agostini.sax@gmail.co</t>
  </si>
  <si>
    <t>https://esaga.uni-due.de/andrea.agostini/</t>
  </si>
  <si>
    <t>Andrea Bogner</t>
  </si>
  <si>
    <t>https://www.uni-due.de/germanistik/purkarthofer/ourteam.php</t>
  </si>
  <si>
    <t>Andrea Burfeid Castellanos</t>
  </si>
  <si>
    <t>andrea.burfeid-castellanos@uni-due.de</t>
  </si>
  <si>
    <t>https://www.uni-due.de/person/61261</t>
  </si>
  <si>
    <t>Andrea Eschenlohr</t>
  </si>
  <si>
    <t>https://www.uni-due.de/agbovensiepen/ae.php</t>
  </si>
  <si>
    <t>Andrea Hense</t>
  </si>
  <si>
    <t>https://www.uni-due.de/iaq/vortragma.php?name=hoose</t>
  </si>
  <si>
    <t>Andrea Hoffmann</t>
  </si>
  <si>
    <t>https://www.uni-due.de/mechanikb/organisation/Hoffmann.php</t>
  </si>
  <si>
    <t>Reg.-Ang.</t>
  </si>
  <si>
    <t>Andrea Hoppe</t>
  </si>
  <si>
    <t>andrea.hoppe@uni-due.de</t>
  </si>
  <si>
    <t>Andrea Kiesewetter</t>
  </si>
  <si>
    <t>https://www.uni-due.de/berll/project_kiesewetter.php</t>
  </si>
  <si>
    <t>https://www.uni-due.de/berll/people.php</t>
  </si>
  <si>
    <t>Andrea Krause</t>
  </si>
  <si>
    <t>andrea.krause@uni-due.de</t>
  </si>
  <si>
    <t>Andrea Lange-Vester</t>
  </si>
  <si>
    <t>https://www.uni-due.de/biwi/politische-bildung/kolloquium_mitglieder</t>
  </si>
  <si>
    <t>Andrea Licht</t>
  </si>
  <si>
    <t>andrea.licht@uni-due.de</t>
  </si>
  <si>
    <t>https://www.uni-due.de/politik/licht.php</t>
  </si>
  <si>
    <t>Andrea M. Burfeid-Castellanos</t>
  </si>
  <si>
    <t>Andrea Marrama</t>
  </si>
  <si>
    <t>andrea.marrama@polytechnique.edu</t>
  </si>
  <si>
    <t>https://esaga.uni-due.de/andrea.marrama/</t>
  </si>
  <si>
    <t>https://esaga.uni-due.de/ag/goertz/members/</t>
  </si>
  <si>
    <t>Andrea Merz</t>
  </si>
  <si>
    <t>andrea.merz@uni-due.de</t>
  </si>
  <si>
    <t>http://www.uni-due.de/bhe/merz.php</t>
  </si>
  <si>
    <t>Andrea Miller</t>
  </si>
  <si>
    <t>andrea.miller@uni-due.de</t>
  </si>
  <si>
    <t>https://esaga.uni-due.de/andrea.miller/</t>
  </si>
  <si>
    <t>Hon. Prof. Dr.</t>
  </si>
  <si>
    <t>Andrea Musacchio</t>
  </si>
  <si>
    <t>andrea.musacchio@mpi-dortmund.mpg.de</t>
  </si>
  <si>
    <t>https://www.uni-due.de/crc1093/en/people/andrea-musacchio.php</t>
  </si>
  <si>
    <t>https://www.uni-due.de/crc1093/en/people/principal-investigators</t>
  </si>
  <si>
    <t>Andrea Nusselt</t>
  </si>
  <si>
    <t>andrea.nusselt@uni-due.de</t>
  </si>
  <si>
    <t>Andrea Rumpel</t>
  </si>
  <si>
    <t>https://www.uni-due.de/gesellschaftswissenschaften/profilschwerpunkt/Mitglieder.shtml</t>
  </si>
  <si>
    <t>Dipl.-Des.</t>
  </si>
  <si>
    <t>Andrea Schirmer</t>
  </si>
  <si>
    <t>andrea.schirmer@uni-due.de</t>
  </si>
  <si>
    <t>Andrea Schäfer</t>
  </si>
  <si>
    <t>20andrea.schaefer@uni-due.de</t>
  </si>
  <si>
    <t>http://www.uni-due.de/daz-daf/Schaefer.shtml</t>
  </si>
  <si>
    <t>https://www.uni-due.de/daz-macht-schule/mitarbeiter</t>
  </si>
  <si>
    <t>Andrea Schäfer-Jung</t>
  </si>
  <si>
    <t>Andrea Tröster</t>
  </si>
  <si>
    <t>andrea.troester@uni-duisburg-essen.de</t>
  </si>
  <si>
    <t>https://www.uni-due.de/biwi/issab/team</t>
  </si>
  <si>
    <t>Andrea Vortkamp</t>
  </si>
  <si>
    <t>andrea.vortkamp@uni-due.de</t>
  </si>
  <si>
    <t>Andrea Welbrink</t>
  </si>
  <si>
    <t>Andrea Werry</t>
  </si>
  <si>
    <t>andrea.werry@uni-due.de</t>
  </si>
  <si>
    <t>http://www.uni-due.de/in-east/people/werry_andrea.php</t>
  </si>
  <si>
    <t>Andrea-Schäfer Jung</t>
  </si>
  <si>
    <t>https://www.uni-due.de/daz-daf/dssz-team.php</t>
  </si>
  <si>
    <t>Andreas Bathelt</t>
  </si>
  <si>
    <t>https://www.uni-due.de/srs/person.php?Id=70</t>
  </si>
  <si>
    <t>Andreas Beckel</t>
  </si>
  <si>
    <t>Andreas Behr</t>
  </si>
  <si>
    <t>https://www.wiwi.uni-due.de/studium/dozenten/prof-dr-andreas-behr-108/</t>
  </si>
  <si>
    <t>https://www.wiwi.uni-due.de/studium/angebot-nach-organisationseinheiten/lehrstuhl-fuer-arbeit-personal-und-organisation-17/</t>
  </si>
  <si>
    <t>Andreas Beloch</t>
  </si>
  <si>
    <t>http://www.uni-due.de/rke-ap/beloch.php</t>
  </si>
  <si>
    <t>https://www.uni-due.de/rke-ap/mitarbeiter.php</t>
  </si>
  <si>
    <t>Andreas Bettendorf</t>
  </si>
  <si>
    <t>andreas.bettendorf@uni-due.de</t>
  </si>
  <si>
    <t>https://www.uni-due.de/hochschulsport/team.shtml</t>
  </si>
  <si>
    <t>Andreas Bieck</t>
  </si>
  <si>
    <t>Andreas Bischoff</t>
  </si>
  <si>
    <t>https://www.uni-due.de/myude/team.shtml</t>
  </si>
  <si>
    <t>https://www.uni-due.de/graduiertenkolleg_1919/blume_andreas.php</t>
  </si>
  <si>
    <t>Andreas Blätte</t>
  </si>
  <si>
    <t>https://www.uni-due.de/de/mercator-graduiertenkolleg-weltoffenheit/team_de.php</t>
  </si>
  <si>
    <t>Andreas Bode</t>
  </si>
  <si>
    <t>andreas.bode@uni-due.de</t>
  </si>
  <si>
    <t>https://esaga.uni-due.de/andreas.bode/</t>
  </si>
  <si>
    <t>Andreas Borowski</t>
  </si>
  <si>
    <t>https://www.uni-due.de/prowin/Borowski.shtml</t>
  </si>
  <si>
    <t>https://www.uni-due.de/prowin/Team.shtml</t>
  </si>
  <si>
    <t>Andreas Brehm</t>
  </si>
  <si>
    <t>andreas.brehm@uni-due.de</t>
  </si>
  <si>
    <t>https://www.uni-due.de/IST/ismt_team23.php</t>
  </si>
  <si>
    <t>Andreas Bröermann</t>
  </si>
  <si>
    <t>Andreas Büchter</t>
  </si>
  <si>
    <t>https://www.uni-due.de/didmath/mitarbeiter_buechter</t>
  </si>
  <si>
    <t>Andreas Cassee</t>
  </si>
  <si>
    <t>Andreas Czylwik</t>
  </si>
  <si>
    <t>https://www.uni-due.de/nts/mitarbeiter/czylwik.php</t>
  </si>
  <si>
    <t>Andreas Dirk</t>
  </si>
  <si>
    <t>https://www.uni-due.de/ag-buck/mitarbeiter_buck.php?id=10490</t>
  </si>
  <si>
    <t>Andreas Duvenbeck</t>
  </si>
  <si>
    <t>andreas.duvenbeck@uni-due.de</t>
  </si>
  <si>
    <t>mailto:andreas.duvenbeck@uni-due.de</t>
  </si>
  <si>
    <t>https://www.uni-due.de/physik/dekanat/personen.php</t>
  </si>
  <si>
    <t>Andreas Erb</t>
  </si>
  <si>
    <t>Andreas Erbe</t>
  </si>
  <si>
    <t>Andreas Erbslöh</t>
  </si>
  <si>
    <t>https://www.uni-due.de/es/en/en_erbsloeh.php</t>
  </si>
  <si>
    <t>Andreas Feldtkeller</t>
  </si>
  <si>
    <t>Andreas Fischle</t>
  </si>
  <si>
    <t>Andreas Gastel</t>
  </si>
  <si>
    <t>andreas.gastel@uni-due.de</t>
  </si>
  <si>
    <t>mailto:andreas.gastel@uni-due.de</t>
  </si>
  <si>
    <t>https://www.uni-due.de/mathematik/informationen_personal.php</t>
  </si>
  <si>
    <t>Andreas Gondorf</t>
  </si>
  <si>
    <t>Andreas Gösch</t>
  </si>
  <si>
    <t>andreas.goesch@uni-due.de</t>
  </si>
  <si>
    <t>Andreas Hasselberg</t>
  </si>
  <si>
    <t>https://www.uni-due.de/srs/person.php?Id=29</t>
  </si>
  <si>
    <t>Andreas Heßelmann</t>
  </si>
  <si>
    <t>Andreas Hoene</t>
  </si>
  <si>
    <t>andreas.hoene@uni-due.de</t>
  </si>
  <si>
    <t>Andreas Hoff</t>
  </si>
  <si>
    <t>https://www.uni-due.de/iaq/vortragma.php?name=kuemmerling</t>
  </si>
  <si>
    <t>Andreas Hoffjan</t>
  </si>
  <si>
    <t>andreas.hoffjan@tu-dortmund.de</t>
  </si>
  <si>
    <t>Andreas Hoser</t>
  </si>
  <si>
    <t>Andreas Huetten</t>
  </si>
  <si>
    <t>Andreas Hütten</t>
  </si>
  <si>
    <t>Andreas Jacob</t>
  </si>
  <si>
    <t>https://www.uni-due.de/tqp/group.shtml</t>
  </si>
  <si>
    <t>Dipl.-Soz. Wiss. Dr.</t>
  </si>
  <si>
    <t>Andreas Jansen</t>
  </si>
  <si>
    <t>Andreas Kaidatzis</t>
  </si>
  <si>
    <t>Andreas Kempf</t>
  </si>
  <si>
    <t>andreas.kempf@uni-due.de</t>
  </si>
  <si>
    <t>https://www.uni-due.de/ivg/fluiddynamik/de/kempf</t>
  </si>
  <si>
    <t>Andreas Kolbe</t>
  </si>
  <si>
    <t>Andreas Kost</t>
  </si>
  <si>
    <t>andreas.kost@politische-bildung.nrw.de</t>
  </si>
  <si>
    <t>https://www.uni-due.de/politik/kost.php</t>
  </si>
  <si>
    <t>Andreas Kremser</t>
  </si>
  <si>
    <t>Andreas Krieter</t>
  </si>
  <si>
    <t>Andreas Krämer</t>
  </si>
  <si>
    <t>Andreas Kuczkowski</t>
  </si>
  <si>
    <t>andreas.kuczkowski@uni-due.de</t>
  </si>
  <si>
    <t>Andreas Langfeld</t>
  </si>
  <si>
    <t>https://www.uni-due.de/kunst-kuwiss/d20_kuk_langfeld.php</t>
  </si>
  <si>
    <t>Andreas Margara</t>
  </si>
  <si>
    <t>Andreas Markus</t>
  </si>
  <si>
    <t>Andreas Martens</t>
  </si>
  <si>
    <t>https://se.wiwi.uni-due.de/promotion/konzeption-und-evaluation-eines-augmentierten-team-raums-zur-digitalisierung-analoger-zeichenaktivitaeten/</t>
  </si>
  <si>
    <t>apl. Prof. Dr.-Ing.</t>
  </si>
  <si>
    <t>Andreas Metzger</t>
  </si>
  <si>
    <t>andreas.metzger@paluno.uni-due.de</t>
  </si>
  <si>
    <t>https://sse.uni-due.de/en/about-us/team/dr-andreas-metzger</t>
  </si>
  <si>
    <t>Andreas Michels</t>
  </si>
  <si>
    <t>https://www.uni-due.de/agfarle/team/staff_deu.php?pers_id=135</t>
  </si>
  <si>
    <t>Andreas Mölleken</t>
  </si>
  <si>
    <t>https://www.uni-due.de/biwi/aopsy/de/team</t>
  </si>
  <si>
    <t>Andreas Neusch</t>
  </si>
  <si>
    <t>Andreas Ney</t>
  </si>
  <si>
    <t>https://www.uni-due.de/agfarle/team/staff_deu.php?pers_id=106</t>
  </si>
  <si>
    <t>Andreas Nickel</t>
  </si>
  <si>
    <t>https://esaga.uni-due.de/andreas.nickel/</t>
  </si>
  <si>
    <t>https://esaga.uni-due.de/ag/nickel/members/</t>
  </si>
  <si>
    <t>Andreas Niederberger</t>
  </si>
  <si>
    <t>Andreas Oelker</t>
  </si>
  <si>
    <t>andreas.oelker@uni-due.de</t>
  </si>
  <si>
    <t>https://www.uni-due.de/for2974/mitarbeitende.php</t>
  </si>
  <si>
    <t>Andreas Peters</t>
  </si>
  <si>
    <t>andreas.peters@uni-due.de</t>
  </si>
  <si>
    <t>https://www.uni-due.de/IST/ismt_andreas_peters.php</t>
  </si>
  <si>
    <t>https://www.uni-due.de/ISMT/ismt_mitarbeiter_2020.php</t>
  </si>
  <si>
    <t>Andreas Pickhinke</t>
  </si>
  <si>
    <t>andreas.pickhinke@uni-due.de</t>
  </si>
  <si>
    <t>https://www.uni-due.de/ebs/mitarbeiter</t>
  </si>
  <si>
    <t>Andreas Reichert</t>
  </si>
  <si>
    <t>andreas.reichert@uni-due.de</t>
  </si>
  <si>
    <t>mailto:andreas.reichert@uni-due.de</t>
  </si>
  <si>
    <t>Andreas Reitz</t>
  </si>
  <si>
    <t>Andreas Rennings</t>
  </si>
  <si>
    <t>andre.rennings@uni-due.de</t>
  </si>
  <si>
    <t>https://www.uni-due.de/ate-bioemcenter/employees</t>
  </si>
  <si>
    <t>Andreas Rittler</t>
  </si>
  <si>
    <t>Andreas Ronellenfitsch</t>
  </si>
  <si>
    <t>andreas.ronellenfitsch@porsche.de</t>
  </si>
  <si>
    <t>https://www.uni-due.de/mechatronik/team_en.php</t>
  </si>
  <si>
    <t>Andreas Römpp</t>
  </si>
  <si>
    <t>Andreas Scharff</t>
  </si>
  <si>
    <t>https://www.uni-due.de/zoologie/mitarbeiter</t>
  </si>
  <si>
    <t>andreas.schmidt@uni-due.de</t>
  </si>
  <si>
    <t>http://www.uni-duisburg-essen.de/klimatologie/schmidt.php</t>
  </si>
  <si>
    <t>https://www.uni-due.de/klimatologie/mitarbeiter.shtml</t>
  </si>
  <si>
    <t>Andreas Sibielak</t>
  </si>
  <si>
    <t>andreas.sibielak@uni-due.de</t>
  </si>
  <si>
    <t>https://www.uni-due.de/geotechnik/personen</t>
  </si>
  <si>
    <t>Andreas Skyschally</t>
  </si>
  <si>
    <t>andreas.skyschally@uk-essen.de</t>
  </si>
  <si>
    <t>https://www.uni-due.de/pathophysio/mitarbeiter-engl.php</t>
  </si>
  <si>
    <t>Andreas Sprick</t>
  </si>
  <si>
    <t>Andreas Stang</t>
  </si>
  <si>
    <t>Andreas Suter</t>
  </si>
  <si>
    <t>https://www.uni-due.de/geschichte/jonas_huebner.php</t>
  </si>
  <si>
    <t>Andreas Truszkowski</t>
  </si>
  <si>
    <t>Dipl.-Phys. oec.</t>
  </si>
  <si>
    <t>Andreas Unterberger</t>
  </si>
  <si>
    <t>andreas.unterberger@uni-due.de</t>
  </si>
  <si>
    <t>https://www.uni-due.de/ivg/fluiddynamik/en/unterberger.php</t>
  </si>
  <si>
    <t>Andreas Wallucks</t>
  </si>
  <si>
    <t>Andreas Wirsching</t>
  </si>
  <si>
    <t>https://www.uni-due.de/geschichte/christoph_marx.php#Forschung2</t>
  </si>
  <si>
    <t>Andreas Wucher</t>
  </si>
  <si>
    <t>Andreas Wömpener</t>
  </si>
  <si>
    <t>https://www.uni-due.de/controlling/team.php</t>
  </si>
  <si>
    <t>Andreas-Bent Barlag</t>
  </si>
  <si>
    <t>http://www.uni-duisburg-essen.de/klimatologie/barlag.php</t>
  </si>
  <si>
    <t>Andrei Karabanov</t>
  </si>
  <si>
    <t>andrei.karabanov@uni-due.de</t>
  </si>
  <si>
    <t>https://www.uni-due.de/materials/staff.shtml</t>
  </si>
  <si>
    <t>Andrei Konovalov</t>
  </si>
  <si>
    <t>andrei.konovalov@uni-due.de</t>
  </si>
  <si>
    <t>https://esaga.uni-due.de/andrei.konovalov/</t>
  </si>
  <si>
    <t>Andrei Postnikov</t>
  </si>
  <si>
    <t>Andrei Rogalev</t>
  </si>
  <si>
    <t>Andrei V. Shevelkov</t>
  </si>
  <si>
    <t>Andrej Klahn</t>
  </si>
  <si>
    <t>Andrejs Petruhins</t>
  </si>
  <si>
    <t>https://www.uni-due.de/agfarle/team/staff_deu.php?pers_id=124</t>
  </si>
  <si>
    <t>Andrew Fingers</t>
  </si>
  <si>
    <t>Andrew Frederick Wittenbrink</t>
  </si>
  <si>
    <t>https://www.uni-due.de/geschichte/ehemalige_mitarbeiter_suwg.php</t>
  </si>
  <si>
    <t>Andrew Paolo Cadiz Bedini</t>
  </si>
  <si>
    <t>andrew.cadiz-bedini@stud.uni-due.de</t>
  </si>
  <si>
    <t>Andrew R. Wildes</t>
  </si>
  <si>
    <t>Andrew Reisner</t>
  </si>
  <si>
    <t>Andrew Wittenbrink</t>
  </si>
  <si>
    <t>https://www.uni-due.de/kompromisskulturen/weitere_mitarbeitende.php</t>
  </si>
  <si>
    <t>Andrew van Ross</t>
  </si>
  <si>
    <t>https://www.uni-due.de/graduiertenkolleg_1919/van_ross_andrew.php</t>
  </si>
  <si>
    <t>Andrey Eremeev</t>
  </si>
  <si>
    <t>Andrey Kovalchuk</t>
  </si>
  <si>
    <t>Dipl. Phys.</t>
  </si>
  <si>
    <t>Andrey Lysov</t>
  </si>
  <si>
    <t>https://www.uni-due.de/agfarle/publikationen/publications_personal_deu.php?pers_id=29</t>
  </si>
  <si>
    <t>https://www.uni-due.de/agfarle/team/staff_deu.php?pers_id=29</t>
  </si>
  <si>
    <t>Andrian P. Milanov</t>
  </si>
  <si>
    <t>Andrii Hrabar</t>
  </si>
  <si>
    <t>andrii.hrabar@stud.uni-due.de</t>
  </si>
  <si>
    <t>Andrè Matena</t>
  </si>
  <si>
    <t>André Armbruster</t>
  </si>
  <si>
    <t>andre.armbruster@uni-due.de</t>
  </si>
  <si>
    <t>https://www.uni-due.de/soziologie/armbruster.php</t>
  </si>
  <si>
    <t>https://www.uni-due.de/soziologie/pers_wiss_ma.php</t>
  </si>
  <si>
    <t>André Becker</t>
  </si>
  <si>
    <t>Dipl.-Chem.</t>
  </si>
  <si>
    <t>André Geist</t>
  </si>
  <si>
    <t>André Haase</t>
  </si>
  <si>
    <t>andre.haase@uk-essen.de</t>
  </si>
  <si>
    <t>https://www.uni-due.de/neuroanatomie/ag_duenker/mitarbeiter</t>
  </si>
  <si>
    <t>André Holensteins</t>
  </si>
  <si>
    <t>https://www.uni-due.de/geschichte/sebastian_peters.php</t>
  </si>
  <si>
    <t>André Kaiser</t>
  </si>
  <si>
    <t>https://www.uni-due.de/humech/team.php</t>
  </si>
  <si>
    <t>André Kappes</t>
  </si>
  <si>
    <t>André Krause</t>
  </si>
  <si>
    <t>andre.krause@uni-due.de</t>
  </si>
  <si>
    <t>https://www.uni-due.de/kowi/mukom/team</t>
  </si>
  <si>
    <t>André Köhler</t>
  </si>
  <si>
    <t>André Liemert</t>
  </si>
  <si>
    <t>André Liesener</t>
  </si>
  <si>
    <t>Andre.Liesener@wwu-labor.de</t>
  </si>
  <si>
    <t>André Loibl</t>
  </si>
  <si>
    <t>André Maas</t>
  </si>
  <si>
    <t>andre.maas@uni-due.de</t>
  </si>
  <si>
    <t>https://www.uni-due.de/physik/schleberger/team</t>
  </si>
  <si>
    <t>André Matos de Souza</t>
  </si>
  <si>
    <t>André Müller</t>
  </si>
  <si>
    <t>André Niemann</t>
  </si>
  <si>
    <t>andre.niemann@uni-due.de</t>
  </si>
  <si>
    <t>https://www.uni-due.de/person/52335</t>
  </si>
  <si>
    <t>André Postert</t>
  </si>
  <si>
    <t>André Rittermeier</t>
  </si>
  <si>
    <t>André Schirmer</t>
  </si>
  <si>
    <t>André Soares</t>
  </si>
  <si>
    <t>andre.rodrigues-soares@uni-due.de</t>
  </si>
  <si>
    <t>André Waldheuser</t>
  </si>
  <si>
    <t>Andrés Jaramillo Puentes</t>
  </si>
  <si>
    <t>andres.jaramillo-puentes@uni-due.de</t>
  </si>
  <si>
    <t>https://esaga.uni-due.de/andres.jaramillo-puentes/</t>
  </si>
  <si>
    <t>Andrés Jaramillo-Puentes</t>
  </si>
  <si>
    <t>https://esaga.uni-due.de/marc.levine/ERC/Members/</t>
  </si>
  <si>
    <t>Andrés López Rivera</t>
  </si>
  <si>
    <t>https://www.uni-due.de/soziologie/arbeitsgruppe_quack_team.php</t>
  </si>
  <si>
    <t>Andy Quindeau</t>
  </si>
  <si>
    <t>Andy Schäfer</t>
  </si>
  <si>
    <t>andy.schaefer@uni-due.de</t>
  </si>
  <si>
    <t>https://www.uni-due.de/biwi/bawb/personen</t>
  </si>
  <si>
    <t>Anemari Karacic</t>
  </si>
  <si>
    <t>anemari.karacic@uni-due.de</t>
  </si>
  <si>
    <t>https://www.uni-due.de/iaq/personalseite.php?name=karacic</t>
  </si>
  <si>
    <t>Anette Bickmeyer</t>
  </si>
  <si>
    <t>https://www.uni-due.de/urban-systems/forum_people-competences-collaborations.php</t>
  </si>
  <si>
    <t>Anette Cassela</t>
  </si>
  <si>
    <t>Anette Schönborn</t>
  </si>
  <si>
    <t>anette.schoenborn@uni-due.de</t>
  </si>
  <si>
    <t>https://www.uni-due.de/mentoring-beratung/team.php</t>
  </si>
  <si>
    <t>Anette von Alemann</t>
  </si>
  <si>
    <t>Anfang oder Ende des Wettbewerbs</t>
  </si>
  <si>
    <t>Angel</t>
  </si>
  <si>
    <t>steven.angel-canas@uni-due.de</t>
  </si>
  <si>
    <t>Angela Berg</t>
  </si>
  <si>
    <t>Angela Borchert</t>
  </si>
  <si>
    <t>angela.borchert@uni-due.de</t>
  </si>
  <si>
    <t>https://www.uni-due.de/swe/angelaborchert.php</t>
  </si>
  <si>
    <t>Angela Hecker</t>
  </si>
  <si>
    <t>Univ.-Prof. Dr.</t>
  </si>
  <si>
    <t>Angela Heine</t>
  </si>
  <si>
    <t>angela.heine@uni-due.de</t>
  </si>
  <si>
    <t>https://www.uni-due.de/biwi/lls/personen</t>
  </si>
  <si>
    <t>Angela Heinemann</t>
  </si>
  <si>
    <t>Angela Kleinbölting</t>
  </si>
  <si>
    <t>angela.kleinboelting@uni-due.de</t>
  </si>
  <si>
    <t>Angela Sandmann</t>
  </si>
  <si>
    <t>https://www.uni-due.de/biologiedidaktik/personen</t>
  </si>
  <si>
    <t>Angela Stercken</t>
  </si>
  <si>
    <t>http://www.uni-due.de/kunst-kuwiss/d20_mit_stercken.php</t>
  </si>
  <si>
    <t>Angela Utermann</t>
  </si>
  <si>
    <t>angela.utermann@uni-due.de</t>
  </si>
  <si>
    <t>Angeleitetes Lernen</t>
  </si>
  <si>
    <t>https://www.uni-due.de/biwi/psychologie/personen.php?id=10558</t>
  </si>
  <si>
    <t>Angelica Garcia-Montero</t>
  </si>
  <si>
    <t>Angelika Eßer</t>
  </si>
  <si>
    <t>angelika.esser@uni-due.de</t>
  </si>
  <si>
    <t>Angelika Heinzel</t>
  </si>
  <si>
    <t>http://www.uni-due.de/energietechnik/heinzel</t>
  </si>
  <si>
    <t>https://www.uni-due.de/cerude/member_de.php</t>
  </si>
  <si>
    <t>Angelika Kirstein</t>
  </si>
  <si>
    <t>https://www.uni-due.de/iaq/vortragma.php?name=micheel</t>
  </si>
  <si>
    <t>Angelika Kümmerling</t>
  </si>
  <si>
    <t>angelika.kuemmerling@uni-due.de</t>
  </si>
  <si>
    <t>https://www.uni-due.de/iaq/personalseite.php?name=kuemmerling</t>
  </si>
  <si>
    <t>Angelika Pretorius</t>
  </si>
  <si>
    <t>angelika.pretorius@uni-due.de</t>
  </si>
  <si>
    <t>mailto:angelika.pretorius@uni-due.de</t>
  </si>
  <si>
    <t>M.A., Soz. Arb.</t>
  </si>
  <si>
    <t>Angelika Streich</t>
  </si>
  <si>
    <t>Angelika Wagner-Link</t>
  </si>
  <si>
    <t>M. Sc., techn.</t>
  </si>
  <si>
    <t>michael.baumann@uni-due.de</t>
  </si>
  <si>
    <t>Angew Chem</t>
  </si>
  <si>
    <t>https://www.uni-due.de/crc1093/en/people/jochen-niemeyer.php</t>
  </si>
  <si>
    <t>Angewandte Bodenkunde</t>
  </si>
  <si>
    <t>Angewandte Geochemie</t>
  </si>
  <si>
    <t>Angewandte Quantenmaterialien</t>
  </si>
  <si>
    <t>https://www.uni-due.de/ivg/rf/mitarbeiter/mitarbeiter_ivg_liste.php?id=60919</t>
  </si>
  <si>
    <t>Anhand von Praxisbeispielen Ihrer Kolleginnen</t>
  </si>
  <si>
    <t>https://learninglab.uni-due.de/buchseite/11613</t>
  </si>
  <si>
    <t>Ani Khachatryan</t>
  </si>
  <si>
    <t>Ani Melkonyan</t>
  </si>
  <si>
    <t>ani.melkonyan@uni-due.de</t>
  </si>
  <si>
    <t>http://www.uni-due.de/klimatologie/Melkonyan.php</t>
  </si>
  <si>
    <t>PD Dr. habil.</t>
  </si>
  <si>
    <t>Ani Melkonyan-Gottschalk</t>
  </si>
  <si>
    <t>ani.melkonyan-gottschalk@uni-due.de</t>
  </si>
  <si>
    <t>Anica Eumann</t>
  </si>
  <si>
    <t>anica.eumann@uni-due.de</t>
  </si>
  <si>
    <t>https://www.uni-due.de/didmath/mitarbeiter_barzel</t>
  </si>
  <si>
    <t>Anica Kleinjan</t>
  </si>
  <si>
    <t>https://www.uni-due.de/philosophie/personen.php</t>
  </si>
  <si>
    <t>Anika Schütz</t>
  </si>
  <si>
    <t>https://www.uni-due.de/iaq/vortragma.php?name=ratermann-busse</t>
  </si>
  <si>
    <t>Anil Dagdeviren</t>
  </si>
  <si>
    <t>Anita Hollenbeck</t>
  </si>
  <si>
    <t>Anita Kenedi</t>
  </si>
  <si>
    <t>Anita Stender</t>
  </si>
  <si>
    <t>anita.stender@uni-due.de</t>
  </si>
  <si>
    <t>https://www.uni-due.de/izfb/ethikkommission-mitglieder</t>
  </si>
  <si>
    <t>Anita Weber</t>
  </si>
  <si>
    <t>anita.weber@uni-due.de</t>
  </si>
  <si>
    <t>https://www.uni-due.de/politik/webera.php</t>
  </si>
  <si>
    <t>Anita Winter</t>
  </si>
  <si>
    <t>https://www.uni-due.de/mathematik/ag_winter/team.php</t>
  </si>
  <si>
    <t>Anita van de Sand</t>
  </si>
  <si>
    <t>anita.vandesand@uk-essen.de</t>
  </si>
  <si>
    <t>Anja Bollmeier</t>
  </si>
  <si>
    <t>anja.bollmeier@uk-essen.de</t>
  </si>
  <si>
    <t>Anja Dorn</t>
  </si>
  <si>
    <t>https://www.uni-due.de/graduiertenkolleg_1919/pfeiffer_anja.php</t>
  </si>
  <si>
    <t>Anja Elsner</t>
  </si>
  <si>
    <t>anja.elsner@uni-due.de</t>
  </si>
  <si>
    <t>https://www.uni-due.de/verfahrenstechnik/verfahrenstechnik_lebenslauf_elsner.shtml</t>
  </si>
  <si>
    <t>https://www.uni-due.de/verfahrenstechnik/staff.shtml</t>
  </si>
  <si>
    <t>Anja Ende</t>
  </si>
  <si>
    <t>https://www.uni-due.de/botanischer-garten/mitarbeiterinnen</t>
  </si>
  <si>
    <t>Anja Ernst</t>
  </si>
  <si>
    <t>anja.ernst@uni-due.de</t>
  </si>
  <si>
    <t>https://www.uni-due.de/verwaltung/pruefungswesen/mitarbeiter.php</t>
  </si>
  <si>
    <t>Anja Gampe</t>
  </si>
  <si>
    <t>https://www.uni-due.de/de/mercator-graduiertenkolleg-weltoffenheit/gampe_de.php</t>
  </si>
  <si>
    <t>Anja Gerlmaier</t>
  </si>
  <si>
    <t>anja.gerlmaier@uni-due.de</t>
  </si>
  <si>
    <t>https://www.uni-due.de/iaq/personalseite.php?name=gerlmaier</t>
  </si>
  <si>
    <t>Anja Goldbach</t>
  </si>
  <si>
    <t>anja.goldbach@uni-due.de</t>
  </si>
  <si>
    <t>http://www.uni-due.de/klimatologie/goldbach.php</t>
  </si>
  <si>
    <t>Anja Gäckler</t>
  </si>
  <si>
    <t>anja.gaeckler@uk-essen.de</t>
  </si>
  <si>
    <t>Anja Hasenberg</t>
  </si>
  <si>
    <t>anja.hasenberg@uni-due.de</t>
  </si>
  <si>
    <t>mailto: anja.hasenberg@uni-due.de</t>
  </si>
  <si>
    <t>Anja Hoppe</t>
  </si>
  <si>
    <t>https://www.uni-due.de/graduiertenkolleg_1919/zawadzki_anja.php</t>
  </si>
  <si>
    <t>Anja Kirsch</t>
  </si>
  <si>
    <t>https://www.uni-due.de/iaq/vortragma.php?name=rosenbohm</t>
  </si>
  <si>
    <t>Anja Kleinteich</t>
  </si>
  <si>
    <t>https://www.uni-due.de/tud/anja_kleinteich.php</t>
  </si>
  <si>
    <t>https://www.uni-due.de/tud/team.php</t>
  </si>
  <si>
    <t>Anja Kronen-Ekhard</t>
  </si>
  <si>
    <t>Anja Lange</t>
  </si>
  <si>
    <t>anja.lange@uni-due.de</t>
  </si>
  <si>
    <t>https://www.uni-due.de/zmb/bioinformatics-computational-biophysics/group.php</t>
  </si>
  <si>
    <t>Anja Laroche</t>
  </si>
  <si>
    <t>https://www.uni-due.de/abz/a_laroche.shtml</t>
  </si>
  <si>
    <t>https://www.uni-due.de/abz/offene_hochschule_teil_des_abz.php</t>
  </si>
  <si>
    <t>Anja Mallat</t>
  </si>
  <si>
    <t>https://www.iaq.uni-due.de/personal/mallat.php</t>
  </si>
  <si>
    <t>https://www.uni-due.de/ekfg/ekfg_nachwuchsforum_mitglieder.php</t>
  </si>
  <si>
    <t>Anja Matena</t>
  </si>
  <si>
    <t>anja.matena@uni-due.de</t>
  </si>
  <si>
    <t>Anja Müller</t>
  </si>
  <si>
    <t>anja.mueller@uni-due.de</t>
  </si>
  <si>
    <t>Anja Pfeiffer</t>
  </si>
  <si>
    <t>anja.pfeiffer@uni-due.de</t>
  </si>
  <si>
    <t>Anja Pitton</t>
  </si>
  <si>
    <t>https://www.uni-due.de/person/pitton</t>
  </si>
  <si>
    <t>Anja Scheidereiter</t>
  </si>
  <si>
    <t>anja.scheidereiter@uni-due.de</t>
  </si>
  <si>
    <t>Anja Schulte</t>
  </si>
  <si>
    <t>Anja Steinbach</t>
  </si>
  <si>
    <t>Anja Stelzl</t>
  </si>
  <si>
    <t>https://www.uni-due.de/agfarle/team/staff_deu.php?pers_id=215</t>
  </si>
  <si>
    <t>Anja Tervooren</t>
  </si>
  <si>
    <t>https://www.uni-due.de/biwi/kindheitsforschung/tervooren.php</t>
  </si>
  <si>
    <t>https://www.uni-due.de/biwi/kindheitsforschung/team</t>
  </si>
  <si>
    <t>Anja Weiß</t>
  </si>
  <si>
    <t>https://www.uni-due.de/gesellschaftswissenschaften/internationales/staff_erfahrungsberichte.php</t>
  </si>
  <si>
    <t>Anja Wichern</t>
  </si>
  <si>
    <t>anja.wichern@uni-due.de</t>
  </si>
  <si>
    <t>Anjana Kathirkamanathan</t>
  </si>
  <si>
    <t>https://www.uni-due.de/forschungsgruppe_2600/kathirkamanathan.php</t>
  </si>
  <si>
    <t>Anjanah Selvarajah</t>
  </si>
  <si>
    <t>anjanah.selvarajah@uni-due.de</t>
  </si>
  <si>
    <t>Anke B. Liegmann</t>
  </si>
  <si>
    <t>anke.liegmann@uni-due.de</t>
  </si>
  <si>
    <t>http://www.uni-due.de/bifo/team_liegmann.php</t>
  </si>
  <si>
    <t>Anke Becker</t>
  </si>
  <si>
    <t>Anke Fehring</t>
  </si>
  <si>
    <t>anke.fehring@uni-due.de</t>
  </si>
  <si>
    <t>https://www.uni-due.de/zim/services/suchdienste/mitarbeiter.php?id=54289</t>
  </si>
  <si>
    <t>Anke Hanft</t>
  </si>
  <si>
    <t>https://www.uni-due.de/de/organisation/hochschulrat_20012_17.php</t>
  </si>
  <si>
    <t>anke.heyder@ruhr-uni-bochum.de</t>
  </si>
  <si>
    <t>https://ifp.ep.tu-dortmund.de/institut/personen/anke-heyder/</t>
  </si>
  <si>
    <t>https://www.uni-due.de/functional-media-use-network/team_eng.php</t>
  </si>
  <si>
    <t>Anke Hierzenberger</t>
  </si>
  <si>
    <t>anke.hierzenberger@uni-due.de</t>
  </si>
  <si>
    <t>https://www.uni-due.de/physik/schleberger/nutegram_team_schlehberger</t>
  </si>
  <si>
    <t>Anke Hinney</t>
  </si>
  <si>
    <t>anke.hinney@uni-due.de</t>
  </si>
  <si>
    <t>Anke Hähnchen</t>
  </si>
  <si>
    <t>Anke Kramer</t>
  </si>
  <si>
    <t>https://www.hemf.wiwi.uni-due.de/en/team/anke-kramer/</t>
  </si>
  <si>
    <t>Anke Petschenka</t>
  </si>
  <si>
    <t>https://learninglab.uni-due.de/tags/personal</t>
  </si>
  <si>
    <t>Anke Steinhoff</t>
  </si>
  <si>
    <t>https://www.uni-due.de/person/60100</t>
  </si>
  <si>
    <t>https://www.uni-due.de/anglistik/linguistics/admin_staff</t>
  </si>
  <si>
    <t>Anke Tenhaven</t>
  </si>
  <si>
    <t>anke.tenhaven@uni-due.de</t>
  </si>
  <si>
    <t>Anke Thiel</t>
  </si>
  <si>
    <t>https://www.uni-due.de/iaq/personalseite.php?name=klammer&amp;show=projekt</t>
  </si>
  <si>
    <t>Ann-Christin Lenz</t>
  </si>
  <si>
    <t>Ann-Kathrin Wagner</t>
  </si>
  <si>
    <t>Ann-Katrin Peters</t>
  </si>
  <si>
    <t>https://www.uni-due.de/berupaed/peters.php</t>
  </si>
  <si>
    <t>https://www.uni-due.de/berupaed/en/team.php</t>
  </si>
  <si>
    <t>Ann-Sophie Meyer</t>
  </si>
  <si>
    <t>Anna - M.Sc</t>
  </si>
  <si>
    <t>Anna Bailly</t>
  </si>
  <si>
    <t>anna.bailly@stud.uni-due.de</t>
  </si>
  <si>
    <t>Anna Bliesner</t>
  </si>
  <si>
    <t>https://www.uni-due.de/bena/team.php</t>
  </si>
  <si>
    <t>Anna Broich</t>
  </si>
  <si>
    <t>https://www.uni-due.de/radiation-biology/annabroich.php</t>
  </si>
  <si>
    <t>Anna Bäumken</t>
  </si>
  <si>
    <t>anna.baeumken@uni-due.de</t>
  </si>
  <si>
    <t>https://www.neg.msm.uni-due.de/en/team/</t>
  </si>
  <si>
    <t>Anna Bücker</t>
  </si>
  <si>
    <t>anna.buecker@stud.uni-due.de</t>
  </si>
  <si>
    <t>Anna Doebler</t>
  </si>
  <si>
    <t>anna.doebler@uni-due.de</t>
  </si>
  <si>
    <t>Anna E. Yelsukova</t>
  </si>
  <si>
    <t>https://www.uni-due.de/agfarle/team/staff_deu.php?pers_id=224</t>
  </si>
  <si>
    <t>Anna Ebert</t>
  </si>
  <si>
    <t>anna.ebert@uni-due.de</t>
  </si>
  <si>
    <t>https://www.uni-due.de/person/54894</t>
  </si>
  <si>
    <t>Anna Elsukova</t>
  </si>
  <si>
    <t>https://www.uni-due.de/agfarle/publikationen/publications_personal_deu.php?pers_id=117</t>
  </si>
  <si>
    <t>https://www.uni-due.de/agfarle/team/staff_deu.php?pers_id=117</t>
  </si>
  <si>
    <t>Anna Fluder</t>
  </si>
  <si>
    <t>anna.fluder@uni-due.de</t>
  </si>
  <si>
    <t>https://esaga.uni-due.de/anna.fluder/</t>
  </si>
  <si>
    <t>Anna Franziska</t>
  </si>
  <si>
    <t>https://www.uni-due.de/izfb/mitglieder</t>
  </si>
  <si>
    <t>Anna Fricke</t>
  </si>
  <si>
    <t>https://www.uni-due.de/kunst-kuwiss/d20_mit_fricke.php</t>
  </si>
  <si>
    <t>https://www.uni-due.de/kunst-kuwiss/d20_kuk_lb_kuwi.php</t>
  </si>
  <si>
    <t>Anna Göhring</t>
  </si>
  <si>
    <t>Anna Kallfelz</t>
  </si>
  <si>
    <t>anna.knorr@uni-due.de</t>
  </si>
  <si>
    <t>https://www.uni-due.de/kognitionspsychologie/knorr.php</t>
  </si>
  <si>
    <t>Anna Kovtun</t>
  </si>
  <si>
    <t>Anna Kästel</t>
  </si>
  <si>
    <t>Anna Lena Demmerling</t>
  </si>
  <si>
    <t>https://www.uni-due.de/srs/person.php?Id=88</t>
  </si>
  <si>
    <t>Anna Lena Schall-Giesecke</t>
  </si>
  <si>
    <t>Anna M. Schmidt</t>
  </si>
  <si>
    <t>Anna Margarete</t>
  </si>
  <si>
    <t>Anna Maria Schmidt</t>
  </si>
  <si>
    <t>https://www.uni-due.de/graduiertenkolleg_1919/schmidt_anna.php</t>
  </si>
  <si>
    <t>Anna Metcalf</t>
  </si>
  <si>
    <t>anna.metcalf@uk-essen.de</t>
  </si>
  <si>
    <t>https://www.uni-due.de/virologie/dia_team.php</t>
  </si>
  <si>
    <t>Anna Michaelis</t>
  </si>
  <si>
    <t>anna.michaelis@uni-due.de</t>
  </si>
  <si>
    <t>https://www.uni-due.de/geschichte/anna_michaelis.php</t>
  </si>
  <si>
    <t>https://www.uni-due.de/geschichte/wiss_personal.php</t>
  </si>
  <si>
    <t>Anna Mori</t>
  </si>
  <si>
    <t>https://www.uni-due.de/iaq/vortragma.php?name=jaehrling</t>
  </si>
  <si>
    <t>Anna Möllmann</t>
  </si>
  <si>
    <t>Anna Piwatz</t>
  </si>
  <si>
    <t>Anna.Piwatz@gmx.de</t>
  </si>
  <si>
    <t>https://esaga.uni-due.de/anna.piwatz/</t>
  </si>
  <si>
    <t>https://esaga.uni-due.de/ag/greb/members/</t>
  </si>
  <si>
    <t>Anna Quednau</t>
  </si>
  <si>
    <t>Anna Rabe</t>
  </si>
  <si>
    <t>anna.rabe@uni-due.de</t>
  </si>
  <si>
    <t>https://www.uni-due.de/physik/wende-neu/people_de</t>
  </si>
  <si>
    <t>Anna Regoutz</t>
  </si>
  <si>
    <t>Anna Reistorff</t>
  </si>
  <si>
    <t>Anna Renner</t>
  </si>
  <si>
    <t>Anna Ritter</t>
  </si>
  <si>
    <t>anna.ritter@uni-due.de</t>
  </si>
  <si>
    <t>https://www.uni-due.de/daz-daf/schroedler/team-en.php</t>
  </si>
  <si>
    <t>Anna Rosa</t>
  </si>
  <si>
    <t>Anna Rosa - M.Sc</t>
  </si>
  <si>
    <t>https://www.uni-due.de/chemie/ziefuss-group/team.php</t>
  </si>
  <si>
    <t>Anna Rosendahl</t>
  </si>
  <si>
    <t>anna.rosendahl@uni-due.de</t>
  </si>
  <si>
    <t>https://www.uni-due.de/biwi/bawb/rosendahl</t>
  </si>
  <si>
    <t>Anna S. Semisalova</t>
  </si>
  <si>
    <t>Anna Schmid</t>
  </si>
  <si>
    <t>anna.schmid@uni-bamberg.de</t>
  </si>
  <si>
    <t>Anna Semisalova</t>
  </si>
  <si>
    <t>https://www.uni-due.de/agfarle/team/staff_deu.php?pers_id=233</t>
  </si>
  <si>
    <t>Anna Shpakovskaya</t>
  </si>
  <si>
    <t>anna.shpakovskaya@uni-due.de</t>
  </si>
  <si>
    <t>http://www.uni-due.de/in-east/people/shpakovskaya_anna.php</t>
  </si>
  <si>
    <t>Anna Strommenger</t>
  </si>
  <si>
    <t>Anna Tymoczko</t>
  </si>
  <si>
    <t>Anna Vogt</t>
  </si>
  <si>
    <t>anna.vogt@stud.uni-due.de</t>
  </si>
  <si>
    <t>https://www.uni-due.de/biwi/wehrheim/team.php</t>
  </si>
  <si>
    <t>Anna Wrobeln</t>
  </si>
  <si>
    <t>anna.wrobeln@uni-due.de</t>
  </si>
  <si>
    <t>mailto:anna.wrobeln@uni-due.de</t>
  </si>
  <si>
    <t>https://www.uni-due.de/physiologie/personal-ag-fandrey.shtml</t>
  </si>
  <si>
    <t>Anna Y. Petukhova</t>
  </si>
  <si>
    <t>Anna-Ida Almus</t>
  </si>
  <si>
    <t>Anna-Katharina Jung</t>
  </si>
  <si>
    <t>https://www.uni-due.de/digicat/jung_en.php</t>
  </si>
  <si>
    <t>Anna-Katharina Jung | Team</t>
  </si>
  <si>
    <t>Anna-Lena van der; Wachter</t>
  </si>
  <si>
    <t>Anna-Maria A. Eder</t>
  </si>
  <si>
    <t>Anna-Maria Domke</t>
  </si>
  <si>
    <t>Anna-Maria Mayer</t>
  </si>
  <si>
    <t>anna-maria.mayer@uni-due.de</t>
  </si>
  <si>
    <t>https://www.uni-due.de/biwi/interkulturelle_psychologie/anna-maria_mayer.php</t>
  </si>
  <si>
    <t>https://www.uni-due.de/biwi/interkulturelle_psychologie/team</t>
  </si>
  <si>
    <t>Anna-Simone Köppen</t>
  </si>
  <si>
    <t>https://www.uni-due.de/biwi/sozialpolitik/mitarbeiter</t>
  </si>
  <si>
    <t>Annabelle Hartmann</t>
  </si>
  <si>
    <t>Annabelle.Hartmann@uni-due.de</t>
  </si>
  <si>
    <t>https://esaga.uni-due.de/annabelle.hartmann/</t>
  </si>
  <si>
    <t>Annamaria Simonazzi</t>
  </si>
  <si>
    <t>Anne Ackmann</t>
  </si>
  <si>
    <t>Anne Beste</t>
  </si>
  <si>
    <t>https://www.uni-due.de/verwaltung/organisation/personal-neue-ma.php</t>
  </si>
  <si>
    <t>Anne Burzlaff</t>
  </si>
  <si>
    <t>anne.burzlaff@uni-duisburg-essen.de</t>
  </si>
  <si>
    <t>Anne Busch-Heizmann</t>
  </si>
  <si>
    <t>Anne Chaplet</t>
  </si>
  <si>
    <t>https://www.uni-due.de/ssc/pers_bigge.php</t>
  </si>
  <si>
    <t>Anne Eydoux</t>
  </si>
  <si>
    <t>https://www.uni-due.de/iaq/vortragma.php?name=haipeter</t>
  </si>
  <si>
    <t>Anne Ferger</t>
  </si>
  <si>
    <t>anne.ferger@uni-due.de</t>
  </si>
  <si>
    <t>Anne Gierth</t>
  </si>
  <si>
    <t>anne.gierth@uni-due.de</t>
  </si>
  <si>
    <t>Anne Goldmann</t>
  </si>
  <si>
    <t>anne.goldmann@uni-due.de</t>
  </si>
  <si>
    <t>Anne Gottschlich</t>
  </si>
  <si>
    <t>anne.gottschlich@lanuv.nrw.de</t>
  </si>
  <si>
    <t>Anne Keßler</t>
  </si>
  <si>
    <t>Anne Marie Mölders</t>
  </si>
  <si>
    <t>https://www.uni-due.de/germanistik/purkarthofer/unserteam.php</t>
  </si>
  <si>
    <t>Dipl.-Oec.</t>
  </si>
  <si>
    <t>Anne Mock</t>
  </si>
  <si>
    <t>https://www.uni-due.de/psychologische-forschungsmethoden/mock.php</t>
  </si>
  <si>
    <t>Anne Morgenstern</t>
  </si>
  <si>
    <t>Anne Mölders</t>
  </si>
  <si>
    <t>anne-marie.moelders@stud.uni-due.de</t>
  </si>
  <si>
    <t>https://www.uni-due.de/germanistik/purkarthofer/team.php</t>
  </si>
  <si>
    <t>Anne Möller</t>
  </si>
  <si>
    <t>anne.moeller@uni-due.de</t>
  </si>
  <si>
    <t>Anne Schlüter</t>
  </si>
  <si>
    <t>https://www.uni-due.de/bw-eb/schlueter.shtml</t>
  </si>
  <si>
    <t>https://www.uni-due.de/bw-eb/lehrbeauftragte</t>
  </si>
  <si>
    <t>Anne van Rießen</t>
  </si>
  <si>
    <t>https://www.uni-due.de/iaq/personalseite.php?name=schlee&amp;show=info</t>
  </si>
  <si>
    <t>Anne-Cathrin Vonarx</t>
  </si>
  <si>
    <t>Anne-Christin Spallek</t>
  </si>
  <si>
    <t>Anne-Janine Naujoks-Sprengel</t>
  </si>
  <si>
    <t>https://www.uni-due.de/person/60476</t>
  </si>
  <si>
    <t>https://www.uni-due.de/philosophie/anne-janine_naujoks-sprengel.php</t>
  </si>
  <si>
    <t>Anne-Kristin Kuhnt</t>
  </si>
  <si>
    <t>Anne-Kristin Pusch</t>
  </si>
  <si>
    <t>anne-kristin.pusch@uni-due.de</t>
  </si>
  <si>
    <t>mailto:anne-kristin.pusch@uni-due.de</t>
  </si>
  <si>
    <t>Anne-Marie Mölders</t>
  </si>
  <si>
    <t>https://www.uni-due.de/germanistik/purkarthofer/enteam.php</t>
  </si>
  <si>
    <t>Anne-Marie Zieschang</t>
  </si>
  <si>
    <t>Annegret Kortenbreer</t>
  </si>
  <si>
    <t>Annegret Terheiden</t>
  </si>
  <si>
    <t>https://www.uni-due.de/agfarle/team/staff_deu.php?pers_id=103</t>
  </si>
  <si>
    <t>Anneloes Viergever</t>
  </si>
  <si>
    <t>anna.viergever@uni-due.de</t>
  </si>
  <si>
    <t>https://esaga.uni-due.de/anneloes.viergever/</t>
  </si>
  <si>
    <t>Annemarie Fritz-Stratmann</t>
  </si>
  <si>
    <t>fritz-stratmann@uni-due.de</t>
  </si>
  <si>
    <t>Annemarie Tappert</t>
  </si>
  <si>
    <t>annemarie.tappert@uni-duisburg-essen.de</t>
  </si>
  <si>
    <t>https://www.uni-due.de/physik/ag_guhr/current_members.php</t>
  </si>
  <si>
    <t>Annerose Moras</t>
  </si>
  <si>
    <t>annerose.moras@uni-due.de</t>
  </si>
  <si>
    <t>annett.schmeck@uni-due.de</t>
  </si>
  <si>
    <t>http://www.uni-due.de/biwi/llp/de/vita_schmeck</t>
  </si>
  <si>
    <t>https://www.uni-due.de/bif/identitaet/lernen/team.php</t>
  </si>
  <si>
    <t>Annette Boeger</t>
  </si>
  <si>
    <t>annette.boeger@uni-due.de</t>
  </si>
  <si>
    <t>Annette Casella</t>
  </si>
  <si>
    <t>Annette Franke</t>
  </si>
  <si>
    <t>Annette Förster</t>
  </si>
  <si>
    <t>annette.foerster@uni-due.de</t>
  </si>
  <si>
    <t>https://www.uni-due.de/politik/foerster.php</t>
  </si>
  <si>
    <t>Annette Hintze</t>
  </si>
  <si>
    <t>annette.hintze@uni-due.de</t>
  </si>
  <si>
    <t>https://www.uni-due.de/person/48962</t>
  </si>
  <si>
    <t>Annette Klinkenberg</t>
  </si>
  <si>
    <t>annette.klinkenberg@stud.uni-due.de</t>
  </si>
  <si>
    <t>https://www.uni-due.de/berupaed/lehrbeauftragte.php</t>
  </si>
  <si>
    <t>Annette Köhler</t>
  </si>
  <si>
    <t>https://www.rwpc.msm.uni-due.de/en/home/</t>
  </si>
  <si>
    <t>Annette Münch</t>
  </si>
  <si>
    <t>annette.muench@uni-due.de</t>
  </si>
  <si>
    <t>Annette Paschen</t>
  </si>
  <si>
    <t>Annette.Paschen@uk-essen.de</t>
  </si>
  <si>
    <t>Annette von Alemann</t>
  </si>
  <si>
    <t>annette.alemann@uni-due.de</t>
  </si>
  <si>
    <t>https://www.uni-due.de/ekfg/mitglieder.shtml</t>
  </si>
  <si>
    <t>Annica Kessling</t>
  </si>
  <si>
    <t>annica.kessling@uni-due.de</t>
  </si>
  <si>
    <t>Annica Keßling</t>
  </si>
  <si>
    <t>https://www.uni-due.de/kognitionspsychologie/kessling.php</t>
  </si>
  <si>
    <t>Annick De Houwer</t>
  </si>
  <si>
    <t>https://www.uni-due.de/germanistik/rueg/team.php</t>
  </si>
  <si>
    <t>Annika Albrecht</t>
  </si>
  <si>
    <t>https://www.uni-due.de/LASIG/team.shtml</t>
  </si>
  <si>
    <t>Annika Baltes</t>
  </si>
  <si>
    <t>annika.baltes@stud.uni-due.de</t>
  </si>
  <si>
    <t>https://www.uni-due.de/bifo/team_baltes.php</t>
  </si>
  <si>
    <t>Annika Becker</t>
  </si>
  <si>
    <t>Annika.Becker@uni-due.de</t>
  </si>
  <si>
    <t>https://www.uni-due.de/soziologie/becker_a.php</t>
  </si>
  <si>
    <t>https://www.uni-due.de/soziologie/pers_ma_dritt.php</t>
  </si>
  <si>
    <t>Annika Bendel</t>
  </si>
  <si>
    <t>annika.bendel@stud.uni-due.de</t>
  </si>
  <si>
    <t>https://www.mentoring.wiwi.uni-due.de/team/la-gyge-info-01-annika-bendel/</t>
  </si>
  <si>
    <t>Annika Bischoff</t>
  </si>
  <si>
    <t>Annika Brandtner</t>
  </si>
  <si>
    <t>annika.brandtner@stud.uni-due.de</t>
  </si>
  <si>
    <t>Annika Deubel</t>
  </si>
  <si>
    <t>Annika Doege</t>
  </si>
  <si>
    <t>Annika Doell</t>
  </si>
  <si>
    <t>Annika Gooß</t>
  </si>
  <si>
    <t>https://www.uni-due.de/biwi/schulforschung/annika.gooss.php</t>
  </si>
  <si>
    <t>https://www.uni-due.de/biwi/schulforschung/team_en.php</t>
  </si>
  <si>
    <t>Annika Kleinschmidt</t>
  </si>
  <si>
    <t>Annika Kuhlbusch</t>
  </si>
  <si>
    <t>Annika Kurzmann</t>
  </si>
  <si>
    <t>Annika Körner</t>
  </si>
  <si>
    <t>annika.koerner@uni-due.de</t>
  </si>
  <si>
    <t>Annika Lankers</t>
  </si>
  <si>
    <t>https://www.uni-due.de/berll/lankers_en.php</t>
  </si>
  <si>
    <t>Annika Niehoff</t>
  </si>
  <si>
    <t>annika.niehoff@uni-due.de</t>
  </si>
  <si>
    <t>https://www.uni-due.de/iaq/personalseite.php?name=niehoff</t>
  </si>
  <si>
    <t>https://www.uni-due.de/iaq/abteilung_team?get=best</t>
  </si>
  <si>
    <t>Annika Proß</t>
  </si>
  <si>
    <t>Annika Stokvis</t>
  </si>
  <si>
    <t>annika.stokvis@stud.uni-due.de</t>
  </si>
  <si>
    <t>mailto:annika.stokvis@stud.uni-due.de</t>
  </si>
  <si>
    <t>https://www.uni-due.de/physiologie/personal-ag-ferenz.php</t>
  </si>
  <si>
    <t>Annika Tonnius</t>
  </si>
  <si>
    <t>annika.tonnius@uni-due.de</t>
  </si>
  <si>
    <t>https://www.uni-due.de/mfi/tonnius</t>
  </si>
  <si>
    <t>https://www.uni-due.de/mfi/mitarbeiter</t>
  </si>
  <si>
    <t>Annika Weber</t>
  </si>
  <si>
    <t>Annika von Selasinsky</t>
  </si>
  <si>
    <t>https://www.uni-due.de/biwi/schulforschung/annika_gooss_nicht_en.php</t>
  </si>
  <si>
    <t>https://www.uni-due.de/biwi/schulforschung/team.php</t>
  </si>
  <si>
    <t>Annika Österdiekhoff</t>
  </si>
  <si>
    <t>Ansatzpunkte der Forschung</t>
  </si>
  <si>
    <t>Anselm Hudde</t>
  </si>
  <si>
    <t>https://www.uni-due.de/mathematik/ag_stochastische_analysis/team</t>
  </si>
  <si>
    <t>Ansgar Belke</t>
  </si>
  <si>
    <t>Ansgar Heinemann</t>
  </si>
  <si>
    <t>https://www.uni-due.de/pep/team_ah</t>
  </si>
  <si>
    <t>Ansprechpartnerin Presse</t>
  </si>
  <si>
    <t>https://konfuzius-institut-ruhr.de/team/</t>
  </si>
  <si>
    <t>Anstehende Termine</t>
  </si>
  <si>
    <t>Anthony Daykin</t>
  </si>
  <si>
    <t>anthony.daykin@uni-due.de</t>
  </si>
  <si>
    <t>https://www.uni-due.de/soziologie/daykin.php</t>
  </si>
  <si>
    <t>Anthony Ossa-Richardson</t>
  </si>
  <si>
    <t>https://www.uni-due.de/geschichte/marcel_muellerburg.php</t>
  </si>
  <si>
    <t>Anthony Salib</t>
  </si>
  <si>
    <t>anthony.salib@stud.uni-due.de</t>
  </si>
  <si>
    <t>https://www.uni-due.de/mathematik/agweiss/salib.php</t>
  </si>
  <si>
    <t>https://www.uni-due.de/mathematik/agweiss/staff.php</t>
  </si>
  <si>
    <t>Anthony Squire</t>
  </si>
  <si>
    <t>anthony.squire@uk-essen.de</t>
  </si>
  <si>
    <t>mailto: anthony.squire@uk-essen.de</t>
  </si>
  <si>
    <t>https://www.uni-due.de/digicat/hofeditz.php</t>
  </si>
  <si>
    <t>Antje Amrhein</t>
  </si>
  <si>
    <t>Antje Blöcker</t>
  </si>
  <si>
    <t>Antje Mahayni</t>
  </si>
  <si>
    <t>https://www.insurance.msm.uni-due.de/en/startseite/</t>
  </si>
  <si>
    <t>Antje Rávic Strubel</t>
  </si>
  <si>
    <t>Antje Schaarschmidt</t>
  </si>
  <si>
    <t>antje.schaarschmidt@uni-due.de</t>
  </si>
  <si>
    <t>https://www.uni-due.de/hkr/team.php</t>
  </si>
  <si>
    <t>Antoine Laurain</t>
  </si>
  <si>
    <t>Anton Grabmaier</t>
  </si>
  <si>
    <t>Anton Grygoriev</t>
  </si>
  <si>
    <t>anton.grygoriev@uni-due.de</t>
  </si>
  <si>
    <t>http://www.uni-due.de/bhe/grygoriev.php</t>
  </si>
  <si>
    <t>Anton Holzer</t>
  </si>
  <si>
    <t>Anton Josef</t>
  </si>
  <si>
    <t>https://www.uni-due.de/physik/ag_guhr/current_members_en.php</t>
  </si>
  <si>
    <t>Anton Josef Heckens</t>
  </si>
  <si>
    <t>anton.heckens@uni-duisburg-essen.de</t>
  </si>
  <si>
    <t>Anton Klimovsky</t>
  </si>
  <si>
    <t>http://www.aklimovsky.net/</t>
  </si>
  <si>
    <t>Anton Yu</t>
  </si>
  <si>
    <t>Antoni Planes</t>
  </si>
  <si>
    <t>https://www.uni-due.de/agfarle/team/staff_deu.php?pers_id=44</t>
  </si>
  <si>
    <t>Antonia Barke</t>
  </si>
  <si>
    <t>antonia.barke@uni-due.de</t>
  </si>
  <si>
    <t>Antonia Boone</t>
  </si>
  <si>
    <t>https://www.uni-due.de/geisteswissenschaften/internationales/team.php</t>
  </si>
  <si>
    <t>Antonia Dahmen</t>
  </si>
  <si>
    <t>antonia.dahmen@uni-due.de</t>
  </si>
  <si>
    <t>Antonia Gießmann</t>
  </si>
  <si>
    <t>https://www.uni-due.de/inkur/mitglieder_inkur.php</t>
  </si>
  <si>
    <t>Antonia Gießmann-Konrads</t>
  </si>
  <si>
    <t>https://www.uni-due.de/person/57400</t>
  </si>
  <si>
    <t>https://www.uni-due.de/geschichte/antonia_konrads.php</t>
  </si>
  <si>
    <t>Antonia Hamdi</t>
  </si>
  <si>
    <t>antonia.hamdi@stud.uni-due.de</t>
  </si>
  <si>
    <t>https://www.uni-due.de/germanistik/beisswenger/teamhamdi.php</t>
  </si>
  <si>
    <t>https://www.uni-due.de/germanistik/beisswenger/team.php</t>
  </si>
  <si>
    <t>Antonia Rosada</t>
  </si>
  <si>
    <t>Antonine Maillets La Sagouine</t>
  </si>
  <si>
    <t>Antonio Brettschneider</t>
  </si>
  <si>
    <t>Antonio Figueroa-Bietti</t>
  </si>
  <si>
    <t>antonio.figueroa-bietti@uni-due.de</t>
  </si>
  <si>
    <t>Antonio Gramsci</t>
  </si>
  <si>
    <t>https://www.uni-due.de/germanistik/pontzen/steinmayr.php</t>
  </si>
  <si>
    <t>Antonio Mejías Gil</t>
  </si>
  <si>
    <t>antonio.mejias-gil@stud.uni-due.de</t>
  </si>
  <si>
    <t>https://esaga.uni-due.de/antonio.mejias-gil/</t>
  </si>
  <si>
    <t>Antonis Makridis</t>
  </si>
  <si>
    <t>Antonius Lipsmeier</t>
  </si>
  <si>
    <t>https://www.uni-due.de/biwi/mitarbeiter.php?id=51329</t>
  </si>
  <si>
    <t>Antti Kauppinen</t>
  </si>
  <si>
    <t>Anupam Bera</t>
  </si>
  <si>
    <t>Anupam.Bera@Uni-DuE.de</t>
  </si>
  <si>
    <t>Anurag Sandeep Karichedu</t>
  </si>
  <si>
    <t>Anwar</t>
  </si>
  <si>
    <t>osama.anwar@uni-due.de</t>
  </si>
  <si>
    <t>Anwendung von Methoden des Operations Research</t>
  </si>
  <si>
    <t>https://www.hemf.wiwi.uni-due.de/team/christoph-weber-70/</t>
  </si>
  <si>
    <t>Anwendung von künstlicher Intelligenz</t>
  </si>
  <si>
    <t>https://www.uni-due.de/digicat/clausen.php</t>
  </si>
  <si>
    <t>Anwendungskontext von Hochschulen</t>
  </si>
  <si>
    <t>https://learninglab.uni-due.de/elnrw/buchseite/4509</t>
  </si>
  <si>
    <t>Anwendungspotenziale von Virtual</t>
  </si>
  <si>
    <t>https://link.springer.com/article/10.1365/s40702-021-00818-9</t>
  </si>
  <si>
    <t>Anzhela Galstyan</t>
  </si>
  <si>
    <t>https://www.uni-due.de/chemie/galstyan-lab/anzhela-galstyan.php</t>
  </si>
  <si>
    <t>https://www.uni-due.de/chemie/galstyan-lab/team.php</t>
  </si>
  <si>
    <t>Anıl Ciklasahin</t>
  </si>
  <si>
    <t>https://www.uni-due.de/tud/anil_ciklasahin.php</t>
  </si>
  <si>
    <t>Ao Sun</t>
  </si>
  <si>
    <t>https://www.uni-due.de/soco/people/ao-sun.php</t>
  </si>
  <si>
    <t>Aparna Sharma</t>
  </si>
  <si>
    <t>Apazeller</t>
  </si>
  <si>
    <t>sascha.apazeller@uni-due.de</t>
  </si>
  <si>
    <t>Aprameyo Pal</t>
  </si>
  <si>
    <t>aprameyo.pal@uni-due.de</t>
  </si>
  <si>
    <t>https://esaga.uni-due.de/aprameyo.pal/</t>
  </si>
  <si>
    <t>https://esaga.uni-due.de/ag/kohlhaase/members/</t>
  </si>
  <si>
    <t>Aras Ergünes</t>
  </si>
  <si>
    <t>https://www.uni-due.de/philosophie/politischephilosophie/team.php</t>
  </si>
  <si>
    <t>Arbeitsgruppe Möller</t>
  </si>
  <si>
    <t>https://www.uni-due.de/ag-moeller/staff.shtml</t>
  </si>
  <si>
    <t>Arbeitsgruppe Sozialisationsforschung</t>
  </si>
  <si>
    <t>Arbeitsmarktübergängen von Alleinerziehenden und Müttern</t>
  </si>
  <si>
    <t>Arber Kokollari</t>
  </si>
  <si>
    <t>arber.kokollari@stud.uni-due.de</t>
  </si>
  <si>
    <t>Arcesio Castaneda-Medina</t>
  </si>
  <si>
    <t>Archiebald Karumbidza</t>
  </si>
  <si>
    <t>archiek@sun.ac.za</t>
  </si>
  <si>
    <t>https://esaga.uni-due.de/archiebald.karumbidza/</t>
  </si>
  <si>
    <t>Ardita Osmani</t>
  </si>
  <si>
    <t>ardita.osmani@uni-due.de</t>
  </si>
  <si>
    <t>https://www.uni-due.de/in-east/people/osmani_ardita.php</t>
  </si>
  <si>
    <t>Arezoo Sarkheyli-Hägele</t>
  </si>
  <si>
    <t>https://www.uni-due.de/srs/sarkheyli.php?Id=72</t>
  </si>
  <si>
    <t>Arian Storch</t>
  </si>
  <si>
    <t>arian.storch@evy-solutions.de</t>
  </si>
  <si>
    <t>Ariana Kellmer</t>
  </si>
  <si>
    <t>ariana.kellmer@uni-due.de</t>
  </si>
  <si>
    <t>https://www.uni-due.de/iaq/personalseite.php?name=kellmer</t>
  </si>
  <si>
    <t>Ariana Seibel</t>
  </si>
  <si>
    <t>ariana.seibel@stud.uni-due.de</t>
  </si>
  <si>
    <t>https://www.mentoring.wiwi.uni-due.de/team/la-bk-wiwi-uf-0102-ariana-seibel/</t>
  </si>
  <si>
    <t>Arife Deutl</t>
  </si>
  <si>
    <t>https://www.uni-due.de/nts/mitarbeiter/deutl.php</t>
  </si>
  <si>
    <t>Arkadius Ganczarczyk</t>
  </si>
  <si>
    <t>arlind.avdullahu@ruhr-uni-bochum.de</t>
  </si>
  <si>
    <t>Arman Arzani</t>
  </si>
  <si>
    <t>arman.arzani@uni-due.de</t>
  </si>
  <si>
    <t>https://www.nes.uni-due.de/staff/arzani/</t>
  </si>
  <si>
    <t>Armin Alibasic</t>
  </si>
  <si>
    <t>Armin Babaei</t>
  </si>
  <si>
    <t>Armin Babaei M. Sc</t>
  </si>
  <si>
    <t>https://www.uni-due.de/es/en/en_babaei.php</t>
  </si>
  <si>
    <t>Armin Bernhard</t>
  </si>
  <si>
    <t>https://www.uni-due.de/biwi/allgemeine-paedagogik/lehrbeauftragte.php</t>
  </si>
  <si>
    <t>Armin Klaes</t>
  </si>
  <si>
    <t>armin.klaes@uni-due.de</t>
  </si>
  <si>
    <t>https://www.uni-due.de/zim/services/suchdienste/mitarbeiter.php?search=klaes</t>
  </si>
  <si>
    <t>armin.lorenz@uni-due.de</t>
  </si>
  <si>
    <t>https://www.uni-due.de/aquatic_ecology/staff/armin_lorenz.php</t>
  </si>
  <si>
    <t>https://www.uni-due.de/aquatic_ecology/staff/staff.php</t>
  </si>
  <si>
    <t>Armin Reese</t>
  </si>
  <si>
    <t>https://www.uni-due.de/geschichte/markus_bernhardt.php</t>
  </si>
  <si>
    <t>Armutsrisiken von Frauen</t>
  </si>
  <si>
    <t>Arn Sauer</t>
  </si>
  <si>
    <t>https://www.uni-due.de/iaq/vortragma.php?name=klammer</t>
  </si>
  <si>
    <t>Arnd Hofmann</t>
  </si>
  <si>
    <t>https://www.hemf.wiwi.uni-due.de/en/team/arnd-hofmann/</t>
  </si>
  <si>
    <t>Arnd Reichert</t>
  </si>
  <si>
    <t>Arnd Rösch</t>
  </si>
  <si>
    <t>Arndt Remhof</t>
  </si>
  <si>
    <t>https://www.uni-due.de/agfarle/team/staff_deu.php?pers_id=27</t>
  </si>
  <si>
    <t>Arndt von Scheidt</t>
  </si>
  <si>
    <t>arndt.scheidt@uni-due.de</t>
  </si>
  <si>
    <t>mailto:arndt.scheidt@uni-due.de</t>
  </si>
  <si>
    <t>arne.beermann@uni-due.de</t>
  </si>
  <si>
    <t>Arne J. Beermann</t>
  </si>
  <si>
    <t>https://www.uni-due.de/leeselab/arne-beermann.php</t>
  </si>
  <si>
    <t>Arne Jeppe</t>
  </si>
  <si>
    <t>arne.jeppe@uni-due.de</t>
  </si>
  <si>
    <t>https://www.uni-due.de/iam/arne_jeppe_cv.php</t>
  </si>
  <si>
    <t>https://www.uni-due.de/iam/team</t>
  </si>
  <si>
    <t>Arne Krohs</t>
  </si>
  <si>
    <t>https://www.uni-due.de/philosophie/personen_lsf-liste.php?id=51404</t>
  </si>
  <si>
    <t>Arne Nylandsted</t>
  </si>
  <si>
    <t>Arne Rensing</t>
  </si>
  <si>
    <t>Arne Sönnichsen</t>
  </si>
  <si>
    <t>https://www.uni-due.de/inef/inef_mitglieder.php</t>
  </si>
  <si>
    <t>Arni Sigurdur Ingason</t>
  </si>
  <si>
    <t>Arnlaug Leira</t>
  </si>
  <si>
    <t>Arno Barth</t>
  </si>
  <si>
    <t>Arno Bergmann</t>
  </si>
  <si>
    <t>Arno Elspaß</t>
  </si>
  <si>
    <t>arno.elspass@uni-due.de</t>
  </si>
  <si>
    <t>Arno von Schuckmann</t>
  </si>
  <si>
    <t>arno.vonschuckmann@uni-due.de</t>
  </si>
  <si>
    <t>https://www.uni-due.de/mentoring-beratung/team_18-19.php</t>
  </si>
  <si>
    <t>Arnold Langenmayr</t>
  </si>
  <si>
    <t>arnold.langenmayr@uni-due.de</t>
  </si>
  <si>
    <t>Dipl.-Kff.</t>
  </si>
  <si>
    <t>Arnolds</t>
  </si>
  <si>
    <t>Leslie.Arnolds@uni-due.de</t>
  </si>
  <si>
    <t>https://www.uni-due.de/philosophie/staff</t>
  </si>
  <si>
    <t>Arokia Hansel Rajan</t>
  </si>
  <si>
    <t>https://www.uni-due.de/ssc/pers_kresmann.php</t>
  </si>
  <si>
    <t>Aron Lichte</t>
  </si>
  <si>
    <t>aron.lichte@stud.uni-due.de</t>
  </si>
  <si>
    <t>Artem R. Ilyasov</t>
  </si>
  <si>
    <t>Arthur Frick</t>
  </si>
  <si>
    <t>arthur.frick@daimler.co</t>
  </si>
  <si>
    <t>Arthur Galenziok</t>
  </si>
  <si>
    <t>arthur.galenziok@uni-due.de</t>
  </si>
  <si>
    <t>https://www.uni-due.de/iaq/en_member-of-staff.php?name=galenziok</t>
  </si>
  <si>
    <t>Arthur Guerriero</t>
  </si>
  <si>
    <t>arthur.guerriero@uni-due.de</t>
  </si>
  <si>
    <t>Arthur Kaboth</t>
  </si>
  <si>
    <t>Arthur Schopenhauer</t>
  </si>
  <si>
    <t>https://www.uni-due.de/philosophie/oliver_hallich.php</t>
  </si>
  <si>
    <t>Arthur Schopenhauers</t>
  </si>
  <si>
    <t>https://www.uni-due.de/philosophie/personen_lsf-liste.php?id=60595</t>
  </si>
  <si>
    <t>Arton Neziri</t>
  </si>
  <si>
    <t>arton.neziri@stud.uni-due.de</t>
  </si>
  <si>
    <t>Artur Lackmann</t>
  </si>
  <si>
    <t>artur.lackmann@stud.uni-due.de</t>
  </si>
  <si>
    <t>https://www.uni-due.de/bifo/team_lackmann.php</t>
  </si>
  <si>
    <t>Arun Nagarajah</t>
  </si>
  <si>
    <t>https://www.uni-due.de/pep/team_ana</t>
  </si>
  <si>
    <t>Aruna Ivaturi</t>
  </si>
  <si>
    <t>Aryaman Patel</t>
  </si>
  <si>
    <t>aryaman.patel@stud.uni-due.de</t>
  </si>
  <si>
    <t>https://esaga.uni-due.de/aryaman.patel/</t>
  </si>
  <si>
    <t>Aryan Shooshtari</t>
  </si>
  <si>
    <t>Arzu Ahmadova</t>
  </si>
  <si>
    <t>Arzu Oezcelik</t>
  </si>
  <si>
    <t>arzu.oezcelik@uk-essen.de</t>
  </si>
  <si>
    <t>Aschkenasisches Judentum</t>
  </si>
  <si>
    <t>Asen Dankov</t>
  </si>
  <si>
    <t>asen.dankov@uni-due.de</t>
  </si>
  <si>
    <t>Asep Ridwan</t>
  </si>
  <si>
    <t>Ashutosh Gandhi</t>
  </si>
  <si>
    <t>https://www.uni-due.de/mechanika/team.php</t>
  </si>
  <si>
    <t>Asif</t>
  </si>
  <si>
    <t>muhammad.asif@uni-due.de</t>
  </si>
  <si>
    <t>Asli Cakir</t>
  </si>
  <si>
    <t>https://www.uni-due.de/agfarle/publikationen/publications_personal_deu.php?pers_id=185</t>
  </si>
  <si>
    <t>https://www.uni-due.de/agfarle/team/staff_deu.php?pers_id=185</t>
  </si>
  <si>
    <t>Asmaa Kamal</t>
  </si>
  <si>
    <t>Aspekte der stochastischen Modellierung von Ausfallwahrscheinlichkeiten</t>
  </si>
  <si>
    <t>Assis Dos Reis</t>
  </si>
  <si>
    <t>Assis dos Reis</t>
  </si>
  <si>
    <t>Assoziationen mit dem Tod</t>
  </si>
  <si>
    <t>https://www.uni-due.de/biwi/psychologie/klinischepsychologie/team_rath.php</t>
  </si>
  <si>
    <t>Assoziierte Forscherinnen und Forscher</t>
  </si>
  <si>
    <t>https://www.uni-due.de/de/mercator-graduiertenkolleg-weltoffenheit/hillal_en.php</t>
  </si>
  <si>
    <t>Assoziierte Kollegiatin</t>
  </si>
  <si>
    <t>Assoziierte Mitglieder des Instituts</t>
  </si>
  <si>
    <t>https://www.uni-due.de/in-east/about_in-east/associate_members.php</t>
  </si>
  <si>
    <t>https://www.uni-due.de/biodiversitaet/mitarbeiter-staff.shtml#Associated</t>
  </si>
  <si>
    <t>Astita Dubey</t>
  </si>
  <si>
    <t>astita.dubey@uni-due.de</t>
  </si>
  <si>
    <t>Astrid Bergmeister</t>
  </si>
  <si>
    <t>https://www.uni-due.de/de/rektorat/stabsstelle-team.php</t>
  </si>
  <si>
    <t>Astrid Buntrock</t>
  </si>
  <si>
    <t>https://www.uni-due.de/biwi/isp/sozialpaedagogik/buntrock.php</t>
  </si>
  <si>
    <t>https://www.uni-due.de/biwi/isp/sozialpaedagogik/team.php</t>
  </si>
  <si>
    <t>Astrid Büchert</t>
  </si>
  <si>
    <t>Astrid Dannehl</t>
  </si>
  <si>
    <t>https://www.uni-due.de/personalrat/mitglieder.php</t>
  </si>
  <si>
    <t>Astrid Eckstein</t>
  </si>
  <si>
    <t>Astrid Höppner</t>
  </si>
  <si>
    <t>Astrid Klooth</t>
  </si>
  <si>
    <t>https://www.uni-due.de/anglistik/applied_linguistics_didactics/klooth_astrid.php</t>
  </si>
  <si>
    <t>Astrid Lembcke-Thiel</t>
  </si>
  <si>
    <t>http://uni-due.de/kunst-kuwiss/lembcke_thiel_kuk_20.php</t>
  </si>
  <si>
    <t>https://www.uni-due.de/kunst-kuwiss/d20_kuk_lb_kupaed.php</t>
  </si>
  <si>
    <t>Astrid Makowski</t>
  </si>
  <si>
    <t>Astrid Meirose</t>
  </si>
  <si>
    <t>Astrid Menz</t>
  </si>
  <si>
    <t>Astrid Müller</t>
  </si>
  <si>
    <t>mueller.astrid@mh-hannover.de</t>
  </si>
  <si>
    <t>Astrid Roth</t>
  </si>
  <si>
    <t>Astrid Rother</t>
  </si>
  <si>
    <t>Astrid Schomäcker</t>
  </si>
  <si>
    <t>astrid.schomaecker@uni-due.de</t>
  </si>
  <si>
    <t>https://www.uni-due.de/panalytics/team.php</t>
  </si>
  <si>
    <t>Astrid Westendorf</t>
  </si>
  <si>
    <t>astrid.westendorf@uk-essen.de</t>
  </si>
  <si>
    <t>Astrid Windus</t>
  </si>
  <si>
    <t>https://www.uni-siegen.de/phil/geschichte/mitarbeiter/windus_astrid/?lang=de</t>
  </si>
  <si>
    <t>Astrid Wolf</t>
  </si>
  <si>
    <t>https://www.uni-due.de/biwi/isp/personen.php</t>
  </si>
  <si>
    <t>Astrid Ziegler</t>
  </si>
  <si>
    <t>Aswin Asaithambi</t>
  </si>
  <si>
    <t>Aswin Vijai</t>
  </si>
  <si>
    <t>https://www.uni-due.de/ivg/rf/mitarbeiter/mitarbeiter_ivg_liste.php?id=63162</t>
  </si>
  <si>
    <t>Aswin Vijai Asaithambi</t>
  </si>
  <si>
    <t>Asya Özgün</t>
  </si>
  <si>
    <t>Asymmetric Organocatalysis</t>
  </si>
  <si>
    <t>Asynchrone Online-Gruppendiskussionen</t>
  </si>
  <si>
    <t>https://www.uni-due.de/biwi/isp/personen.php?id=50384</t>
  </si>
  <si>
    <t>Atakan Yildiz</t>
  </si>
  <si>
    <t>Atheer Sallom</t>
  </si>
  <si>
    <t>atheer.sallom@uni-due.de</t>
  </si>
  <si>
    <t>Athena Panteos</t>
  </si>
  <si>
    <t>Atia Mazen</t>
  </si>
  <si>
    <t>Atilla Coskun</t>
  </si>
  <si>
    <t>Atlantiche Alvise Cadamostos</t>
  </si>
  <si>
    <t>https://www.uni-due.de/geschichte/benjamin_scheller.php</t>
  </si>
  <si>
    <t>Ato Quirin</t>
  </si>
  <si>
    <t>https://www.uni-due.de/person/59844</t>
  </si>
  <si>
    <t>Ato Quirin Schweizer</t>
  </si>
  <si>
    <t>ato.schweizer@uni-due.de</t>
  </si>
  <si>
    <t>Atrittsvorlesung Grütter</t>
  </si>
  <si>
    <t>Auf dem Weg zu einer Normalisierung von Abrufarbeit</t>
  </si>
  <si>
    <t>Auf dem Weg zum hochautomatisierten Binnenschiff</t>
  </si>
  <si>
    <t>https://www.uni-due.de/mechatronik/team/jarofka_en.php</t>
  </si>
  <si>
    <t>Auf dem Weg zur gesellschaftlichen Verankerung</t>
  </si>
  <si>
    <t>Aufbau und Inbetriebnahme</t>
  </si>
  <si>
    <t>https://www.uni-due.de/agfarle-archiv/PDF/dipl-doc/Diplomarbeit_Stienen.pdf</t>
  </si>
  <si>
    <t>https://www.uni-due.de/agfarle/team/staff_deu.php?pers_id=111</t>
  </si>
  <si>
    <t>Aufklärung von Unbekannten</t>
  </si>
  <si>
    <t>Aufkommende Frauen-Altersarmut</t>
  </si>
  <si>
    <t>Auftrag des Ministeriums</t>
  </si>
  <si>
    <t>August Brust</t>
  </si>
  <si>
    <t>August H. Leugers-Scherzberg</t>
  </si>
  <si>
    <t>Aurelija Mockute</t>
  </si>
  <si>
    <t>Aurora SDG-Matrix</t>
  </si>
  <si>
    <t>Aurélien Rodriguez</t>
  </si>
  <si>
    <t>aurelien.rodrigo@gmail.co</t>
  </si>
  <si>
    <t>https://esaga.uni-due.de/aurelien.rodriguez/</t>
  </si>
  <si>
    <t>Auswaschungen von gedämmten Gebäudefassaden</t>
  </si>
  <si>
    <t>Auswirkungen von Energieeffizienz auf Immobilienpreise</t>
  </si>
  <si>
    <t>Autobiographisches Gedächtnis</t>
  </si>
  <si>
    <t>https://www.uni-due.de/biwi/psychologie/personen.php?id=52324</t>
  </si>
  <si>
    <t>Automatisierter Bau von Kalksandstein‐Mauerwerk mit Seilrobotern</t>
  </si>
  <si>
    <t>https://www.uni-due.de/mechatronik/team/boumann_en.php</t>
  </si>
  <si>
    <t>Außereuropäische Geschichte</t>
  </si>
  <si>
    <t>https://www.uni-due.de/geschichte/abteilung_aueu_geschichte.php</t>
  </si>
  <si>
    <t>Außerhalb der Vorlesungszeit</t>
  </si>
  <si>
    <t>https://www.uni-due.de/biwi/psychologie/personen.php?id=59969</t>
  </si>
  <si>
    <t>Außerplanmäßige Professoren</t>
  </si>
  <si>
    <t>Awater</t>
  </si>
  <si>
    <t>pia.awater@uni-due.de</t>
  </si>
  <si>
    <t>https://www.uni-due.de/germanistik/niederlandistik/pia_awater.php</t>
  </si>
  <si>
    <t>https://www.uni-due.de/germanistik/niederlandistik/sprechstunden.php</t>
  </si>
  <si>
    <t>Axel Hoffmann</t>
  </si>
  <si>
    <t>axel.hoffmann@uni-due.de</t>
  </si>
  <si>
    <t>Axel Hunger</t>
  </si>
  <si>
    <t>axel.hunger@uni-due.de</t>
  </si>
  <si>
    <t>http://www.fb9dv.uni-duisburg.de/ti/de/index.php</t>
  </si>
  <si>
    <t>Axel Klawonn</t>
  </si>
  <si>
    <t>Axel Klein</t>
  </si>
  <si>
    <t>axel.klein@uni-due.de</t>
  </si>
  <si>
    <t>http://www.uni-due.de/in-east/people/klein_axel.php</t>
  </si>
  <si>
    <t>Axel Knop-Gericke</t>
  </si>
  <si>
    <t>Axel Lorke</t>
  </si>
  <si>
    <t>axel.rosenhahn@rub.de</t>
  </si>
  <si>
    <t>Axel Sasim</t>
  </si>
  <si>
    <t>https://www.uni-due.de/schule_und_jugendhilfe/hilfskraefte.php</t>
  </si>
  <si>
    <t>Axel Seidenstücker</t>
  </si>
  <si>
    <t>Axel von Ernst</t>
  </si>
  <si>
    <t>Ayala Cabrera</t>
  </si>
  <si>
    <t>juan.ayala-cabrera@uni-due.de</t>
  </si>
  <si>
    <t>https://www.uni-due.de/imperia/md/content/aac/juan_ayalacabrera.jpg</t>
  </si>
  <si>
    <t>Ayda Crüsemann</t>
  </si>
  <si>
    <t>ayda.cruesemann@uni-due.de</t>
  </si>
  <si>
    <t>Aydan Akyildiz</t>
  </si>
  <si>
    <t>https://www.uni-due.de/agfarle/team/staff_deu.php?pers_id=306</t>
  </si>
  <si>
    <t>Aydin Karakaya</t>
  </si>
  <si>
    <t>Aylin Kahrs</t>
  </si>
  <si>
    <t>aylin.kahrs@uk-essen.de</t>
  </si>
  <si>
    <t>Aylin Karabulut</t>
  </si>
  <si>
    <t>https://www.uni-due.de/biwi/migrations-ungleichheitsforschung/teamdaten_en.php</t>
  </si>
  <si>
    <t>Ayodeji Akinnimi</t>
  </si>
  <si>
    <t>akinnimi@mpifg.de</t>
  </si>
  <si>
    <t>https://www.mpifg.de/person/109909/2721</t>
  </si>
  <si>
    <t>ayseguel.doganguen@uni-due.de</t>
  </si>
  <si>
    <t>https://www.uni-due.de/panalytics/</t>
  </si>
  <si>
    <t>Aysel Ramazanova</t>
  </si>
  <si>
    <t>Aysun Canpalat-Prothmann</t>
  </si>
  <si>
    <t>Dr.-Ing. Dipl.-Inform.</t>
  </si>
  <si>
    <t>Azadeh Alebrahim</t>
  </si>
  <si>
    <t>https://www.uni-due.de/swe/members.shtml</t>
  </si>
  <si>
    <t>Azita Rezvani</t>
  </si>
  <si>
    <t>azita.rezvani@uni-due.de</t>
  </si>
  <si>
    <t>assistent</t>
  </si>
  <si>
    <t>https://www.uni-due.de/aks/aks_team_en.php</t>
  </si>
  <si>
    <t>Aaron Schart</t>
  </si>
  <si>
    <t>aaron.schart@uni-due.de</t>
  </si>
  <si>
    <t>http://www.uni-due.de/EvangelischeTheologie/schart_00start.shtml</t>
  </si>
  <si>
    <t>Geisteswissenschaften/Evangelische Theologie</t>
  </si>
  <si>
    <t>Professor/in, Evangelische Theologie</t>
  </si>
  <si>
    <t>Abbas Ali Dehghanbaghi</t>
  </si>
  <si>
    <t>abbas.dehghan@uni-due.de</t>
  </si>
  <si>
    <t>abbas.moussawi@uni-due.de</t>
  </si>
  <si>
    <t>Institute for Energy and Materials Processes – Reactive Fluids</t>
  </si>
  <si>
    <t>Wiss. Mitarbeiterinnen/Mitarbeiter, Angewandte Quantenmaterialien</t>
  </si>
  <si>
    <t>Abdel Moneim Marzouk</t>
  </si>
  <si>
    <t>Abdel.Moneim.Marzouk@ims.fraunhofer.de</t>
  </si>
  <si>
    <t>abdelkader.nebatti@uni-due.de</t>
  </si>
  <si>
    <t>abuzar.khalid@uni-due.de</t>
  </si>
  <si>
    <t>https://www.ewl.wiwi.uni-due.de/</t>
  </si>
  <si>
    <t>WiWi / IBES</t>
  </si>
  <si>
    <t>Wissenschaftliche/r Mitarbeiter/in, Energiewirtschaft</t>
  </si>
  <si>
    <t>Achim A. Schmaltz</t>
  </si>
  <si>
    <t>achim.schmaltz@uk-essen.de</t>
  </si>
  <si>
    <t>Klinik für Pädiatrische Kardiologie</t>
  </si>
  <si>
    <t>Fakultät für Physik, Theoretische Physik</t>
  </si>
  <si>
    <t>Wissenschaftliche/r Mitarbeiter/in, Arbeitsgruppe Prof. Pentcheva</t>
  </si>
  <si>
    <t>Achim.Goerres@uni-due.de</t>
  </si>
  <si>
    <t>http://www.uni-due.de/politik/goerres.php</t>
  </si>
  <si>
    <t>Institut für Politikwissenschaft</t>
  </si>
  <si>
    <t>Universitätsprofessor/in, Institut für Politikwissenschaft</t>
  </si>
  <si>
    <t>Achim Hecker</t>
  </si>
  <si>
    <t>achim.hecker@uni-due.de</t>
  </si>
  <si>
    <t>Achim Knollenberg</t>
  </si>
  <si>
    <t>achim.knollenberg@uni-due.de</t>
  </si>
  <si>
    <t>http://www.sport.uni-essen.de</t>
  </si>
  <si>
    <t>Wissenschaftliche/r Mitarbeiter/in, Institut für Sport- und Bewegungswissenschaften</t>
  </si>
  <si>
    <t>Geisteswissenschaften / Philosophie</t>
  </si>
  <si>
    <t>Lehrkraft für besondere Aufgaben, Philosophie</t>
  </si>
  <si>
    <t>Achim Prossek</t>
  </si>
  <si>
    <t>prossek@uni-duisburg.de</t>
  </si>
  <si>
    <t>Achim Rohde</t>
  </si>
  <si>
    <t>achim.rohde@uni-due.de</t>
  </si>
  <si>
    <t>Freie Universität Berlin - Academy in Excile - Campus Lankwitz</t>
  </si>
  <si>
    <t>Achim Schudack</t>
  </si>
  <si>
    <t>achim.schudack@t-online.de</t>
  </si>
  <si>
    <t>https://www.uni-due.de/soziooekonomie/</t>
  </si>
  <si>
    <t>Fakultät für Gesellschaftswissenschaften</t>
  </si>
  <si>
    <t>Professor/in, Institut für Sozioökonomie</t>
  </si>
  <si>
    <t>Achim Werner Manfred Knollenberg</t>
  </si>
  <si>
    <t>achim.knollenberg@uni-duisburg-essen.de</t>
  </si>
  <si>
    <t>Adalbert Beyer</t>
  </si>
  <si>
    <t>adalbert.beyer@uni-duisburg-essen.de</t>
  </si>
  <si>
    <t>Universitätsprofessor/in em./i.R., Hochfrequenztechnik</t>
  </si>
  <si>
    <t>http://www.uni-due.de/virologie</t>
  </si>
  <si>
    <t>Institut für Virologie der Medizinischen Fakultät</t>
  </si>
  <si>
    <t>Wiss. Mitarbeiter/in und Wiss.  Assistent/in, Institut für Virologie</t>
  </si>
  <si>
    <t>Adam Christian von Wald</t>
  </si>
  <si>
    <t>adam.vonwald@uni-due.de</t>
  </si>
  <si>
    <t>http://www.uni-due.de/anglistik/british_and_anglophone_literature_and_culture/von_wald_adam</t>
  </si>
  <si>
    <t>Geisteswissenschaften/Anglistik/Amerikanistik</t>
  </si>
  <si>
    <t>Lektor/in, Anglistik: Sprachpraxis - Language Practice Team ; Lektor/in, Anglistik: Britische und Anglophone Kultur- und Literaturwissenschaft - British and Anglophone Literature and Culture</t>
  </si>
  <si>
    <t>Adam Langer</t>
  </si>
  <si>
    <t>adam.langer@uni-due.de</t>
  </si>
  <si>
    <t>Dezernat Gebäudemanagent, Liegenschaftsmanagement</t>
  </si>
  <si>
    <t>Mitarbeiter/in, Sachgebiet (5.1.3) Liegenschaftsverwaltung (Campus Essen)</t>
  </si>
  <si>
    <t>Adam Lucarz</t>
  </si>
  <si>
    <t>sdadluca@uni-duisburg.de</t>
  </si>
  <si>
    <t>Adel Al-Mansi</t>
  </si>
  <si>
    <t>adel.al-mansi@uni-due.de</t>
  </si>
  <si>
    <t>Adem Yesilyurt</t>
  </si>
  <si>
    <t>ademyesilyurt@yahoo.com</t>
  </si>
  <si>
    <t>Lehrbeauftragte/r, Turkistik</t>
  </si>
  <si>
    <t>Institut für Verbrennung und Gasdynamik - Reaktive Fluide</t>
  </si>
  <si>
    <t>Adnan Dilovan</t>
  </si>
  <si>
    <t>sprachkurse@uni-due.de</t>
  </si>
  <si>
    <t>http://www.uni-due.de/ios</t>
  </si>
  <si>
    <t>Lehrbeauftragte/r, Institut für wissenschaftliche Schlüsselkompetenzen IwiS</t>
  </si>
  <si>
    <t>Adrian Czaykowski</t>
  </si>
  <si>
    <t>sj217cz@uni-duisburg.de</t>
  </si>
  <si>
    <t>Fakultät für Chemie, Co-Creation Lab Produktinnovationen</t>
  </si>
  <si>
    <t>Technische/r Mitarbeiter/in, Prof. Giese</t>
  </si>
  <si>
    <t>Adrienn.Linder@uni-due.de</t>
  </si>
  <si>
    <t>https://www.uni-due.de/talentkolleg/ansprechpartnerinnen</t>
  </si>
  <si>
    <t>Akademisches Beratungs-Zentrum Studium und Beruf</t>
  </si>
  <si>
    <t>Wissenschaftliche/r Mitarbeiter/in, Akademisches Beratungs-Zentrum Studium und Beruf ; Chance hoch 2</t>
  </si>
  <si>
    <t>Dipl. Soz.-Wiss.</t>
  </si>
  <si>
    <t>Afia Adade Frimpong</t>
  </si>
  <si>
    <t>afia.frimpong@uni-due.de</t>
  </si>
  <si>
    <t>https://www.mikro.wiwi.uni-due.de</t>
  </si>
  <si>
    <t>WiWi</t>
  </si>
  <si>
    <t>Wissenschaftliche/r Mitarbeiter/in, Mikroökonomik</t>
  </si>
  <si>
    <t>Agata Kaschuba</t>
  </si>
  <si>
    <t>agata.kaschuba@uni-due.de</t>
  </si>
  <si>
    <t>https://www.uni-due.de/familienservice/duekids.php</t>
  </si>
  <si>
    <t>DU-E-KIDS Kindertagespflege Gruppe Blau</t>
  </si>
  <si>
    <t>Pädagogische/r Mitarbeiter/in, DU-E-KIDS</t>
  </si>
  <si>
    <t>Fakultät für Chemie</t>
  </si>
  <si>
    <t>Sekretariat, Umweltmikrobiologie und Biotechnologie ; Sekretariat, Prof. Siebers ; Sekretariat, Prof. Probst ; Sekretariat, Prof. Meckenstock</t>
  </si>
  <si>
    <t>Agnes Friedberg</t>
  </si>
  <si>
    <t>agnesfriedberg@gmx.de</t>
  </si>
  <si>
    <t>Agnes Morcinek</t>
  </si>
  <si>
    <t>agnes.morcinek@stud.uni-duisburg-essen.de</t>
  </si>
  <si>
    <t>Agnes Werner</t>
  </si>
  <si>
    <t>agnes.werner@uni-due.de</t>
  </si>
  <si>
    <t>https://www.uni-due.de/verwaltung/organisation/arbeitssicherheit_umweltschutz.php</t>
  </si>
  <si>
    <t>Stabsstelle Arbeitssicherheit &amp; Umweltschutz</t>
  </si>
  <si>
    <t>Mitarbeiter/in, Stabsstelle Arbeitssicherheit &amp; Umweltschutz</t>
  </si>
  <si>
    <t>Agnieszka Misiewicz</t>
  </si>
  <si>
    <t>http://www.uni-due.de/sprachkurse</t>
  </si>
  <si>
    <t>Lehrbeauftragte/r, Sprachkurse</t>
  </si>
  <si>
    <t>https://www.ncs.wiwi.uni-due.de</t>
  </si>
  <si>
    <t>WiWi / ICB</t>
  </si>
  <si>
    <t>Wissenschaftliche/r Mitarbeiter/in, Angewandte Informatik / Networks and Communication Systems</t>
  </si>
  <si>
    <t>Fakultät für Physik, Experimentalphysik</t>
  </si>
  <si>
    <t>Wissenschaftliche/r Mitarbeiter/in, Arbeitsgruppe Prof. Mittendorff</t>
  </si>
  <si>
    <t>ahmad.saylam@gast.uni-due.de</t>
  </si>
  <si>
    <t>Institut für Verbrennung und Gasdynamik</t>
  </si>
  <si>
    <t>Ahmed Elawamry</t>
  </si>
  <si>
    <t>ahmed.elawamry@uni-due.de</t>
  </si>
  <si>
    <t>Wissenschaftliche/r Mitarbeiter/in, Digitale Signalverarbeitung</t>
  </si>
  <si>
    <t>ahmed.elhaddad@uni-due.de</t>
  </si>
  <si>
    <t>Ahmed Hassan Salem Hassan</t>
  </si>
  <si>
    <t>ahmed.hassan14@stud.uni-due.de</t>
  </si>
  <si>
    <t>Ingenieurwissenschaften/Bauwissenschaft/Siedlungswasser- und Abfallwirtschaft</t>
  </si>
  <si>
    <t>Stipendiat/-in, Siedlungswasser- und Abfallwirtschaft</t>
  </si>
  <si>
    <t>Ahmet Aker</t>
  </si>
  <si>
    <t>aker@is.inf.uni-due.de</t>
  </si>
  <si>
    <t>Wissenschaftliche/r Mitarbeiter/in, Informationssysteme</t>
  </si>
  <si>
    <t>Ahmet Hayri Elmaagacli</t>
  </si>
  <si>
    <t>ahmet.elmaagacli@uni-essen.de</t>
  </si>
  <si>
    <t>Privatdozent/in, Klinik für Knochenmarktransplantation</t>
  </si>
  <si>
    <t>Fakultät für Ingenieurwissenschaften</t>
  </si>
  <si>
    <t>Wissenschaftliche/r Mitarbeiter/in, Werkstofftechnik</t>
  </si>
  <si>
    <t>Ahu Gür-Köster</t>
  </si>
  <si>
    <t>ahu.guer@uni-due.de</t>
  </si>
  <si>
    <t>https://www.uni-due.de/verwaltung/organisation/peo_wiss_wei_startseite.php</t>
  </si>
  <si>
    <t>Dezernat Personal und Organisation</t>
  </si>
  <si>
    <t>Mitarbeiter/in, Sachgebiet (4.2) Personalangelegenheiten Wissenschaftlicher Mittelbau &amp; Beschäftigte in Technik und Verwaltung</t>
  </si>
  <si>
    <t>Aike Horstmann</t>
  </si>
  <si>
    <t>aike.horstmann@uni-due.de</t>
  </si>
  <si>
    <t>Wissenschaftliche/r Mitarbeiter/in, Sozialpsychologie: Medien und Kommunikation</t>
  </si>
  <si>
    <t>aiko.schinke@uni-due.de</t>
  </si>
  <si>
    <t>https://www.ewl.wiwi.uni-due.de</t>
  </si>
  <si>
    <t>Aileen Winter</t>
  </si>
  <si>
    <t>aileen.winter@uni-due.de</t>
  </si>
  <si>
    <t>https://www.uni-due.de/chemie/ak_epple/</t>
  </si>
  <si>
    <t>Chemie</t>
  </si>
  <si>
    <t>Wissenschaftliche/r Mitarbeiter/in, Prof. Epple</t>
  </si>
  <si>
    <t>aimee.grinda@uni-due.de</t>
  </si>
  <si>
    <t>https://www.uni-due.de/chemiedidaktik/kontakt</t>
  </si>
  <si>
    <t>Sekretariat, Didaktik der Chemie ; Fakultät für Chemie ; Sekretariat, Didaktik des Sachunterrichts ; Fakultät für Geisteswissenschaften</t>
  </si>
  <si>
    <t>https://www.uni-due.de/in-east/people/muranaka_aimi.php</t>
  </si>
  <si>
    <t>IN-EAST</t>
  </si>
  <si>
    <t>Wiss. Mitarbeiterinnen/Mitarbeiter, Institut für Ostasienwissenschaften</t>
  </si>
  <si>
    <t>Akram Najjar</t>
  </si>
  <si>
    <t>akram.najjar@uni-due.de</t>
  </si>
  <si>
    <t>Albert Biel</t>
  </si>
  <si>
    <t>albert.biel@uni-due.de</t>
  </si>
  <si>
    <t>https://www.uni-due.de/anglistik/applied_linguistics_didactics/biel_albert</t>
  </si>
  <si>
    <t>Geisteswisschaften/Anglistik/Amerikanistik</t>
  </si>
  <si>
    <t>Wissenschaftliche/r Mitarbeiter/in, Anglistik: Didaktik des Englischen - EFL Education</t>
  </si>
  <si>
    <t>http://www.uni-due.de/germanistik/bremerich/index.shtml</t>
  </si>
  <si>
    <t>Geisteswissenschaften / Germanistik-Linguistik</t>
  </si>
  <si>
    <t>Professor/in em./i.R., Germanistik Linguistik</t>
  </si>
  <si>
    <t>Albert Fuchs</t>
  </si>
  <si>
    <t>fuchs.albert@t-online.de</t>
  </si>
  <si>
    <t>Professor/in i.V.</t>
  </si>
  <si>
    <t>https://www.uni-due.de/zlv/</t>
  </si>
  <si>
    <t>Wissenschaftliche/r Mitarbeiter/in, Zentrum für Logistik &amp; Verkehr ; Zentrum für Logistik &amp; Verkehr (ZLV) ; Wissenschaftliche/r Mitarbeiter/in, Zentrum für Logistik &amp; Verkehr ; Joint Centre Urban Systems (JUS)</t>
  </si>
  <si>
    <t>Albert Schrepfer</t>
  </si>
  <si>
    <t>albert.schrepfer@uni-due.de</t>
  </si>
  <si>
    <t>Mitarbeiter/in, Sachgebiet (6.5) Einkauf</t>
  </si>
  <si>
    <t>Albert Wolfgang Rettenmeier</t>
  </si>
  <si>
    <t>Albert.Rettenmeier@uni-due.de</t>
  </si>
  <si>
    <t>http://www.uni-due.de/arbeitsmedizin/</t>
  </si>
  <si>
    <t>Direktor/in, Institut für Hygiene und Arbeitsmedizin ; Mitglied/er, Promotionsausschuss</t>
  </si>
  <si>
    <t>Alberto Bressanutti</t>
  </si>
  <si>
    <t>alberto.bressanutti@uni-due.de</t>
  </si>
  <si>
    <t>Allgemeine und Theoretische Elektrotechnik (ATE)</t>
  </si>
  <si>
    <t>Dipl. Ing.</t>
  </si>
  <si>
    <t>a.martinez.otero@fz-juelich.de</t>
  </si>
  <si>
    <t>Wissenschaftliche/r Mitarbeiter/in, Nanostrukturtechnik</t>
  </si>
  <si>
    <t>aldona.wesner@uni-due.de</t>
  </si>
  <si>
    <t>https://www.uni-due.de/international/</t>
  </si>
  <si>
    <t>Dezernat Studierendenservice, Akademische u. hochschulpolitische Angelegenheiten</t>
  </si>
  <si>
    <t>---, Sachgebiet Akademisches Auslandsamt (Campus Essen)</t>
  </si>
  <si>
    <t>Alejandra Lopez Vargas</t>
  </si>
  <si>
    <t>zim.administration@uni-due.de</t>
  </si>
  <si>
    <t>Zentrum für Informations- und Mediendienste</t>
  </si>
  <si>
    <t>Direktor, Zentrum für Informations- und Mediendienste (ZIM) ; ---, Chief Information Officer (CIO)</t>
  </si>
  <si>
    <t>Alejandro Esguerra</t>
  </si>
  <si>
    <t>esguerra@gcr21.uni-due.de</t>
  </si>
  <si>
    <t>Lehrbeauftragte/r, Institut für Politikwissenschaft ; Fakultät für Gesellschaftswissenschaften / Institut für Politikwissenschaft</t>
  </si>
  <si>
    <t>aleksej.jasincuk@uni-due.de</t>
  </si>
  <si>
    <t>Wissenschaftliche/r Mitarbeiter/in, Energietechnik</t>
  </si>
  <si>
    <t>Alessandra Frazzetto</t>
  </si>
  <si>
    <t>a.frazzetto@nurec.de</t>
  </si>
  <si>
    <t>Lehrbeauftragte/r</t>
  </si>
  <si>
    <t>Alessandro D`Angelo</t>
  </si>
  <si>
    <t>alessandro.dangelo@stud.uni-due.de</t>
  </si>
  <si>
    <t>Fakultät für Mathematik</t>
  </si>
  <si>
    <t>Wiss. Mitarbeiterinnen/Mitarbeiter, Mathematik</t>
  </si>
  <si>
    <t>Alessandro Faccinetto</t>
  </si>
  <si>
    <t>alessandro.faccinetto@uni-due.de</t>
  </si>
  <si>
    <t>Wissenschaftliche/r Mitarbeiter/in, Arbeitsgruppe Prof. Everschor-Sitte</t>
  </si>
  <si>
    <t>Alethya D. Salas Armendáriz</t>
  </si>
  <si>
    <t>alethya.salas-armendariz@stud.uni-due.de</t>
  </si>
  <si>
    <t>Aletta Mondré</t>
  </si>
  <si>
    <t>aletta.mondre@uni-due.de</t>
  </si>
  <si>
    <t>Wissenschaftliche/r Mitarbeiter/in, Institut für Politikwissenschaft</t>
  </si>
  <si>
    <t>alex.woyde@uni-duisburg-essen.de</t>
  </si>
  <si>
    <t>http://www.alexwoyde.com</t>
  </si>
  <si>
    <t>Lehrbeauftragte/r, Institut für Kunst und Kunstwissenschaft</t>
  </si>
  <si>
    <t>alexandar.schkolski@uni-due.de</t>
  </si>
  <si>
    <t>https://www.sitm.wiwi.uni-due.de/</t>
  </si>
  <si>
    <t>Wissenschaftliche/r Mitarbeiter/in, Wirtschaftsinformatik und Strategisches IT-Management (SITM)</t>
  </si>
  <si>
    <t>Alexander Bauer</t>
  </si>
  <si>
    <t>alexander.bauer@uni-due.de</t>
  </si>
  <si>
    <t>---, Theoretische Physik ; Wissenschaftliche/r Mitarbeiter/in, Arbeitsgruppe Prof. Sothmann</t>
  </si>
  <si>
    <t>https://www.uni-due.de/iaq/personal/bendel.php</t>
  </si>
  <si>
    <t>Fak. f. Gesellschaftswissenschaften, Institut Arbeit und Qualifikation</t>
  </si>
  <si>
    <t>Wissenschaftliche/r Mitarbeiter/in, Forschungsabteilung Arbeitszeit und Arbeitsorganisation (AZAO)</t>
  </si>
  <si>
    <t>alexander.blasberg@vwl.uni-due.de</t>
  </si>
  <si>
    <t>https://www.lef.wiwi.uni-due.de/</t>
  </si>
  <si>
    <t>Wissenschaftliche/r Mitarbeiter/in, Energiehandel und Finanzdienstleistungen</t>
  </si>
  <si>
    <t>Alexander Dauner</t>
  </si>
  <si>
    <t>alexander.dauner@uni-due.de</t>
  </si>
  <si>
    <t>https://zlb.uni-due.de/</t>
  </si>
  <si>
    <t>Zentrum für Lehrkräftebildung</t>
  </si>
  <si>
    <t>Wiss. Mitarbeiterinnen/Mitarbeiter, Zentrum für Lehrkräftebildung</t>
  </si>
  <si>
    <t>B.</t>
  </si>
  <si>
    <t>alexander.denk@uni-due.de</t>
  </si>
  <si>
    <t>Wissenschaftliche/r Mitarbeiter/in, Mechanik und Robotik</t>
  </si>
  <si>
    <t>Alexander Dorsch</t>
  </si>
  <si>
    <t>alexander.dorsch@uni-due.de</t>
  </si>
  <si>
    <t>Stabsstelle des Rektorats Hochschulmanagement und Kommunikation / Ressort Marketing</t>
  </si>
  <si>
    <t>Mitarbeiter/in, Ressort Marketing</t>
  </si>
  <si>
    <t>Alexander Dross</t>
  </si>
  <si>
    <t>alexander.dross@stud.uni-due.de</t>
  </si>
  <si>
    <t>Wissenschaftliche/r Mitarbeiter/in, Nachrichtentechnische Systeme</t>
  </si>
  <si>
    <t>Alexander Fuhr</t>
  </si>
  <si>
    <t>alexander.fuhr@uni-due.de</t>
  </si>
  <si>
    <t>Mitarbeiter/in Campus Duisburg, Sachgebiet (5.2.2) Elektrotechnik (Klein- u. Mittelspannungs-, Aufzugs-, Gefahrenmelde-, Beleuchtungstechnik, sonstige Anlagen der Elektrotechnik, Betriebsmittelprüfung, Zentrallager)</t>
  </si>
  <si>
    <t>alexander.fuhrherr@uni-due.de</t>
  </si>
  <si>
    <t>Katholische Theologie</t>
  </si>
  <si>
    <t>Wiss. Mitarbeiterinnen/Mitarbeiter, Katholische Theologie</t>
  </si>
  <si>
    <t>M. Ed.</t>
  </si>
  <si>
    <t>alexander.gehlhaar@uni-due.de</t>
  </si>
  <si>
    <t>Alexander Golkowski</t>
  </si>
  <si>
    <t>http://www.nes.uni-due.de</t>
  </si>
  <si>
    <t>Wissenschaftliche/r Mitarbeiter/in, Networked Embedded Systems / Pervasive Computing</t>
  </si>
  <si>
    <t>Fakultät für Physik</t>
  </si>
  <si>
    <t>---, Experimentalphysik ; Doktorand/in, Arbeitsgruppe Prof. Wucher</t>
  </si>
  <si>
    <t>Alexander Greiffenstern</t>
  </si>
  <si>
    <t>alexander.greiffenstern@uni-due.de</t>
  </si>
  <si>
    <t>http://www.uni-due.de/amerikanistik/Greiffenstern_Alexander.shtml</t>
  </si>
  <si>
    <t>alexander.hacks@uni-due.de</t>
  </si>
  <si>
    <t>Wissenschaftliche/r Mitarbeiter/in, Strömungsmaschinen</t>
  </si>
  <si>
    <t>Alexander Hahn</t>
  </si>
  <si>
    <t>alexander.hahn@uni-due.de</t>
  </si>
  <si>
    <t>Wissenschaftliche/r Mitarbeiter/in, Arbeitsgruppe Prof. König</t>
  </si>
  <si>
    <t>Alexander Hanspach</t>
  </si>
  <si>
    <t>alexander.hanspach@uk-essen.de</t>
  </si>
  <si>
    <t>Dekanatsassistent/in, Administration Medizin</t>
  </si>
  <si>
    <t>alexander.heit@uni-due.de</t>
  </si>
  <si>
    <t>GeiWi/Hist. Inst.</t>
  </si>
  <si>
    <t>Doktorand/in, Geschichte</t>
  </si>
  <si>
    <t>Alexander Herman</t>
  </si>
  <si>
    <t>alexander.herman@uni-due.de</t>
  </si>
  <si>
    <t>Wissenschaftliche/r Mitarbeiter/in, Arbeitsgruppe Prof. Wende</t>
  </si>
  <si>
    <t>http://www.alexander-holste.de</t>
  </si>
  <si>
    <t>„Wissenskommunikation“: IwiS/Methodenbereich &amp; Modul am Learning Lab</t>
  </si>
  <si>
    <t>Wiss. Mitarbeiterinnen/Mitarbeiter, Institut für wissenschaftliche Schlüsselkompetenzen IwiS</t>
  </si>
  <si>
    <t>Alexander Höing</t>
  </si>
  <si>
    <t>alexander.hoeing@uni-due.de</t>
  </si>
  <si>
    <t>https://www.uni-due.de/zmb/molecular-biology-knauer/group.php#scientific-coworkers</t>
  </si>
  <si>
    <t>Biologie / ZMB / Molekularbiologie II</t>
  </si>
  <si>
    <t>Wissenschaftliche/r Mitarbeiter/in, Molekularbiologie II ; Wissenschaftliche/r Mitarbeiter/in, Molekularbiologie II</t>
  </si>
  <si>
    <t>Alexander J. Probst</t>
  </si>
  <si>
    <t>alexander.probst@uni-due.de</t>
  </si>
  <si>
    <t>https://www.uni-due.de/biofilm-centre/game_home.php</t>
  </si>
  <si>
    <t>Universitätsprofessor/in, Umweltmikrobiologie und Biotechnologie</t>
  </si>
  <si>
    <t>Alexander Kohlstedt</t>
  </si>
  <si>
    <t>isma@uni-duisburg.de</t>
  </si>
  <si>
    <t>Dipl.-Ök.</t>
  </si>
  <si>
    <t>Alexander Kropf</t>
  </si>
  <si>
    <t>alexander.kropf@stud.uni-due.de</t>
  </si>
  <si>
    <t>Wiss. Hilfskraft, Institut für Sport- und Bewegungswissenschaften</t>
  </si>
  <si>
    <t>Alexander Kröning</t>
  </si>
  <si>
    <t>alexander.kroening@uni-due.de</t>
  </si>
  <si>
    <t>https://www.uni-due.de/zmb/molecular-biology-meyer/group.php</t>
  </si>
  <si>
    <t>Fakultät für Biologie / Molekularbiologie 1</t>
  </si>
  <si>
    <t>Doktorand/in, Molekularbiologie I</t>
  </si>
  <si>
    <t>Alexander Küpper</t>
  </si>
  <si>
    <t>alexander.kuepper@uni-due.de</t>
  </si>
  <si>
    <t>Dezernat Gebäudemanagement, Elektrotechnik</t>
  </si>
  <si>
    <t>Mitarbeiter/in Campus Essen, Sachgebiet (5.2.2) Elektrotechnik (Klein- u. Mittelspannungs-, Aufzugs-, Gefahrenmelde-, Beleuchtungstechnik, sonstige Anlagen der Elektrotechnik, Betriebsmittelprüfung, Zentrallager)</t>
  </si>
  <si>
    <t>alexander.langolf@uni-due.de</t>
  </si>
  <si>
    <t>ausgeschieden</t>
  </si>
  <si>
    <t>alexander.lauber@uni-due.de</t>
  </si>
  <si>
    <t>https://www.fin.wiwi.uni-due.de/</t>
  </si>
  <si>
    <t>Wissenschaftliche/r Mitarbeiter/in, Finanzierung</t>
  </si>
  <si>
    <t>alexander.levish@uni-due.de</t>
  </si>
  <si>
    <t>http://www.nppt.de</t>
  </si>
  <si>
    <t>Wissenschaftliche/r Mitarbeiter/in, Nanopartikel Prozesstechnik</t>
  </si>
  <si>
    <t>Alexander Lewintan</t>
  </si>
  <si>
    <t>alexander.lewintan@uni-due.de</t>
  </si>
  <si>
    <t>Fakultät für Wirtschaftswissenschaften/ICB</t>
  </si>
  <si>
    <t>Lehrkraft für besondere Aufgaben, ICB (Institut für Informatik &amp; Wirtschaftsinformatik) - Leitung und Fachgebiete</t>
  </si>
  <si>
    <t>Alexander Liebrecht</t>
  </si>
  <si>
    <t>alexander.liebrecht@uni-duisburg-essen.de</t>
  </si>
  <si>
    <t>alexander.malkwitz@uni-due.de</t>
  </si>
  <si>
    <t>http://www.uni-due.de/baubetrieb/</t>
  </si>
  <si>
    <t>FB Baubetrieb und Baumanagement</t>
  </si>
  <si>
    <t>Professor/in, Baubetrieb und Baumanagement ; Abteilungsleiter/in, Bauwissenschaften ; Abteilungsleiter/in, Abteilungskonferenz ; Dekan, Fakultätsrat ; Dekan, Ingenieurwissenschaften</t>
  </si>
  <si>
    <t>Alexander Martha</t>
  </si>
  <si>
    <t>alexander.martha@uni-due.de</t>
  </si>
  <si>
    <t>Alexander Moldenhauer</t>
  </si>
  <si>
    <t>alexander.moldenhauer@uni-due.de</t>
  </si>
  <si>
    <t>Wissenschaftliche/r Mitarbeiter/in, Energieeinsatz</t>
  </si>
  <si>
    <t>Alexander Müller</t>
  </si>
  <si>
    <t>alexander.mueller.biwi@uni-due.de</t>
  </si>
  <si>
    <t>https://www.uni-due.de/udeedu/udeedu_mueller</t>
  </si>
  <si>
    <t>Alexander Porsch</t>
  </si>
  <si>
    <t>alexander.porsch@uni-due.de</t>
  </si>
  <si>
    <t>Ing.-Wi./IPE/KKM</t>
  </si>
  <si>
    <t>Wissenschaftliche/r Mitarbeiter/in, Konstruktion und Kunststoffmaschinen</t>
  </si>
  <si>
    <t>Wissenschaftliche/r Mitarbeiter/in, Bauelemente der Höchstfrequenz-Elektronik</t>
  </si>
  <si>
    <t>Alexander Ries</t>
  </si>
  <si>
    <t>ries@comphys.uni-duisburg.de</t>
  </si>
  <si>
    <t>Fakultät Physik</t>
  </si>
  <si>
    <t>Wissenschaftliche/r Mitarbeiter/in, Theoretische Physik</t>
  </si>
  <si>
    <t>alexander.rostek@uni-due.de</t>
  </si>
  <si>
    <t>Wissenschaftliche/r Mitarbeiter/in, Prof. Meckenstock</t>
  </si>
  <si>
    <t>Alexander Sagert</t>
  </si>
  <si>
    <t>alexander.sagert@uni-due.de</t>
  </si>
  <si>
    <t>Technische/r Mitarbeiter/in, Zentrales Chemikalienlager - Hauptgebäude</t>
  </si>
  <si>
    <t>http://www.uni-due.de/kkm</t>
  </si>
  <si>
    <t>Alexander Schleppe</t>
  </si>
  <si>
    <t>alexander.schleppe@uni-due.de</t>
  </si>
  <si>
    <t>PC-Service für die Verwaltung</t>
  </si>
  <si>
    <t>DV-Betreuung, Kundenservice (KS)</t>
  </si>
  <si>
    <t>alexander.schmidt@uni-due.de</t>
  </si>
  <si>
    <t>http://www.uni-due.de/staedtebau    www.megacity-energy.de</t>
  </si>
  <si>
    <t>Prof. Dr. J.</t>
  </si>
  <si>
    <t>Alexander Schulze Struchtrup</t>
  </si>
  <si>
    <t>alexander.schulze-struchtrup@uni-due.de</t>
  </si>
  <si>
    <t>alexander.schwarz@uni-due.de</t>
  </si>
  <si>
    <t>Fakultät für Ingenieurwissenschaften,  Abt. Bauwissenschaften,  Fachgebiet Mechanik / Computational  Mechanics</t>
  </si>
  <si>
    <t>Akad. Oberrätin/-rat, Mechanik</t>
  </si>
  <si>
    <t>Alexander Spallek</t>
  </si>
  <si>
    <t>alexander.spallek@uni-due.de</t>
  </si>
  <si>
    <t>Abteilung Bauwissenschaften / Fachgebiet Baukonstruktion</t>
  </si>
  <si>
    <t>Wissenschaftliche/r Mitarbeiter/in, Baukonstruktion</t>
  </si>
  <si>
    <t>alexander.starre@uni-due.de</t>
  </si>
  <si>
    <t>Vertretung einer Professur, Anglistik: Nordamerikastudien II - North American Cultural Studies</t>
  </si>
  <si>
    <t>Alexander Stephan</t>
  </si>
  <si>
    <t>alexander.stephan@uni-due.de</t>
  </si>
  <si>
    <t>http://www.uni-due.de/car/</t>
  </si>
  <si>
    <t>Ingenieurwissenschaften</t>
  </si>
  <si>
    <t>https://www.uni-due.de/agbovensiepen/research/HOHG/FrHOHG.html</t>
  </si>
  <si>
    <t>Wissenschaftliche/r Mitarbeiter/in, Experimentalphysik ; Wissenschaftliche/r Mitarbeiter/in, Arbeitsgruppe Prof. Bovensiepen</t>
  </si>
  <si>
    <t>Alexander Wierzock</t>
  </si>
  <si>
    <t>alexander.wierzock@kwi-nrw.de</t>
  </si>
  <si>
    <t>KWI</t>
  </si>
  <si>
    <t>Wissenschaftliche/r Mitarbeiter/in, Kulturwissenschaftliches Institut</t>
  </si>
  <si>
    <t>Alexandra Bartoldus</t>
  </si>
  <si>
    <t>alexandra.bartoldus@uni-due.de</t>
  </si>
  <si>
    <t>Alexandra Dors</t>
  </si>
  <si>
    <t>alexandra.dors@uni-due.de</t>
  </si>
  <si>
    <t>Lehrbeauftragte/r, Anglistik: Didaktik des Englischen - EFL Education</t>
  </si>
  <si>
    <t>Alexandra Epgert</t>
  </si>
  <si>
    <t>alexandra.epgert@uni-due.de</t>
  </si>
  <si>
    <t>Alexandra Fox</t>
  </si>
  <si>
    <t>alexandra.fox@uni-due.de</t>
  </si>
  <si>
    <t>Lehrbeauftragte/r, Institut für Erziehungswissenschaft</t>
  </si>
  <si>
    <t>alexandra.graevskaia@uni-due.de</t>
  </si>
  <si>
    <t>https://www.uni-due.de/soziologie/graevskaia.php</t>
  </si>
  <si>
    <t>Interdisziplinäres Zentrum für Integrations- und Migrationsforschung (InZentIM)</t>
  </si>
  <si>
    <t>Wissenschaftliche/r Mitarbeiter/in, Institut für Soziologie</t>
  </si>
  <si>
    <t>Alexandra Hoffert</t>
  </si>
  <si>
    <t>alexandra.hoffert@uni-due.de</t>
  </si>
  <si>
    <t>WiWi  /  IBES</t>
  </si>
  <si>
    <t>alexandra.koenig@uni-due.de</t>
  </si>
  <si>
    <t>Fak. Bildungswissenschaften</t>
  </si>
  <si>
    <t>Universitätsprofessor/in, Institut für Erziehungswissenschaft</t>
  </si>
  <si>
    <t>Geisteswissenschaften / Germanistik / Neuere deutsche Literaturwissenschaft</t>
  </si>
  <si>
    <t>Sekretär/in, Germanistik</t>
  </si>
  <si>
    <t>alexandra.lokschin@uni-due.de</t>
  </si>
  <si>
    <t>https://www.uni-due.de/verwaltung/organisation/sah_international.php</t>
  </si>
  <si>
    <t>Dezernat Studierendenservice, Akademische und hochschulpolitische Angelegenheiten</t>
  </si>
  <si>
    <t>Mitarbeiter/in, Sachgebiet Akademisches Auslandsamt (Campus Duisburg)</t>
  </si>
  <si>
    <t>Alexandra Nießen</t>
  </si>
  <si>
    <t>alexandra.niessen@uni-due.de</t>
  </si>
  <si>
    <t>https://www.uni-due.de/de/presse/niessen.php</t>
  </si>
  <si>
    <t>Stabsstelle des Rektorats Hochschulmanagement und Kommunikation / Ressort Presse</t>
  </si>
  <si>
    <t>Sachbearbeiter/in, Ressort Presse</t>
  </si>
  <si>
    <t>Assistent/in, Studienmanagement Soziale Arbeit ; Assistent/in, Studienmanagement Erziehungswissenschaft ; Stellv. Mitglied Gruppe der weiteren Mitarbeiterinnen und Mitarbeiter, Fakultätsrat</t>
  </si>
  <si>
    <t>Alexandra Perschke</t>
  </si>
  <si>
    <t>alexandra.perschke@uni-due.de</t>
  </si>
  <si>
    <t>alexandra.pontzen@uni-due.de</t>
  </si>
  <si>
    <t>http://www.uni-due.de/germanistik/pontzen</t>
  </si>
  <si>
    <t>Geisteswissenschaften/Germanistik/Literaturwissenschaften</t>
  </si>
  <si>
    <t>Universitätsprofessor/in, Germanistik Literaturwissenschaft</t>
  </si>
  <si>
    <t>Alexandra Riesener</t>
  </si>
  <si>
    <t>alexandra.riesener@uni-due.de</t>
  </si>
  <si>
    <t>https://www.uni-due.de/ub/</t>
  </si>
  <si>
    <t>Universitätsbibliothek, Benutzung</t>
  </si>
  <si>
    <t>Mitarbeiter/in, Universitätsbibliothek</t>
  </si>
  <si>
    <t>wiss. Mitarbeiterin am Institut für Soziologie</t>
  </si>
  <si>
    <t>Wiss. Mitarbeiterinnen/Mitarbeiter, Institut für Soziologie</t>
  </si>
  <si>
    <t>Alexandra Schliwa</t>
  </si>
  <si>
    <t>s400265@uni-duisburg.de</t>
  </si>
  <si>
    <t>Alexandra Schotte</t>
  </si>
  <si>
    <t>alexandra.schotte@uni-due.de</t>
  </si>
  <si>
    <t>Bildungswissenschaften</t>
  </si>
  <si>
    <t>Vertretung einer Professur, Institut für Erziehungswissenschaft</t>
  </si>
  <si>
    <t>alexandra.schulz@uni-due.de</t>
  </si>
  <si>
    <t>alexandra.terwey@uni-due.de</t>
  </si>
  <si>
    <t>Alexandra Welp</t>
  </si>
  <si>
    <t>alexandra.welp@uni-due.de</t>
  </si>
  <si>
    <t>Wissenschaftliche/r Mitarbeiter/in, Thermodynamik</t>
  </si>
  <si>
    <t>Alexandros Christoudas</t>
  </si>
  <si>
    <t>alexandros.christoudas@uni-due.de</t>
  </si>
  <si>
    <t>http://www.uni-due.de/bifo/sekretariat.php</t>
  </si>
  <si>
    <t>Fakultät für Bildungswissenschaften</t>
  </si>
  <si>
    <t>Sekretariat, Institut für Erziehungswissenschaft ; Gruppe der weiteren Mitarbeiterinnen und Mitarbeiter, Fakultätsrat</t>
  </si>
  <si>
    <t>Alf Hellinger</t>
  </si>
  <si>
    <t>alf.hellinger@uni-due.de</t>
  </si>
  <si>
    <t>alf.kimms@uni-due.de</t>
  </si>
  <si>
    <t>http://www.msm.uni-due.de/index.php?id=395</t>
  </si>
  <si>
    <t>MSM/FB Betriebswirtschaft</t>
  </si>
  <si>
    <t>Direktor/in, Zentrum für Logistik und Verkehr (ZLV) ; Prodekan/in, Dekanat MSM/Fakultät für Betriebswirtschaftslehre ; Universitätsprofessor/in, Promotionsausschuss Betriebswirtschaftslehre ; Universitätsprofessor/in, Prüfungsausschuss für den Bachelor Wirtschaftspädagogik ; Universitätsprofessor/in, Fakultätsrat für Betriebswirtschaftslehre ; Universitätsprofessor/in, Logistik und Operations Research ; Beratendes Mitglied, Senat</t>
  </si>
  <si>
    <t>http://www.uni-due.de/romanistik/personal/monjour/index.shtml</t>
  </si>
  <si>
    <t>Geisteswissenschaften/Romanistik</t>
  </si>
  <si>
    <t>Vorsitz, Prüfungsausschuss für die Kulturwirt-Studiengänge ; Universitätsprofessor/in, Fachberater für Spanisch (Kulturwirt) ; Universitätsprofessor/in, Romanistik</t>
  </si>
  <si>
    <t>Alf Simanowski</t>
  </si>
  <si>
    <t>Lehrbeauftragte/r, Sprachkurse ; Lehrbeauftragte/r, Institut für wissenschaftliche Schlüsselkompetenzen IwiS</t>
  </si>
  <si>
    <t>http://www.uni-due.de/werkstofftechnik/</t>
  </si>
  <si>
    <t>Universitätsprofessor/in, Werkstofftechnik</t>
  </si>
  <si>
    <t>Alfonso Camargo</t>
  </si>
  <si>
    <t>camargo@nts.uni-due.de</t>
  </si>
  <si>
    <t>Alfred Kouker</t>
  </si>
  <si>
    <t>alfred.kouker@uni-due.de</t>
  </si>
  <si>
    <t>Alfred Schorn</t>
  </si>
  <si>
    <t>alfred.schorn@stud.uni-due.de</t>
  </si>
  <si>
    <t>Ali Abdali</t>
  </si>
  <si>
    <t>ali.abdali@uni-due.de</t>
  </si>
  <si>
    <t>Ali Al-Zuhairy</t>
  </si>
  <si>
    <t>alijamalab@yahoo.com</t>
  </si>
  <si>
    <t>alican.aktas@uni-due.de.</t>
  </si>
  <si>
    <t>Wissenschaftliche/r Mitarbeiter/in, Arbeitsgruppe Prof. Farle</t>
  </si>
  <si>
    <t>Ali Gedikli</t>
  </si>
  <si>
    <t>ali.gedikli@uni-due.de</t>
  </si>
  <si>
    <t>Ali Jamal Abdullah Al-Zuhairi</t>
  </si>
  <si>
    <t>ali.al-zuhairi@uni-due.de</t>
  </si>
  <si>
    <t>Ali Safaei</t>
  </si>
  <si>
    <t>ali.safaei@uni-due.de</t>
  </si>
  <si>
    <t>Wissenschaftliche/r Mitarbeiter/in, Arbeitsgruppe Prof. Horn-von Hoegen</t>
  </si>
  <si>
    <t>alia.saad@uni-due.de</t>
  </si>
  <si>
    <t>https://www.hci.wiwi.uni-due.de/</t>
  </si>
  <si>
    <t>Wissenschaftliche/r Mitarbeiter/in, Juniorprofessur für Informatik / AG Schneegaß</t>
  </si>
  <si>
    <t>Alice Phung</t>
  </si>
  <si>
    <t>alice.phung@uni-due.de</t>
  </si>
  <si>
    <t>Alicia Cebulla</t>
  </si>
  <si>
    <t>alicia.cebulla@uni-due.de</t>
  </si>
  <si>
    <t>Fakultät Bildungswissenschaften</t>
  </si>
  <si>
    <t>Alicia Damitsch</t>
  </si>
  <si>
    <t>alicia.damitsch@uni-due.de</t>
  </si>
  <si>
    <t>Wiss. Mitarbeiterinnen/Mitarbeiter, Anglistik: Didaktik des Englischen - EFL Education</t>
  </si>
  <si>
    <t>https://www.uni-due.de/biwi/diff/neumann.php</t>
  </si>
  <si>
    <t>Fakultät für Bildungswissenschaften - Institut für Psychologie</t>
  </si>
  <si>
    <t>Projektmitglied, Institut für Psychologie</t>
  </si>
  <si>
    <t>https://www.uni-due.de/iaq/personal/cholodowski.php</t>
  </si>
  <si>
    <t>Mitarbeiter/in, Deutsches Institut für Interdisziplinäre Sozialpolitikforschung DIFIS</t>
  </si>
  <si>
    <t>Alina Bauer</t>
  </si>
  <si>
    <t>maik.finze@stud.uni-hannover.de</t>
  </si>
  <si>
    <t>Wissenschaftliche/r Mitarbeiter/in</t>
  </si>
  <si>
    <t>https://www.uni-due.de/germanistik/litdid/behrend</t>
  </si>
  <si>
    <t>Geisteswissenschaften / Germanistik</t>
  </si>
  <si>
    <t>Wissenschaftliche/r Mitarbeiter/in, Germanistik Literaturwissenschaft und Fachdidaktik</t>
  </si>
  <si>
    <t>Alina Jenke</t>
  </si>
  <si>
    <t>alina.jenke@uni-due.de</t>
  </si>
  <si>
    <t>https://www.uni-due.de/bifo/team_jenke.php</t>
  </si>
  <si>
    <t>Wiss. Mitarbeiterinnen/Mitarbeiter, Philosophie</t>
  </si>
  <si>
    <t>Alina Stepken</t>
  </si>
  <si>
    <t>alina.stepken@uni-due.de</t>
  </si>
  <si>
    <t>Alina Wandelt</t>
  </si>
  <si>
    <t>alina.wandelt@uni-due.de</t>
  </si>
  <si>
    <t>Fakultät für Geisteswissenschaften / Institut für Kommunikationswissenschaft</t>
  </si>
  <si>
    <t>Lehrbeauftragte/r, Kommunikationswissenschaft</t>
  </si>
  <si>
    <t>Fakultät für Geisteswissenschaften / Institut für Germanistik</t>
  </si>
  <si>
    <t>Lehrbeauftragte/r, Germanistik Literaturwissenschaft und Fachdidaktik</t>
  </si>
  <si>
    <t>alina.zdankina@uni-due.de</t>
  </si>
  <si>
    <t>Baubetrieb u. Baumanagement</t>
  </si>
  <si>
    <t>Wissenschaftliche/r Mitarbeiter/in, Baubetrieb und Baumanagement</t>
  </si>
  <si>
    <t>Fak. f. Ges. Wi./Inst. f. Pol. Wiss./NRW School of Governance</t>
  </si>
  <si>
    <t>Wissenschaftliche/r Mitarbeiter/in, Allgemeine und Theoretische Elektrotechnik</t>
  </si>
  <si>
    <t>Alireza Shahbazi</t>
  </si>
  <si>
    <t>it.geiwi@uni-due.de</t>
  </si>
  <si>
    <t>https://www.uni-due.de/geisteswissenschaften/it/it-service-team-geiwi.php</t>
  </si>
  <si>
    <t>Geisteswissenschaften</t>
  </si>
  <si>
    <t>Mitarbeiter/in, IT-Service-Team</t>
  </si>
  <si>
    <t>alisa.kueper@uni-due.de</t>
  </si>
  <si>
    <t>Alison Bailey</t>
  </si>
  <si>
    <t>bailey@uni-duisburg.de</t>
  </si>
  <si>
    <t>Student/in</t>
  </si>
  <si>
    <t>aljoscha.tillmanns@uni-due.de</t>
  </si>
  <si>
    <t>https://www.uni-due.de/graduiertenkolleg_1919/tillmanns_aljoscha.php</t>
  </si>
  <si>
    <t>Historisches Institut</t>
  </si>
  <si>
    <t>Alla Heckel</t>
  </si>
  <si>
    <t>alla.heckel@uni-due.de</t>
  </si>
  <si>
    <t>Chemie / Anorganische Chemie / Prof. Dr. Stephan Schulz</t>
  </si>
  <si>
    <t>Allison Blizzard</t>
  </si>
  <si>
    <t>blizzard@uni-duisburg.de</t>
  </si>
  <si>
    <t>Wissenschaftliche/r Mitarbeiter/in, Institut für Fremdsprachliche Philologien (Anglistik)</t>
  </si>
  <si>
    <t>Allison Kotenko</t>
  </si>
  <si>
    <t>allison.kotenko@uni-due.de</t>
  </si>
  <si>
    <t>Institut für Optionale Studien (IOS)</t>
  </si>
  <si>
    <t>http://www.uni-duisburg-essen.de/home/fb/zmb/arbeitsgruppen/bayer/molstructbio/de_index.shtml</t>
  </si>
  <si>
    <t>Technische/r Mitarbeiter/in, Strukturelle und Medizinische Biochemie</t>
  </si>
  <si>
    <t>Dipl.-Biochem.</t>
  </si>
  <si>
    <t>alois.brandenburg@uni-essen.de</t>
  </si>
  <si>
    <t>Universitätsprofessor/in, Studienberatung Praktische Sozialwissenschaft (Magister) (Campus Essen) ; Vorsitz, Prüfungsausschuss für den Magister-Studiengang Praktische Sozialwissenschaften ; Professor/in em./i.R., Institut für Soziologie</t>
  </si>
  <si>
    <t>amalie.foessel@uni-duisburg-essen.de</t>
  </si>
  <si>
    <t>https://www.uni-due.de/geschichte/sprechstunden.php</t>
  </si>
  <si>
    <t>Geisteswissenschaften/Geschichte</t>
  </si>
  <si>
    <t>Universitätsprofessor/in, Historisches Institut</t>
  </si>
  <si>
    <t>Aman Batra</t>
  </si>
  <si>
    <t>aman.batra@uni-due.de</t>
  </si>
  <si>
    <t>Institut für Verbrennund und Gasdynamik - Reaktive Fluide</t>
  </si>
  <si>
    <t>amin.khavasi@uni-due.de</t>
  </si>
  <si>
    <t>https://www.uni-due.de/ivg/fluiddynamik/</t>
  </si>
  <si>
    <t>Fluiddynamik</t>
  </si>
  <si>
    <t>Wiss. Mitarbeiterinnen/Mitarbeiter, Fluiddynamik</t>
  </si>
  <si>
    <t>Amir Kazeminia</t>
  </si>
  <si>
    <t>amir.kazeminia@uni-due.de</t>
  </si>
  <si>
    <t>Amir Mohseni</t>
  </si>
  <si>
    <t>amir.mohseni@uni-due.de</t>
  </si>
  <si>
    <t>http://www.uni-muenster.de/Religion-und-Politik/personen/projekt/mohseni.shtml</t>
  </si>
  <si>
    <t>Geisteswissenschaften/Philosophie</t>
  </si>
  <si>
    <t>Ammar Kabbani</t>
  </si>
  <si>
    <t>ammar.kabbani@uni-due.de</t>
  </si>
  <si>
    <t>Universitätsprofessor/in, Angewandte Informatik / Networks and Communication Systems</t>
  </si>
  <si>
    <t>Prof. Dr. Ing.</t>
  </si>
  <si>
    <t>Amrei Sander</t>
  </si>
  <si>
    <t>amrei.sander@uni-due.de</t>
  </si>
  <si>
    <t>Wissenschaftliche/r Mitarbeiter/in, Zentrum für Lehrkräftebildung</t>
  </si>
  <si>
    <t>Wiss. Mitarbeiterinnen/Mitarbeiter, Institut für Politikwissenschaft</t>
  </si>
  <si>
    <t>Ana Burduli-Ulrich</t>
  </si>
  <si>
    <t>ana.burduli-ulrich@uni-due.de</t>
  </si>
  <si>
    <t>Universitätsbibliothek, Betrieb und Organisation</t>
  </si>
  <si>
    <t>ana.gomez-laris@uni-due.de</t>
  </si>
  <si>
    <t>https://www.uni-due.de/amerikanistik/</t>
  </si>
  <si>
    <t>Wissenschaftliche/r Mitarbeiter/in, Anglistik: Nordamerikastudien I - American Literary and Media Studies</t>
  </si>
  <si>
    <t>Ana Perez del Olmo</t>
  </si>
  <si>
    <t>ana.pere-delolmo@gast.uni-due.de</t>
  </si>
  <si>
    <t>http://www.uni-due.de/hydrobiologie/mitarbeiter/perez_del_olmo.shtml</t>
  </si>
  <si>
    <t>Fakultät Biologie und Geographie</t>
  </si>
  <si>
    <t>Gastwissenschaftler/in, Aquatische Ökologie</t>
  </si>
  <si>
    <t>Ana Vila-Verde</t>
  </si>
  <si>
    <t>ana.araujo-vila-verde@uni-due.de</t>
  </si>
  <si>
    <t>https://wiki.uni-due.de/vilaverde/index.php/Main_Page</t>
  </si>
  <si>
    <t>Wissenschaftliche/r Mitarbeiter/in, Arbeitsgruppe Prof. Wolf</t>
  </si>
  <si>
    <t>Anais Cosneau</t>
  </si>
  <si>
    <t>anais.cosneau@uni-due.de</t>
  </si>
  <si>
    <t>http://www.megacity-energy.de</t>
  </si>
  <si>
    <t>Bauwissenschaften / Institut für Stadtplanung und Städtebau</t>
  </si>
  <si>
    <t>Wissenschaftliche/r Mitarbeiter/in, Prof. Schmidt</t>
  </si>
  <si>
    <t>Anastasia Froehlich</t>
  </si>
  <si>
    <t>anastasia.froehlich@uni-due.de</t>
  </si>
  <si>
    <t>https://www.uni-due.de/daz-daf/</t>
  </si>
  <si>
    <t>Deutsch als Zweit- und Fremdsprache</t>
  </si>
  <si>
    <t>Lehrbeauftragte/r, Deutsch als Zweit-/Fremdsprache</t>
  </si>
  <si>
    <t>anastasia.moraitis@uni-due.de</t>
  </si>
  <si>
    <t>http://www.uni-due.de/daz-daf/</t>
  </si>
  <si>
    <t>Geisteswissenschaften/Daz/DaF</t>
  </si>
  <si>
    <t>Lehrbeauftragte/r, Sprachkurse ; Wissenschaftliche/r Mitarbeiter/in, Deutsch als Zweit-/Fremdsprache</t>
  </si>
  <si>
    <t>Anastasia Trunova</t>
  </si>
  <si>
    <t>anastasia.trunova@uni-due.de</t>
  </si>
  <si>
    <t>Anastasia Vikulov</t>
  </si>
  <si>
    <t>anastasia.vikulov@uni-due.de</t>
  </si>
  <si>
    <t>Dezernat Wirtschaft &amp; Finanzen</t>
  </si>
  <si>
    <t>Mitarbeiter/in, Sachgebiet (6.2) Anlagen- und Finanzbuchhaltung (mit Inventarisierungen und Absetzungen)</t>
  </si>
  <si>
    <t>Andanastuti Muchtar</t>
  </si>
  <si>
    <t>andanastuti.muchtar@uni-due.de</t>
  </si>
  <si>
    <t>Andias Tektoniko Wira Alam</t>
  </si>
  <si>
    <t>andias.alam@stud.uni-duisburg-essen.de</t>
  </si>
  <si>
    <t>Andre Kriegisch</t>
  </si>
  <si>
    <t>sl405kr@uni-duisburg.de</t>
  </si>
  <si>
    <t>Andre Krowas</t>
  </si>
  <si>
    <t>s500042@uni-duisburg.de</t>
  </si>
  <si>
    <t>Andre Kuchenbuch</t>
  </si>
  <si>
    <t>andre.kuchenbuch@uni-essen.de</t>
  </si>
  <si>
    <t>Andre Maas</t>
  </si>
  <si>
    <t>Wissenschaftliche/r Mitarbeiter/in, Arbeitsgruppe Prof. Schleberger</t>
  </si>
  <si>
    <t>Andre Noack</t>
  </si>
  <si>
    <t>Andre Slany</t>
  </si>
  <si>
    <t>andre.slany@uni-due.de</t>
  </si>
  <si>
    <t>https://www.uni-due.de/verwaltung/gebaeudemanagement/team_511.php</t>
  </si>
  <si>
    <t>Dezernat Gebäudemanagement</t>
  </si>
  <si>
    <t>Mitarbeiter/in, Sachgebiet (5.1.1) Bauangelegenheiten Essen</t>
  </si>
  <si>
    <t>https://www.uni-due.de/phykologie</t>
  </si>
  <si>
    <t>Fakultät für Biologie / Phykologie</t>
  </si>
  <si>
    <t>Wissenschaftliche/r Mitarbeiter/in, Phykologie</t>
  </si>
  <si>
    <t>Andrea Eckold</t>
  </si>
  <si>
    <t>andrea.eckold@uni-due.de</t>
  </si>
  <si>
    <t>Serviceeinheit Prüfungsausschüsse der Abt. Maschinenbau und Verfahrenstechnik</t>
  </si>
  <si>
    <t>Mitarbeiter/in, Prüfungsausschuss Maschinenbau ; Mitarbeiter/in, Serviceeinheit Prüfungsausschüsse Abt. Maschinenbau und Verfahrenstechnik</t>
  </si>
  <si>
    <t>andrea.eschenlohr@uni-due.de</t>
  </si>
  <si>
    <t>Wissenschaftliche/r Mitarbeiter/in, Arbeitsgruppe Prof. Bovensiepen</t>
  </si>
  <si>
    <t>Andrea Geisler</t>
  </si>
  <si>
    <t>andrea.geisler@uni-due.de</t>
  </si>
  <si>
    <t>Andrea Helmer-Denzel</t>
  </si>
  <si>
    <t>Andrea.Helmer-Denzel@Uni-DuE.de</t>
  </si>
  <si>
    <t>Vertretung einer Professur</t>
  </si>
  <si>
    <t>Dr. rer. soc.</t>
  </si>
  <si>
    <t>andrea.hoffmann@uni-due.de</t>
  </si>
  <si>
    <t>Sekretariat, Mechanik und Robotik</t>
  </si>
  <si>
    <t>Gruppe der weiteren Mitarbeiterinnen und Mitarbeiter, Fakultätsrat ; Sekretariat, Fertigungstechnik</t>
  </si>
  <si>
    <t>Andrea Jacob</t>
  </si>
  <si>
    <t>andrea.jacob@uni-due.de</t>
  </si>
  <si>
    <t>Andrea Kiausch</t>
  </si>
  <si>
    <t>andrea.kiausch@uni-due.de</t>
  </si>
  <si>
    <t>Wissenschaftliche/r Mitarbeiter/in, Wirtschaftsinformatik, insbesondere Business Intelligence</t>
  </si>
  <si>
    <t>Andrea Kindler-Röhrborn</t>
  </si>
  <si>
    <t>andrea.kindler@uk-essen.de</t>
  </si>
  <si>
    <t>Medizinische Fakultät am Universitätsklinikum Essen</t>
  </si>
  <si>
    <t>Technische/r Mitarbeiter/in, Arbeitsgruppe Prof. Lorke</t>
  </si>
  <si>
    <t>Andrea Lange</t>
  </si>
  <si>
    <t>andrea.lange@uni-due.de</t>
  </si>
  <si>
    <t>Stellv. Sachgebietsleiter/in, Sachgebiet (5.1.1) Bauangelegenheiten Essen</t>
  </si>
  <si>
    <t>Andrea Lax-Küten</t>
  </si>
  <si>
    <t>Sekretariat, Institut für Politikwissenschaft ; Fakultät für Gesellschaftswissenschaften</t>
  </si>
  <si>
    <t>Andrea.Merz@uni-due.de</t>
  </si>
  <si>
    <t>Technische/r Mitarbeiter/in, Bauelemente der Höchstfrequenz-Elektronik</t>
  </si>
  <si>
    <t>Andrea Mollenhauer</t>
  </si>
  <si>
    <t>andrea.mollenhauer@uni-due.de</t>
  </si>
  <si>
    <t>https://www.uni-due.de/verwaltung/organisation/sah_einschreibung.php</t>
  </si>
  <si>
    <t>Dezernat Einschreibungswesen, Bereich Zulassung</t>
  </si>
  <si>
    <t>Mitarbeiter/in, Sachgebiet Einschreibungswesen (Campus Essen)</t>
  </si>
  <si>
    <t>Sekretariat, Prof. Giese</t>
  </si>
  <si>
    <t>Andrea Odersky</t>
  </si>
  <si>
    <t>andrea.odersky@uni-essen.de</t>
  </si>
  <si>
    <t>http://www.uni-essen.de/genetik/staff.htm</t>
  </si>
  <si>
    <t>Andrea Podschadel</t>
  </si>
  <si>
    <t>andrea.podschadel@uni-due.de</t>
  </si>
  <si>
    <t>http://www.uni-due.de/abz/a_podschadel.shtml</t>
  </si>
  <si>
    <t>Akademisches Beratungs-Zentrum Studium und Beruf (ABZ)</t>
  </si>
  <si>
    <t>Wissenschaftliche/r Mitarbeiter/in, Akademisches Beratungs-Zentrum Studium und Beruf</t>
  </si>
  <si>
    <t>Andrea Prause</t>
  </si>
  <si>
    <t>andrea.prause@uk-essen.de</t>
  </si>
  <si>
    <t>Referentin des Studiendekans, Administration Medizin</t>
  </si>
  <si>
    <t>Dipl.-Kffr.</t>
  </si>
  <si>
    <t>Andrea Prinz</t>
  </si>
  <si>
    <t>andrea.prinz@uni-due.de</t>
  </si>
  <si>
    <t>Universitätsbibliothek, Medienbearbeitung</t>
  </si>
  <si>
    <t>http://www.uni-due.de/massivbau</t>
  </si>
  <si>
    <t>Fakultät Ingenieurwissenschaften,  Abteilung Bauwissenschaften,  Institut Massivbau</t>
  </si>
  <si>
    <t>Technische/r Mitarbeiter/in, Massivbau</t>
  </si>
  <si>
    <t>Andrea Schulz</t>
  </si>
  <si>
    <t>andrea.schulz@uk-essen.de</t>
  </si>
  <si>
    <t>Hautklinik</t>
  </si>
  <si>
    <t>Facharzt/-ärztin, Klinik für Dermatologie</t>
  </si>
  <si>
    <t>an.schaefer@uni-due.de</t>
  </si>
  <si>
    <t>https://www.uni-due.de/verwaltung/organisation/wifi_einkauf.php</t>
  </si>
  <si>
    <t>andrea.schaefer@uni-due.de</t>
  </si>
  <si>
    <t>Geisteswissenschaften/DaZ/DaF</t>
  </si>
  <si>
    <t>Wissenschaftliche/r Mitarbeiter/in, Deutsch als Zweit-/Fremdsprache ; Studienberatung, Fachberater für DaZ-Modul (BA-Lehramt)</t>
  </si>
  <si>
    <t>Andrea Seier</t>
  </si>
  <si>
    <t>andrea.seier@uni-essen.de</t>
  </si>
  <si>
    <t>Volkswirtschaftslehre</t>
  </si>
  <si>
    <t>Andrea Slykers-Menzel</t>
  </si>
  <si>
    <t>andrea.slykers-menzel@uni-due.de</t>
  </si>
  <si>
    <t>6.3</t>
  </si>
  <si>
    <t>Mitarbeiter/in, Sachgebiet (6.3) Forschungsförderung/Drittmittel</t>
  </si>
  <si>
    <t>Andrea Thomas</t>
  </si>
  <si>
    <t>andrea.thomas@uni-due.de</t>
  </si>
  <si>
    <t>https://www.uni-due.de/verwaltung/organisation/dtac.php</t>
  </si>
  <si>
    <t>Dezernat Digitale Transformation und akademisches Controlling</t>
  </si>
  <si>
    <t>Mitarbeiter/in, Dezernat Digitale Transformation und Akademisches Controlling</t>
  </si>
  <si>
    <t>Andrea Tonk</t>
  </si>
  <si>
    <t>andrea.tonk@uk-essen.de</t>
  </si>
  <si>
    <t>Institut für Künstliche Intelligenz in der Medizin</t>
  </si>
  <si>
    <t>Lst. für Medizinische Datenwissenschaften in der Onkologie, Medizin</t>
  </si>
  <si>
    <t>andrea.troester@uni-due.de</t>
  </si>
  <si>
    <t>FB Bildungswissenschaften / ISSAB</t>
  </si>
  <si>
    <t>Dipl.-Päd.</t>
  </si>
  <si>
    <t>http://www.uni-due.de/entwicklungsbiologie</t>
  </si>
  <si>
    <t>Universitätsprofessor/in, Entwicklungsbiologie ; Vorsitzende, Prüfungsausschuss Biologie</t>
  </si>
  <si>
    <t>https://www.uni-due.de/innovation/</t>
  </si>
  <si>
    <t>Sekretariat, Allgemeine BWL und Mobilität ; Ingenieurwissenschaften ; Sekretariat, Lehrstuhl für Ostasienwirtschaft/China ; Mercator School of Management ; Sekretär/in, Institut für Ostasienwissenschaften</t>
  </si>
  <si>
    <t>Andrea Wilmes</t>
  </si>
  <si>
    <t>andrea.wilmes@uni-due.de</t>
  </si>
  <si>
    <t>https://www.uni-due.de/turkistik/</t>
  </si>
  <si>
    <t>Geisteswissenschaften - Institut für Turkistik</t>
  </si>
  <si>
    <t>Sekretariat, Turkistik/Türkisch</t>
  </si>
  <si>
    <t>Andreas Albert</t>
  </si>
  <si>
    <t>Wissenschaftliche/r Mitarbeiter/in, Elektronische Bauelemente und Schaltungen</t>
  </si>
  <si>
    <t>Andreas Bauer</t>
  </si>
  <si>
    <t>andreas.bauer@uni-dortmund.de</t>
  </si>
  <si>
    <t>andreas.beckel@uni-due.de</t>
  </si>
  <si>
    <t>Arbeitsgruppe Prof. Lorke</t>
  </si>
  <si>
    <t>Wissenschaftliche/r Mitarbeiter/in, Experimentalphysik</t>
  </si>
  <si>
    <t>andreas.behr@uni-due.de</t>
  </si>
  <si>
    <t>http://www.stat.wiwi.uni-due.de/</t>
  </si>
  <si>
    <t>Gruppe der Hochschullehrerinnen und Hochschullehrer, Prüfungsausschuss Wirtschaftswissenschaften ; Universitätsprofessor/in, Statistik ; Gruppe der Hochschullehrerinnen und Hochschullehrer, Fakultätsrat</t>
  </si>
  <si>
    <t>Zentrale Betriebseinheit Hochschulsport</t>
  </si>
  <si>
    <t>Stellvertretender Leiter, Hochschulsport</t>
  </si>
  <si>
    <t>andreas.bieck@uni-duisburg-essen.de</t>
  </si>
  <si>
    <t>Technische/r Mitarbeiter/in, Rechnerbetreuung</t>
  </si>
  <si>
    <t>andreas.bischoff@uni-due.de</t>
  </si>
  <si>
    <t>http://www.uni-due.de/~bischoff</t>
  </si>
  <si>
    <t>ZIM Zentrum für Informations- und Mediendienste</t>
  </si>
  <si>
    <t>Geschäftsbereichsleiter, Kommunikations- und Informationsdienste (KI)</t>
  </si>
  <si>
    <t>andreas.blaette@uni-due.de</t>
  </si>
  <si>
    <t>http://www.uni-due.de/politik/blaette.php</t>
  </si>
  <si>
    <t>Fak. f. Ges. Wi./Inst. f. Pol. Wiss./Public Policy und Landespolitik</t>
  </si>
  <si>
    <t>Professorinnen/Professoren, Institut für Politikwissenschaft</t>
  </si>
  <si>
    <t>Andreas Bockisch</t>
  </si>
  <si>
    <t>andreas.bockisch@uni-due.de</t>
  </si>
  <si>
    <t>http://www.uni-duisburg-essen.de/nukmed/</t>
  </si>
  <si>
    <t>Klinik für Nuklearmedizin</t>
  </si>
  <si>
    <t>Direktor Emeritus, Klinik für Nuklearmedizin</t>
  </si>
  <si>
    <t>Prof. Dr. med. Dr. rer. nat.</t>
  </si>
  <si>
    <t>andreas.borowski@uni-due.de</t>
  </si>
  <si>
    <t>andreas.buechter@uni-due.de</t>
  </si>
  <si>
    <t>https://www.uni-due.de/didmath/ag_buechter/kontakt_buechter.php</t>
  </si>
  <si>
    <t>Professorinnen/Professoren, Mathematik ; Gruppe der Professorinnen und Professoren, Fakultätsrat</t>
  </si>
  <si>
    <t>czylwik@nts.uni-due.de</t>
  </si>
  <si>
    <t>http://nts.uni-duisburg-essen.de/</t>
  </si>
  <si>
    <t>Universitätsprofessor/in, Nachrichtentechnische Systeme</t>
  </si>
  <si>
    <t>Fakultät für Physik, Dekanat</t>
  </si>
  <si>
    <t>Stellv. Mitglied Gruppe der akad. Mitarbeiter/innen, Studienbeirat</t>
  </si>
  <si>
    <t>Andreas Elias</t>
  </si>
  <si>
    <t>andreas.elias@uni-due.de</t>
  </si>
  <si>
    <t>MSM / Fakultät für Betriebswirtschaftslehre</t>
  </si>
  <si>
    <t>Wissenschaftliche/r Mitarbeiter/in, Logistik und Operations Research</t>
  </si>
  <si>
    <t>andreas.erb@uni-due.de</t>
  </si>
  <si>
    <t>Studienberatung, Fachberater für Deutsch (Lehramt) ; Wissenschaftliche/r Mitarbeiter/in, Gymnasium, Gesamtschule und Berufskolleg ; Wissenschaftliche/r Mitarbeiter/in, Germanistik Literaturwissenschaft</t>
  </si>
  <si>
    <t>andreas.erbsloeh@uni-due.de</t>
  </si>
  <si>
    <t>Wissenschaftliche/r Mitarbeiter/in, Eingebettete Systeme der Informatik</t>
  </si>
  <si>
    <t>Andreas Freislederer</t>
  </si>
  <si>
    <t>andreas.freislederer@uk-essen.de</t>
  </si>
  <si>
    <t>Mitglied/er, Institut für Rechtsmedizin</t>
  </si>
  <si>
    <t>Andreas Gadde</t>
  </si>
  <si>
    <t>andreas.gadde@uni-due.de</t>
  </si>
  <si>
    <t>https://udue.de/gm</t>
  </si>
  <si>
    <t>Dezernat Gebäudemanagent, Kaufmännisches und Administratives Gebäudemanagement</t>
  </si>
  <si>
    <t>Mitarbeiter/in, Sachgebiet (5.1.4) Kaufmännisches und administratives Gebäudemanagement</t>
  </si>
  <si>
    <t>http://www.uni-due.de/mathematik/aggastel/gastel/</t>
  </si>
  <si>
    <t>Stellv. Vorsitz, Diplom-Prüfungsausschuss ; Universitätsprofessor/in, Analysis ; Gruppe der Professorinnen und Professoren, Fakultätsrat</t>
  </si>
  <si>
    <t>Andreas Gniesmer</t>
  </si>
  <si>
    <t>andreas.gniesmer@uni-due.de</t>
  </si>
  <si>
    <t>andreas.gondorf@uni-due.de</t>
  </si>
  <si>
    <t>Andreas Görnt</t>
  </si>
  <si>
    <t>andreas.goernt@uni-due.de</t>
  </si>
  <si>
    <t>https://www.uni-due.de/ivg/td/</t>
  </si>
  <si>
    <t>IngWi / MBVT / IVG / Thermodynamik</t>
  </si>
  <si>
    <t>Technische/r Mitarbeiter/in, Thermodynamik ; Ingenieurwissenschaften</t>
  </si>
  <si>
    <t>http://www.uni-due.de/berupaed/</t>
  </si>
  <si>
    <t>Projektmitglied, Institut für Berufs- und Weiterbildung</t>
  </si>
  <si>
    <t>Andreas Harrer</t>
  </si>
  <si>
    <t>harrer@collide.info</t>
  </si>
  <si>
    <t>Privatdozent/in, Wissenschaftliches Personal der Abteilung</t>
  </si>
  <si>
    <t>Zentrum für Logistik &amp; Verkehr (ZLV) / Science Support Centre (SSC)</t>
  </si>
  <si>
    <t>Wissenschaftliche/r Mitarbeiter/in, Zentrum für Logistik &amp; Verkehr</t>
  </si>
  <si>
    <t>andreas.hoff@uni-due.de</t>
  </si>
  <si>
    <t>http://www.strassenbau.uni-essen.de</t>
  </si>
  <si>
    <t>Andreas Hofmann</t>
  </si>
  <si>
    <t>andreas.hofmann7@boschrexroth.de</t>
  </si>
  <si>
    <t>Andreas Hohn</t>
  </si>
  <si>
    <t>andreas.hohn@uni-due.de</t>
  </si>
  <si>
    <t>http://www.uni-due.de/ssc/tke</t>
  </si>
  <si>
    <t>Science Support Centre - SSC</t>
  </si>
  <si>
    <t>Wiss. Mitarbeiterinnen/Mitarbeiter, Science Support Centre - SSC</t>
  </si>
  <si>
    <t>Andreas Huber</t>
  </si>
  <si>
    <t>HuberAW@aol.com</t>
  </si>
  <si>
    <t>Andreas Hüttmann</t>
  </si>
  <si>
    <t>andreas.huettmann@uni-due.de</t>
  </si>
  <si>
    <t>https://www.uni-essen-haematologie.de/</t>
  </si>
  <si>
    <t>FB Medizin, Universitätsklinikum Essen, Klinik für Hämatologie und Stammzelltransplantation</t>
  </si>
  <si>
    <t>Klinik für Hämatologie</t>
  </si>
  <si>
    <t>Andreas Jaekel</t>
  </si>
  <si>
    <t>andreas.jaekel@uni-due.de</t>
  </si>
  <si>
    <t>Fakultät Biologie, Bionanotechnologie, AG Saccà</t>
  </si>
  <si>
    <t>Mitarbeiter/in, Bionanotechnologie</t>
  </si>
  <si>
    <t>andreas.jansen@uni-due.de</t>
  </si>
  <si>
    <t>https://www.uni-due.de/iaq/personal/jansen.php</t>
  </si>
  <si>
    <t>Wissenschaftliche/r Mitarbeiter/in, Forschungsabteilung Arbeitsmarkt - Integration - Mobilität (AIM)</t>
  </si>
  <si>
    <t>Andreas Jungmaier</t>
  </si>
  <si>
    <t>ajung@exp-math.uni-essen.de</t>
  </si>
  <si>
    <t>Informatik und Wirtschaftsinformatik</t>
  </si>
  <si>
    <t>Andreas Jürgens</t>
  </si>
  <si>
    <t>andreas.juergens@uni-due.de</t>
  </si>
  <si>
    <t>Andreas Jüschke</t>
  </si>
  <si>
    <t>andreas.jueschke@uni-due.de</t>
  </si>
  <si>
    <t>http://www.uni-due.de/politik/jueschke.php</t>
  </si>
  <si>
    <t>Institut für Politikwissenschaft - Fakultät für Gesellschaftswissenschaften</t>
  </si>
  <si>
    <t>Andreas Karl Wagner</t>
  </si>
  <si>
    <t>andreas.wagner@uni-duisburg-essen.de</t>
  </si>
  <si>
    <t>Andreas Klein</t>
  </si>
  <si>
    <t>andreas.klein@uni-due.de</t>
  </si>
  <si>
    <t>http://www.msm.uni-duisburg-essen.de/index.php?id=970&amp;tx_eduext_pi1[showUid]=25&amp;cHash=eada7a5904</t>
  </si>
  <si>
    <t>MSM/Fakultät Betriebswirtschaft</t>
  </si>
  <si>
    <t>Hochschulassistent/in, Lehrstuhl für Marketing</t>
  </si>
  <si>
    <t>Andreas Kleine</t>
  </si>
  <si>
    <t>andreas.kleine@uni-due.de</t>
  </si>
  <si>
    <t>https://www.uni-due.de/verwaltung/organisation/gbm_msrtechnik.php</t>
  </si>
  <si>
    <t>Dezernat Gebäudemanagement (Technisches Gebäudemanagement)</t>
  </si>
  <si>
    <t>Sachgebietsleiter/in, Sachgebiet (5.2.3) MSR-Technik/Gebäudeautomation (Mess-, Steuer- und Regelungstechnik, Gebäudeleittechnik, Zentrale Leittechnik, Energiemanagement)</t>
  </si>
  <si>
    <t>Honorarprofessor/in, Institut für Politikwissenschaft</t>
  </si>
  <si>
    <t>Andreas Kraus</t>
  </si>
  <si>
    <t>andreas.kraus@uni-due.de</t>
  </si>
  <si>
    <t>ZMB - Institut Experimentelle Immunologie und Bildgebung (IEIB)</t>
  </si>
  <si>
    <t>Andreas Kribben</t>
  </si>
  <si>
    <t>andreas.kribben@uni-due.de</t>
  </si>
  <si>
    <t>http://www.uk-essen.de/nephrologie/</t>
  </si>
  <si>
    <t>Gruppe der Professorinnen und Professoren, Prüfungsausschuss Medizin-Management ; Direktor/in, Klinik für Nephrologie</t>
  </si>
  <si>
    <t>Andreas Kutscha</t>
  </si>
  <si>
    <t>andreas.kutscha@uni-due.de</t>
  </si>
  <si>
    <t>Mitarbeiter/in Campus Essen, Sachgebiet (5.2.3) MSR-Technik/Gebäudeautomation (Mess-, Steuer- und Regelungstechnik, Gebäudeleittechnik, Zentrale Leittechnik, Energiemanagement)</t>
  </si>
  <si>
    <t>Andreas Köpfer</t>
  </si>
  <si>
    <t>andreas.koepfer@uni-due.de</t>
  </si>
  <si>
    <t>Vertretungsprofessur ist beendet</t>
  </si>
  <si>
    <t>Andreas Körber</t>
  </si>
  <si>
    <t>Andreas.Koerber@uk-essen.de</t>
  </si>
  <si>
    <t>Klinik für Dermatologie im Universitätsklinikum Essen</t>
  </si>
  <si>
    <t>Privatdozent/in, Klinik für Dermatologie</t>
  </si>
  <si>
    <t>andreas.langfeld@uni-due.de</t>
  </si>
  <si>
    <t>http://www.andreaslangfeld.com</t>
  </si>
  <si>
    <t>Andreas Lutter</t>
  </si>
  <si>
    <t>andreas.lutter@uni-due.de</t>
  </si>
  <si>
    <t>Wissenschaftliche/r Mitarbeiter/in, Informations- und Beratungszentrum Gesellschaftswissenschaften</t>
  </si>
  <si>
    <t>Dipl. Hdl.</t>
  </si>
  <si>
    <t>Andreas Markus Kempf</t>
  </si>
  <si>
    <t>https://www.uni-due.de/ivg/fluiddynamik/en/kempf.php</t>
  </si>
  <si>
    <t>Leiter, Fluiddynamik</t>
  </si>
  <si>
    <t>https://sse.uni-due.de</t>
  </si>
  <si>
    <t>WiWi / ICB / paluno</t>
  </si>
  <si>
    <t>Akademische/r Rätin/Rat, Software Systems Engineering</t>
  </si>
  <si>
    <t>Andreas Michael Henze</t>
  </si>
  <si>
    <t>Andreas.Henze@uni-due.de</t>
  </si>
  <si>
    <t>Mitarbeiter/in, Sachgebiet (5.2.2) Elektrotechnik (Klein- u. Mittelspannungs-, Aufzugs-, Gefahrenmelde-, Beleuchtungstechnik, sonstige Anlagen der Elektrotechnik, Betriebsmittelprüfung, Zentrallager)</t>
  </si>
  <si>
    <t>andreas.michels@uni-due.de</t>
  </si>
  <si>
    <t>http://www.uni-due.de/zim/organisation/mitarbeiterInnen/</t>
  </si>
  <si>
    <t>Mitarbeiter/in, Kommunikations- und Informationsdienste (KI)</t>
  </si>
  <si>
    <t>Dipl.-Math., M.A.</t>
  </si>
  <si>
    <t>Andreas Moser</t>
  </si>
  <si>
    <t>andreas.moser@uni-due.de</t>
  </si>
  <si>
    <t>Andreas Mühlbacher</t>
  </si>
  <si>
    <t>andreas.muehlbacher@stud.uni-due.de</t>
  </si>
  <si>
    <t>---, Theoretische Physik ; Doktorand/in, Arbeitsgruppe Prof. Guhr</t>
  </si>
  <si>
    <t>andreas.mueller@uni-due.de</t>
  </si>
  <si>
    <t>andreas.niederberger@uni-due.de</t>
  </si>
  <si>
    <t>Professor/in, Philosophie</t>
  </si>
  <si>
    <t>Wissenschaftliche/r Mitarbeiter/in, Allgemeine Psychologie: Kognition</t>
  </si>
  <si>
    <t>Andreas Osterloh</t>
  </si>
  <si>
    <t>andreas.osterloh@uni-due.de</t>
  </si>
  <si>
    <t>Priv.-Doz. Dr. rer.nat.</t>
  </si>
  <si>
    <t>Wissenschaftliche/r Mitarbeiter/in, Institut für Schiffstechnik, Meerestechnik und Transportsysteme</t>
  </si>
  <si>
    <t>Andreas Pottmeier</t>
  </si>
  <si>
    <t>pottmeier@traffic.uni-duisburg.de</t>
  </si>
  <si>
    <t>Andreas Prokscha</t>
  </si>
  <si>
    <t>andreas.prokscha@uni-due.de</t>
  </si>
  <si>
    <t>Andreas Rauch</t>
  </si>
  <si>
    <t>arauch@uni-bonn.de</t>
  </si>
  <si>
    <t>Lehrbeauftragte/r, Institut für Politikwissenschaft ; Fakultät für Gesellschaftswissenschaften</t>
  </si>
  <si>
    <t>https://www.uni-due.de/physik/dekanat/areichert.php</t>
  </si>
  <si>
    <t>Öffentlichkeitsbeauftragte/r, Dekanat Fakultät für Physik ; Stellv. Mitglied Gruppe der akad. Mitarbeiter/innen, Promotionsausschuss Physik ; Stellv. Mitglied Gruppe der akad. Mitarbeiter/innen, Fakultätsrat Physik</t>
  </si>
  <si>
    <t>Dr.rer.nat.</t>
  </si>
  <si>
    <t>Akad. Oberrätin/-rat, Allgemeine und Theoretische Elektrotechnik</t>
  </si>
  <si>
    <t>Andreas Roedl</t>
  </si>
  <si>
    <t>andreas.roedl@uni-essen.de</t>
  </si>
  <si>
    <t>Andreas Rüther</t>
  </si>
  <si>
    <t>Andreas.Ruether@uni-due.de</t>
  </si>
  <si>
    <t>Professorinnen/Professoren, Geschichte</t>
  </si>
  <si>
    <t>Andreas Sabelfeld</t>
  </si>
  <si>
    <t>andreas.sabelfeld@uni-due.de</t>
  </si>
  <si>
    <t>Dezernat Gebäudemanagement, SG 5.2.2. Elektrotechnik</t>
  </si>
  <si>
    <t>Technische/r Mitarbeiter/in, Angewandte Klimatologie und Landschaftsökologie ; Ingenieurwissenschaften</t>
  </si>
  <si>
    <t>Andreas Schmitt</t>
  </si>
  <si>
    <t>andreas.schmitt@uni-due.de</t>
  </si>
  <si>
    <t>Wissenschaftliche/r Mitarbeiter/in, Organisations- und Personalökonomie</t>
  </si>
  <si>
    <t>Dipl.-Kfm.</t>
  </si>
  <si>
    <t>Andreas Schnurbusch</t>
  </si>
  <si>
    <t>hauslb@uni-due.de</t>
  </si>
  <si>
    <t>Mitarbeiter/in, Sachgebiet (5.1.3) Liegenschaftsverwaltung (Campus Duisburg)</t>
  </si>
  <si>
    <t>Andreas Scholz</t>
  </si>
  <si>
    <t>andreas.scholz@uni-due.de</t>
  </si>
  <si>
    <t>Andreas Schulz</t>
  </si>
  <si>
    <t>schulz.andreas@eglv.de</t>
  </si>
  <si>
    <t>http://www.uni-due.de/wasserbau</t>
  </si>
  <si>
    <t>Institut für Wasserbau und Wasserwirtschaft</t>
  </si>
  <si>
    <t>Lehrbeauftragte/r, Wasserbau und Wasserwirtschaft</t>
  </si>
  <si>
    <t>Andreas Schwarz</t>
  </si>
  <si>
    <t>andreas.schwarz@uni-due.de</t>
  </si>
  <si>
    <t>FB GeiWi- Institut für Kunst und Kunstwissenschaft</t>
  </si>
  <si>
    <t>Privatdozent/in, Institut für Kunst und Kunstwissenschaft</t>
  </si>
  <si>
    <t>Andreas Schüler</t>
  </si>
  <si>
    <t>a.schueler@retina.to</t>
  </si>
  <si>
    <t>Zentrum für Augenheilkunde</t>
  </si>
  <si>
    <t>Andreas Serin</t>
  </si>
  <si>
    <t>andreas.serin@uni-due.de</t>
  </si>
  <si>
    <t>Wissenschaftliche/r Mitarbeiter/in, Lehrstuhl für Produktionswirtschaft und Supply Chain Management</t>
  </si>
  <si>
    <t>http://www.uni-due.de/geotechnik</t>
  </si>
  <si>
    <t>Fakultät Ingenieurwissenschaften, Abteilung Bauwissenschaften</t>
  </si>
  <si>
    <t>Weitere Mitarbeiter/in, Geotechnik</t>
  </si>
  <si>
    <t>Andreas Sprengel</t>
  </si>
  <si>
    <t>andreas.sprengel@uni-due.de</t>
  </si>
  <si>
    <t>Fakultät Biologie, ZMB, AG Saccà</t>
  </si>
  <si>
    <t>Wissenschaftliche/r Mitarbeiter/in, Bionanotechnologie</t>
  </si>
  <si>
    <t>andreas.sprick@uni-due.de</t>
  </si>
  <si>
    <t>Universitätsbibliothek, Dezernat Benutzung / Fachreferat</t>
  </si>
  <si>
    <t>Wiss. Mitarbeiterinnen/Mitarbeiter, Universitätsbibliothek</t>
  </si>
  <si>
    <t>Andreas Stöhr</t>
  </si>
  <si>
    <t>andreas.stoehr@uni-due.de</t>
  </si>
  <si>
    <t>Vertretung einer Professur, Optoelektronik</t>
  </si>
  <si>
    <t>Andreas Tacke</t>
  </si>
  <si>
    <t>sdantack@uni-duisburg.de</t>
  </si>
  <si>
    <t>Andreas Tigges</t>
  </si>
  <si>
    <t>Andreas.Tigges@uni-due.de</t>
  </si>
  <si>
    <t>Dezernat Gebäudemanagement, SG Versorgungstechnik, Kältetechnik</t>
  </si>
  <si>
    <t>Mitarbeiter/in Campus Duisburg, Sachgebiet (5.2.1) Versorgungstechnik (Raumluft-, Heizungs-, Sanitär-, Kältetechnik, sonstige Anlagen der Versorgungstechnik, Mechanische Werkstatt)</t>
  </si>
  <si>
    <t>Wissenschaftliche/r Mitarbeiter/in, Fluiddynamik</t>
  </si>
  <si>
    <t>Dipl.-Phys. Oec.</t>
  </si>
  <si>
    <t>Andreas Waruschewski</t>
  </si>
  <si>
    <t>waruschewski@tee.uni-essen.de</t>
  </si>
  <si>
    <t>Wissenschaftliche/r Mitarbeiter/in, Technik der Energieversorgung und Energieanlagen</t>
  </si>
  <si>
    <t>Andreas Wegner</t>
  </si>
  <si>
    <t>andreas.wegner@uni-due.de</t>
  </si>
  <si>
    <t>Wissenschaftliche/r Mitarbeiter/in, Fertigungstechnik</t>
  </si>
  <si>
    <t>Andreas Weissmann</t>
  </si>
  <si>
    <t>andreas.weissmann@uni-due.de</t>
  </si>
  <si>
    <t>Wissenschaftliche/r Mitarbeiter/in, Virtuelle Produktentwicklung</t>
  </si>
  <si>
    <t>Andreas Wiesner</t>
  </si>
  <si>
    <t>andreas.wiesner@stud.uni-due.de</t>
  </si>
  <si>
    <t>Andreas Wolff</t>
  </si>
  <si>
    <t>andreas.wolff@uni-due.de</t>
  </si>
  <si>
    <t>Technische/r Mitarbeiter/in, Gießereimaschinen</t>
  </si>
  <si>
    <t>andreas.wucher@uni-due.de</t>
  </si>
  <si>
    <t>---, Experimentalphysik</t>
  </si>
  <si>
    <t>andreas.woempener@uni-due.de</t>
  </si>
  <si>
    <t>http://www.uni-due.de/controlling/home.php</t>
  </si>
  <si>
    <t>Fakultät für Ingenieurwissenschaften, Abteilung Maschinenbau und Verfahrenstechnik</t>
  </si>
  <si>
    <t>Universitätsprofessor/in, ABWL und  Controlling ; Gruppe der Professorinnen und Professoren, Promotionsausschuss Maschinenbau ; Vorsitzender, Prüfungsausschuss Wirtschaftsingenieurwesen ; Stellv. Vorsitz, Prüfungsausschuss Automotive Engineering &amp; Management</t>
  </si>
  <si>
    <t>Andreas Zinke</t>
  </si>
  <si>
    <t>andreas.zinke@uni-due.de</t>
  </si>
  <si>
    <t>Universitätsbibliothek, Digitale Bibliothek / Benutzung</t>
  </si>
  <si>
    <t>Andreas Zolnowski</t>
  </si>
  <si>
    <t>andreas.zolnowski@stud.uni-duisburg-essen.de</t>
  </si>
  <si>
    <t>Andreas von der Heiden</t>
  </si>
  <si>
    <t>andreas.vonderheiden@uni-due.de</t>
  </si>
  <si>
    <t>Dezernat Wirtschaft und Finanzen</t>
  </si>
  <si>
    <t>Mitarbeiter/in (Druckzentrum), Sachgebiet (6.4) Innere Dienste</t>
  </si>
  <si>
    <t>Andree Christianhemmers</t>
  </si>
  <si>
    <t>Christianhemmers@uni-duisburg.de</t>
  </si>
  <si>
    <t>Andree Krupski</t>
  </si>
  <si>
    <t>andree.krupski@uni-duisburg-essen.de</t>
  </si>
  <si>
    <t>Andree Schnichels</t>
  </si>
  <si>
    <t>andree.schnichels@uni-due.de</t>
  </si>
  <si>
    <t>Wissenschaftliche/r Mitarbeiter/in, Energieverfahrenstechnik und Energiesysteme</t>
  </si>
  <si>
    <t>Andrei Ivlian Andreescu</t>
  </si>
  <si>
    <t>sdanandr@uni-duisburg.de</t>
  </si>
  <si>
    <t>http://www.uni-due.de/materials/</t>
  </si>
  <si>
    <t>Institut für Materialwissenschaft</t>
  </si>
  <si>
    <t>Wiss. Mitarbeiterinnen/Mitarbeiter, Materialwissenschaft</t>
  </si>
  <si>
    <t>Wissenschaftliche/r Mitarbeiter/in, Mathematik</t>
  </si>
  <si>
    <t>Andreja Frilling</t>
  </si>
  <si>
    <t>Andreja.frilling@uk-essen.de</t>
  </si>
  <si>
    <t>Klinik für Allgemein-, Viszeral- und Transplantationschirugie</t>
  </si>
  <si>
    <t>Andrew Leis</t>
  </si>
  <si>
    <t>leis@uni-duisburg.de</t>
  </si>
  <si>
    <t>Wissenschaftliche/r Mitarbeiter/in, Institut für Grenzflächen-Biotechnologie</t>
  </si>
  <si>
    <t>andrew.vanross@uni-due.de</t>
  </si>
  <si>
    <t>GeiWi/Hist. Institut</t>
  </si>
  <si>
    <t>Andrey Beznogov</t>
  </si>
  <si>
    <t>andrei@thp.uni-duisburg.de</t>
  </si>
  <si>
    <t>Fachbereich Physik</t>
  </si>
  <si>
    <t>Andrey Krekhov</t>
  </si>
  <si>
    <t>andrey.krekhov@uni-due.de</t>
  </si>
  <si>
    <t>Wissenschaftliche/r Mitarbeiter/in, Hochleistungsrechnen</t>
  </si>
  <si>
    <t>Andrey Timofeev</t>
  </si>
  <si>
    <t>timofeev@iem.uni-due.de</t>
  </si>
  <si>
    <t>Andriy Kuklya</t>
  </si>
  <si>
    <t>andriy.kuklya@uni-due.de</t>
  </si>
  <si>
    <t>https://www.uni-due.de/iac/2014_andriy_kuklya.php</t>
  </si>
  <si>
    <t>Andriy Shaleva</t>
  </si>
  <si>
    <t>Andriy.Shaleva@uk-essen.de</t>
  </si>
  <si>
    <t>Klinik für Urologie am Universitätsklinikum Essen</t>
  </si>
  <si>
    <t>Facharzt/-ärztin, Klinik für Urologie</t>
  </si>
  <si>
    <t>André Achterberg</t>
  </si>
  <si>
    <t>andre.achterberg@uni-due.de</t>
  </si>
  <si>
    <t>Dezernat Gebäudemanagement, SG Bauangelegenheiten</t>
  </si>
  <si>
    <t>Mitarbeiter/in Campus Essen, Sachgebiet (5.1.1) Bauangelegenheiten Essen</t>
  </si>
  <si>
    <t>Fakultät für Gesellschaftswissenschaften / Institut für Soziologie</t>
  </si>
  <si>
    <t>André Böskens</t>
  </si>
  <si>
    <t>andre.boeskens@uni-due.de</t>
  </si>
  <si>
    <t>Dezernat Gebäudemanagement, Versorgungstechnik - Kältetechnik</t>
  </si>
  <si>
    <t>André Gröschel</t>
  </si>
  <si>
    <t>andre.groeschel@uni-due.de</t>
  </si>
  <si>
    <t>https://www.uni-due.de/chemie/groeschel-lab/</t>
  </si>
  <si>
    <t>André Hollstein</t>
  </si>
  <si>
    <t>andre.hollstein@uni-duisburg-essen.de</t>
  </si>
  <si>
    <t>Wissenschaftliche/r Mitarbeiter/in, Lehrstuhl für Mediendidaktik und Wissensmanagement</t>
  </si>
  <si>
    <t>André Jagoda</t>
  </si>
  <si>
    <t>andre.jagoda@uni-due.de</t>
  </si>
  <si>
    <t>Dezernat Digitale Transformation und Akademisches Controlling</t>
  </si>
  <si>
    <t>André Kreft</t>
  </si>
  <si>
    <t>andre.kreft@uni-due.de</t>
  </si>
  <si>
    <t>Fakultät für Biologie</t>
  </si>
  <si>
    <t>Geschäftsführer/in, Dekanat Fakultät Biologie</t>
  </si>
  <si>
    <t>Dipl. Umweltwiss.</t>
  </si>
  <si>
    <t>andre.loibl@uni-due.de</t>
  </si>
  <si>
    <t>Wissenschaftliche/r Mitarbeiter/in, Rechnereinsatz in der Konstruktion</t>
  </si>
  <si>
    <t>andre.matos-de-souza@uni-due.de</t>
  </si>
  <si>
    <t>André Maun</t>
  </si>
  <si>
    <t>andre.maun@uni-due.de</t>
  </si>
  <si>
    <t>andre.mueller@uni-due.de</t>
  </si>
  <si>
    <t>EMPI - Institut für Energie- und Material-Prozesse - RF</t>
  </si>
  <si>
    <t>Bauwissenschaften</t>
  </si>
  <si>
    <t>Gruppe der Professorinnen und Professoren, Prüfungsausschuss ; Universitätsprofessor/in, Wasserbau und Wasserwirtschaft ; Universitätsprofessor/in, Baukonstruktion ; Stellv. Mitglied, Praktikantenausschuss ; Gruppe der Professorinnen und Professoren, Abteilungskonferenz</t>
  </si>
  <si>
    <t>andre.schmitz.nano@uni-due.de</t>
  </si>
  <si>
    <t>IVG / NPPT / AG Aerosoltechnik</t>
  </si>
  <si>
    <t>Wiss. Mitarbeiterinnen/Mitarbeiter, Prof. Probst</t>
  </si>
  <si>
    <t>André Winter</t>
  </si>
  <si>
    <t>andre.winter@uni-due.de</t>
  </si>
  <si>
    <t>https://www.uni-due.de/verwaltung/udz/</t>
  </si>
  <si>
    <t>Mitarbeiter/in, Sachgebiet 6.4 - Innere Dienste (Druckzentrum)</t>
  </si>
  <si>
    <t>Fak. für Mathematik</t>
  </si>
  <si>
    <t>Andrés Kecskeméthy</t>
  </si>
  <si>
    <t>andres.kecskemethy@uni-due.de</t>
  </si>
  <si>
    <t>http://www.uni-due.de/mechanikb/</t>
  </si>
  <si>
    <t>Stellv. Vorsitz, Promotionsausschuss Maschinenbau ; Universitätsprofessor/in, Mechanik und Robotik</t>
  </si>
  <si>
    <t>https://www.uni-due.de/iaq/personal/karacic.php</t>
  </si>
  <si>
    <t>Anette Casella</t>
  </si>
  <si>
    <t>dazdaf@uni-due.de</t>
  </si>
  <si>
    <t>http://www.uni-due.de/soziologie</t>
  </si>
  <si>
    <t>Lehrkraft für besondere Aufgaben, Institut für Soziologie</t>
  </si>
  <si>
    <t>Angel Leandro Torres Pérez</t>
  </si>
  <si>
    <t>Angela De Oliveira</t>
  </si>
  <si>
    <t>angela.oliveira@stud.uni-duisburg-essen.de</t>
  </si>
  <si>
    <t>Angela Gallert</t>
  </si>
  <si>
    <t>angela.gallert@uni-due.de</t>
  </si>
  <si>
    <t>Personalrat der wissenschaftlich und künstlerisch Beschäftigten</t>
  </si>
  <si>
    <t>https://www.uni-due.de/biwi/lls/angela_heine.php</t>
  </si>
  <si>
    <t>Universitätsprofessor/in, Institut für Psychologie ; Stellvertreter/in, Institut für Psychologie</t>
  </si>
  <si>
    <t>Angela Luise Heinemann</t>
  </si>
  <si>
    <t>angela.heinemann@uni-due.de</t>
  </si>
  <si>
    <t>Angela Poddig</t>
  </si>
  <si>
    <t>angela.poddig@uni-due.de</t>
  </si>
  <si>
    <t>Sekretariat, Experimentalphysik ; Sekretariat, Arbeitsgruppe Prof. Horn-von Hoegen</t>
  </si>
  <si>
    <t>sandmann.office@uni-due.de</t>
  </si>
  <si>
    <t>http://www.uni-duisburg-essen.de/biologiedidaktik</t>
  </si>
  <si>
    <t>Professor/in, Didaktik der Biologie I</t>
  </si>
  <si>
    <t>stercken-ude@t-online.de</t>
  </si>
  <si>
    <t>Kunstwissenschaft/ Geisteswissenschaften</t>
  </si>
  <si>
    <t>Vertretung einer Professur, Institut für Kunst und Kunstwissenschaft</t>
  </si>
  <si>
    <t>https://www.uni-due.de/biwi/pings/sekretariat.php</t>
  </si>
  <si>
    <t>Professoren i.R., Institut für Psychologie</t>
  </si>
  <si>
    <t>angegarciamv@yahoo.com</t>
  </si>
  <si>
    <t>http://www.uni-due.de/zoologie/garcia-montero/</t>
  </si>
  <si>
    <t>Doktorand/in, Allgemeine Zoologie</t>
  </si>
  <si>
    <t>Angelika Behnke</t>
  </si>
  <si>
    <t>angelika.behnke@uni-due.de</t>
  </si>
  <si>
    <t>Geisteswissenschaften/Dekanat</t>
  </si>
  <si>
    <t>Stud.-Dir. i. HD, Massivbau ; Gruppe der akademischen Mitarbeiterinnen und Mitarbeiter, Gleichstellungskommission</t>
  </si>
  <si>
    <t>Angelika Günther</t>
  </si>
  <si>
    <t>angelika.guenther@uni-due.de</t>
  </si>
  <si>
    <t>Wissenschaftliche/r Mitarbeiter/in, Personal und Unternehmensführung</t>
  </si>
  <si>
    <t>Angelika Holthausen</t>
  </si>
  <si>
    <t>angelika.holthausen@uni-due.de</t>
  </si>
  <si>
    <t>Angelika Köffer</t>
  </si>
  <si>
    <t>Angelika.Koeffer@uni-due.de</t>
  </si>
  <si>
    <t>Sekretariat, Historisches Institut</t>
  </si>
  <si>
    <t>https://www.uni-due.de/iaq/personal/kuemmerling.php</t>
  </si>
  <si>
    <t>Angelika Lau</t>
  </si>
  <si>
    <t>angelika.lau@uni-due.de</t>
  </si>
  <si>
    <t>Wissenschaftliche/r Mitarbeiter/in, Lehrstuhl für Personal und Unternehmensführung</t>
  </si>
  <si>
    <t>Angelika Lingelbach</t>
  </si>
  <si>
    <t>angelika.lingelbach@uk-essen.de</t>
  </si>
  <si>
    <t>Zentrum für Kinder- und Jugendmedizin am Universitätsklinikum Essen</t>
  </si>
  <si>
    <t>Geschäftsführende/r Sekretär/in, Zentrum für Kinder- und Jugendmedizin</t>
  </si>
  <si>
    <t>Angelika Möschter</t>
  </si>
  <si>
    <t>angelika.moeschter@uni-due.de</t>
  </si>
  <si>
    <t>Mitarbeiter/in, Sachgebiet (4.4) Allgemeine, wirtschaftliche und sonstige Personalangelegenheiten, Zentrale Beihilfestelle</t>
  </si>
  <si>
    <t>Angelika Sailer</t>
  </si>
  <si>
    <t>angelika.sailer@uni-due.de</t>
  </si>
  <si>
    <t>http://www.wpar.wiwi.uni-due.de/</t>
  </si>
  <si>
    <t>WiWi / IBES / WPAR</t>
  </si>
  <si>
    <t>Sekretariat, Wirtschaftsprivat- und Arbeitsrecht ; WiWi / IBES</t>
  </si>
  <si>
    <t>angelika.streich@uni-due.de</t>
  </si>
  <si>
    <t>Angelina Elsing</t>
  </si>
  <si>
    <t>angelina.elsing@uni-due.de</t>
  </si>
  <si>
    <t>https://www.uni-due.de/verwaltung/organisation/wifi_finanzmanagement_controlling.php</t>
  </si>
  <si>
    <t>Mitarbeiter/-in im, Sachgebiet (6.1) Finanzmanagement und Controlling</t>
  </si>
  <si>
    <t>Zentrum für Logistik und Verkehr (ZLV)</t>
  </si>
  <si>
    <t>Geschäftsführer/in, Zentrum für Logistik &amp; Verkehr</t>
  </si>
  <si>
    <t>Anika Blümke</t>
  </si>
  <si>
    <t>anika.bluemke@uni-due.de</t>
  </si>
  <si>
    <t>Fakultät Biologie, ZMB, Mikrobiologie II, AG Ehrmann</t>
  </si>
  <si>
    <t>Wissenschaftliche/r Mitarbeiter/in, Mikrobiologie II</t>
  </si>
  <si>
    <t>Anika Löffler</t>
  </si>
  <si>
    <t>anika.loeffler@uni-due.de</t>
  </si>
  <si>
    <t>http://www.uni-due.de/verwaltung/organisation/peo_professoren.php</t>
  </si>
  <si>
    <t>Mitarbeiter/in, Sachgebiet (4.1) Berufungsmanagement und Personalangelegenheiten der Professorinnen und Professoren</t>
  </si>
  <si>
    <t>Anika Marko</t>
  </si>
  <si>
    <t>anika.marko@uni-due.de</t>
  </si>
  <si>
    <t>Fakultät Biologie, Abt. Molekulare Genetik II</t>
  </si>
  <si>
    <t>Technische/r Mitarbeiter/in, Molekulare Genetik II ; Technische/r Mitarbeiter/in, Molekulare Genetik II</t>
  </si>
  <si>
    <t>Anika Nentwich</t>
  </si>
  <si>
    <t>anika.nentwich@stud.uni-duisburg-essen.de</t>
  </si>
  <si>
    <t>Anika Nissen</t>
  </si>
  <si>
    <t>anika.nissen@icb.uni-due.de</t>
  </si>
  <si>
    <t>https://www.iis.wiwi.uni-due.de</t>
  </si>
  <si>
    <t>Wissenschaftliche/r Mitarbeiter/in, Wirtschaftsinformatik und integrierte Informationssysteme (IIS)</t>
  </si>
  <si>
    <t>Anika Schinköth</t>
  </si>
  <si>
    <t>anika.schinkoeth@uni-due.de</t>
  </si>
  <si>
    <t>Fakultät Biologie</t>
  </si>
  <si>
    <t>Anika Sokolowski</t>
  </si>
  <si>
    <t>anika.sokolowski@uni-essen.de</t>
  </si>
  <si>
    <t>Anika Stritzel</t>
  </si>
  <si>
    <t>stritzel@die-fuehrungskraefte.de</t>
  </si>
  <si>
    <t>Lehrbeauftragte/r, Wirtschaftsprivat- und Arbeitsrecht</t>
  </si>
  <si>
    <t>Ass.</t>
  </si>
  <si>
    <t>Anika Thanscheidt</t>
  </si>
  <si>
    <t>anika.thanscheidt@uni-due.de</t>
  </si>
  <si>
    <t>Lehrbeauftragte/r, Katholische Theologie</t>
  </si>
  <si>
    <t>Anika-Verena Huxsohl</t>
  </si>
  <si>
    <t>anika-verena.huxsohl@uni-duisburg-essen.de</t>
  </si>
  <si>
    <t>anil.dagdeviren@uni-due.de</t>
  </si>
  <si>
    <t>Wissenschaftliche/r Mitarbeiter/in, Produktentstehungsprozesse und Datenmanagement</t>
  </si>
  <si>
    <t>Anil Mengi</t>
  </si>
  <si>
    <t>mengi@iem.uni-due.de</t>
  </si>
  <si>
    <t>Institut für Experimentelle Mathematik</t>
  </si>
  <si>
    <t>Anita Benedict Emmanuel</t>
  </si>
  <si>
    <t>abz.pia1@uni-due.de</t>
  </si>
  <si>
    <t>Praktikant/in im Anerkennungsjahr, Akademisches Beratungs-Zentrum Studium und Beruf</t>
  </si>
  <si>
    <t>Anita Born</t>
  </si>
  <si>
    <t>anita.born@uni-due.de</t>
  </si>
  <si>
    <t>Anita Bruckschen</t>
  </si>
  <si>
    <t>anita.bruckschen@uni-due.de</t>
  </si>
  <si>
    <t>DU-E-KIDS Kindertagespflege Gruppe Orange</t>
  </si>
  <si>
    <t>Fakultät für Physik, Didaktik</t>
  </si>
  <si>
    <t>Wissenschaftliche/r Mitarbeiter/in, Arbeitsgruppe Prof. Härtig ; Akademische/r Rätin/Rat, Didaktik der Physik</t>
  </si>
  <si>
    <t>anita.winter@uni-due.de</t>
  </si>
  <si>
    <t>https://www.uni-due.de/mathematik/ag_winter/</t>
  </si>
  <si>
    <t>Professor/in, Personal FB Mathematik, Campus Essen ; Gruppe der Hochschullehrerinnen und Hochschullehrer, Kommission für Entwicklungsplanung und Finanzen ; Gruppe der Professorinnen und Professoren, Fakultätsrat</t>
  </si>
  <si>
    <t>Anja Cargill</t>
  </si>
  <si>
    <t>anja.cargill@uni-duisburg-essen.de</t>
  </si>
  <si>
    <t>Zentrum für Wasser- und Umweltforschung (ZWU)</t>
  </si>
  <si>
    <t>Anja Eckstein</t>
  </si>
  <si>
    <t>anja.eckstein@uk-essen.de</t>
  </si>
  <si>
    <t>Mitglied/er, Promotionsausschuss ; Universitätsprofessor/in, Klinik für Erkrankungen des vorderen Augenabschnittes</t>
  </si>
  <si>
    <t>Thermische Verfahrenstechnik</t>
  </si>
  <si>
    <t>Technische/r Mitarbeiter/in, Thermische Verfahrenstechnik</t>
  </si>
  <si>
    <t>Dipl.-Ing. Dipl.-Umweltwiss.</t>
  </si>
  <si>
    <t>http://www.uni-due.de/verwaltung/pruefungswesen/startseite.shtml</t>
  </si>
  <si>
    <t>Mitarbeiter/in, Sachgebiet Prüfungswesen</t>
  </si>
  <si>
    <t>anja.gampe@uni-due.de</t>
  </si>
  <si>
    <t>http://www.anjagampe.com</t>
  </si>
  <si>
    <t>Institut für Kommunikationswissenschaft</t>
  </si>
  <si>
    <t>Wissenschaftliche/r Mitarbeiter/in, Institut für Sozioökonomie</t>
  </si>
  <si>
    <t>https://www.uni-due.de/iaq/personal/gerlmaier.php</t>
  </si>
  <si>
    <t>http://www.uni-duisburg-essen.de/klimatologie</t>
  </si>
  <si>
    <t>Wissenschaftliche/r Mitarbeiter/in, Angewandte Klimatologie und Landschaftsökologie</t>
  </si>
  <si>
    <t>anja.koehler@uni-due.de</t>
  </si>
  <si>
    <t>Insitut für Experimentelle Immunologie und Bildgebung</t>
  </si>
  <si>
    <t>Wissenschaftliche/r Mitarbeiter/in, Experimentelle Immunologie und Bildgebung</t>
  </si>
  <si>
    <t>Anja Kück</t>
  </si>
  <si>
    <t>anja.kueck@uni-due.de</t>
  </si>
  <si>
    <t>Fakultät für Biologie/ Molekularbiologie 1</t>
  </si>
  <si>
    <t>https://www.uni-due.de/zmb/members/hoffmann/staff.shtml</t>
  </si>
  <si>
    <t>Biologie / ZMB / Bioinformatics &amp; Computational Biophysics</t>
  </si>
  <si>
    <t>Akademische/r Rätin/Rat, Bioinformatik and Computational Biophysics</t>
  </si>
  <si>
    <t>anja.laroche@uni-due.de</t>
  </si>
  <si>
    <t>http://www.uni-due.de/abz/a_laroche.shtml</t>
  </si>
  <si>
    <t>Anja Lhotak</t>
  </si>
  <si>
    <t>anja.lhotak@uni-due.de</t>
  </si>
  <si>
    <t>Mitarbeiter/in, Sachgebiet (6.1) Finanzmanagement und Controlling</t>
  </si>
  <si>
    <t>anja.mallat@uni-due.de</t>
  </si>
  <si>
    <t>https://www.uni-due.de/soziologie/mallat.php</t>
  </si>
  <si>
    <t>http://www.uni-due.de/biochemie</t>
  </si>
  <si>
    <t>Fachbereich BioGeo</t>
  </si>
  <si>
    <t>Akad. Oberrätin/-rat, Strukturelle und Medizinische Biochemie ; Gruppe der akademischen Mitarbeiterinnen und Mitarbeiter, Fakultätsrat Biologie</t>
  </si>
  <si>
    <t>https://www.uni-due.de/tech3chem/index.php</t>
  </si>
  <si>
    <t>Sekretariat, Jun.-Prof. Andronescu</t>
  </si>
  <si>
    <t>Anja Neumann</t>
  </si>
  <si>
    <t>anja.neumann@medman.uni-due.de</t>
  </si>
  <si>
    <t>https://www.mm.wiwi.uni-due.de</t>
  </si>
  <si>
    <t>Akademische/r Rätin/Rat, Medizin-Management</t>
  </si>
  <si>
    <t>Dr. Dr.</t>
  </si>
  <si>
    <t>Anja Niemann</t>
  </si>
  <si>
    <t>anja.niemann@medman.uni-due.de</t>
  </si>
  <si>
    <t>https://www.mm.wiwi.uni-due.de/</t>
  </si>
  <si>
    <t>Wissenschaftliche/r Mitarbeiter/in, Medizin-Management</t>
  </si>
  <si>
    <t>anja.pitton@uni-due.de</t>
  </si>
  <si>
    <t>Geschäftsführer/in, Zentrum für Lehrkräftebildung ; Gruppe der akademischen Mitarbeiterinnen und Mitarbeiter, Kommission für Lehre, Studium und Weiterbildung</t>
  </si>
  <si>
    <t>https://www.uni-due.de/ak_schulz/index_en.php</t>
  </si>
  <si>
    <t>Sekretariat, Prof. Schulz ; Sekretariat, Anorganische Chemie</t>
  </si>
  <si>
    <t>Anja Schmidt</t>
  </si>
  <si>
    <t>anja.schmidt@kwi-nrw.de</t>
  </si>
  <si>
    <t>Sachbearbeiter/in, Kulturwissenschaftliches Institut</t>
  </si>
  <si>
    <t>anja.schulte@uni-due.de</t>
  </si>
  <si>
    <t>Weitere Mitarbeiter/in, Mathematik ; Gruppe der weiteren Mitarbeiterinnen und Mitarbeiter, Fakultätsrat</t>
  </si>
  <si>
    <t>Anja Schürmann</t>
  </si>
  <si>
    <t>anja.schuermann@kwi-nrw.de</t>
  </si>
  <si>
    <t>Kulturwissenschaftliches Institut</t>
  </si>
  <si>
    <t>Anja Senz</t>
  </si>
  <si>
    <t>thomas.heberer@uni-due.de</t>
  </si>
  <si>
    <t>http://www.uni-due.de/oapol/</t>
  </si>
  <si>
    <t>Universitätsprofessor/in, Institut für Politikwissenschaft ; Universitätsprofessor/in, Studienberatung Politikwissenschaft ; Gruppe der Professorinnen und Professoren, Fachbereichsrat ; ---, Institut für Ostasienwissenschaften</t>
  </si>
  <si>
    <t>anja.steinbach@uni-due.de</t>
  </si>
  <si>
    <t>http://www.uni-due.de/soziologie/steinbach.php</t>
  </si>
  <si>
    <t>Universitätsprofessor/in, Institut für Soziologie ; Fakultät für Gesellschaftswissenschaften</t>
  </si>
  <si>
    <t>Anja Stratmann</t>
  </si>
  <si>
    <t>anja.stratmann@uni-due.de</t>
  </si>
  <si>
    <t>http://www.uni-due.de/verwaltung/pruefungswesen/muendliche_lap.shtml</t>
  </si>
  <si>
    <t>Mitarbeiter/in, Sachgebiet Campusmanagement ; Mitarbeiter/in, Dezernat Studierendenservice, Akademische u. hochschulpolitische Angelegenheiten</t>
  </si>
  <si>
    <t>anja.tervooren@uni-due.de</t>
  </si>
  <si>
    <t>http://www.uni-due.de/biwi/kindheitsforschung/tervooren.php</t>
  </si>
  <si>
    <t>anja.weiss@uni-due.de</t>
  </si>
  <si>
    <t>http://www.uni-due.de/soziologie/weiss.php</t>
  </si>
  <si>
    <t>FB Gesellschaftswissenschaften</t>
  </si>
  <si>
    <t>Gruppe der Professorinnen und Professoren, Fachbereichsrat ; Mitglied, Kommission für Diversity Management ; Professor/in, Institut für Soziologie ; Gesellschaftswissenschaften</t>
  </si>
  <si>
    <t>Mitarbeiter/in Campus Duisburg, Sachgebiet Prüfungswesen</t>
  </si>
  <si>
    <t>Anja-Desiree Senz</t>
  </si>
  <si>
    <t>anja.senz@uni-due.de</t>
  </si>
  <si>
    <t>http://www.konfuzius-institut-ruhr.de</t>
  </si>
  <si>
    <t>Konfuzius-Institut Metropole Ruhr</t>
  </si>
  <si>
    <t>Geschäftsführer/in, Konfuzius-Institut Metropole Ruhr e. V.</t>
  </si>
  <si>
    <t>https://www.uni-due.de/verwaltung/pruefungswesen/e_soziale_arbeit_startseite.php</t>
  </si>
  <si>
    <t>FB Bildungswissenschaften</t>
  </si>
  <si>
    <t>Wissenschaftliche/r Mitarbeiter/in, Institut für Erziehungswissenschaft ; Leiterin, Kontextsensible Professionalisierung im Praxissemester&amp;#8220; (KoPiP)</t>
  </si>
  <si>
    <t>Anke Bernotat</t>
  </si>
  <si>
    <t>anke.bernotat@uni-duisburg-essen.de</t>
  </si>
  <si>
    <t>Die Schreibwerkstatt  - IOS</t>
  </si>
  <si>
    <t>Lehrbeauftragte/r, Philosophie</t>
  </si>
  <si>
    <t>Anke Gärtner</t>
  </si>
  <si>
    <t>sabine.zix@uni-due.de</t>
  </si>
  <si>
    <t>Kontakt: Dr. Sabine Zix (Geschäftsstelle des Hochschulrats)</t>
  </si>
  <si>
    <t>Mitglied/er, Hochschulrat ; Kontakt: Günter van den Boom (Geschäftsstelle des Hochschulrats)</t>
  </si>
  <si>
    <t>Anke Hellwig</t>
  </si>
  <si>
    <t>anke.hellwig@uni-due.de</t>
  </si>
  <si>
    <t>http://www.uni-due.de/ssc</t>
  </si>
  <si>
    <t>SSC</t>
  </si>
  <si>
    <t>Stellv. Direktor/in, Science Support Centre - SSC</t>
  </si>
  <si>
    <t>Anke Karlshaus</t>
  </si>
  <si>
    <t>anke.karlshaus@uni-due.de</t>
  </si>
  <si>
    <t>Sachbearbeiter/in, Sachgebiet (5.1.1) Bauangelegenheiten Essen</t>
  </si>
  <si>
    <t>Anke Knevels</t>
  </si>
  <si>
    <t>anke.knevels@uni-due.de</t>
  </si>
  <si>
    <t>anke.kramer@uni-due.de</t>
  </si>
  <si>
    <t>https://www.lef.wiwi.uni-due.de/team/</t>
  </si>
  <si>
    <t>Anke Rahmacher</t>
  </si>
  <si>
    <t>anke.rahmacher@uni-due.de</t>
  </si>
  <si>
    <t>Gebäudemanagement</t>
  </si>
  <si>
    <t>Assistent/in, Dezernat Gebäudemanagement</t>
  </si>
  <si>
    <t>Anke Samel</t>
  </si>
  <si>
    <t>anke.samel@stud.uni-duisburg-essen.de</t>
  </si>
  <si>
    <t>http://www.uni-duisburg-essen.de/home/fb/zmb/arbeitsgruppen/ehrenhofer/de_index.shtml</t>
  </si>
  <si>
    <t>Anke Schepker</t>
  </si>
  <si>
    <t>anke.schepker@uni-due.de</t>
  </si>
  <si>
    <t>Anke Schlüter</t>
  </si>
  <si>
    <t>anke.schlueter@uk-essen.de</t>
  </si>
  <si>
    <t>Klinik für Hals-Nasen-Ohrenheilkunde am Universitätsklinikum Essen</t>
  </si>
  <si>
    <t>Wiss. Mitarbeiter/in und Wiss.  Assistent/in, Klinik für Hals-Nasen-Ohrenheilkunde</t>
  </si>
  <si>
    <t>anke.steinhoff@uni-due.de</t>
  </si>
  <si>
    <t>http://www.uni-due.de/anglistik/english_linguistics_in_essen/</t>
  </si>
  <si>
    <t>Abteilungssekretariat, Anglistik: Linguistik I - General Linguistics and Varieties of English ; Abteilungssekretariat, Anglistik: Postkoloniale Studien - Postcolonial Studies</t>
  </si>
  <si>
    <t>Mitarbeiter/in Campus Essen, Sachgebiet Prüfungswesen</t>
  </si>
  <si>
    <t>Anke Walendzik</t>
  </si>
  <si>
    <t>Anke.Walendzik@medman.uni-due.de</t>
  </si>
  <si>
    <t>Dr.rer.medic.</t>
  </si>
  <si>
    <t>Anke Wilms</t>
  </si>
  <si>
    <t>si443wi@uni-duisburg.de</t>
  </si>
  <si>
    <t>Ann-Christine Severmann</t>
  </si>
  <si>
    <t>Ann-Christine.Severmann@uni-due.de</t>
  </si>
  <si>
    <t>https://www.uni-due.de/zmb/members/vortkamp/staff.shtml</t>
  </si>
  <si>
    <t>Biologie / ZMB / Entwicklungsbiologie</t>
  </si>
  <si>
    <t>Wiss. Mitarbeiterinnen/Mitarbeiter, Entwicklungsbiologie</t>
  </si>
  <si>
    <t>Ann-Kathrin Lipki</t>
  </si>
  <si>
    <t>ann-kathrin.lipki@uni-due.de</t>
  </si>
  <si>
    <t>https://www.uni-due.de/familienservice/kinderbetreuung.shtml</t>
  </si>
  <si>
    <t>Kurzzeitbetreuung</t>
  </si>
  <si>
    <t>Pädagogische/r Mitarbeiter/in, Familienservice</t>
  </si>
  <si>
    <t>Ann-Kathrin Lobert</t>
  </si>
  <si>
    <t>ann-kathrin.lobert@uni-due.de</t>
  </si>
  <si>
    <t>https://www.uni-due.de/sport-und-bewegungswissenschaften/personal/lobert/index.php</t>
  </si>
  <si>
    <t>Lehrkraft für besondere Aufgaben, Institut für Sport- und Bewegungswissenschaften</t>
  </si>
  <si>
    <t>Ann-Katrin Bechtold</t>
  </si>
  <si>
    <t>ann-katrin.bechtold@stud.uni-duisburg-essen.de</t>
  </si>
  <si>
    <t>Ann-Katrin Fleurkens</t>
  </si>
  <si>
    <t>ann-katrin.peters@uni-due.de</t>
  </si>
  <si>
    <t>Bildungswissenschaften - Berufspädagogik / Berufsbildungsforschung</t>
  </si>
  <si>
    <t>Wissenschaftliche/r Mitarbeiter/in, Institut für Berufs- und Weiterbildung</t>
  </si>
  <si>
    <t>Ann-Kristin Elmer</t>
  </si>
  <si>
    <t>annkristinelmer@hotmail.com</t>
  </si>
  <si>
    <t>Ann-Kristin Rüther</t>
  </si>
  <si>
    <t>Ann-Marie Rahsing</t>
  </si>
  <si>
    <t>ann-marie.rahsing@uni-due.de</t>
  </si>
  <si>
    <t>Wissenschaftliche/r Mitarbeiter/in, Lehrstuhl für Versicherungsbetriebslehre und Risikomanagement</t>
  </si>
  <si>
    <t>Anna Brozda</t>
  </si>
  <si>
    <t>anna.brozda@uni-due.de</t>
  </si>
  <si>
    <t>Mercator School of Management, VWL</t>
  </si>
  <si>
    <t>Sekretariat, Lehrstuhl für New Economic Geography / East Asia</t>
  </si>
  <si>
    <t>anna.buecker@uni-due.de</t>
  </si>
  <si>
    <t>https://www.uni-due.de/dia/</t>
  </si>
  <si>
    <t>Lehrkraft für besondere Aufgaben, Institut für Psychologie</t>
  </si>
  <si>
    <t>https://www.uni-due.de/zhqe/team.php#ebert</t>
  </si>
  <si>
    <t>Zentrum für Hochschulqualitätsentwicklung (ZHQE)</t>
  </si>
  <si>
    <t>Wissenschaftliche/r Mitarbeiter/in, Zentrum für Hochschulqualitätsentwicklung</t>
  </si>
  <si>
    <t>Anna Fischer</t>
  </si>
  <si>
    <t>anna.fischer.7@uni-due.de</t>
  </si>
  <si>
    <t>https://www.uni-due.de/verwaltung/organisation/peo_wiss_wei.php</t>
  </si>
  <si>
    <t>anna.fricke@museum-folkwang.essen.de</t>
  </si>
  <si>
    <t>https://www.museum-folkwang.de/de/ueber-uns/kontaktteam/kontaktteam.html</t>
  </si>
  <si>
    <t>Museum Folkwang</t>
  </si>
  <si>
    <t>Anna Gorbachov</t>
  </si>
  <si>
    <t>anna.gorbachov@uni-due.de</t>
  </si>
  <si>
    <t>http://www.uni-due.de/iml/</t>
  </si>
  <si>
    <t>Stipendiat/-in, Metall- und Leichtbau</t>
  </si>
  <si>
    <t>anna@thp.uni-due.de</t>
  </si>
  <si>
    <t>Anna Günther</t>
  </si>
  <si>
    <t>anna.guenther@uni-due.de</t>
  </si>
  <si>
    <t>Universitätsbibliothek, Digitale Bibliothek</t>
  </si>
  <si>
    <t>Anna Haep</t>
  </si>
  <si>
    <t>anna.haep@uni-due.de</t>
  </si>
  <si>
    <t>Anna Jungblut</t>
  </si>
  <si>
    <t>s300175@uni-duisburg.de</t>
  </si>
  <si>
    <t>Anna Karen Esters</t>
  </si>
  <si>
    <t>webmaster@wiwi-essen.uni-duisburg-essen.de</t>
  </si>
  <si>
    <t>Anna Kocherscheidt</t>
  </si>
  <si>
    <t>anna.kocherscheidt@uni-due.de</t>
  </si>
  <si>
    <t>https://www.uni-due.de/verwaltung/organisation/justitiariat.php</t>
  </si>
  <si>
    <t>Stabsstelle Justitiariat</t>
  </si>
  <si>
    <t>Mitarbeiter/in, Justitiariat/Bereich 1 - Rechtsangelegenheiten</t>
  </si>
  <si>
    <t>Anna Köbrich</t>
  </si>
  <si>
    <t>anna.koebrich@uni-due.de</t>
  </si>
  <si>
    <t>https://www.uni-due.de/germanistik/pontzen/anna_koebrich.php</t>
  </si>
  <si>
    <t>Geisteswissenschaften/ Literaturwissenschaften</t>
  </si>
  <si>
    <t>Wiss. Mitarbeiterinnen/Mitarbeiter, Germanistik</t>
  </si>
  <si>
    <t>Anna Lea Bauernfeind</t>
  </si>
  <si>
    <t>lea.bauernfeind@uni-due.de</t>
  </si>
  <si>
    <t>http://www.uni-due.de/anglistik/sociolinguistics_lab/bauernfeind_lea</t>
  </si>
  <si>
    <t>Wiss. Mitarbeiterinnen/Mitarbeiter, Anglistik</t>
  </si>
  <si>
    <t>Anna Mashkovskaya</t>
  </si>
  <si>
    <t>anna.mashkovskaya@uni-due.de</t>
  </si>
  <si>
    <t>Zentrum für Lehrerbildung</t>
  </si>
  <si>
    <t>Wissenschaftliche/r Mitarbeiter/in, Geschichte</t>
  </si>
  <si>
    <t>Anna Mitchell</t>
  </si>
  <si>
    <t>anna.mitchell@uni-due.de</t>
  </si>
  <si>
    <t>Zentrum für Innere Medizin</t>
  </si>
  <si>
    <t>Anna.Neumann@medman.uni-due.de</t>
  </si>
  <si>
    <t>Sekretariat, Medizin-Management</t>
  </si>
  <si>
    <t>Anna Olshevska</t>
  </si>
  <si>
    <t>Anna Peck</t>
  </si>
  <si>
    <t>anna.peck@uni-due.de</t>
  </si>
  <si>
    <t>Anna Ploch</t>
  </si>
  <si>
    <t>anna.ploch@uni-due.de</t>
  </si>
  <si>
    <t>http://www.uni-due.de/verwaltung/organisation/peo_wiss_wei.php</t>
  </si>
  <si>
    <t>Anna Pröpper</t>
  </si>
  <si>
    <t>anna.proepper@icb.uni-due.de</t>
  </si>
  <si>
    <t>https://www.netcampus.de/</t>
  </si>
  <si>
    <t>Wissenschaftliche/r Mitarbeiter/in, Digital Business und  Digital Entrepreneurship (netCAMPUS)</t>
  </si>
  <si>
    <t>anna.quednau@uni-due.de</t>
  </si>
  <si>
    <t>Geisteswissenschaften/Germanistik Literaturwissenschaft</t>
  </si>
  <si>
    <t>Wissenschaftliche/r Mitarbeiter/in, Germanistik Literaturwissenschaft</t>
  </si>
  <si>
    <t>anna.renner@uni-due.de</t>
  </si>
  <si>
    <t>https://www.uni-due.de/imobis/</t>
  </si>
  <si>
    <t>Abteilung Bauwissenschaften, Institut für Mobilitäts- und Stadtplanung</t>
  </si>
  <si>
    <t>Wissenschaftliche/r Mitarbeiter/in, Mobilitäts- und Stadtplanung</t>
  </si>
  <si>
    <t>http://www.uni-due.de/biwi/bawb/rosendahl</t>
  </si>
  <si>
    <t>Mitglied/er, Prüfungsausschuss Erziehungswissenschaft ; Lehrkraft für besondere Aufgaben, Institut für Berufs- und Weiterbildung</t>
  </si>
  <si>
    <t>PD Dr. phil. habil.</t>
  </si>
  <si>
    <t>Anna Saave</t>
  </si>
  <si>
    <t>anna.saave@uni-jena.de</t>
  </si>
  <si>
    <t>Lehrbeauftragte/r, Fakultät für Gesellschaftswissenschaften</t>
  </si>
  <si>
    <t>anna.semisalova@uni-due.de</t>
  </si>
  <si>
    <t>Wissenschaftliche/r Mitarbeiter/in, Arbeitsgruppe Prof. Farle ; Gleichstellungsbeauftragte, Physik</t>
  </si>
  <si>
    <t>GesWi</t>
  </si>
  <si>
    <t>Wissenschaftliche/r Mitarbeiter/in, Institut für Ostasienwissenschaften</t>
  </si>
  <si>
    <t>Anna Storm</t>
  </si>
  <si>
    <t>anna.storm@stadt.wuppertal.de</t>
  </si>
  <si>
    <t>Anna Strashnenko</t>
  </si>
  <si>
    <t>anna.strashnenko@uni-due.de</t>
  </si>
  <si>
    <t>IOS-Fremdsprachenbereich</t>
  </si>
  <si>
    <t>anna.strommenger@uni-due.de</t>
  </si>
  <si>
    <t>GeiWi/Hist. Institut/Graduiertenkolleg 1919</t>
  </si>
  <si>
    <t>Anna Tarasova</t>
  </si>
  <si>
    <t>anna.tarasova@uni-due.de</t>
  </si>
  <si>
    <t>Anna Thelen</t>
  </si>
  <si>
    <t>anna.thelen@uni-due.de</t>
  </si>
  <si>
    <t>https://www.uni-due.de/gcplus/de/</t>
  </si>
  <si>
    <t>Science Support Center | Graduate Center Plus</t>
  </si>
  <si>
    <t>Anna Toodeh</t>
  </si>
  <si>
    <t>anna.toodeh@uni-due.de</t>
  </si>
  <si>
    <t>https://www.bwsl.msm.uni-due.de/team/anna-toodeh/</t>
  </si>
  <si>
    <t>Mercator School of Management</t>
  </si>
  <si>
    <t>Wissenschaftliche/r Mitarbeiter/in, Lehrstuhl für Betriebswirtschaftliche Steuerlehre</t>
  </si>
  <si>
    <t>Anna Viergever</t>
  </si>
  <si>
    <t>Anna Weißhardt</t>
  </si>
  <si>
    <t>anna.weisshardt@uni-due.de</t>
  </si>
  <si>
    <t>https://we-du-mint.de</t>
  </si>
  <si>
    <t>zdi-Zentrum DU.MINT Duisburg Niederrhein</t>
  </si>
  <si>
    <t>Wiss. Mitarbeiterinnen/Mitarbeiter, Ingenieurwissenschaften Dekanat</t>
  </si>
  <si>
    <t>Dipl. Geophys. M.Sc.</t>
  </si>
  <si>
    <t>Anna Wikarek</t>
  </si>
  <si>
    <t>anna.wikarek@stud.uni-due.de</t>
  </si>
  <si>
    <t>Anna Yuliarti Khodijah</t>
  </si>
  <si>
    <t>anna.khodijah@uni-due.de</t>
  </si>
  <si>
    <t>https://www.sitm.wiwi.uni-due.de</t>
  </si>
  <si>
    <t>Anna-Elisabeth Zirotzki</t>
  </si>
  <si>
    <t>anna.zirotzki@uni-duisburg-essen.de</t>
  </si>
  <si>
    <t>anna-katharina.jung@uni-due.de</t>
  </si>
  <si>
    <t>Anna-Katharina Schnippering, geb. Mlinski</t>
  </si>
  <si>
    <t>anna.schnippering@uni-due.de</t>
  </si>
  <si>
    <t>Mitarbeiter/in Campus Duisburg, Sachgebiet (5.1.3) Liegenschaftsverwaltung (Campus Duisburg)</t>
  </si>
  <si>
    <t>Anna-Lena Lauber</t>
  </si>
  <si>
    <t>Anna-lena.Lauber@uni-due.de</t>
  </si>
  <si>
    <t>http://www.marketing.wiwi.uni-due.de/team/</t>
  </si>
  <si>
    <t>Wissenschaftliche/r Mitarbeiter/in, Marketing und Handel</t>
  </si>
  <si>
    <t>Anna-Lena Scherer</t>
  </si>
  <si>
    <t>anna-lena.scherer@wiwinf.uni-due.de</t>
  </si>
  <si>
    <t>https://www.steuern.wiwi.uni-due.de/</t>
  </si>
  <si>
    <t>Wissenschaftliche/r Mitarbeiter/in, Unternehmensbesteuerung</t>
  </si>
  <si>
    <t>Anna-Maria Stricker</t>
  </si>
  <si>
    <t>anna.spiekermann@uni-due.de</t>
  </si>
  <si>
    <t>Wissenschaftliche/r Mitarbeiter/in, Lehrstuhl für Allgemeine Betriebswirtschaftslehre</t>
  </si>
  <si>
    <t>Annabell Mensing</t>
  </si>
  <si>
    <t>annabell.mensing@uni-due.de</t>
  </si>
  <si>
    <t>LE Geographie</t>
  </si>
  <si>
    <t>Wissenschaftliche/r Mitarbeiter/in, Geographie - Wirtschaftsgeographie, insbes. Verkehr und Logistik</t>
  </si>
  <si>
    <t>anne.beste@uni-due.de</t>
  </si>
  <si>
    <t>https://www.uni-due.de/verwaltung/organisation/peo_professoren.php</t>
  </si>
  <si>
    <t>Leiterin des, Sachgebiet (4.1) Berufungsmanagement und Personalangelegenheiten der Professorinnen und Professoren</t>
  </si>
  <si>
    <t>anne.busch-heizmann@uni-due.de</t>
  </si>
  <si>
    <t>Universitätsprofessor/in, Institut für Soziologie ; Fakultät für Gesellschaftswissenschaften Institut für Soziologie</t>
  </si>
  <si>
    <t>Anne C. Wittkamp</t>
  </si>
  <si>
    <t>anne.wittkamp@uni-due.de</t>
  </si>
  <si>
    <t>Zentrum für Informations- und Mediendienste (ZIM)</t>
  </si>
  <si>
    <t>Mitarbeiter/in, Zentrum für Informations- und Mediendienste (ZIM)</t>
  </si>
  <si>
    <t>Anne Christine Bosler</t>
  </si>
  <si>
    <t>anne.bosler@uni-due.de</t>
  </si>
  <si>
    <t>Lehrbeauftragte/r, Betriebswirtschaftslehre</t>
  </si>
  <si>
    <t>Anne Deitermann</t>
  </si>
  <si>
    <t>anne.deitermann@uni-due.de</t>
  </si>
  <si>
    <t>Sachgebietsleiter/in, Sachgebiet (6.1) Finanzmanagement und Controlling</t>
  </si>
  <si>
    <t>IngWi / BauWi / Institut für Materialwissenschaft</t>
  </si>
  <si>
    <t>Anne Hager</t>
  </si>
  <si>
    <t>anne.hager@uni-due.de</t>
  </si>
  <si>
    <t>Sekretariat, Didaktik der Physik ; Sekretariat</t>
  </si>
  <si>
    <t>Anne Horstmann</t>
  </si>
  <si>
    <t>anne.horstmann@uni-due.de</t>
  </si>
  <si>
    <t>https://www.uni-due.de/ub/index.php</t>
  </si>
  <si>
    <t>Universitätsbibliothek</t>
  </si>
  <si>
    <t>anne.krueger@stud.uni-duisburg-essen.de</t>
  </si>
  <si>
    <t>Anne Moenning</t>
  </si>
  <si>
    <t>anne.moenning@uni-due.de</t>
  </si>
  <si>
    <t>Anne Petersen</t>
  </si>
  <si>
    <t>anne.petersen@uni-due.de</t>
  </si>
  <si>
    <t>Anne Rüschoff</t>
  </si>
  <si>
    <t>anne.schlueter@uni-due.de</t>
  </si>
  <si>
    <t>http://www.uni-due.de/bw-eb/</t>
  </si>
  <si>
    <t>Leiterin, Koordinationsstelle des Netzwerks Frauen- und Geschlechterforschung NRW ; Professoren i.R., Institut für Berufs- und Weiterbildung</t>
  </si>
  <si>
    <t>Anne Sonnenmoser</t>
  </si>
  <si>
    <t>anne.sonnemoser@kwi-nrw.de</t>
  </si>
  <si>
    <t>Anne van Linn</t>
  </si>
  <si>
    <t>anne.van-linn@uni-due.de</t>
  </si>
  <si>
    <t>http://www.uni-due.de/physiologie/</t>
  </si>
  <si>
    <t>Institut für Physiologie des Universitätsklinikum Essen</t>
  </si>
  <si>
    <t>Sekretariat, Institut für Physiologie</t>
  </si>
  <si>
    <t>Anne-Christin Schmid</t>
  </si>
  <si>
    <t>anne-christin.toedter@uni-due.de</t>
  </si>
  <si>
    <t>Anne-Christine Menning</t>
  </si>
  <si>
    <t>anne-christine.menning@uni-due.de</t>
  </si>
  <si>
    <t>Sekretariat, Evangelische Theologie</t>
  </si>
  <si>
    <t>aj.naujoks-sprengel@uni-due.de</t>
  </si>
  <si>
    <t>Sekretariat, Philosophie ; Geisteswissenschaften - Institut für Philosophie</t>
  </si>
  <si>
    <t>Anne-Katrin Swoboda</t>
  </si>
  <si>
    <t>annekatrin.swoboda@uni-due.de</t>
  </si>
  <si>
    <t>https://www.uni-due.de/sonderpaedagogik/sprache/swoboda_anne_katrin</t>
  </si>
  <si>
    <t>Geisteswissenschaften/Institut für Sonderpädagogik</t>
  </si>
  <si>
    <t>Wiss. Mitarbeiterinnen/Mitarbeiter, Sonderpädagogik</t>
  </si>
  <si>
    <t>Koordinator/in, Dekanat Fakultät für Physik</t>
  </si>
  <si>
    <t>Annegret Lange</t>
  </si>
  <si>
    <t>annegret.lange@uni-due.de</t>
  </si>
  <si>
    <t>https://www.uni-due.de/verwaltung/organisation/pe.php</t>
  </si>
  <si>
    <t>Mitarbeiter/in, Sachgebiet (4.5) Personalentwicklung</t>
  </si>
  <si>
    <t>a.terheiden@uni-duisburg.de</t>
  </si>
  <si>
    <t>Annemarie Bloch</t>
  </si>
  <si>
    <t>annemarie.bloch@icb.uni-due.de</t>
  </si>
  <si>
    <t>https://www.sust.wiwi.uni-due.de/</t>
  </si>
  <si>
    <t>Wiss. Mitarbeiterinnen/Mitarbeiter, Wirtschaftsinformatik und Sustainable Supply Chain Management (SSCM)</t>
  </si>
  <si>
    <t>Annemarie Rippich</t>
  </si>
  <si>
    <t>annemarie.rippich@uni-due.de</t>
  </si>
  <si>
    <t>annemarie.tappert@uni-due.de</t>
  </si>
  <si>
    <t>Fakultät für Physik / Theoretische Physik</t>
  </si>
  <si>
    <t>Sekretariat, Arbeitsgruppe Prof. Guhr ; Sekretariat, Arbeitsgruppe Prof. Kratzer</t>
  </si>
  <si>
    <t>Annemarie Weihofen</t>
  </si>
  <si>
    <t>annemarie.weihofen@uni-due.de</t>
  </si>
  <si>
    <t>https://www.uni-due.de/zim/organisation/mitarbeiterInnen/</t>
  </si>
  <si>
    <t>ZIM - CR</t>
  </si>
  <si>
    <t>Mitarbeiter/in, Campus- und Ressourcen-Management (CR)</t>
  </si>
  <si>
    <t>Wissenschaftliche/r Mitarbeiter/in, Institut für Psychologie ; Lehrbeauftragte/r, Institut für Psychologie</t>
  </si>
  <si>
    <t>Annette Becker</t>
  </si>
  <si>
    <t>http://www.uni-due.de/biwi/boeger</t>
  </si>
  <si>
    <t>Universitätsprofessor/in, Institut für Psychologie</t>
  </si>
  <si>
    <t>Annette Bohlmann</t>
  </si>
  <si>
    <t>annette.bohlmann@uni-essen.de</t>
  </si>
  <si>
    <t>Annette Dorn</t>
  </si>
  <si>
    <t>annette.dorn@uni-due.de</t>
  </si>
  <si>
    <t>Annette G. Köhler</t>
  </si>
  <si>
    <t>annette.koehler@uni-due.de</t>
  </si>
  <si>
    <t>http://www.msm.uni-due.de/index.php?id=401</t>
  </si>
  <si>
    <t>Universitätsprofessor/in, Fakultätsrat für Betriebswirtschaftslehre ; Universitätsprofessor/in, Lehrstuhl für Rechnungswesen, Wirtschaftsprüfung und Controlling ; Vorsitz, Promotionsausschuss Betriebswirtschaftslehre ; Stellv. Vorsitz, Prüfungsausschuss Master Innopreneurship ; Prodekan/in, Dekanat MSM/Fakultät für Betriebswirtschaftslehre</t>
  </si>
  <si>
    <t>Prof. Dr. rer. pol.</t>
  </si>
  <si>
    <t>Annette Heinz</t>
  </si>
  <si>
    <t>annette.heinz@uni-due.de</t>
  </si>
  <si>
    <t>Mitarbeiter/-in im, Sachgebiet (6.4) Innere Dienste</t>
  </si>
  <si>
    <t>https://www.uni-due.de/zhqe</t>
  </si>
  <si>
    <t>ZHQE</t>
  </si>
  <si>
    <t>Wissenschaftliche/r Mitarbeiter/in, Zentrum für Hochschulqualitätsentwicklung ; Wissenschaftliche/r Mitarbeiter/in, Kompetenzentwicklung</t>
  </si>
  <si>
    <t>Annette Lipski</t>
  </si>
  <si>
    <t>Annette.Lipski@uk-essen.de</t>
  </si>
  <si>
    <t>Institut für Immunologie der Medizinischen Fakultät der Universität Duisburg-Essen</t>
  </si>
  <si>
    <t>Sekretariat, Institut für Immunologie</t>
  </si>
  <si>
    <t>Institut für Optionale Studien IOS</t>
  </si>
  <si>
    <t>Sekretariat, Institut für wissenschaftliche Schlüsselkompetenzen IwiS</t>
  </si>
  <si>
    <t>Annette Oschek</t>
  </si>
  <si>
    <t>annette.oschek@uni-due.de</t>
  </si>
  <si>
    <t>Bauwissenschaften - CITE</t>
  </si>
  <si>
    <t>Weitere Mitarbeiter/in, Computerpool</t>
  </si>
  <si>
    <t>Annette Richter-Unruh</t>
  </si>
  <si>
    <t>annette.richterunruh@endokrinologikum.com</t>
  </si>
  <si>
    <t>Institut für Soziologie</t>
  </si>
  <si>
    <t>Professor/in, Institut für Soziologie</t>
  </si>
  <si>
    <t>annika.becker@uni-due.de</t>
  </si>
  <si>
    <t>Wissenschaftliche/r Mitarbeiter/in, Fakultät für Gesellschaftswissenschaften</t>
  </si>
  <si>
    <t>sd450bi@uni-duisburg.de</t>
  </si>
  <si>
    <t>Annika Bonrath</t>
  </si>
  <si>
    <t>annika.bonrath@uni-due.de</t>
  </si>
  <si>
    <t>Wissenschaftliche/r Mitarbeiter/in, Lehrstuhl für Interne Revision und Corporate Governance ; Wissenschaftliche/r Mitarbeiter/in, Fakultätsrat für Betriebswirtschaftslehre</t>
  </si>
  <si>
    <t>annika.brandtner@uni-due.de</t>
  </si>
  <si>
    <t>Annika Daun</t>
  </si>
  <si>
    <t>adaun@wi-inf.uni-essen.de</t>
  </si>
  <si>
    <t>Wirtschaftsinformatik</t>
  </si>
  <si>
    <t>Annika Engel</t>
  </si>
  <si>
    <t>annika.engel@uni-due.de</t>
  </si>
  <si>
    <t>Wissenschaftliche/r Mitarbeiter/in, Lehrstuhl für Logistik und Operation  Research</t>
  </si>
  <si>
    <t>Annika Hensch</t>
  </si>
  <si>
    <t>annika.hensch@uni-duisburg-essen.de</t>
  </si>
  <si>
    <t>Annika Hohmann</t>
  </si>
  <si>
    <t>annika.hohmann@uni-due.de</t>
  </si>
  <si>
    <t>https://www.uni-due.de/verwaltung/organisation/hochschulentwicklungsplanung.php</t>
  </si>
  <si>
    <t>Dezernat Hochschulentwicklungsplanung</t>
  </si>
  <si>
    <t>Mitarbeiter/in, Dezernat Hochschulentwicklungsplanung</t>
  </si>
  <si>
    <t>annika.kurzmann@stud.uni-due.de</t>
  </si>
  <si>
    <t>---, Experimentalphysik ; Wissenschaftliche/r Mitarbeiter/in, Arbeitsgruppe Prof. Lorke</t>
  </si>
  <si>
    <t>Fak. f. Ges. Wi./Inst. f. Pol. Wiss./Lehrstuhl für Public Policy und Landespolitik</t>
  </si>
  <si>
    <t>annika.lankers@uni-due.de</t>
  </si>
  <si>
    <t>https://www.uni-due.de/berll/lankers.php</t>
  </si>
  <si>
    <t>Fakultät für Biologie, Didaktik der Biologie/BERLL</t>
  </si>
  <si>
    <t>Doktorand/in, Didaktik der Biologie – Biology Education Research and Learning Lab</t>
  </si>
  <si>
    <t>Annika Malotke</t>
  </si>
  <si>
    <t>annika.malotke@uni-due.de</t>
  </si>
  <si>
    <t>Annika Meiners</t>
  </si>
  <si>
    <t>annika.meiners@uni-due.de</t>
  </si>
  <si>
    <t>https://www.uni-due.de/zmb/members/knauer/staff.shtml</t>
  </si>
  <si>
    <t>Wiss. Mitarbeiterinnen/Mitarbeiter, Molekularbiologie II ; Wissenschaftliche/r Mitarbeiter/in, Molekularbiologie II</t>
  </si>
  <si>
    <t>https://www.uni-due.de/iaq/personal/niehoff.php</t>
  </si>
  <si>
    <t>Wissenschaftliche/r Mitarbeiter/in, Forschungsabteilung Bildung, Entwicklung, Soziale Teilhabe</t>
  </si>
  <si>
    <t>Annika Rating</t>
  </si>
  <si>
    <t>annika.rating@uni-due.de</t>
  </si>
  <si>
    <t>Sachbearbeiter/-in im, Zentrum für Lehrkräftebildung</t>
  </si>
  <si>
    <t>Annika Spruda</t>
  </si>
  <si>
    <t>annika.novinc@uni-due.de</t>
  </si>
  <si>
    <t>https://www.uni-due.de/verwaltung/organisation/personal.php</t>
  </si>
  <si>
    <t>Dezernat Personal &amp; Organisation</t>
  </si>
  <si>
    <t>Annika Starke</t>
  </si>
  <si>
    <t>annika.starke@uni-due.de</t>
  </si>
  <si>
    <t>Wissenschaftliche/r Mitarbeiter/in, Thermische Verfahrenstechnik</t>
  </si>
  <si>
    <t>Anné Kupila</t>
  </si>
  <si>
    <t>schluesselkompetenzen@uni-due.de</t>
  </si>
  <si>
    <t>Anoop Gupta</t>
  </si>
  <si>
    <t>anoop.gupta@uni-due.de</t>
  </si>
  <si>
    <t>Ansgar Draude</t>
  </si>
  <si>
    <t>ansgar.draude@uni-due.de</t>
  </si>
  <si>
    <t>ansgar.heinemann@uni-due.de</t>
  </si>
  <si>
    <t>http://www.uni-due.de/pep</t>
  </si>
  <si>
    <t>Institut für Produkt Engineering - Rechnereinsatz in der Konstruktion</t>
  </si>
  <si>
    <t>Wissenschaftliche/r Mitarbeiter/in, Institut für Produkt Engineering</t>
  </si>
  <si>
    <t>Stipendiat/-in, Mathematik</t>
  </si>
  <si>
    <t>Antje Bandermann</t>
  </si>
  <si>
    <t>antje.bandermann@uni-due.de</t>
  </si>
  <si>
    <t>Antje Benemann</t>
  </si>
  <si>
    <t>antje.benemann@uni-essen.de</t>
  </si>
  <si>
    <t>Antje Birkholz</t>
  </si>
  <si>
    <t>antje.birkholz@uni-due.de</t>
  </si>
  <si>
    <t>IW/IPE/KKM</t>
  </si>
  <si>
    <t>Antje Dannenberg</t>
  </si>
  <si>
    <t>antje@thp.uni-duisburg.de</t>
  </si>
  <si>
    <t>Theoretische Tieftemperaturphysik AG Entel</t>
  </si>
  <si>
    <t>Antje Fischer</t>
  </si>
  <si>
    <t>diplpaedafischer@gmail.com</t>
  </si>
  <si>
    <t>Dipl. Päd.</t>
  </si>
  <si>
    <t>ls.insurance@uni-due.de</t>
  </si>
  <si>
    <t>http://www.msm.uni-due.de/index.php?id=398</t>
  </si>
  <si>
    <t>Universitätsprofessor/in, Lehrstuhl für Versicherungsbetriebslehre und Risikomanagement ; Universitätsprofessor/in, Fakultätsrat für Betriebswirtschaftslehre ; Universitätsprofessor/in, Prüfungsausschuss Bachelor Wirtschaftspädagogik</t>
  </si>
  <si>
    <t>Anto Filipovic</t>
  </si>
  <si>
    <t>anto.filipovic@uni-due.de</t>
  </si>
  <si>
    <t>antoine.laurain@uni-due.de</t>
  </si>
  <si>
    <t>Professor/in, Mathematik</t>
  </si>
  <si>
    <t>anton.grabmaier@uni-due.de</t>
  </si>
  <si>
    <t>http://www.uni-due.de/ebs</t>
  </si>
  <si>
    <t>Universitätsprofessor/in, Elektronische Bauelemente und Schaltungen</t>
  </si>
  <si>
    <t>Anton Heckens</t>
  </si>
  <si>
    <t>anton.heckens@stud.uni-due.de</t>
  </si>
  <si>
    <t>Wissenschaftliche/r Mitarbeiter/in, Arbeitsgruppe Prof. Guhr</t>
  </si>
  <si>
    <t>https://www.uni-due.de/biwi/psychologie/arbeitsgruppen.php</t>
  </si>
  <si>
    <t>Wissenschaftliche/r Mitarbeiter/in, Geotechnik</t>
  </si>
  <si>
    <t>antonia.konrads@uni-due.de</t>
  </si>
  <si>
    <t>Geisteswissenschaften/Historisches Institut</t>
  </si>
  <si>
    <t>Wiss. Mitarbeiterinnen/Mitarbeiter, Geschichte</t>
  </si>
  <si>
    <t>Antonia Görtz</t>
  </si>
  <si>
    <t>antonia.goertz@uni-due.de</t>
  </si>
  <si>
    <t>Antonia Hmaidi</t>
  </si>
  <si>
    <t>antonia.hmaidi@uni-due.de</t>
  </si>
  <si>
    <t>https://www.china.msm.uni-due.de/team/antonia-hmaidi/</t>
  </si>
  <si>
    <t>MSM</t>
  </si>
  <si>
    <t>Wissenschaftliche/r Mitarbeiter/in, Lehrstuhl für Ostasienwirtschaft/China</t>
  </si>
  <si>
    <t>antonio.brettschneider@uni-due.de</t>
  </si>
  <si>
    <t>http://www.iaq.uni-due.de/personal/brettschneider.php</t>
  </si>
  <si>
    <t>anzhela.galstyan@uni-due.de</t>
  </si>
  <si>
    <t>Juniorprofessor/in, Analytische Chemie</t>
  </si>
  <si>
    <t>Jun.-Prof. Dr. rer. nat.</t>
  </si>
  <si>
    <t>Aqsa Ashraf</t>
  </si>
  <si>
    <t>aqsa.ashraf@uni-due.de</t>
  </si>
  <si>
    <t>https://www.uni-due.de/verwaltung/arbeitspsychologie/</t>
  </si>
  <si>
    <t>Aras Ergunes</t>
  </si>
  <si>
    <t>aras.ergunes@uni-due.de</t>
  </si>
  <si>
    <t>Arch J. Alexander Schmidt</t>
  </si>
  <si>
    <t>alexander.schmidt@uni-duisburg-essen.de</t>
  </si>
  <si>
    <t>Prof. Dr.-Ing., M.</t>
  </si>
  <si>
    <t>Architekt Michael Kampkötter</t>
  </si>
  <si>
    <t>michael.kampkoetter@uni-due.de</t>
  </si>
  <si>
    <t>Sachgebietsleiter/in, Sachgebiet (5.1.2) Flächenbedarfs- und Raumnutzungsplanung</t>
  </si>
  <si>
    <t>Architektin Angelika Manthey</t>
  </si>
  <si>
    <t>angelika.manthey@uni-due.de</t>
  </si>
  <si>
    <t>Dezernat Gebäudemanagement, Bauangelegenheiten</t>
  </si>
  <si>
    <t>Architektin Britta Mauritz</t>
  </si>
  <si>
    <t>britta.mauritz@uni-due.de</t>
  </si>
  <si>
    <t>https://www.uni-due.de/verwaltung/organisation/gbm_flaechenbedarf.php</t>
  </si>
  <si>
    <t>Dezernat Gebäudemanagement Flächenbedarfs- und Raumnutzungsplanung</t>
  </si>
  <si>
    <t>Sachbearbeiter/in, Sachgebiet (5.1.2) Flächenbedarfs- und Raumnutzungsplanung (Campus Essen)</t>
  </si>
  <si>
    <t>Architektin Esther Panzram</t>
  </si>
  <si>
    <t>esther.panzram@uni-due.de</t>
  </si>
  <si>
    <t>Sachbearbeiter/in, Sachgebiet (5.1.1) Bauangelegenheiten Duisburg</t>
  </si>
  <si>
    <t>Architektin Ruth Conzelmann</t>
  </si>
  <si>
    <t>ruth.conzelmann@uni-due.de</t>
  </si>
  <si>
    <t>Sachbearbeiter/in, Sachgebiet (5.1.2) Flächenbedarfs- und Raumnutzungsplanung</t>
  </si>
  <si>
    <t>Architektin Silke Griese</t>
  </si>
  <si>
    <t>silke.griese@uni-due.de</t>
  </si>
  <si>
    <t>Architektur Ute Nieskens</t>
  </si>
  <si>
    <t>ute.nieskens@uni-due.de</t>
  </si>
  <si>
    <t>Dezernat Gebäudemanagement, Leitung Strategisches Immobilienmanagement SIM</t>
  </si>
  <si>
    <t>Mitarbeiter/in, Dezernat Gebäudemanagement</t>
  </si>
  <si>
    <t>Fak. f. Ges. Wi./Inst. f. Pol. Wiss./</t>
  </si>
  <si>
    <t>https://www.uni-due.de/iaq/personal/kellmer.php</t>
  </si>
  <si>
    <t>Wissenschaftliche/r Mitarbeiter/in, Institut für Soziologie ; Wissenschaftliche/r Mitarbeiter/in, Forschungsabteilung Arbeitsmarkt - Integration - Mobilität (AIM)</t>
  </si>
  <si>
    <t>Ariane König</t>
  </si>
  <si>
    <t>deutl@nts.uni-due.de</t>
  </si>
  <si>
    <t>Sekretariat, Nachrichtentechnische Systeme</t>
  </si>
  <si>
    <t>https://www.nes.uni-due.de/</t>
  </si>
  <si>
    <t>Arman Kouchaki-Shalmani</t>
  </si>
  <si>
    <t>arman.kouchaki-shalmani@uni-due.de</t>
  </si>
  <si>
    <t>Wissenschaftliche/r Mitarbeiter/in, Mechanische Verfahrenstechnik m. d. Schwerpunkt Wassertechnik</t>
  </si>
  <si>
    <t>armin.bernhard@uni-due.de</t>
  </si>
  <si>
    <t>http://www.uni-due.de/biwi/paedagogik/</t>
  </si>
  <si>
    <t>Universitätsprofessor/in, Institut für Erziehungswissenschaft ; Mitglied, Zwischenprüfungsausschuss Unterrichtsfach Pädagogik ; Mitglied, Prüfungsausschuss für den Bachelor Erziehungswissenschaft / Master Erwachsenenbildung/Weiterbildung</t>
  </si>
  <si>
    <t>Armin Flender</t>
  </si>
  <si>
    <t>armin.flender@kwi-nrw.de</t>
  </si>
  <si>
    <t>Geschäftsführer/in, Kulturwissenschaftliches Institut</t>
  </si>
  <si>
    <t>StR i.Hd, Institut für wissenschaftliche Schlüsselkompetenzen IwiS</t>
  </si>
  <si>
    <t>StD i.H.</t>
  </si>
  <si>
    <t>http://www.uni-due.de/hydrobiologie/mitarbeiter/lorenz.shtml</t>
  </si>
  <si>
    <t>FB BioGeo</t>
  </si>
  <si>
    <t>Wissenschaftliche/r Mitarbeiter/in, Aquatische Ökologie</t>
  </si>
  <si>
    <t>Armin Müller</t>
  </si>
  <si>
    <t>armin.mueller@uni-due.de</t>
  </si>
  <si>
    <t>Wissenschaftliche/r Mitarbeiter/in, GK 1613: Risk and East Asia</t>
  </si>
  <si>
    <t>Armin Pelzer</t>
  </si>
  <si>
    <t>armin.pelzer@uni-due.de</t>
  </si>
  <si>
    <t>Wissenschaftliche/r Mitarbeiter/in, Kommunikationsdesign</t>
  </si>
  <si>
    <t>Dipl.Des.</t>
  </si>
  <si>
    <t>Arnd Baumann</t>
  </si>
  <si>
    <t>arnd.baumann@uni-due.de</t>
  </si>
  <si>
    <t>Arnd Kenning</t>
  </si>
  <si>
    <t>kenning@uni-duisburg.de</t>
  </si>
  <si>
    <t>arnd.roesch@uni-due.de</t>
  </si>
  <si>
    <t>http://www.uni-due.de/mathematik/agroesch/roesch.shtml</t>
  </si>
  <si>
    <t>Universitätsprofessor/in, Mathematische Optimierung ; Gruppe der Professorinnen und Professoren, Fakultätsrat</t>
  </si>
  <si>
    <t>Arndt Born</t>
  </si>
  <si>
    <t>arndt.born@uni-due.de</t>
  </si>
  <si>
    <t>Arndt Linnemann</t>
  </si>
  <si>
    <t>bank45@gmx.de</t>
  </si>
  <si>
    <t>Technische/r Mitarbeiter/in, Demonstration / Praktikum der Fakultät für Physik</t>
  </si>
  <si>
    <t>arne.beermann[@]uni-due.de</t>
  </si>
  <si>
    <t>https://www.uni-due.de/aquatische_oekosystemforschung/</t>
  </si>
  <si>
    <t>Fakultät für Biologie - Aquatische Ökosystemforschung</t>
  </si>
  <si>
    <t>Wissenschaftliche/r Mitarbeiter/in, Aquatische Ökosystemforschung</t>
  </si>
  <si>
    <t>Arne Elias</t>
  </si>
  <si>
    <t>arne.elias@uni-due.de</t>
  </si>
  <si>
    <t>Wissenschaftliche/r Mitarbeiter/in, ABWL und Internationales Automobilmanagement</t>
  </si>
  <si>
    <t>Arne Pöstges</t>
  </si>
  <si>
    <t>arne.poestges@uni-due.de</t>
  </si>
  <si>
    <t>arne.rensing@uni-due.de</t>
  </si>
  <si>
    <t>http://www.uni-duisburg-essen.de/de/presse/rensing.php</t>
  </si>
  <si>
    <t>Webredakteur/-in im, Ressort Presse</t>
  </si>
  <si>
    <t>arne.soennichsen@uni-due.de</t>
  </si>
  <si>
    <t>Fak. f. Ges. Wi./Inst. f. Pol. Wiss.</t>
  </si>
  <si>
    <t>Arnim Spengler</t>
  </si>
  <si>
    <t>pronet@fachdidaktik-bautechnik.de</t>
  </si>
  <si>
    <t>Fachdidaktik Bautechnik</t>
  </si>
  <si>
    <t>externe/r Mitarbeiter/in, Fachdidaktik Bautechnik</t>
  </si>
  <si>
    <t>arno.barth@gmx.de</t>
  </si>
  <si>
    <t>https://www.uni-due.de/geschichte/arno_barth.php</t>
  </si>
  <si>
    <t>Lehrbeauftragte/r, Geschichte</t>
  </si>
  <si>
    <t>Arno Pasternak</t>
  </si>
  <si>
    <t>arno.pasternak@uni-due.de</t>
  </si>
  <si>
    <t>https://www.ddi.wiwi.uni-due.de</t>
  </si>
  <si>
    <t>Wiss. Mitarbeiterinnen/Mitarbeiter, Didaktik der Informatik</t>
  </si>
  <si>
    <t>Arno Von Schuckmann</t>
  </si>
  <si>
    <t>Arnold Kerschagel</t>
  </si>
  <si>
    <t>arnold.kerschagel@uni-due.de</t>
  </si>
  <si>
    <t>Aron Brümmer</t>
  </si>
  <si>
    <t>aron.bruemmer[at]uni-due.de</t>
  </si>
  <si>
    <t>http://www.uni-due.de/mus.shtml</t>
  </si>
  <si>
    <t>Fakultät für Ingenieurwissenschaften; Institut für Metallurgie und Umformtechnik</t>
  </si>
  <si>
    <t>Wissenschaftliche/r Mitarbeiter/in, Metallurgie der Eisen- und Stahlerzeugung</t>
  </si>
  <si>
    <t>https://www.uni-due.de/iaq/personalseite.php?name=galenziok</t>
  </si>
  <si>
    <t>Mitarbeiter/in, Institut Arbeit und Qualifikation</t>
  </si>
  <si>
    <t>Artur Baumgaertner</t>
  </si>
  <si>
    <t>a.baumgaertner@fz-juelich.de</t>
  </si>
  <si>
    <t>Privatdozent/in, Theoretische Physik</t>
  </si>
  <si>
    <t>Artur Baumgärtner</t>
  </si>
  <si>
    <t>artur.baumgaertner@uni-due.de</t>
  </si>
  <si>
    <t>http://www.uni-due.de/~hp0242/aob.html</t>
  </si>
  <si>
    <t>arun.nagarajah@uni-due.de</t>
  </si>
  <si>
    <t>http://www.uni-due.de/cae</t>
  </si>
  <si>
    <t>Leiter, Produktentstehungsprozesse und Datenmanagement ; Vorsitz, Prüfungsausschuss Maschinenbau</t>
  </si>
  <si>
    <t>aryaman.patel@uni-due.de</t>
  </si>
  <si>
    <t>arzu.ahmadova@uni-due.de</t>
  </si>
  <si>
    <t>Asada Kayoko</t>
  </si>
  <si>
    <t>pottblume@googlemail.com</t>
  </si>
  <si>
    <t>Lehrbeauftragte/r, Institut für Ostasienwissenschaften</t>
  </si>
  <si>
    <t>Ashot Harutyunyan</t>
  </si>
  <si>
    <t>ashot@exp-math.uni-essen.de</t>
  </si>
  <si>
    <t>Ashraf Khodan</t>
  </si>
  <si>
    <t>sdaskhod@uni-duisburg.de</t>
  </si>
  <si>
    <t>Aslam M. Siddiqi</t>
  </si>
  <si>
    <t>aslam.siddiqi@uni-due.de</t>
  </si>
  <si>
    <t>Asma Azizan</t>
  </si>
  <si>
    <t>Asma.Azizan@uni-due.de</t>
  </si>
  <si>
    <t>https://www.uni-due.de/abfall/essen/mitarbeiter_asizan.php</t>
  </si>
  <si>
    <t>Ingenieurwissenschaften/Bauwissenschaften/Siedlungswasser- und Abfallwirtschaft</t>
  </si>
  <si>
    <t>Assessorin Belinda, Tasche</t>
  </si>
  <si>
    <t>belinda.tasche@uni-essen.de</t>
  </si>
  <si>
    <t>http://www.wiwi.uni-due.de/organisation/</t>
  </si>
  <si>
    <t>FB WiWi</t>
  </si>
  <si>
    <t>Akademische/r Rätin/Rat, Zentralfunktionen</t>
  </si>
  <si>
    <t>Associate Prof., PhD Nobuya Fukugawa</t>
  </si>
  <si>
    <t>nobuya.fukugawa@uni-due.de</t>
  </si>
  <si>
    <t>Lehrbeauftragte/r, Lehrstuhl für Ostasienwirtschaft/Japan und Korea</t>
  </si>
  <si>
    <t>http://www.uni-due.de/materials</t>
  </si>
  <si>
    <t>Wissenschaftliche/r Mitarbeiter/in, Materialwissenschaft</t>
  </si>
  <si>
    <t>astrid.bergmeister@uni-due.de</t>
  </si>
  <si>
    <t>https://www.uni-due.de/de/presse/</t>
  </si>
  <si>
    <t>Leiterin, Ressort Presse</t>
  </si>
  <si>
    <t>astrid.buntrock@uni-due.de</t>
  </si>
  <si>
    <t>astrid.dannehl@uni-due.de</t>
  </si>
  <si>
    <t>https://www.uni-due.de/umb/mikro_home.php</t>
  </si>
  <si>
    <t>Technische/r Mitarbeiter/in, Institut für Grenzflächen-Biotechnologie ; Technische/r Mitarbeiter/in, Prof. Meckenstock</t>
  </si>
  <si>
    <t>astrid.hensel@uni-due.de</t>
  </si>
  <si>
    <t>Molekularbiologie II</t>
  </si>
  <si>
    <t>Astrid Hilker</t>
  </si>
  <si>
    <t>astrid.hilker@uni-due.de</t>
  </si>
  <si>
    <t>Sachgebietsleiter/in, Sachgebiet (6.3) Forschungsförderung/Drittmittel ; Gruppe der weiteren Mitarbeiterinnen und Mitarbeiter, Kommission für Forschung, wissenschaftlichen Nachwuchs und Wissenstransfer</t>
  </si>
  <si>
    <t>Astrid Jedrak</t>
  </si>
  <si>
    <t>astrid.jedrak@uni-due.de</t>
  </si>
  <si>
    <t>https://www.uni-due.de/verwaltung/leitung/kanzler.php</t>
  </si>
  <si>
    <t>Kanzlerbüro</t>
  </si>
  <si>
    <t>Sekretariat des Kanzlers, Kanzlerbüro</t>
  </si>
  <si>
    <t>Astrid Keller</t>
  </si>
  <si>
    <t>astrid.keller@uni-due.de</t>
  </si>
  <si>
    <t>Fakultät Geisteswissenschaften</t>
  </si>
  <si>
    <t>Astrid Keusemann</t>
  </si>
  <si>
    <t>astrid.keusemann@uni-due.de</t>
  </si>
  <si>
    <t>astrid.klooth@uni-due.de</t>
  </si>
  <si>
    <t>Lehrkraft für besondere Aufgaben, Anglistik: Angewandte Linguistik und Sprachdidaktik - Teaching English as a Foreign Language &amp; Applied Linguistics ; Lehrkraft für besondere Aufgaben, Anglistik: Sprachpraxis - Language Practice Team</t>
  </si>
  <si>
    <t>lembcke-thiel@web.de</t>
  </si>
  <si>
    <t>a.meirose@vauxhall.de</t>
  </si>
  <si>
    <t>Lehrbeauftragte/r, LA Kunst alte StO ; Lehrbeauftragte/r, Masterstudiengang Kunst- und Designwissenschaft ; Lehrbeauftragte/r, Germanistik Literaturwissenschaft und Fachdidaktik</t>
  </si>
  <si>
    <t>astrid.menz@uni-due.de</t>
  </si>
  <si>
    <t>Zentrum für Logistik &amp; Verkehr (ZLV)</t>
  </si>
  <si>
    <t>astrid.mueller@uni-due.de</t>
  </si>
  <si>
    <t>Fakultätsverwaltung Ingenieurwissenschaften</t>
  </si>
  <si>
    <t>Verwaltung, Ingenieurwissenschaften</t>
  </si>
  <si>
    <t>Astrid Romahn</t>
  </si>
  <si>
    <t>a.romahn@uni-duisburg.de</t>
  </si>
  <si>
    <t>Institut für Kulturwissenschaften (Geschichte)</t>
  </si>
  <si>
    <t>Astrid Vornmoor</t>
  </si>
  <si>
    <t>Astrid.Vornmoor@Uni-Duisburg.de</t>
  </si>
  <si>
    <t>http://www.uni-due.de/zmb/members/westendorf/overview.shtml</t>
  </si>
  <si>
    <t>Institut für Medizinische Mikrobiologie am Universitätsklinikum Essen</t>
  </si>
  <si>
    <t>Universitätsprofessor/in, Institut für Medizinische Mikrobiologie ; Prorektorin, Rektorat ; Prorektorin für Forschung und wissenschaftlichen Nachwuchs ; Beratendes Mitglied, Kommission für Forschung, wissenschaftlichen Nachwuchs und Wissenstransfer</t>
  </si>
  <si>
    <t>aswin.asaithambi@stud.uni-due.de</t>
  </si>
  <si>
    <t>Wissenschaftliche/r Mitarbeiter/in, Arbeitsgruppe Prof. Lorke</t>
  </si>
  <si>
    <t>Wissenschaftliche/r Mitarbeiter/in, Angewandte Quantenmaterialien</t>
  </si>
  <si>
    <t>Atreya Majumdar</t>
  </si>
  <si>
    <t>atreya.majumdar@uni-due.de</t>
  </si>
  <si>
    <t>Axel Bitterlich</t>
  </si>
  <si>
    <t>axel.bitterlich@imail.de</t>
  </si>
  <si>
    <t>Axel Braun</t>
  </si>
  <si>
    <t>axel.braun@stud.uni-due.de</t>
  </si>
  <si>
    <t>Axel Herholz</t>
  </si>
  <si>
    <t>udz-essen@uni-due.de</t>
  </si>
  <si>
    <t>http://www.uni-due.de/schluecker-lab</t>
  </si>
  <si>
    <t>Wissenschaftliche/r Mitarbeiter/in, Prof. Schlücker</t>
  </si>
  <si>
    <t>Universitätsprofessor/in, Studienberatung ; Senior Fellow, Systeme der Medizintechnik ; Stellv. Vorsitz, Prüfungsausschuss für das auslandsorientierte Studienprogramm International Studies in Engineering (ISE)</t>
  </si>
  <si>
    <t>axel.klawonn@uni-due.de</t>
  </si>
  <si>
    <t>http://www.uni-due.de/numerik/</t>
  </si>
  <si>
    <t>http://www.uni-due.de/in-east/205/</t>
  </si>
  <si>
    <t>Universitätsprofessor/in, Moderne sozialwissenschaftliche Ostasienstudien</t>
  </si>
  <si>
    <t>axel.lorke@uni-due.de</t>
  </si>
  <si>
    <t>https://www.uni-due.de/aglorke/</t>
  </si>
  <si>
    <t>Leiter, Arbeitsgruppe Prof. Lorke</t>
  </si>
  <si>
    <t>Prof. Dr.rer.nat.</t>
  </si>
  <si>
    <t>Axel Schiffer</t>
  </si>
  <si>
    <t>axschiffer@web.de</t>
  </si>
  <si>
    <t>Axel Schmidt</t>
  </si>
  <si>
    <t>axel.schmidt@uni-due.de</t>
  </si>
  <si>
    <t>Mitarbeiter/in, Sachgebiet (5.2.1) Versorgungstechnik (Raumluft-, Heizungs-, Sanitär-, Kältetechnik, sonstige Anlagen der Versorgungstechnik, Mechanische Werkstatt)</t>
  </si>
  <si>
    <t>Die Schreibwerkstatt &amp;#8226; IOS</t>
  </si>
  <si>
    <t>aydin.karakaya@uni-due.de</t>
  </si>
  <si>
    <t>Wissenschaftliche/r Mitarbeiter/in, Transportsysteme und -logistik</t>
  </si>
  <si>
    <t>Ayesha Shafqat</t>
  </si>
  <si>
    <t>ayesha.shafqat@stud.uni-due.de</t>
  </si>
  <si>
    <t>Ayham Kemand</t>
  </si>
  <si>
    <t>ayham.kemand@uni-due.de</t>
  </si>
  <si>
    <t>Abteilung Bauwissenschaften</t>
  </si>
  <si>
    <t>Ayhan Özgül</t>
  </si>
  <si>
    <t>ayhan.oezguel@uni-due.de</t>
  </si>
  <si>
    <t>Aylin Demir</t>
  </si>
  <si>
    <t>dogan@ecfs.de</t>
  </si>
  <si>
    <t>http://www.msm.uni-due.de/index.php?id=856</t>
  </si>
  <si>
    <t>Lehrstuhl für Banken und betriebliche Finanzwirtschaft</t>
  </si>
  <si>
    <t>Wissenschaftliche/r Mitarbeiter/in, Banken und Betriebliche Finanzwirtschaft</t>
  </si>
  <si>
    <t>Aynur Erdogan</t>
  </si>
  <si>
    <t>aynur.erdogan@gmx.de</t>
  </si>
  <si>
    <t>Aynur Ürker</t>
  </si>
  <si>
    <t>aynur.uerker@uni-essen.de</t>
  </si>
  <si>
    <t>aysel.ramazanova@uni-due.de</t>
  </si>
  <si>
    <t>Azadeh Rajabpour</t>
  </si>
  <si>
    <t>azadeh.rajabpour@uni-due.de</t>
  </si>
  <si>
    <t>https://www.uni-due.de/verwaltung/organisation/wifi_forschungsfoerderung.php</t>
  </si>
  <si>
    <t>ID</t>
  </si>
  <si>
    <t>Name</t>
  </si>
  <si>
    <t>Email</t>
  </si>
  <si>
    <t>Homepage</t>
  </si>
  <si>
    <t>Institut</t>
  </si>
  <si>
    <t>Position</t>
  </si>
  <si>
    <t>Titel</t>
  </si>
  <si>
    <t>Fund</t>
  </si>
  <si>
    <t>Gefunden in</t>
  </si>
  <si>
    <t>Anrede</t>
  </si>
  <si>
    <t>Vorname</t>
  </si>
  <si>
    <t>Nachname</t>
  </si>
  <si>
    <t>Organisation</t>
  </si>
  <si>
    <t>URL</t>
  </si>
  <si>
    <t>Position2</t>
  </si>
  <si>
    <t>Telefon 1</t>
  </si>
  <si>
    <t>Telefon 2</t>
  </si>
  <si>
    <t>Raum</t>
  </si>
  <si>
    <t>Position1</t>
  </si>
  <si>
    <t>Titel2</t>
  </si>
  <si>
    <t>Titel3</t>
  </si>
  <si>
    <t>Email1</t>
  </si>
  <si>
    <t>Gefunden</t>
  </si>
  <si>
    <t>zählt</t>
  </si>
  <si>
    <t>Sachbearbeiter</t>
  </si>
  <si>
    <t>Name doppelt gefunden wegen ss/ß</t>
  </si>
  <si>
    <t>Titel falsch Name beginnt nicht mit A</t>
  </si>
  <si>
    <t>Korrekt</t>
  </si>
  <si>
    <t>Liste mit Komma</t>
  </si>
  <si>
    <t>Zweiter Vorname</t>
  </si>
  <si>
    <t>Hilfskraft</t>
  </si>
  <si>
    <t>Lehrstuhl nicht gefunden</t>
  </si>
  <si>
    <t>Lagermitarbeiter</t>
  </si>
  <si>
    <t>Extern</t>
  </si>
  <si>
    <t>Lehramtswiki, ohne Personalseite</t>
  </si>
  <si>
    <t>Gast</t>
  </si>
  <si>
    <t>https://www.uni-due.de/humanities/dfg-network-turkey/adnancelik.php</t>
  </si>
  <si>
    <t>https://learninglab.uni-due.de/neuigkeit/11159</t>
  </si>
  <si>
    <t>https://www.uni-due.de/nts/mitarbeiter/froemming.php</t>
  </si>
  <si>
    <t>http://www.uni-due.de/digicat/kocur.php</t>
  </si>
  <si>
    <t>http://www.uni-due.de/bhe/possberg.php</t>
  </si>
  <si>
    <t>https://campus.uni-due.de/lsf/rds?state=wsearchv&amp;search=2&amp;veranstaltung.veranstid=371469</t>
  </si>
  <si>
    <t>https://campus.uni-due.de/lsf/rds?state=wsearchv&amp;search=2&amp;veranstaltung.veranstid=220181</t>
  </si>
  <si>
    <t>https://campus.uni-due.de/lsf/rds?state=wsearchv&amp;search=2&amp;veranstaltung.veranstid=247907</t>
  </si>
  <si>
    <t>https://campus.uni-due.de/lsf/rds?state=wsearchv&amp;search=2&amp;veranstaltung.veranstid=387958</t>
  </si>
  <si>
    <t>mailto:alina.kueper@uni-due.de</t>
  </si>
  <si>
    <t>https://esaga.uni-due.de/members/</t>
  </si>
  <si>
    <t>http://www.chemie.uni-erlangen.de/thc/hesselmann/</t>
  </si>
  <si>
    <t>http://www.bioanalytik.uni-bayreuth.de/de/team/Roempp_Andreas/index.php</t>
  </si>
  <si>
    <t>https://www.uni-due.de/controlling/team-aw.php</t>
  </si>
  <si>
    <t>https://www.uni-due.de/kowi/mukom/mumocorp</t>
  </si>
  <si>
    <t>https://www.uni-due.de/pep/team_al</t>
  </si>
  <si>
    <t>https://www.uni-due.de/physik/schleberger/cv_maas.php</t>
  </si>
  <si>
    <t>https://www.uni-due.de/person/61447</t>
  </si>
  <si>
    <t>http://www.mpifg.de/forschung/wissdetails_de.asp?MitarbID=829</t>
  </si>
  <si>
    <t>https://www.uni-due.de/biwi/bawb/schaefer</t>
  </si>
  <si>
    <t>https://www.uni-due.de/biologiedidaktik/sandmann.php</t>
  </si>
  <si>
    <t>https://www.uni-due.de/massivbau/mitarbeiter_esser.php</t>
  </si>
  <si>
    <t>https://www.uni-due.de/soziologie/weiss.php</t>
  </si>
  <si>
    <t>https://www.th-koeln.de/personen/anke.petschenka/</t>
  </si>
  <si>
    <t>https://www.uni-due.de/didmath/anne_moeller</t>
  </si>
  <si>
    <t>http://users/anne-cathrin-vonarx</t>
  </si>
  <si>
    <t>https://www.uni-due.de/germanistik/purkarthofer/annemariemoelders.php</t>
  </si>
  <si>
    <t>https://www.uni-due.de/zim/services/suchdienste/mitarbeiter.php?id=60688</t>
  </si>
  <si>
    <t>https://campus.uni-due.de/lsf/rds?state=wsearchv&amp;search=2&amp;veranstaltung.veranstid=372340</t>
  </si>
  <si>
    <t>https://bibliographie.ub.uni-due.de/servlets/solr/select?q=%2Bperson_aut%3A%22Amrhein%22+%2Bstatus%3A%22confirmed%22&amp;fl=*&amp;sort=year+desc&amp;rows=10&amp;version=4.5&amp;mask=search.xed</t>
  </si>
  <si>
    <t>https://se.wiwi.uni-due.de/team/arian-storch-a-d-l/</t>
  </si>
  <si>
    <t>https://www.uni-due.de/es/babaei.php</t>
  </si>
  <si>
    <t>https://www.uni-due.de/politik/soennichsen.php</t>
  </si>
  <si>
    <t>https://www.uni-due.de/fertigungstechnik/mitarbeiterelspass.php</t>
  </si>
  <si>
    <t>https://campus.uni-due.de/lsf/rds?state=wsearchv&amp;search=2&amp;veranstaltung.veranstid=363871</t>
  </si>
  <si>
    <t>https://www.uni-due.de/de/presse/bergmeister.php</t>
  </si>
  <si>
    <t>https://campus.uni-due.de/lsf/rds?state=wsearchv&amp;search=2&amp;veranstaltung.veranstid=227581</t>
  </si>
  <si>
    <t>https://www.uni-due.de/imperia/md/content/iac/ma_seminar_joerg_eltfeld_08_feb_2013.pdf</t>
  </si>
  <si>
    <t>https://campus.uni-due.de/lsf/rds?state=wsearchv&amp;search=2&amp;veranstaltung.veranstid=394349</t>
  </si>
  <si>
    <t>https://www.uni-due.de/zim/services/suchdienste/mitarbeiter.php?search=cr%C3%BCsemann</t>
  </si>
  <si>
    <t>https://www.crypto.ruhr-uni-bochum.de/lehre/arbeiten/abgeschlossene.html.en</t>
  </si>
  <si>
    <t>https://homepage.rub.de/john.mccaskill/BioMIP/team/abhishek-sharma.html</t>
  </si>
  <si>
    <t>https://sport.ruhr-uni-bochum.de/en/staff-examination-office</t>
  </si>
  <si>
    <t>https://www.ruhr-uni-bochum.de/mas/profil/mitarbeiter/sattarifar.html.de</t>
  </si>
  <si>
    <t>https://www.ruhr-uni-bochum.de/ecoevo/staff.html#aotto</t>
  </si>
  <si>
    <t>mailto:Ahmed.HussenAbdelAziz@rub.de</t>
  </si>
  <si>
    <t>https://www.ruhr-uni-bochum.de/mtv/gremienarbeit/mtv-beiraete.html#akafoe</t>
  </si>
  <si>
    <t>mailto:alan.archer-boyd@rub.de</t>
  </si>
  <si>
    <t>mailto:aleksej.chinaev@rub.de</t>
  </si>
  <si>
    <t>http://www.fsmb.ruhr-uni-bochum.de/fsr/mitglieder/alexandera.html.de</t>
  </si>
  <si>
    <t>http://www.fsmb.ruhr-uni-bochum.de/fsr/mitglieder/alexander.html.de</t>
  </si>
  <si>
    <t>https://dev3.imp10.ruhr-uni-bochum.de/lps/profil/team/Grosse-Kreul.html.de</t>
  </si>
  <si>
    <t>http://www.linkedin.com/in/alexanderkulla</t>
  </si>
  <si>
    <t>http://www.geschichte.hu-berlin.de/bereiche-und-lehrstuehle/sozial-wirtschaftsgeschichte/personen/1683421</t>
  </si>
  <si>
    <t>https://www.ruhr-uni-bochum.de/ecoevo/staff.html#alero</t>
  </si>
  <si>
    <t>https://www.ruhr-uni-bochum.de/oaw/slc/saechtig.html</t>
  </si>
  <si>
    <t>mailto:Alexander.Schasse@rub.de</t>
  </si>
  <si>
    <t>http://www.fsmb.ruhr-uni-bochum.de/fsr/mitglieder/alexandert.html.de</t>
  </si>
  <si>
    <t>http://www.humboldt-foundation.de/</t>
  </si>
  <si>
    <t>https://www.ruhr-uni-bochum.de/gna/goersmeyer.html</t>
  </si>
  <si>
    <t>http://www.idg.rub.de/personen/tcherkasski.html.de</t>
  </si>
  <si>
    <t>http://www.ruhr-uni-bochum.de/gna/weinschenker.html</t>
  </si>
  <si>
    <t xml:space="preserve">mailto:alexandru.nelus@rub.de </t>
  </si>
  <si>
    <t>http://www.ruhr-uni-bochum.de/oaw/slc/geschichte.html#ah</t>
  </si>
  <si>
    <t>https://dev3.imp10.ruhr-uni-bochum.de/lps/profil/team/alfredhypki.html.de</t>
  </si>
  <si>
    <t>https://www.aks.ruhr-uni-bochum.de/ueber-uns/index.html</t>
  </si>
  <si>
    <t>mailto:mdalgora@hotmail.com</t>
  </si>
  <si>
    <t>https://ldsl.rub.de/members/alicia-katharina-boerner</t>
  </si>
  <si>
    <t>https://www.ruhr-uni-bochum.de/neuroplasticity/mitarbeiter/nostadt.html.de</t>
  </si>
  <si>
    <t>http://www.fsmb.ruhr-uni-bochum.de/fsr/mitglieder/alisa.html.de</t>
  </si>
  <si>
    <t>https://www.pe.ruhr-uni-bochum.de/erziehungswissenschaft/sro/team/maksimova.html.de</t>
  </si>
  <si>
    <t>https://www.ruhr-uni-bochum.de/mas/profil/mitarbeiter/diab.html.de</t>
  </si>
  <si>
    <t>http://cns.mrg1.rub.de/index.php/people/105-amir-azizi-m-sc</t>
  </si>
  <si>
    <t>https://www.ruhr-uni-bochum.de/mas/profil/mitarbeiter/pal.html.de</t>
  </si>
  <si>
    <t>mailto:anas.akhtar@ruhr-uni-bochum.de</t>
  </si>
  <si>
    <t>mailto:anastasiia.kotova@rub.de</t>
  </si>
  <si>
    <t>http://129.187.144.226/index.php</t>
  </si>
  <si>
    <t>https://www.pe.ruhr-uni-bochum.de/erziehungswissenschaft/sro/team/blome.html.de</t>
  </si>
  <si>
    <t>http://www.stat.rub.de/team/an.html</t>
  </si>
  <si>
    <t>https://www.meteo.uni-freiburg.de/en/team/andreas-christen</t>
  </si>
  <si>
    <t>http://www.idg.rub.de/personen/eckl.html.de</t>
  </si>
  <si>
    <t>http://www-history.mcs.st-and.ac.uk/history/Biographies/Floer.html</t>
  </si>
  <si>
    <t>https://www.ruhr-uni-bochum.de/archaeologie/institut/personal/hauptmann.html.de</t>
  </si>
  <si>
    <t>https://www.ruhr-uni-bochum.de/igsn/people/details/Reiner.html</t>
  </si>
  <si>
    <t>http://www.ev.ruhr-uni-bochum.de/religionspaedagogik/forschung/jugendtheologie/seifert.html.de</t>
  </si>
  <si>
    <t>mailto:andreas.silzle@rub.de</t>
  </si>
  <si>
    <t>mailto:Andriana.Loukovitou@rub.de</t>
  </si>
  <si>
    <t>https://www.ovgu.de/katterfeld</t>
  </si>
  <si>
    <t>https://www.ruhr-uni-bochum.de/ecoevo/staff.html#mursch</t>
  </si>
  <si>
    <t>https://www.sowi2.ruhr-uni-bochum.de/pw1/mitarbeiter/Pottebaum.html.de</t>
  </si>
  <si>
    <t>https://stump-franki.de/</t>
  </si>
  <si>
    <t>https://fbz-bochum.de/team-details/dr-andre-wannemueller.html</t>
  </si>
  <si>
    <t>https://fbz-bochum.de/team-details/dipl-psych-angela-c-koester.html</t>
  </si>
  <si>
    <t>http://www.ev.ruhr-uni-bochum.de/religionspaedagogik/forschung/jugendtheologie/loose.html.de</t>
  </si>
  <si>
    <t>http://staff.germanistik.rub.de/anika-meissner/</t>
  </si>
  <si>
    <t>https://www.ruhr-uni-bochum.de/ika/mitarbeiter/nagathil.htm</t>
  </si>
  <si>
    <t>http://www.ruhr-uni-bochum.de/aci2/devi/</t>
  </si>
  <si>
    <t>http://www.ipsy.ovgu.de/Abteilungen/Umweltpsychologie/MitarbeiterInnen/Anke+Bl%C3%B6baum.html</t>
  </si>
  <si>
    <t>https://www.ruhr-uni-bochum.de/didachem/anke_voelzke.htm</t>
  </si>
  <si>
    <t>http://www.ev.ruhr-uni-bochum.de/at-ego/team/acgrueninger.html.de</t>
  </si>
  <si>
    <t>https://www.komparatistik.ruhr-uni-bochum.de/mitarbeiter/albustin/index.html.de</t>
  </si>
  <si>
    <t>https://www.ruhr-uni-bochum.de/biotheory/en/Tielke.htm</t>
  </si>
  <si>
    <t>http://www.ruhr-uni-bochum.de/gna/abelmann.html</t>
  </si>
  <si>
    <t>https://www.ruhr-uni-bochum.de/archaelogie/institut/personal/dozenten/bertelli.html.de</t>
  </si>
  <si>
    <t>http://www.ruhr-uni-bochum.de/american-studies/team/anna_bongers.html.en</t>
  </si>
  <si>
    <t>mailto:anna.breidenbach@rub.de</t>
  </si>
  <si>
    <t>http://mailto:anna.lienkamp@rub.de</t>
  </si>
  <si>
    <t>https://www.ruhr-uni-bochum.de/ecoevo/staff.html#aeck</t>
  </si>
  <si>
    <t>mailto:anna.hollstegge@rub.de</t>
  </si>
  <si>
    <t>mailto:anna.holewa@rub.de</t>
  </si>
  <si>
    <t>https://www.komparatistik.ruhr-uni-bochum.de/mitarbeiter/krewerth/index.html.de</t>
  </si>
  <si>
    <t>https://www.kli.psy.ruhr-uni-bochum.de/klipsy/team/de/klipsy-de-a.lutz.html</t>
  </si>
  <si>
    <t>http://www.puq.ruhr-uni-bochum.de/puq/team/sheverdina.html.de</t>
  </si>
  <si>
    <t>mailto:anna.spener@rub.de</t>
  </si>
  <si>
    <t>https://www.pe.ruhr-uni-bochum.de/erziehungswissenschaft/leb/team/brinkmoeller.html.de</t>
  </si>
  <si>
    <t>https://www.pe.ruhr-uni-bochum.de/erziehungswissenschaft/sro/team/kruessmann.html.de</t>
  </si>
  <si>
    <t>https://www.komparatistik.ruhr-uni-bochum.de/mitarbeiter/rehmer/index.html.de</t>
  </si>
  <si>
    <t>https://www.ruhr-uni-bochum.de/archaelogie/institut/personal/schneider.html.de</t>
  </si>
  <si>
    <t>https://fbz-bochum.de/team-details/anna-kranhold-m-sc-2.html</t>
  </si>
  <si>
    <t>http://www.ruhr-uni-bochum.de/gpc/en/rau_en.html</t>
  </si>
  <si>
    <t>https://www.ruhr-uni-bochum.de/ecoevo/staff.html#amver</t>
  </si>
  <si>
    <t>mailto:anne.meise-v1q@rub.de</t>
  </si>
  <si>
    <t>https://www.pe.ruhr-uni-bochum.de/erziehungswissenschaft/leb/team/sachs.html.de</t>
  </si>
  <si>
    <t>https://www.ruhr-uni-bochum.de/ecoevo/staff.html#agra</t>
  </si>
  <si>
    <t>https://www.ruhr-uni-bochum.de/sulj/hansen.shtml</t>
  </si>
  <si>
    <t>https://www.aow.ruhr-uni-bochum.de/</t>
  </si>
  <si>
    <t>https://dev3.imp10.ruhr-uni-bochum.de/lps/profil/team/annettetackenberg.html.de</t>
  </si>
  <si>
    <t>https://www.climate.ruhr-uni-bochum.de/team/team/annika-gomell/</t>
  </si>
  <si>
    <t>https://einrichtungen.ruhr-uni-bochum.de/de/ansprechpersonen-der-abteilung-hilfskraefte-lehrbeauftragte-und-auszubildende</t>
  </si>
  <si>
    <t>mailto:atk@brain-biotech.com</t>
  </si>
  <si>
    <t xml:space="preserve">mailto:anton.schlesinger@gmail.com </t>
  </si>
  <si>
    <t>https://www.pe.ruhr-uni-bochum.de/erziehungswissenschaft/schulforschung/team/rimbach.html.de</t>
  </si>
  <si>
    <t>https://www.ruhr-uni-bochum.de/archaeologie/personal/davidovic.html.de</t>
  </si>
  <si>
    <t>https://www.ruhr-uni-bochum.de/ecoevo/staff.html#ando</t>
  </si>
  <si>
    <t>http://www.ev.ruhr-uni-bochum.de/pt-karle/koepf.html.de</t>
  </si>
  <si>
    <t>https://dev3.imp10.ruhr-uni-bochum.de/lps/profil/team/antoniaweirich.html.de</t>
  </si>
  <si>
    <t>mailto:arik.trojan@rub.de</t>
  </si>
  <si>
    <t>http://www.ifn-magdeburg.de/en/ifn_mp.jsp?member=abikbaev&amp;fc=B</t>
  </si>
  <si>
    <t>http://www.fsmb.ruhr-uni-bochum.de/fsr/mitglieder/arturg.html</t>
  </si>
  <si>
    <t>https://www.ruhr-uni-bochum.de/mas/profil/mitarbeiter/Oveisi.html.de</t>
  </si>
  <si>
    <t>http://www.ruhr-uni-bochum.de/fam/</t>
  </si>
  <si>
    <t>https://www.ruhr-uni-bochum.de/archaeologie/personal/miss.html.de</t>
  </si>
  <si>
    <t>https://www.ruhr-uni-bochum.de/archaeologie/institut/personal/abar.html.de</t>
  </si>
  <si>
    <t>RUB</t>
  </si>
  <si>
    <t>UDE</t>
  </si>
  <si>
    <t>Truth</t>
  </si>
  <si>
    <t>Found</t>
  </si>
  <si>
    <t>Bibliothek</t>
  </si>
  <si>
    <t>ohnePosition</t>
  </si>
  <si>
    <t>ohneInstitut</t>
  </si>
  <si>
    <t>ohneWissPos</t>
  </si>
  <si>
    <t>zähltAuto</t>
  </si>
  <si>
    <t>zähltNichtGrund</t>
  </si>
  <si>
    <t>Notizen</t>
  </si>
  <si>
    <t>Seitentitel unerwartet</t>
  </si>
  <si>
    <t>dochGefundenGrund</t>
  </si>
  <si>
    <t>nicht indiziert</t>
  </si>
  <si>
    <t>Kindergarten</t>
  </si>
  <si>
    <t>Verwaltung</t>
  </si>
  <si>
    <t>Stipendiat</t>
  </si>
  <si>
    <t>HTML-Tags in Name</t>
  </si>
  <si>
    <t>Alternative Schreibweise</t>
  </si>
  <si>
    <t>nicht gefunden</t>
  </si>
  <si>
    <t>Name nicht mit A</t>
  </si>
  <si>
    <t>Doppelt gefunden, ss/ß</t>
  </si>
  <si>
    <t>Einzeldozent</t>
  </si>
  <si>
    <t>Lehrstuhl ohne Teamseite</t>
  </si>
  <si>
    <t>keine Personenseite</t>
  </si>
  <si>
    <t>https://www.uni-due.de/anglistik/applied_linguistics_didactics/teachers</t>
  </si>
  <si>
    <t>Name auf HP nicht normalisiert</t>
  </si>
  <si>
    <t>https://www.uni-due.de/biwi/erziehungswissenschaft</t>
  </si>
  <si>
    <t>https://www.ifgk.de/vorstellung/mitarbeiterinnen-und-mitarbeiter/albert-fuchs/</t>
  </si>
  <si>
    <t>dsv.uni-due.de</t>
  </si>
  <si>
    <t>https://www.uni-due.de/chemie/ak_epple/mitarbeiter/mitarbeiter.shtml</t>
  </si>
  <si>
    <t>http://www.uni-due.de/EvangelischeTheologie</t>
  </si>
  <si>
    <t>https://www.uni-due.de/turkistik/mitarbeiter.php</t>
  </si>
  <si>
    <t>https://www.uni-due.de/mechanikb/organisation/stepken.php</t>
  </si>
  <si>
    <t>IT-Mitarbeiter</t>
  </si>
  <si>
    <t>ehemalige Hilfskraft</t>
  </si>
  <si>
    <t>https://www.uni-due.de/philosophie/amir_mohseni.php</t>
  </si>
  <si>
    <t>Wiki ausgeschlossen</t>
  </si>
  <si>
    <t>https://www.uni-due.de/abz/a_podschadel.shtml</t>
  </si>
  <si>
    <t>Arzt</t>
  </si>
  <si>
    <t>nicht erkannt</t>
  </si>
  <si>
    <t>Klinik</t>
  </si>
  <si>
    <t>https://www.uni-due.de/ssc/pers_index.php</t>
  </si>
  <si>
    <t>Tabelle nicht normalisiert</t>
  </si>
  <si>
    <t>https://www.uni-due.de/zmb/bionanotechnology/group.php</t>
  </si>
  <si>
    <t>https://www.uni-due.de/mechanikb/organisation/juergens.php</t>
  </si>
  <si>
    <t>https://www.uni-due.de/geschichte/professuren.php</t>
  </si>
  <si>
    <t>Praktikant</t>
  </si>
  <si>
    <t>Name nicht mit A, Verwaltung</t>
  </si>
  <si>
    <t>https://www.uni-due.de/vip/mitarbeiter.php</t>
  </si>
  <si>
    <t>https://www.uni-due.de/iac/contact.php</t>
  </si>
  <si>
    <t>https://www.uni-due.de/chemiedidaktik/09_forschung_agsumfleth_doctoral_theses.shtml</t>
  </si>
  <si>
    <t>https://www.uni-due.de/tech2chem/completeddoctoralthesis_en_2.0.php</t>
  </si>
  <si>
    <t>Ausgeschieden:</t>
  </si>
  <si>
    <t>Alumni</t>
  </si>
  <si>
    <t>Abgeschlossene Dissertation (Annahme: wenn nicht woanders, ausgeschieden)</t>
  </si>
  <si>
    <t>Ehemalig</t>
  </si>
  <si>
    <t>Lehrstuhlseite gut und existent, aber Mitarbeiter nicht drauf</t>
  </si>
  <si>
    <t>Mitarbeiter hat Einzelseite, taucht aber in keiner Liste auf</t>
  </si>
  <si>
    <t>https://www.nppt.uni-due.de/ via https://www.uni-due.de/ivg/</t>
  </si>
  <si>
    <t>https://www.uni-due.de/graduiertenkolleg_1919/heinemann_angela.php</t>
  </si>
  <si>
    <t>https://www.puu.msm.uni-due.de/team/</t>
  </si>
  <si>
    <t>https://www.wpar.wiwi.uni-due.de/team/</t>
  </si>
  <si>
    <t>https://www.uni-due.de/biologie/personen.php</t>
  </si>
  <si>
    <t>Technik-Mitarbeiter</t>
  </si>
  <si>
    <t>https://www.iis.wiwi.uni-due.de/team/ehemalige-teammitglieder/</t>
  </si>
  <si>
    <t>https://www.uni-due.de/biology/people.php</t>
  </si>
  <si>
    <t>Duplikat</t>
  </si>
  <si>
    <t>https://www.mm.wiwi.uni-due.de/team/ausserplanmaessige-professuren/</t>
  </si>
  <si>
    <t>https://www.mm.wiwi.uni-due.de/team/wissenschaftliche-mitarbeiter/</t>
  </si>
  <si>
    <t>https://cinch.uni-due.de/team/mitglieder/</t>
  </si>
  <si>
    <t>https://www.uni-due.de/zmb/developmental-biology/group.php</t>
  </si>
  <si>
    <t>https://www.uni-due.de/sport-und-bewegungswissenschaften/personen.php</t>
  </si>
  <si>
    <t>Name mit Komma</t>
  </si>
  <si>
    <t>https://www.insurance.msm.uni-due.de/team/</t>
  </si>
  <si>
    <t>https://www.uni-due.de/thp/members.php</t>
  </si>
  <si>
    <t>keine Übersichtsseite</t>
  </si>
  <si>
    <t>https://www.uni-due.de/anglistik/sociolinguistics_lab/bauernfeind_lea.php</t>
  </si>
  <si>
    <t>https://www.mm.wiwi.uni-due.de/team/fachstudienberatung/</t>
  </si>
  <si>
    <t>Studienberatung</t>
  </si>
  <si>
    <t>https://www.uni-due.de/fertigungstechnik/ehemalige.shtml</t>
  </si>
  <si>
    <t>https://www.uni-due.de/ssc/pers_thelen.php</t>
  </si>
  <si>
    <t>https://www.bwsl.msm.uni-due.de/team/ehemalige-mitarbeiter/</t>
  </si>
  <si>
    <t>https://www.wi.wiwi.uni-due.de/ueber-uns/personen/mitarbeiter/</t>
  </si>
  <si>
    <t>https://www.cmc.wiwi.uni-due.de/team/</t>
  </si>
  <si>
    <t>https://www.abwl.msm.uni-due.de/team/mitarbeiter/</t>
  </si>
  <si>
    <t>https://www.uni-due.de/wigeo/team.php</t>
  </si>
  <si>
    <t>https://www.uni-due.de/didaktik_der_physik/mitarbeiter_neu.php</t>
  </si>
  <si>
    <t>https://www.uni-due.de/sonderpaedagogik/personal.php und https://wom.handte.org/elastic/crawl-rawdata-ude/_doc/e91e0a1428069c40819796f2b35c26719ced88e78d3944b8a91f637a429e674b</t>
  </si>
  <si>
    <t>noch nicht eingestellt zum Crawlzeitpunkt</t>
  </si>
  <si>
    <t>https://www.sust.wiwi.uni-due.de/team/</t>
  </si>
  <si>
    <t>https://www.uni-due.de/immunology/contact.php</t>
  </si>
  <si>
    <t>Seite nicht indiziert</t>
  </si>
  <si>
    <t>https://www.ircg.msm.uni-due.de/team/</t>
  </si>
  <si>
    <t>https://www.log.msm.uni-due.de/team/</t>
  </si>
  <si>
    <t>https://www.uni-due.de/verfahrenstechnik/verfahrenstechnik_ehemalige</t>
  </si>
  <si>
    <t>https://www.uni-due.de/zmb/molecular-biology-knauer/group.php</t>
  </si>
  <si>
    <t>als Anton Josef erkannt</t>
  </si>
  <si>
    <t>https://www.uni-due.de/Wassertechnik/Mitarbeiter.shtml</t>
  </si>
  <si>
    <t>https://www.ewl.wiwi.uni-due.de/team/ehemalige-mitarbeiterinnen/</t>
  </si>
  <si>
    <t>https://www.uni-due.de/tul/research_lean_main.php</t>
  </si>
  <si>
    <t>https://www.ddi.wiwi.uni-due.de/team/</t>
  </si>
  <si>
    <t>https://www.uni-due.de/wigeo/keller.php</t>
  </si>
  <si>
    <t>https://www.uni-due.de/physik/twist/group_members.php und https://wom.handte.org/elastic/crawl-rawdata-ude/_doc/938e2ff9b503bb89a5ad182f064b71a6bcb6aba88d0a5900b9f1e746d4603dae</t>
  </si>
  <si>
    <t>Duplikat, trotzdem richtig</t>
  </si>
  <si>
    <t>Tabelle kaputt</t>
  </si>
  <si>
    <t>inTruth</t>
  </si>
  <si>
    <t>istName</t>
  </si>
  <si>
    <t>Truth - gefunden</t>
  </si>
  <si>
    <t>Truth - zählende Personen</t>
  </si>
  <si>
    <t>Geschichtliche Person</t>
  </si>
  <si>
    <t>unvollständig</t>
  </si>
  <si>
    <t>Rechtschreibfehler in Tabelle</t>
  </si>
  <si>
    <t>Stiftung</t>
  </si>
  <si>
    <t>Duplikat, Name mit Komma</t>
  </si>
  <si>
    <t>in Publikation</t>
  </si>
  <si>
    <t>Name mit Komma, aber über Tabelle korrekt gefunden</t>
  </si>
  <si>
    <t>Duplikat zu Adil Amin</t>
  </si>
  <si>
    <t>Duplikat zu Ani-Melkonyan-Gottschalk, auf Seite aber richtig</t>
  </si>
  <si>
    <t>Duplikat mit Rechtschreibfehler auf der Seite, der nicht anzulasten ist</t>
  </si>
  <si>
    <t>Duplikat zu Antonia Gießmann, aber korrekt</t>
  </si>
  <si>
    <t>unvollständig, Rechtschreibfehler in Tabelle</t>
  </si>
  <si>
    <t>Duplikat zu Armin Babaei</t>
  </si>
  <si>
    <t>Duplikat, auf Seite aber richtig</t>
  </si>
  <si>
    <t>Duplikat zu Aswin Vijai Asaithambi</t>
  </si>
  <si>
    <t>nur Nachname gelistet</t>
  </si>
  <si>
    <t>Anzahl Personen in Ground Truth</t>
  </si>
  <si>
    <t>Anzahl Personen in Ground Truth, die 1:1 gefunden wurden</t>
  </si>
  <si>
    <t>Anzahl Personen in Ground Truth, die "zählen" (keine KiTa-Mitarbeiter, keine MA in Verwaltung, …)</t>
  </si>
  <si>
    <t>Truth - zählende und gefundene</t>
  </si>
  <si>
    <t>Personen in Ground Truth, die zählen, und tatäschlich gefunden wurden</t>
  </si>
  <si>
    <t>Personen in Found, die in Ground Truth vorkommen</t>
  </si>
  <si>
    <t>Found - korrekte Namenstreffer</t>
  </si>
  <si>
    <t>Treffer in Found, die  richtige, vollständige Namen sind (falls der vollständige Name gelistet ist)</t>
  </si>
  <si>
    <t>Found - Treffer ohne Bereinigung</t>
  </si>
  <si>
    <t>Anzahl Treffer in Found</t>
  </si>
  <si>
    <t>(auch Ehemalige, geschichtliche Personen usw.)</t>
  </si>
  <si>
    <t>inklusive Titel</t>
  </si>
  <si>
    <t>HPLink</t>
  </si>
  <si>
    <t>GefLink</t>
  </si>
  <si>
    <t>Institution</t>
  </si>
  <si>
    <t>Email hinter JS-Aktion</t>
  </si>
  <si>
    <t>Treffer mit Email-Adresse</t>
  </si>
  <si>
    <t>Found - Anzahl mit Homepage</t>
  </si>
  <si>
    <t>Found - Anzahl mit Email</t>
  </si>
  <si>
    <t>Treffer mit Homepage</t>
  </si>
  <si>
    <t>Duplikat, aber richtig</t>
  </si>
  <si>
    <t>2 Mitarbeiter</t>
  </si>
  <si>
    <t>"Personal" im Namen des Lehrstuhls</t>
  </si>
  <si>
    <t>Notiz: Da die Duplikate nicht gemergt wurden, sind Email und Homepage nicht zuverlässig! Zur Analyse siehe konkrete CSV-Dateien im result-Ordner</t>
  </si>
  <si>
    <t>Unvollständiges Duplikat</t>
  </si>
  <si>
    <t>Sprechstunde</t>
  </si>
  <si>
    <t>toURL</t>
  </si>
  <si>
    <t>inKlinik</t>
  </si>
  <si>
    <t>Seitentitel unterwartet</t>
  </si>
  <si>
    <t>https://www.enesys.ruhr-uni-bochum.de/enesys/ueber_uns/personen.html.de</t>
  </si>
  <si>
    <t>Malformed Table</t>
  </si>
  <si>
    <t>Falsche Sprache</t>
  </si>
  <si>
    <t>Google-Suche</t>
  </si>
  <si>
    <t>https://validator.w3.org/nu/?doc=https%3A%2F%2Fwww.gmg.ruhr-uni-bochum.de%2Fueber-uns%2Fmitarbeitende</t>
  </si>
  <si>
    <t>nicht-valides HTML</t>
  </si>
  <si>
    <t>https://memiserf.medmikro.ruhr-uni-bochum.de/mitarbeiter.html</t>
  </si>
  <si>
    <t>https://www.oeg.ruhr-uni-bochum.de/</t>
  </si>
  <si>
    <t>Keine Teamseite</t>
  </si>
  <si>
    <t>Name ohne Titel gefunden</t>
  </si>
  <si>
    <t>https://www.dks.rub.de/de/profiles/alaa-alameer-ahmad/</t>
  </si>
  <si>
    <t>Teamseite korrekt</t>
  </si>
  <si>
    <t>https://www.pinsentmasons.com/de-de/team/alessa-trunk</t>
  </si>
  <si>
    <t>https://homepage.rub.de/laura.morgenthalergarcia/Mitarbeiter.html</t>
  </si>
  <si>
    <t>https://www.ruhr-uni-bochum.de/pc1/lehrstuhl/staff.html.de</t>
  </si>
  <si>
    <t>http://www.nng.uni-saarland.de/mitarbeiter/friedman.htm</t>
  </si>
  <si>
    <t>https://www.icams.de/institute/icams/members/members-detail/?detail=5</t>
  </si>
  <si>
    <t>nicht gecrawlt</t>
  </si>
  <si>
    <t>https://www.ruhr-uni-bochum.de/ffm/Lehrstuehle/Lehrstuhl-VI/mitarbeiter.html</t>
  </si>
  <si>
    <t>https://www2.wiwi.rub.de/lehrstuehle/finanzwissenschaft-und-regionaloekonomik/</t>
  </si>
  <si>
    <t>https://www.stadtdervielen.de/ueber-uns/team</t>
  </si>
  <si>
    <t>https://www.ruhr-uni-bochum.de/geodaesie/mischke.html</t>
  </si>
  <si>
    <t>https://www.ruhr-uni-bochum.de/hibo-fhma/team/index.html.de</t>
  </si>
  <si>
    <t>https://www2.wiwi.rub.de/lehrstuehle/financial-accounting/</t>
  </si>
  <si>
    <t>https://www.pe.ruhr-uni-bochum.de/erziehungswissenschaft/pp/team/research-scientists.html.de</t>
  </si>
  <si>
    <t>https://zrsweb.zrs.rub.de/lehrstuhl/joussen/lehrstuhlteam/amina-oezen/</t>
  </si>
  <si>
    <t>Lehrstuhlteam-Seitentitel unerwartet</t>
  </si>
  <si>
    <t>https://www2.wiwi.rub.de/lehrstuehle/empirische-wirtschaftsforschung/</t>
  </si>
  <si>
    <t>https://www.jura.rub.de/lehrbeauftragte</t>
  </si>
  <si>
    <t>https://www.gmg.ruhr-uni-bochum.de/ueber-uns/mitarbeitende</t>
  </si>
  <si>
    <t>https://de.wikipedia.org/wiki/Andrea_Kie%C3%9Fling</t>
  </si>
  <si>
    <t>https://wirtschaftsrecht.ruhr-uni-bochum.de/team/</t>
  </si>
  <si>
    <t>https://www.atp.ruhr-uni-bochum.de/mitarbeiter.html</t>
  </si>
  <si>
    <t>https://www2.wiwi.rub.de/zfoeb/</t>
  </si>
  <si>
    <t>https://www.ifa.ruhr-uni-bochum.de/ifa/lehrstuhl/mitarbeiter/index.html.en</t>
  </si>
  <si>
    <t>Sprache falsch</t>
  </si>
  <si>
    <t>https://www.dlr.de/at/desktopdefault.aspx/tabid-1497/2092_read-6415/</t>
  </si>
  <si>
    <t>https://www.rwi-essen.de/rwi/team/person/andreas-gerster</t>
  </si>
  <si>
    <t>https://vernetzt.ceres.rub.de/de/team/andreas-henkelmann/</t>
  </si>
  <si>
    <t>https://www.jura.ruhr-uni-bochum.de/lehrstuehle</t>
  </si>
  <si>
    <t>https://www.adwmainz.de/mitarbeiterinnen/profil/prof-dr-andreas-kuczera.html</t>
  </si>
  <si>
    <t>https://makrim.de/index.php/team/team-dr-andreas-ruch</t>
  </si>
  <si>
    <t>https://www.hydrology.ruhr-uni-bochum.de/hydro/lehrstuhl/mitarbeiter/index.html.en</t>
  </si>
  <si>
    <t>https://www.medizin.uni-muenster.de/ifgh/abteilung-zellulaere-elektrophysiologie/elektronenmikroskopie-fakultaet-fuer-medizin-uk-muenster.html</t>
  </si>
  <si>
    <t>https://lwl.academia.edu/AndreasWunschel</t>
  </si>
  <si>
    <t>https://www.fh-dortmund.de/personen/Andrej-Konig/index.php</t>
  </si>
  <si>
    <t>https://www.oeg.ruhr-uni-bochum.de/michalczyk/</t>
  </si>
  <si>
    <t>theaterwissenschaft.blogs.ruhr-uni-bochum.de</t>
  </si>
  <si>
    <t>Homepage down</t>
  </si>
  <si>
    <t>https://www.jura.rub.de/node/1945</t>
  </si>
  <si>
    <t>https://www.iaw.ruhr-uni-bochum.de/lehrbeauftrage-mit-eigener-pruefungsberechtigung/</t>
  </si>
  <si>
    <t>https://www.kli.psy.ruhr-uni-bochum.de/klipsy/team-ehemalige.html</t>
  </si>
  <si>
    <t>http://ifm.rub.de/institut/personen/angela-schroder-m-a/</t>
  </si>
  <si>
    <t>https://www.daf.ruhr-uni-bochum.de/ueberuns/team/index.html.de</t>
  </si>
  <si>
    <t>https://anguswright.github.io/</t>
  </si>
  <si>
    <t>Beobachtende Kosmologie</t>
  </si>
  <si>
    <t>https://zrsweb.zrs.rub.de/lehrstuhl/joussen/lehrstuhlteam/</t>
  </si>
  <si>
    <t>https://www2.wiwi.rub.de/personen/ann-sophie-rinne-b-sc/</t>
  </si>
  <si>
    <t>https://www-zeuthen.desy.de/~afrancko/group.html</t>
  </si>
  <si>
    <t>https://www.mb.rub.de/anna-greve-wird-honorarprofessorin/</t>
  </si>
  <si>
    <t>http://www.gw.ruhr-uni-bochum.de/habilitation/liste.html.de</t>
  </si>
  <si>
    <t>https://www.ruhr-uni-bochum.de/gj/personal.html</t>
  </si>
  <si>
    <t>https://www.icams.de/institute/icams/members/members-detail/?detail=1794</t>
  </si>
  <si>
    <t>Externe Domain</t>
  </si>
  <si>
    <t>https://www.ruhr-uni-bochum.de/nachwuchs-medizin/ueberuns.html.de</t>
  </si>
  <si>
    <t>https://www.amib.ruhr-uni-bochum.de/index.php/rub/medizin/amib/personalia</t>
  </si>
  <si>
    <t>https://www2.wiwi.rub.de/personen/anna-temel/</t>
  </si>
  <si>
    <t>https://etit.ruhr-uni-bochum.de/mst/team/</t>
  </si>
  <si>
    <t>https://www.ruhr-uni-bochum.de/lehrstuhl-ng2/mitarbeiter/schmidt.html</t>
  </si>
  <si>
    <t>https://einrichtungen.ruhr-uni-bochum.de/de/kontakt-qualitaetsmanagement-der-lehre</t>
  </si>
  <si>
    <t>https://www.fernuni-hagen.de/bildungswissenschaft/empirische-bildungsforschung/team/anne-kathrin.bestgen.shtml</t>
  </si>
  <si>
    <t>https://www.ls-verwaltungsrecht.ruhr-uni-bochum.de/vr/team/wimi.html.de via https://www.waxmann.com/waxmann-autoren/waxmann-autor/?no_cache=1&amp;tx_p2waxmann_pi2%5Bperson%5D=PER110140&amp;tx_p2waxmann_pi2%5Baction%5D=show&amp;tx_p2waxmann_pi2%5Bcontroller%5D=Person&amp;cHash=e80a81ef32f9db9638ea6866045678ca</t>
  </si>
  <si>
    <t>https://www.ruhr-uni-bochum.de/romsem/seminar/personal.htm</t>
  </si>
  <si>
    <t>https://portal.wissenschaftliche-sammlungen.de/Person/2932</t>
  </si>
  <si>
    <t>https://www.pe.ruhr-uni-bochum.de/philosophie/personen.html.de</t>
  </si>
  <si>
    <t>https://www.ruhr-uni-bochum.de/lehrassistenten/Kontakt.html</t>
  </si>
  <si>
    <t>https://www.bergbaumuseum.de/museum/mitarbeitende/kontakt-detailseite/annika-diekmann-m-sc</t>
  </si>
  <si>
    <t>Bergbaumuseum</t>
  </si>
  <si>
    <t>https://www.bergbaumuseum.de/museum/mitarbeitende/kontakt-detailseite/annette-hornschuch</t>
  </si>
  <si>
    <t>https://www.gmg.ruhr-uni-bochum.de/ueber-uns/mitarbeitende?page=%2C%2C%2C%2C1</t>
  </si>
  <si>
    <t>https://www.anysci.de/%C3%BCber/</t>
  </si>
  <si>
    <t>https://www.bpf.ruhr-uni-bochum.de/bpf/mitarbeiter/index.html.de</t>
  </si>
  <si>
    <t>https://www2.wiwi.rub.de/personen/prof-wuebker/</t>
  </si>
  <si>
    <t>https://www.ruhrakademie.de/prof-dr-antje-kapust/</t>
  </si>
  <si>
    <t>http://www.pure.rub.de/projekte/ipa/profile/mueller.html.de</t>
  </si>
  <si>
    <t>https://www.mb.rub.de/forschung/professuren/</t>
  </si>
  <si>
    <t>https://kk-bochum.de/de/Kliniken_Zentren_Bereiche/Kliniken/Medizinische_Klinik/Mitarbeiter/index.php</t>
  </si>
  <si>
    <t>http://www.ev.ruhr-uni-bochum.de/st-oekumene/</t>
  </si>
  <si>
    <t>anscheinend ausgeschieden</t>
  </si>
  <si>
    <t>https://www.sowi.ruhr-uni-bochum.de/fakultaet/lehrende.html.de</t>
  </si>
  <si>
    <t>in iframe</t>
  </si>
  <si>
    <t>http://www.afp.ruhr-uni-bochum.de/mitarbeiter.html</t>
  </si>
  <si>
    <t>https://www.gmg.ruhr-uni-bochum.de/index.php/arbeitsrichtungen/petrologie-und-geochemie/personal</t>
  </si>
  <si>
    <t>taucht nicht auf Teamseite auf</t>
  </si>
  <si>
    <t>https://www.ruhr-uni-bochum.de/ls-magen/honorarprofessoren.html</t>
  </si>
  <si>
    <t>https://www2.wiwi.rub.de/personen/prof-dr-astrid-krenz/</t>
  </si>
  <si>
    <t>https://de.wikipedia.org/wiki/Axel_Laczkovics</t>
  </si>
  <si>
    <t>https://www.dks.rub.de/de/profiles/aya-mostafa-ibrahim-ahmed/</t>
  </si>
  <si>
    <t>Lehrstuhlseite korrekt</t>
  </si>
  <si>
    <t>https://rotorub.wordpress.com/team/ via https://rotorub.wordpress.com/team/</t>
  </si>
  <si>
    <t>V3</t>
  </si>
  <si>
    <t>Univ.-Prof. Dr. iur.</t>
  </si>
  <si>
    <t>Annika Rischer</t>
  </si>
  <si>
    <t>Antje Rech</t>
  </si>
  <si>
    <t>Antonia Bocaz Bastias</t>
  </si>
  <si>
    <t>Antonia.BocazBastias@rub</t>
  </si>
  <si>
    <t>https://tp3.physik.ruhr-uni-bochum.de/mitarbeiter</t>
  </si>
  <si>
    <t>Alena Bencsik</t>
  </si>
  <si>
    <t>V3, Name unvollständig</t>
  </si>
  <si>
    <t>Arbeitstitel der Dissertation</t>
  </si>
  <si>
    <t>Assoziierte Mitglieder</t>
  </si>
  <si>
    <t>https://www.uni-due.de/mechatronik/team/reichert.php</t>
  </si>
  <si>
    <t>Ausbildung Gärtner</t>
  </si>
  <si>
    <t>https://www.boga.ruhr-uni-bochum.de/ueberuns/ausbildung/index.html.de</t>
  </si>
  <si>
    <t>https://www.boga.ruhr-uni-bochum.de/ueberuns/index.html.de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</si>
</sst>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/>
    <xf numFmtId="49" fontId="0" fillId="0" borderId="0" xfId="0" applyNumberFormat="1"/>
    <xf numFmtId="0" fontId="3" fillId="0" borderId="0" xfId="0" applyFont="1"/>
    <xf numFmtId="0" fontId="3" fillId="0" borderId="0" xfId="1" applyFont="1"/>
    <xf numFmtId="1" fontId="0" fillId="0" borderId="0" xfId="0" applyNumberFormat="1"/>
    <xf numFmtId="10" fontId="0" fillId="0" borderId="0" xfId="0" applyNumberFormat="1"/>
    <xf numFmtId="10" fontId="1" fillId="0" borderId="0" xfId="0" applyNumberFormat="1" applyFont="1"/>
    <xf numFmtId="0" fontId="4" fillId="0" borderId="1" xfId="0" applyFont="1" applyBorder="1"/>
    <xf numFmtId="1" fontId="0" fillId="0" borderId="1" xfId="0" applyNumberFormat="1" applyBorder="1"/>
    <xf numFmtId="10" fontId="0" fillId="0" borderId="1" xfId="0" applyNumberFormat="1" applyBorder="1"/>
    <xf numFmtId="0" fontId="0" fillId="0" borderId="1" xfId="0" applyBorder="1"/>
    <xf numFmtId="1" fontId="1" fillId="0" borderId="0" xfId="0" applyNumberFormat="1" applyFont="1"/>
    <xf numFmtId="1" fontId="1" fillId="0" borderId="1" xfId="0" applyNumberFormat="1" applyFont="1" applyBorder="1"/>
    <xf numFmtId="10" fontId="1" fillId="0" borderId="1" xfId="0" applyNumberFormat="1" applyFont="1" applyBorder="1"/>
    <xf numFmtId="0" fontId="6" fillId="0" borderId="0" xfId="0" applyFont="1"/>
    <xf numFmtId="1" fontId="6" fillId="0" borderId="0" xfId="0" applyNumberFormat="1" applyFont="1"/>
    <xf numFmtId="10" fontId="6" fillId="0" borderId="0" xfId="0" applyNumberFormat="1" applyFont="1"/>
    <xf numFmtId="0" fontId="7" fillId="0" borderId="0" xfId="0" applyFont="1"/>
    <xf numFmtId="0" fontId="2" fillId="0" borderId="0" xfId="1" applyNumberFormat="1"/>
    <xf numFmtId="0" fontId="0" fillId="0" borderId="0" xfId="0" applyNumberFormat="1"/>
    <xf numFmtId="0" fontId="3" fillId="0" borderId="0" xfId="0" applyNumberFormat="1" applyFont="1"/>
  </cellXfs>
  <cellStyles count="2">
    <cellStyle name="Link" xfId="1" builtinId="8"/>
    <cellStyle name="Standard" xfId="0" builtinId="0"/>
  </cellStyles>
  <dxfs count="1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numFmt numFmtId="0" formatCode="General"/>
    </dxf>
    <dxf>
      <font>
        <color auto="1"/>
      </font>
      <numFmt numFmtId="0" formatCode="General"/>
    </dxf>
    <dxf>
      <font>
        <color auto="1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9A3E9A-B454-406B-9C6D-2EC1E32FD5EE}" name="UDE_Truth" displayName="UDE_Truth" ref="A1:S694" totalsRowCount="1" dataDxfId="106">
  <autoFilter ref="A1:S693" xr:uid="{A09A3E9A-B454-406B-9C6D-2EC1E32FD5EE}"/>
  <tableColumns count="19">
    <tableColumn id="1" xr3:uid="{0C3E8A96-B647-41CB-811C-A37D9BE9FB94}" name="ID" dataDxfId="105" totalsRowDxfId="104"/>
    <tableColumn id="2" xr3:uid="{DF521CB2-FA80-4EF6-BC1B-1BE206826197}" name="Name" totalsRowFunction="count" dataDxfId="103" totalsRowDxfId="102"/>
    <tableColumn id="3" xr3:uid="{20374F26-F6A8-49F4-A60A-DCE8D697A217}" name="Email" dataDxfId="101" totalsRowDxfId="100"/>
    <tableColumn id="4" xr3:uid="{9FAF89E9-A435-467C-B9C8-5E1431480139}" name="Homepage" dataDxfId="99" totalsRowDxfId="98"/>
    <tableColumn id="5" xr3:uid="{B6B38B6F-818E-4FE0-B8D4-0EB143E5133E}" name="Institut" dataDxfId="97" totalsRowDxfId="96"/>
    <tableColumn id="6" xr3:uid="{F2994F8F-8C40-418A-8C17-EC40888D4A02}" name="Position" dataDxfId="95" totalsRowDxfId="94"/>
    <tableColumn id="7" xr3:uid="{0D9B57E1-E70D-4698-A468-9417FB4539DF}" name="Titel" dataDxfId="93" totalsRowDxfId="92"/>
    <tableColumn id="10" xr3:uid="{746AEBAA-D162-4D6B-B3D6-E422E8FA8AB1}" name="ohnePosition" dataDxfId="91" totalsRowDxfId="90">
      <calculatedColumnFormula>LEN(UDE_Truth[[#This Row],[Position]])=0</calculatedColumnFormula>
    </tableColumn>
    <tableColumn id="11" xr3:uid="{A464C414-16AA-41C5-8293-13C325110BEB}" name="ohneInstitut" dataDxfId="89" totalsRowDxfId="88">
      <calculatedColumnFormula>LEN(UDE_Truth[[#This Row],[Institut]])=0</calculatedColumnFormula>
    </tableColumn>
    <tableColumn id="13" xr3:uid="{87105FF7-660C-4D4B-8681-AF5A38807558}" name="ohneWissPos" dataDxfId="87" totalsRowDxfId="86">
      <calculatedColumnFormula>NOT(OR(ISNUMBER(SEARCH("wiss.",UDE_Truth[[#This Row],[Position]])),ISNUMBER(SEARCH("wissenschaftl",UDE_Truth[[#This Row],[Position]])),ISNUMBER(SEARCH("professor",UDE_Truth[[#This Row],[Position]]))))</calculatedColumnFormula>
    </tableColumn>
    <tableColumn id="12" xr3:uid="{00A97E2A-649A-47E5-B15D-787A4F4253BC}" name="Sachbearbeiter" dataDxfId="85" totalsRowDxfId="84">
      <calculatedColumnFormula>OR(ISNUMBER(SEARCH("sachbearb",UDE_Truth[[#This Row],[Position]])),ISNUMBER(SEARCH("sachgebiet",UDE_Truth[[#This Row],[Position]])))</calculatedColumnFormula>
    </tableColumn>
    <tableColumn id="14" xr3:uid="{3AA8135E-F89C-46A9-BF49-D4CF02124566}" name="Bibliothek" dataDxfId="83" totalsRowDxfId="82">
      <calculatedColumnFormula>ISNUMBER(SEARCH("Universitätsbibliothek",UDE_Truth[[#This Row],[Position]]))</calculatedColumnFormula>
    </tableColumn>
    <tableColumn id="8" xr3:uid="{720CBAAE-77CB-4683-BD0A-6E8647858F41}" name="Gefunden" totalsRowFunction="sum" dataDxfId="81" totalsRowDxfId="80">
      <calculatedColumnFormula>IF(COUNTIF(UDE_Found[Name],UDE_Truth[[#This Row],[Name]])=0,0,1)</calculatedColumnFormula>
    </tableColumn>
    <tableColumn id="9" xr3:uid="{ABB8791D-EDCC-4D3F-9E6F-3DAAB2CF718C}" name="zähltAuto" dataDxfId="79" totalsRowDxfId="78">
      <calculatedColumnFormula>IF(OR(UDE_Truth[[#This Row],[ohnePosition]],AND(UDE_Truth[[#This Row],[ohneInstitut]],UDE_Truth[[#This Row],[ohneWissPos]]),UDE_Truth[[#This Row],[Sachbearbeiter]],UDE_Truth[[#This Row],[Bibliothek]]),0,1)</calculatedColumnFormula>
    </tableColumn>
    <tableColumn id="15" xr3:uid="{4A07A5B4-D990-4F82-A7FF-BB2B741AD000}" name="Korrekt" totalsRowFunction="sum" dataDxfId="77" totalsRowDxfId="76">
      <calculatedColumnFormula>IF(UDE_Truth[[#This Row],[zählt]],IF(ISBLANK(UDE_Truth[[#This Row],[dochGefundenGrund]]),UDE_Truth[[#This Row],[Gefunden]],1),"")</calculatedColumnFormula>
    </tableColumn>
    <tableColumn id="17" xr3:uid="{947E029C-9941-480B-99A9-CA337D44FBEE}" name="zählt" totalsRowFunction="sum" dataDxfId="75">
      <calculatedColumnFormula>IF(AND(UDE_Truth[[#This Row],[zähltAuto]],ISBLANK(UDE_Truth[[#This Row],[zähltNichtGrund]])),1,0)</calculatedColumnFormula>
    </tableColumn>
    <tableColumn id="18" xr3:uid="{3C6F038A-358F-4566-94DF-3BD2669539BA}" name="zähltNichtGrund" dataDxfId="74" totalsRowDxfId="73"/>
    <tableColumn id="20" xr3:uid="{7CA5198D-7B92-4C7E-B2A1-7FAB7DB4D298}" name="dochGefundenGrund" dataDxfId="72" totalsRowDxfId="71"/>
    <tableColumn id="19" xr3:uid="{11BBBFDC-4E9D-4375-8BEE-5B6394D6D08F}" name="Notizen" dataDxfId="70" totalsRowDxfId="6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17658E-8B09-4F04-B6F5-3A43A32355B6}" name="UDE_Found" displayName="UDE_Found" ref="A1:I987" totalsRowCount="1">
  <autoFilter ref="A1:I986" xr:uid="{7E17658E-8B09-4F04-B6F5-3A43A32355B6}"/>
  <tableColumns count="9">
    <tableColumn id="1" xr3:uid="{4E97D779-88FD-4319-88BA-778CF2415113}" name="Titel" dataDxfId="25"/>
    <tableColumn id="2" xr3:uid="{19BCD325-541D-4085-BFB3-2C3F7BCEACED}" name="Name" totalsRowFunction="count" dataDxfId="24"/>
    <tableColumn id="3" xr3:uid="{0FA22330-A7BA-42DA-B2BA-8B0F9A84817E}" name="Email" dataDxfId="23"/>
    <tableColumn id="4" xr3:uid="{36534190-19B4-47DD-A17F-4ADDF8406D34}" name="Fund" dataDxfId="22"/>
    <tableColumn id="5" xr3:uid="{DB36FCE4-07CF-4595-BD35-DAF943FDF0A4}" name="Homepage" dataDxfId="21"/>
    <tableColumn id="6" xr3:uid="{DB84550F-1360-4147-B189-90C8D2D37BF3}" name="Gefunden in" dataDxfId="20"/>
    <tableColumn id="9" xr3:uid="{7C5D81FD-FAC0-4650-B45B-78B386468A94}" name="inTruth" totalsRowFunction="sum" dataDxfId="19" totalsRowDxfId="14">
      <calculatedColumnFormula>IF(COUNTIF(UDE_Truth[Name],UDE_Found[[#This Row],[Name]])=0,0,1)</calculatedColumnFormula>
    </tableColumn>
    <tableColumn id="7" xr3:uid="{31273CD6-8B64-49F2-844F-06D6E2B813F7}" name="istName" totalsRowFunction="sum" dataDxfId="18"/>
    <tableColumn id="8" xr3:uid="{C07EDA27-EB2B-4AF1-84CA-FACD72DF0A24}" name="Notizen" dataDxfId="17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11045B-9771-4F73-AC9C-DF1B220027D0}" name="RUB_Truth" displayName="RUB_Truth" ref="A1:AB367" totalsRowCount="1">
  <autoFilter ref="A1:AB366" xr:uid="{8A11045B-9771-4F73-AC9C-DF1B220027D0}"/>
  <tableColumns count="28">
    <tableColumn id="1" xr3:uid="{F7F60B01-62FA-423F-A2D0-24876443159F}" name="Name" totalsRowFunction="count" dataDxfId="68"/>
    <tableColumn id="2" xr3:uid="{B412E7AB-3005-4711-AC09-7679B0ADCBAF}" name="Anrede" dataDxfId="67"/>
    <tableColumn id="3" xr3:uid="{86A3FF75-66CB-4676-94C6-3C4AB26F9396}" name="Titel" dataDxfId="66"/>
    <tableColumn id="4" xr3:uid="{F8BEF00D-0D71-4F3B-8528-44C4353C89A6}" name="Vorname" dataDxfId="65"/>
    <tableColumn id="5" xr3:uid="{6132C739-DD43-4EAE-A6E5-066572BA06CF}" name="Nachname" dataDxfId="64"/>
    <tableColumn id="6" xr3:uid="{60A335FB-5AE0-41FD-ADF2-B019CA465160}" name="Titel2" dataDxfId="63"/>
    <tableColumn id="7" xr3:uid="{166FD9B0-C1B4-4B1F-8F23-664C033B8E48}" name="Email1" dataDxfId="62"/>
    <tableColumn id="8" xr3:uid="{453080FA-3A65-4277-9942-0CEC3CC9A7DE}" name="Position1" dataDxfId="61"/>
    <tableColumn id="9" xr3:uid="{379A16D7-98A8-4F29-91F2-02478AD52D11}" name="Dozent" dataDxfId="60"/>
    <tableColumn id="10" xr3:uid="{D3816DB2-5232-44A5-AFE0-4B3968148A93}" name="Organisation" dataDxfId="59"/>
    <tableColumn id="11" xr3:uid="{D4E38FCF-3A5A-42EF-8018-B688452563AF}" name="URL" dataDxfId="58"/>
    <tableColumn id="19" xr3:uid="{B5419F48-3266-4F2E-9F11-2B1E351D3039}" name="toURL" dataDxfId="57">
      <calculatedColumnFormula>HYPERLINK(RUB_Truth[[#This Row],[URL]])</calculatedColumnFormula>
    </tableColumn>
    <tableColumn id="12" xr3:uid="{11C3D275-0FC8-4EB4-826B-8B7505429936}" name="Position2" dataDxfId="56"/>
    <tableColumn id="13" xr3:uid="{F587AD63-62B9-456F-A13E-91AF1F186B32}" name="Telefon 1" dataDxfId="55"/>
    <tableColumn id="14" xr3:uid="{5D151E77-DA7D-4161-9D84-3FE4E1A73A1B}" name="Telefon 2" dataDxfId="54"/>
    <tableColumn id="15" xr3:uid="{CF0DBFED-70E6-4D76-AF14-EE0940EC2530}" name="Email" dataDxfId="53"/>
    <tableColumn id="16" xr3:uid="{100AA186-B2B8-4371-8246-C31F7FB1EFAD}" name="Sprechstunde" dataDxfId="52"/>
    <tableColumn id="17" xr3:uid="{2D8CA4B0-B81B-458D-87AC-3FBE57C3BCAF}" name="Raum" dataDxfId="51"/>
    <tableColumn id="18" xr3:uid="{A266B2D0-92A2-493C-B8AD-63FD0457CB3D}" name="Titel3" dataDxfId="50"/>
    <tableColumn id="21" xr3:uid="{B48C84B5-E96D-4073-A427-87FB581A32B5}" name="inKlinik" dataDxfId="49">
      <calculatedColumnFormula>OR(ISNUMBER(SEARCH("Klinik",RUB_Truth[[#This Row],[Position1]])),ISNUMBER(SEARCH("arzt",RUB_Truth[[#This Row],[Position2]])),ISNUMBER(SEARCH("ärzt",RUB_Truth[[#This Row],[Position2]])))</calculatedColumnFormula>
    </tableColumn>
    <tableColumn id="29" xr3:uid="{B16013C9-107C-4555-ABA4-9BC2342F919D}" name="Verwaltung" dataDxfId="48">
      <calculatedColumnFormula>OR(ISNUMBER(SEARCH("Verwaltungsange",RUB_Truth[[#This Row],[Position1]])),ISNUMBER(SEARCH("Verw.-Angestellt",RUB_Truth[[#This Row],[Position1]])))</calculatedColumnFormula>
    </tableColumn>
    <tableColumn id="20" xr3:uid="{4230597C-6623-436B-BD0C-DC0CE3D130DD}" name="Gefunden" totalsRowFunction="sum" dataDxfId="47">
      <calculatedColumnFormula>IF(COUNTIF(RUB_Found[Name],RUB_Truth[[#This Row],[Name]])=0,0,1)</calculatedColumnFormula>
    </tableColumn>
    <tableColumn id="22" xr3:uid="{25A1184F-1BFB-43DC-A70A-0F6969D34455}" name="zähltAuto" dataDxfId="46">
      <calculatedColumnFormula>IF(OR(RUB_Truth[[#This Row],[inKlinik]],RUB_Truth[[#This Row],[Verwaltung]]),0,1)</calculatedColumnFormula>
    </tableColumn>
    <tableColumn id="23" xr3:uid="{8386BF54-26A3-48FE-9579-C8E6892F8972}" name="Korrekt" totalsRowFunction="sum" dataDxfId="45">
      <calculatedColumnFormula>IF(RUB_Truth[[#This Row],[zählt]],IF(ISBLANK(RUB_Truth[[#This Row],[dochGefundenGrund]]),RUB_Truth[[#This Row],[Gefunden]],1),"")</calculatedColumnFormula>
    </tableColumn>
    <tableColumn id="24" xr3:uid="{1F83303D-65A6-4360-A51B-E236AD7ED3B7}" name="zählt" totalsRowFunction="sum" dataDxfId="44">
      <calculatedColumnFormula>IF(AND(RUB_Truth[[#This Row],[zähltAuto]],ISBLANK(RUB_Truth[[#This Row],[zähltNichtGrund]])),1,0)</calculatedColumnFormula>
    </tableColumn>
    <tableColumn id="25" xr3:uid="{CBC8F0A1-0962-44C2-AE61-505A6AD069CF}" name="zähltNichtGrund" dataDxfId="43"/>
    <tableColumn id="26" xr3:uid="{266B9C5E-D041-4453-9B77-4468DAE1E54E}" name="dochGefundenGrund" dataDxfId="42"/>
    <tableColumn id="27" xr3:uid="{FB6F2A50-36EA-4216-91E0-E634C2768837}" name="Notizen" dataDxfId="4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115080-800B-4088-A644-7CEA7ED7C7B0}" name="RUB_Found" displayName="RUB_Found" ref="A1:K992" totalsRowCount="1">
  <autoFilter ref="A1:K991" xr:uid="{97115080-800B-4088-A644-7CEA7ED7C7B0}"/>
  <tableColumns count="11">
    <tableColumn id="1" xr3:uid="{855A3058-38E0-4A24-A525-17AD1CA32502}" name="Titel" dataDxfId="38"/>
    <tableColumn id="2" xr3:uid="{7CA9D814-4565-4E2F-9016-9D62AFB7C73D}" name="Name" totalsRowFunction="count" dataDxfId="37"/>
    <tableColumn id="3" xr3:uid="{F54B5A68-599C-4C41-B261-017547EBF70F}" name="Email" dataDxfId="36"/>
    <tableColumn id="4" xr3:uid="{86847D49-C81B-45BF-B9BE-C0103E97CF4E}" name="Fund" dataDxfId="35"/>
    <tableColumn id="5" xr3:uid="{FC57DA00-F132-4F3F-8A66-21B74C2DD590}" name="Homepage" dataDxfId="34"/>
    <tableColumn id="10" xr3:uid="{407E0055-BEBA-404A-AC69-A630E2ECFF46}" name="HPLink" dataDxfId="33">
      <calculatedColumnFormula>HYPERLINK(RUB_Found[[#This Row],[Homepage]])</calculatedColumnFormula>
    </tableColumn>
    <tableColumn id="6" xr3:uid="{63B374C1-7869-4C32-A4DD-F7B51B65845A}" name="Gefunden in" dataDxfId="32"/>
    <tableColumn id="11" xr3:uid="{D9903069-F7FB-4E99-9E9B-D7689A7770C6}" name="GefLink" dataDxfId="31">
      <calculatedColumnFormula>HYPERLINK(RUB_Found[[#This Row],[Gefunden in]])</calculatedColumnFormula>
    </tableColumn>
    <tableColumn id="7" xr3:uid="{053522C8-C06F-40E0-9EE0-35ADE5042553}" name="inTruth" totalsRowFunction="sum" dataDxfId="30" totalsRowDxfId="1">
      <calculatedColumnFormula>IF(COUNTIF(RUB_Truth[Name],RUB_Found[[#This Row],[Name]])=0,0,1)</calculatedColumnFormula>
    </tableColumn>
    <tableColumn id="8" xr3:uid="{E41E63D0-1D8D-47AA-A697-D8EC6AA7CAE7}" name="istName" totalsRowFunction="sum" dataDxfId="29" totalsRowDxfId="0"/>
    <tableColumn id="9" xr3:uid="{6FB79E0C-73E0-4015-89DC-6ABAA03CAF9A}" name="Notizen" dataDxfId="28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uni-due.de/chemie/ak_epple/mitarbeiter/mitarbeiter.shtml" TargetMode="External"/><Relationship Id="rId7" Type="http://schemas.openxmlformats.org/officeDocument/2006/relationships/hyperlink" Target="https://www.uni-due.de/mechanikb/organisation/stepken.php" TargetMode="External"/><Relationship Id="rId2" Type="http://schemas.openxmlformats.org/officeDocument/2006/relationships/hyperlink" Target="https://www.ifgk.de/vorstellung/mitarbeiterinnen-und-mitarbeiter/albert-fuchs/" TargetMode="External"/><Relationship Id="rId1" Type="http://schemas.openxmlformats.org/officeDocument/2006/relationships/hyperlink" Target="https://www.uni-due.de/biwi/erziehungswissenschaft" TargetMode="External"/><Relationship Id="rId6" Type="http://schemas.openxmlformats.org/officeDocument/2006/relationships/hyperlink" Target="https://www.uni-due.de/empi/td/mitarbeiter.php" TargetMode="External"/><Relationship Id="rId5" Type="http://schemas.openxmlformats.org/officeDocument/2006/relationships/hyperlink" Target="https://www.uni-due.de/turkistik/mitarbeiter.php" TargetMode="External"/><Relationship Id="rId4" Type="http://schemas.openxmlformats.org/officeDocument/2006/relationships/hyperlink" Target="http://www.uni-due.de/EvangelischeTheologie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uni-due.de/graduiertenkolleg_1919/assozierte_mitglieder.php" TargetMode="External"/><Relationship Id="rId170" Type="http://schemas.openxmlformats.org/officeDocument/2006/relationships/hyperlink" Target="https://www.uni-due.de/iac/2014_mitarbeiter_seminar.php" TargetMode="External"/><Relationship Id="rId268" Type="http://schemas.openxmlformats.org/officeDocument/2006/relationships/hyperlink" Target="https://www.uni-due.de/agfarle/team/staff_deu.php?pers_id=123" TargetMode="External"/><Relationship Id="rId475" Type="http://schemas.openxmlformats.org/officeDocument/2006/relationships/hyperlink" Target="https://www.uni-due.de/chemie/ak_jansen/en_personen.php" TargetMode="External"/><Relationship Id="rId682" Type="http://schemas.openxmlformats.org/officeDocument/2006/relationships/hyperlink" Target="https://www.uni-due.de/chemie/ak_epple/en/staff/list.php" TargetMode="External"/><Relationship Id="rId128" Type="http://schemas.openxmlformats.org/officeDocument/2006/relationships/hyperlink" Target="https://www.hemf.wiwi.uni-due.de/en/team/christoph-weber/" TargetMode="External"/><Relationship Id="rId335" Type="http://schemas.openxmlformats.org/officeDocument/2006/relationships/hyperlink" Target="https://www.uni-due.de/germanistik/litdid/lehrbeauftragte.shtml" TargetMode="External"/><Relationship Id="rId542" Type="http://schemas.openxmlformats.org/officeDocument/2006/relationships/hyperlink" Target="https://www.uni-due.de/chemie/ak_epple/en/staff/list.php" TargetMode="External"/><Relationship Id="rId987" Type="http://schemas.openxmlformats.org/officeDocument/2006/relationships/hyperlink" Target="https://www.uni-due.de/iwis/vorstand_und_team.php" TargetMode="External"/><Relationship Id="rId1172" Type="http://schemas.openxmlformats.org/officeDocument/2006/relationships/hyperlink" Target="https://www.hemf.wiwi.uni-due.de/en/team/anke-kramer/" TargetMode="External"/><Relationship Id="rId402" Type="http://schemas.openxmlformats.org/officeDocument/2006/relationships/hyperlink" Target="https://www.uni-due.de/tul/staff_main_en.php" TargetMode="External"/><Relationship Id="rId847" Type="http://schemas.openxmlformats.org/officeDocument/2006/relationships/hyperlink" Target="https://www.uni-due.de/iaq/vortragma.php?name=jaehrling" TargetMode="External"/><Relationship Id="rId1032" Type="http://schemas.openxmlformats.org/officeDocument/2006/relationships/hyperlink" Target="https://www.uni-due.de/tul/staff_goudz.php" TargetMode="External"/><Relationship Id="rId707" Type="http://schemas.openxmlformats.org/officeDocument/2006/relationships/hyperlink" Target="https://www.uni-due.de/geschichte/frank_becker.php" TargetMode="External"/><Relationship Id="rId914" Type="http://schemas.openxmlformats.org/officeDocument/2006/relationships/hyperlink" Target="https://www.uni-due.de/nachhaltigkeit/team.php" TargetMode="External"/><Relationship Id="rId43" Type="http://schemas.openxmlformats.org/officeDocument/2006/relationships/hyperlink" Target="https://www.uni-due.de/sgvivi/mem_essen.php" TargetMode="External"/><Relationship Id="rId192" Type="http://schemas.openxmlformats.org/officeDocument/2006/relationships/hyperlink" Target="https://www.uni-due.de/katheol/personen.php" TargetMode="External"/><Relationship Id="rId497" Type="http://schemas.openxmlformats.org/officeDocument/2006/relationships/hyperlink" Target="https://www.uni-due.de/agfarle/team/staff_deu.php?pers_id=135" TargetMode="External"/><Relationship Id="rId357" Type="http://schemas.openxmlformats.org/officeDocument/2006/relationships/hyperlink" Target="https://www.uni-due.de/empi/td/mitarbeiter.php" TargetMode="External"/><Relationship Id="rId1194" Type="http://schemas.openxmlformats.org/officeDocument/2006/relationships/hyperlink" Target="https://www.uni-due.de/didmath/anne_moeller" TargetMode="External"/><Relationship Id="rId217" Type="http://schemas.openxmlformats.org/officeDocument/2006/relationships/hyperlink" Target="https://www.uni-due.de/digicat/team.php" TargetMode="External"/><Relationship Id="rId564" Type="http://schemas.openxmlformats.org/officeDocument/2006/relationships/hyperlink" Target="https://www.uni-due.de/agfarle/team/staff_deu.php?pers_id=123" TargetMode="External"/><Relationship Id="rId771" Type="http://schemas.openxmlformats.org/officeDocument/2006/relationships/hyperlink" Target="https://www.uni-due.de/bifo/bifo_team.php" TargetMode="External"/><Relationship Id="rId869" Type="http://schemas.openxmlformats.org/officeDocument/2006/relationships/hyperlink" Target="https://www.hemf.wiwi.uni-due.de/en/team/" TargetMode="External"/><Relationship Id="rId424" Type="http://schemas.openxmlformats.org/officeDocument/2006/relationships/hyperlink" Target="https://www.uni-due.de/phycology/team" TargetMode="External"/><Relationship Id="rId631" Type="http://schemas.openxmlformats.org/officeDocument/2006/relationships/hyperlink" Target="https://www.rca.uni-due.de/team-kontakt/" TargetMode="External"/><Relationship Id="rId729" Type="http://schemas.openxmlformats.org/officeDocument/2006/relationships/hyperlink" Target="https://www.uni-due.de/ssc/pers_bigge.php" TargetMode="External"/><Relationship Id="rId1054" Type="http://schemas.openxmlformats.org/officeDocument/2006/relationships/hyperlink" Target="https://belegung.uni-due.de/lsf/rds;jsessionid=A3B60A6AF7AA978507A5389A11A4A16E.bel02?state=verpublish&amp;status=init&amp;vmfile=no&amp;moduleCall=webInfo&amp;publishConfFile=webInfoPerson&amp;publishSubDir=personal&amp;keep=y&amp;purge=y&amp;personal.pid=55152" TargetMode="External"/><Relationship Id="rId1261" Type="http://schemas.openxmlformats.org/officeDocument/2006/relationships/hyperlink" Target="https://www.uni-due.de/anglistik/applied_linguistics_didactics/klooth_astrid.php" TargetMode="External"/><Relationship Id="rId936" Type="http://schemas.openxmlformats.org/officeDocument/2006/relationships/hyperlink" Target="https://www.uni-due.de/panalytics/team.php" TargetMode="External"/><Relationship Id="rId1121" Type="http://schemas.openxmlformats.org/officeDocument/2006/relationships/hyperlink" Target="http://www.chemie.uni-erlangen.de/thc/hesselmann/" TargetMode="External"/><Relationship Id="rId1219" Type="http://schemas.openxmlformats.org/officeDocument/2006/relationships/hyperlink" Target="https://campus.uni-due.de/lsf/rds?state=wsearchv&amp;search=2&amp;veranstaltung.veranstid=372340" TargetMode="External"/><Relationship Id="rId65" Type="http://schemas.openxmlformats.org/officeDocument/2006/relationships/hyperlink" Target="https://www.uni-due.de/graduiertenkolleg_1919/vortrag_stollberg_rilinger.php" TargetMode="External"/><Relationship Id="rId281" Type="http://schemas.openxmlformats.org/officeDocument/2006/relationships/hyperlink" Target="https://esaga.uni-due.de/ag/paskunas/members/" TargetMode="External"/><Relationship Id="rId141" Type="http://schemas.openxmlformats.org/officeDocument/2006/relationships/hyperlink" Target="https://www.uni-due.de/ivg/rf/staff_ivg_list.php" TargetMode="External"/><Relationship Id="rId379" Type="http://schemas.openxmlformats.org/officeDocument/2006/relationships/hyperlink" Target="https://www.uni-due.de/ivg/rf/mitarbeiter/mitarbeiter_ivg_liste.php" TargetMode="External"/><Relationship Id="rId586" Type="http://schemas.openxmlformats.org/officeDocument/2006/relationships/hyperlink" Target="https://www.uni-due.de/biologiedidaktik/personen" TargetMode="External"/><Relationship Id="rId793" Type="http://schemas.openxmlformats.org/officeDocument/2006/relationships/hyperlink" Target="https://www.uni-due.de/mathematik/ag_stochastische_analysis/team" TargetMode="External"/><Relationship Id="rId7" Type="http://schemas.openxmlformats.org/officeDocument/2006/relationships/hyperlink" Target="https://www.uni-due.de/aks/aks_team.php" TargetMode="External"/><Relationship Id="rId239" Type="http://schemas.openxmlformats.org/officeDocument/2006/relationships/hyperlink" Target="https://www.uni-due.de/amerikanistik/staff" TargetMode="External"/><Relationship Id="rId446" Type="http://schemas.openxmlformats.org/officeDocument/2006/relationships/hyperlink" Target="https://www.uni-due.de/in-east/people/" TargetMode="External"/><Relationship Id="rId653" Type="http://schemas.openxmlformats.org/officeDocument/2006/relationships/hyperlink" Target="https://www.uni-due.de/functional-media-use-network/team_eng.php" TargetMode="External"/><Relationship Id="rId1076" Type="http://schemas.openxmlformats.org/officeDocument/2006/relationships/hyperlink" Target="https://www.uni-due.de/humanities/dfg-network-turkey/alpyenen_eng.php" TargetMode="External"/><Relationship Id="rId306" Type="http://schemas.openxmlformats.org/officeDocument/2006/relationships/hyperlink" Target="https://www.uni-due.de/agfarle/team/staff_deu.php?pers_id=132" TargetMode="External"/><Relationship Id="rId860" Type="http://schemas.openxmlformats.org/officeDocument/2006/relationships/hyperlink" Target="https://www.uni-due.de/imobis/team" TargetMode="External"/><Relationship Id="rId958" Type="http://schemas.openxmlformats.org/officeDocument/2006/relationships/hyperlink" Target="https://www.hemf.wiwi.uni-due.de/en/team/christoph-weber/" TargetMode="External"/><Relationship Id="rId1143" Type="http://schemas.openxmlformats.org/officeDocument/2006/relationships/hyperlink" Target="https://www.uni-due.de/person/52335" TargetMode="External"/><Relationship Id="rId87" Type="http://schemas.openxmlformats.org/officeDocument/2006/relationships/hyperlink" Target="https://www.uni-due.de/germanistik/lum/personen.php" TargetMode="External"/><Relationship Id="rId513" Type="http://schemas.openxmlformats.org/officeDocument/2006/relationships/hyperlink" Target="https://www.uni-due.de/zoologie/mitarbeiter" TargetMode="External"/><Relationship Id="rId720" Type="http://schemas.openxmlformats.org/officeDocument/2006/relationships/hyperlink" Target="https://www.uni-due.de/biwi/interkulturelle_psychologie/team" TargetMode="External"/><Relationship Id="rId818" Type="http://schemas.openxmlformats.org/officeDocument/2006/relationships/hyperlink" Target="https://www.uni-due.de/geotechnik/personen" TargetMode="External"/><Relationship Id="rId1003" Type="http://schemas.openxmlformats.org/officeDocument/2006/relationships/hyperlink" Target="https://www.uni-due.de/person/58774" TargetMode="External"/><Relationship Id="rId1210" Type="http://schemas.openxmlformats.org/officeDocument/2006/relationships/hyperlink" Target="https://www.uni-due.de/biwi/schulforschung/annika.gooss.php" TargetMode="External"/><Relationship Id="rId14" Type="http://schemas.openxmlformats.org/officeDocument/2006/relationships/hyperlink" Target="https://www.uni-due.de/srs/ma_team_de.php" TargetMode="External"/><Relationship Id="rId163" Type="http://schemas.openxmlformats.org/officeDocument/2006/relationships/hyperlink" Target="https://www.uni-due.de/mittelbau/wmkommissionen.php" TargetMode="External"/><Relationship Id="rId370" Type="http://schemas.openxmlformats.org/officeDocument/2006/relationships/hyperlink" Target="https://www.uni-due.de/forschungsgruppe_2600/mitarbeiter.php" TargetMode="External"/><Relationship Id="rId230" Type="http://schemas.openxmlformats.org/officeDocument/2006/relationships/hyperlink" Target="https://www.uni-due.de/chemie/ak_epple/en/staff/list.php" TargetMode="External"/><Relationship Id="rId468" Type="http://schemas.openxmlformats.org/officeDocument/2006/relationships/hyperlink" Target="https://www.uni-due.de/es/en/en_team.php" TargetMode="External"/><Relationship Id="rId675" Type="http://schemas.openxmlformats.org/officeDocument/2006/relationships/hyperlink" Target="https://www.uni-due.de/agfarle/team/staff_deu.php?pers_id=117" TargetMode="External"/><Relationship Id="rId882" Type="http://schemas.openxmlformats.org/officeDocument/2006/relationships/hyperlink" Target="https://www.uni-due.de/iaq/personalseite.php?name=klammer&amp;show=projekt" TargetMode="External"/><Relationship Id="rId1098" Type="http://schemas.openxmlformats.org/officeDocument/2006/relationships/hyperlink" Target="https://www.uni-due.de/person/61261" TargetMode="External"/><Relationship Id="rId328" Type="http://schemas.openxmlformats.org/officeDocument/2006/relationships/hyperlink" Target="https://www.uni-due.de/abz/team" TargetMode="External"/><Relationship Id="rId535" Type="http://schemas.openxmlformats.org/officeDocument/2006/relationships/hyperlink" Target="https://www.uni-due.de/geschichte/ehemalige_mitarbeiter_suwg.php" TargetMode="External"/><Relationship Id="rId742" Type="http://schemas.openxmlformats.org/officeDocument/2006/relationships/hyperlink" Target="https://www.uni-due.de/iaq/personalseite.php?name=schlee&amp;show=info" TargetMode="External"/><Relationship Id="rId1165" Type="http://schemas.openxmlformats.org/officeDocument/2006/relationships/hyperlink" Target="https://www.uni-due.de/person/pitton" TargetMode="External"/><Relationship Id="rId602" Type="http://schemas.openxmlformats.org/officeDocument/2006/relationships/hyperlink" Target="https://www.uni-due.de/ivg/rf/mitarbeiter/mitarbeiter_ivg_liste.php?id=60919" TargetMode="External"/><Relationship Id="rId1025" Type="http://schemas.openxmlformats.org/officeDocument/2006/relationships/hyperlink" Target="https://www.hemf.wiwi.uni-due.de/en/team/alexander-blasberg-4354/" TargetMode="External"/><Relationship Id="rId1232" Type="http://schemas.openxmlformats.org/officeDocument/2006/relationships/hyperlink" Target="https://esaga.uni-due.de/aprameyo.pal/" TargetMode="External"/><Relationship Id="rId907" Type="http://schemas.openxmlformats.org/officeDocument/2006/relationships/hyperlink" Target="https://www.uni-due.de/schluecker-lab/mitarbeiter.shtml" TargetMode="External"/><Relationship Id="rId36" Type="http://schemas.openxmlformats.org/officeDocument/2006/relationships/hyperlink" Target="https://www.hemf.wiwi.uni-due.de/en/team/ruediger-kiesel/" TargetMode="External"/><Relationship Id="rId185" Type="http://schemas.openxmlformats.org/officeDocument/2006/relationships/hyperlink" Target="https://www.uni-due.de/psychmeth/team.php" TargetMode="External"/><Relationship Id="rId392" Type="http://schemas.openxmlformats.org/officeDocument/2006/relationships/hyperlink" Target="https://paluno.uni-due.de/en/our-institute/team" TargetMode="External"/><Relationship Id="rId697" Type="http://schemas.openxmlformats.org/officeDocument/2006/relationships/hyperlink" Target="https://www.uni-due.de/unterrichtsentwicklung/ausgeschiedenemitarbeiter" TargetMode="External"/><Relationship Id="rId252" Type="http://schemas.openxmlformats.org/officeDocument/2006/relationships/hyperlink" Target="https://www.uni-due.de/iac/2014_mitarbeiter_seminar.php" TargetMode="External"/><Relationship Id="rId1187" Type="http://schemas.openxmlformats.org/officeDocument/2006/relationships/hyperlink" Target="https://www.uni-due.de/agfarle/team/staff_deu.php?pers_id=124" TargetMode="External"/><Relationship Id="rId112" Type="http://schemas.openxmlformats.org/officeDocument/2006/relationships/hyperlink" Target="https://www.uni-due.de/ag-mittendorff/teammittendorff.php" TargetMode="External"/><Relationship Id="rId557" Type="http://schemas.openxmlformats.org/officeDocument/2006/relationships/hyperlink" Target="https://www.uni-due.de/zwu/members.php" TargetMode="External"/><Relationship Id="rId764" Type="http://schemas.openxmlformats.org/officeDocument/2006/relationships/hyperlink" Target="https://www.uni-due.de/iwis/vorstand_und_team.php" TargetMode="External"/><Relationship Id="rId971" Type="http://schemas.openxmlformats.org/officeDocument/2006/relationships/hyperlink" Target="https://www.uni-due.de/mechatronik/team/boumann_en.php" TargetMode="External"/><Relationship Id="rId417" Type="http://schemas.openxmlformats.org/officeDocument/2006/relationships/hyperlink" Target="https://www.uni-due.de/ag-moeller/mitarbeiter.shtml" TargetMode="External"/><Relationship Id="rId624" Type="http://schemas.openxmlformats.org/officeDocument/2006/relationships/hyperlink" Target="https://www.uni-due.de/iaq/abteilung_team?get=azao" TargetMode="External"/><Relationship Id="rId831" Type="http://schemas.openxmlformats.org/officeDocument/2006/relationships/hyperlink" Target="https://www.uni-due.de/sfbtrr247/scientific_staff.php" TargetMode="External"/><Relationship Id="rId1047" Type="http://schemas.openxmlformats.org/officeDocument/2006/relationships/hyperlink" Target="https://www.uni-due.de/agbovensiepen/tar.php" TargetMode="External"/><Relationship Id="rId1254" Type="http://schemas.openxmlformats.org/officeDocument/2006/relationships/hyperlink" Target="https://www.uni-due.de/bifo/team_lackmann.php" TargetMode="External"/><Relationship Id="rId929" Type="http://schemas.openxmlformats.org/officeDocument/2006/relationships/hyperlink" Target="https://www.uni-due.de/kunst-kuwiss/d20_kuk_lb_kupaed.php" TargetMode="External"/><Relationship Id="rId1114" Type="http://schemas.openxmlformats.org/officeDocument/2006/relationships/hyperlink" Target="https://www.uni-due.de/prowin/Borowski.shtml" TargetMode="External"/><Relationship Id="rId58" Type="http://schemas.openxmlformats.org/officeDocument/2006/relationships/hyperlink" Target="https://www.uni-due.de/humanities/dfg-network-turkey/members.php" TargetMode="External"/><Relationship Id="rId274" Type="http://schemas.openxmlformats.org/officeDocument/2006/relationships/hyperlink" Target="https://www.uni-due.de/iaq/vortragma.php?name=lehndorff" TargetMode="External"/><Relationship Id="rId481" Type="http://schemas.openxmlformats.org/officeDocument/2006/relationships/hyperlink" Target="https://www.uni-due.de/agfarle/team/staff_deu.php?pers_id=66" TargetMode="External"/><Relationship Id="rId134" Type="http://schemas.openxmlformats.org/officeDocument/2006/relationships/hyperlink" Target="https://www.uni-due.de/ivg/rf/staff_ivg_list.php" TargetMode="External"/><Relationship Id="rId579" Type="http://schemas.openxmlformats.org/officeDocument/2006/relationships/hyperlink" Target="https://www.uni-due.de/ivg/rf/staff_ivg_list.php" TargetMode="External"/><Relationship Id="rId786" Type="http://schemas.openxmlformats.org/officeDocument/2006/relationships/hyperlink" Target="https://www.uni-due.de/biwi/aopsy/de/team" TargetMode="External"/><Relationship Id="rId993" Type="http://schemas.openxmlformats.org/officeDocument/2006/relationships/hyperlink" Target="https://www.uni-due.de/panalytics/" TargetMode="External"/><Relationship Id="rId341" Type="http://schemas.openxmlformats.org/officeDocument/2006/relationships/hyperlink" Target="https://www.uni-due.de/materials/mitarbeiter.shtml" TargetMode="External"/><Relationship Id="rId439" Type="http://schemas.openxmlformats.org/officeDocument/2006/relationships/hyperlink" Target="https://www.uni-due.de/gesellschaftswissenschaften/profilschwerpunkt/Mitglieder.shtml" TargetMode="External"/><Relationship Id="rId646" Type="http://schemas.openxmlformats.org/officeDocument/2006/relationships/hyperlink" Target="https://www.uni-due.de/agfarle/team/staff_deu.php?pers_id=69" TargetMode="External"/><Relationship Id="rId1069" Type="http://schemas.openxmlformats.org/officeDocument/2006/relationships/hyperlink" Target="https://www.uni-due.de/abz/kasper.php" TargetMode="External"/><Relationship Id="rId1276" Type="http://schemas.openxmlformats.org/officeDocument/2006/relationships/hyperlink" Target="https://www.uni-due.de/imperia/md/content/aac/juan_ayalacabrera.jpg" TargetMode="External"/><Relationship Id="rId201" Type="http://schemas.openxmlformats.org/officeDocument/2006/relationships/hyperlink" Target="https://www.elfe.wiwi.uni-due.de/team/" TargetMode="External"/><Relationship Id="rId506" Type="http://schemas.openxmlformats.org/officeDocument/2006/relationships/hyperlink" Target="https://www.uni-due.de/ebs/mitarbeiter" TargetMode="External"/><Relationship Id="rId853" Type="http://schemas.openxmlformats.org/officeDocument/2006/relationships/hyperlink" Target="https://paluno.uni-due.de/en/our-institute/team" TargetMode="External"/><Relationship Id="rId1136" Type="http://schemas.openxmlformats.org/officeDocument/2006/relationships/hyperlink" Target="https://www.uni-due.de/graduiertenkolleg_1919/van_ross_andrew.php" TargetMode="External"/><Relationship Id="rId713" Type="http://schemas.openxmlformats.org/officeDocument/2006/relationships/hyperlink" Target="https://www.uni-due.de/kowi/mukom/team" TargetMode="External"/><Relationship Id="rId920" Type="http://schemas.openxmlformats.org/officeDocument/2006/relationships/hyperlink" Target="https://www.uni-due.de/biodiversitaet/mitarbeiter-staff.shtml" TargetMode="External"/><Relationship Id="rId1203" Type="http://schemas.openxmlformats.org/officeDocument/2006/relationships/hyperlink" Target="https://www.uni-due.de/person/48962" TargetMode="External"/><Relationship Id="rId296" Type="http://schemas.openxmlformats.org/officeDocument/2006/relationships/hyperlink" Target="https://www.uni-due.de/philosophie/personen_lsf-liste.php?id=52735" TargetMode="External"/><Relationship Id="rId156" Type="http://schemas.openxmlformats.org/officeDocument/2006/relationships/hyperlink" Target="https://www.uni-due.de/ivg/rf/staff_ivg_list.php" TargetMode="External"/><Relationship Id="rId363" Type="http://schemas.openxmlformats.org/officeDocument/2006/relationships/hyperlink" Target="https://www.uni-due.de/nachhaltigkeit/team.php" TargetMode="External"/><Relationship Id="rId570" Type="http://schemas.openxmlformats.org/officeDocument/2006/relationships/hyperlink" Target="https://www.uni-due.de/soziologie/arbeitsgruppe_quack_team.php" TargetMode="External"/><Relationship Id="rId223" Type="http://schemas.openxmlformats.org/officeDocument/2006/relationships/hyperlink" Target="https://www.uni-due.de/reichenberger-group/team.php" TargetMode="External"/><Relationship Id="rId430" Type="http://schemas.openxmlformats.org/officeDocument/2006/relationships/hyperlink" Target="https://www.uni-due.de/aglorke/people.php" TargetMode="External"/><Relationship Id="rId668" Type="http://schemas.openxmlformats.org/officeDocument/2006/relationships/hyperlink" Target="https://www.uni-due.de/bena/team.php" TargetMode="External"/><Relationship Id="rId875" Type="http://schemas.openxmlformats.org/officeDocument/2006/relationships/hyperlink" Target="https://www.uni-due.de/aquatische_oekosystemforschung/mitarbeiter" TargetMode="External"/><Relationship Id="rId1060" Type="http://schemas.openxmlformats.org/officeDocument/2006/relationships/hyperlink" Target="https://www.uni-due.de/romanistik/personal/monjour/index.shtml" TargetMode="External"/><Relationship Id="rId528" Type="http://schemas.openxmlformats.org/officeDocument/2006/relationships/hyperlink" Target="https://esaga.uni-due.de/ag/levine/members/" TargetMode="External"/><Relationship Id="rId735" Type="http://schemas.openxmlformats.org/officeDocument/2006/relationships/hyperlink" Target="https://www.uni-due.de/mentoring-beratung/team_12-13.php" TargetMode="External"/><Relationship Id="rId942" Type="http://schemas.openxmlformats.org/officeDocument/2006/relationships/hyperlink" Target="https://www.uni-due.de/ivg/rf/mitarbeiter/mitarbeiter_ivg_liste.php?id=63162" TargetMode="External"/><Relationship Id="rId1158" Type="http://schemas.openxmlformats.org/officeDocument/2006/relationships/hyperlink" Target="https://www.uni-due.de/de/mercator-graduiertenkolleg-weltoffenheit/gampe_de.php" TargetMode="External"/><Relationship Id="rId1018" Type="http://schemas.openxmlformats.org/officeDocument/2006/relationships/hyperlink" Target="https://www.uni-due.de/radiation-biology/abencsik.shtml" TargetMode="External"/><Relationship Id="rId1225" Type="http://schemas.openxmlformats.org/officeDocument/2006/relationships/hyperlink" Target="https://www.uni-due.de/person/57400" TargetMode="External"/><Relationship Id="rId71" Type="http://schemas.openxmlformats.org/officeDocument/2006/relationships/hyperlink" Target="https://www.uni-due.de/graduiertenkolleg_1919/vortrag_landwehr.php" TargetMode="External"/><Relationship Id="rId802" Type="http://schemas.openxmlformats.org/officeDocument/2006/relationships/hyperlink" Target="https://www.uni-due.de/kowi/mukom/team" TargetMode="External"/><Relationship Id="rId29" Type="http://schemas.openxmlformats.org/officeDocument/2006/relationships/hyperlink" Target="https://www.uni-due.de/zwu/members.php" TargetMode="External"/><Relationship Id="rId178" Type="http://schemas.openxmlformats.org/officeDocument/2006/relationships/hyperlink" Target="https://www.uni-due.de/iac/2014_mitarbeiter_seminar.php" TargetMode="External"/><Relationship Id="rId385" Type="http://schemas.openxmlformats.org/officeDocument/2006/relationships/hyperlink" Target="https://www.uni-due.de/empi/cfd/en/staff.php" TargetMode="External"/><Relationship Id="rId592" Type="http://schemas.openxmlformats.org/officeDocument/2006/relationships/hyperlink" Target="https://www.uni-due.de/cerude/member_de.php" TargetMode="External"/><Relationship Id="rId245" Type="http://schemas.openxmlformats.org/officeDocument/2006/relationships/hyperlink" Target="https://www.uni-due.de/geschichte/ruprecht_ziegler.php" TargetMode="External"/><Relationship Id="rId452" Type="http://schemas.openxmlformats.org/officeDocument/2006/relationships/hyperlink" Target="https://www.uni-due.de/hochschulsport/team.shtml" TargetMode="External"/><Relationship Id="rId897" Type="http://schemas.openxmlformats.org/officeDocument/2006/relationships/hyperlink" Target="https://www.uni-due.de/philosophie/personen_lsf-liste.php?id=60595" TargetMode="External"/><Relationship Id="rId1082" Type="http://schemas.openxmlformats.org/officeDocument/2006/relationships/hyperlink" Target="https://www.uni-due.de/forschungsgruppe_2600/amadhamid.php" TargetMode="External"/><Relationship Id="rId105" Type="http://schemas.openxmlformats.org/officeDocument/2006/relationships/hyperlink" Target="https://www.uni-due.de/tul/staff_main.php" TargetMode="External"/><Relationship Id="rId312" Type="http://schemas.openxmlformats.org/officeDocument/2006/relationships/hyperlink" Target="https://www.uni-due.de/tech3chem/mitarbeiter.php" TargetMode="External"/><Relationship Id="rId757" Type="http://schemas.openxmlformats.org/officeDocument/2006/relationships/hyperlink" Target="https://www.uni-due.de/biwi/psychologie/personen" TargetMode="External"/><Relationship Id="rId964" Type="http://schemas.openxmlformats.org/officeDocument/2006/relationships/hyperlink" Target="https://www.uni-due.de/geschichte/wilfried_loth.php" TargetMode="External"/><Relationship Id="rId93" Type="http://schemas.openxmlformats.org/officeDocument/2006/relationships/hyperlink" Target="https://www.uni-due.de/ag-mittendorff/teammittendorff.php" TargetMode="External"/><Relationship Id="rId617" Type="http://schemas.openxmlformats.org/officeDocument/2006/relationships/hyperlink" Target="https://www.uni-due.de/pathophysio/mitarbeiter-engl.php" TargetMode="External"/><Relationship Id="rId824" Type="http://schemas.openxmlformats.org/officeDocument/2006/relationships/hyperlink" Target="https://www.uni-due.de/iaq/personalseite.php?name=klammer&amp;show=projekt" TargetMode="External"/><Relationship Id="rId1247" Type="http://schemas.openxmlformats.org/officeDocument/2006/relationships/hyperlink" Target="mailto:arndt.scheidt@uni-due.de" TargetMode="External"/><Relationship Id="rId1107" Type="http://schemas.openxmlformats.org/officeDocument/2006/relationships/hyperlink" Target="http://www.uni-due.de/daz-daf/Schaefer.shtml" TargetMode="External"/><Relationship Id="rId20" Type="http://schemas.openxmlformats.org/officeDocument/2006/relationships/hyperlink" Target="https://www.uni-due.de/graduiertenkolleg_1919/assozierte_mitglieder.php" TargetMode="External"/><Relationship Id="rId267" Type="http://schemas.openxmlformats.org/officeDocument/2006/relationships/hyperlink" Target="https://www.uni-due.de/agfarle/team/staff_deu.php?pers_id=283" TargetMode="External"/><Relationship Id="rId474" Type="http://schemas.openxmlformats.org/officeDocument/2006/relationships/hyperlink" Target="https://www.uni-due.de/srs/ma_team_de.php" TargetMode="External"/><Relationship Id="rId127" Type="http://schemas.openxmlformats.org/officeDocument/2006/relationships/hyperlink" Target="https://www.uni-due.de/pep/team.php" TargetMode="External"/><Relationship Id="rId681" Type="http://schemas.openxmlformats.org/officeDocument/2006/relationships/hyperlink" Target="https://www.uni-due.de/kognitionspsychologie/teamseite" TargetMode="External"/><Relationship Id="rId779" Type="http://schemas.openxmlformats.org/officeDocument/2006/relationships/hyperlink" Target="https://www.uni-due.de/biwi/schulforschung/team_en.php" TargetMode="External"/><Relationship Id="rId986" Type="http://schemas.openxmlformats.org/officeDocument/2006/relationships/hyperlink" Target="https://www.uni-due.de/aac/current_staff.shtml" TargetMode="External"/><Relationship Id="rId334" Type="http://schemas.openxmlformats.org/officeDocument/2006/relationships/hyperlink" Target="https://www.uni-due.de/proviel/team" TargetMode="External"/><Relationship Id="rId541" Type="http://schemas.openxmlformats.org/officeDocument/2006/relationships/hyperlink" Target="https://www.uni-due.de/zmb/strukturelle-medizinische-biochemie/team.php" TargetMode="External"/><Relationship Id="rId639" Type="http://schemas.openxmlformats.org/officeDocument/2006/relationships/hyperlink" Target="https://www.uni-due.de/ak_schulz/pers_en.php" TargetMode="External"/><Relationship Id="rId1171" Type="http://schemas.openxmlformats.org/officeDocument/2006/relationships/hyperlink" Target="https://ifp.ep.tu-dortmund.de/institut/personen/anke-heyder/" TargetMode="External"/><Relationship Id="rId1269" Type="http://schemas.openxmlformats.org/officeDocument/2006/relationships/hyperlink" Target="https://www.uni-due.de/imperia/md/content/iac/ma_seminar_joerg_eltfeld_08_feb_2013.pdf" TargetMode="External"/><Relationship Id="rId401" Type="http://schemas.openxmlformats.org/officeDocument/2006/relationships/hyperlink" Target="https://www.uni-due.de/barcikowski-group/team.php" TargetMode="External"/><Relationship Id="rId846" Type="http://schemas.openxmlformats.org/officeDocument/2006/relationships/hyperlink" Target="https://www.uni-due.de/biwi/koenig/koenig_en.php" TargetMode="External"/><Relationship Id="rId1031" Type="http://schemas.openxmlformats.org/officeDocument/2006/relationships/hyperlink" Target="https://www.uni-due.de/katheol/systheol/alexanderfuhrherr1.php" TargetMode="External"/><Relationship Id="rId1129" Type="http://schemas.openxmlformats.org/officeDocument/2006/relationships/hyperlink" Target="http://www.bioanalytik.uni-bayreuth.de/de/team/Roempp_Andreas/index.php" TargetMode="External"/><Relationship Id="rId485" Type="http://schemas.openxmlformats.org/officeDocument/2006/relationships/hyperlink" Target="https://www.uni-due.de/computationalmechanics/staff_en1.shtml" TargetMode="External"/><Relationship Id="rId692" Type="http://schemas.openxmlformats.org/officeDocument/2006/relationships/hyperlink" Target="https://www.uni-due.de/unterrichtsentwicklung/ausgeschiedenemitarbeiter" TargetMode="External"/><Relationship Id="rId706" Type="http://schemas.openxmlformats.org/officeDocument/2006/relationships/hyperlink" Target="https://www.uni-due.de/in-east/people/" TargetMode="External"/><Relationship Id="rId913" Type="http://schemas.openxmlformats.org/officeDocument/2006/relationships/hyperlink" Target="https://www.hemf.wiwi.uni-due.de/en/team/ruediger-kiesel/" TargetMode="External"/><Relationship Id="rId42" Type="http://schemas.openxmlformats.org/officeDocument/2006/relationships/hyperlink" Target="https://www.uni-due.de/biwi/psychologie/personen.php?id=54017" TargetMode="External"/><Relationship Id="rId138" Type="http://schemas.openxmlformats.org/officeDocument/2006/relationships/hyperlink" Target="https://www.uni-due.de/geschichte/wilfried_loth.php" TargetMode="External"/><Relationship Id="rId345" Type="http://schemas.openxmlformats.org/officeDocument/2006/relationships/hyperlink" Target="https://www.uni-due.de/agfarle/team/staff_deu.php?pers_id=31" TargetMode="External"/><Relationship Id="rId552" Type="http://schemas.openxmlformats.org/officeDocument/2006/relationships/hyperlink" Target="https://www.uni-due.de/humech/team.php" TargetMode="External"/><Relationship Id="rId997" Type="http://schemas.openxmlformats.org/officeDocument/2006/relationships/hyperlink" Target="https://www.uni-due.de/empi/pst/staff.php" TargetMode="External"/><Relationship Id="rId1182" Type="http://schemas.openxmlformats.org/officeDocument/2006/relationships/hyperlink" Target="https://www.uni-due.de/srs/person.php?Id=88" TargetMode="External"/><Relationship Id="rId191" Type="http://schemas.openxmlformats.org/officeDocument/2006/relationships/hyperlink" Target="https://www.uni-due.de/nts/mitarbeiter.php" TargetMode="External"/><Relationship Id="rId205" Type="http://schemas.openxmlformats.org/officeDocument/2006/relationships/hyperlink" Target="https://www.uni-due.de/es/en/en_team.php" TargetMode="External"/><Relationship Id="rId412" Type="http://schemas.openxmlformats.org/officeDocument/2006/relationships/hyperlink" Target="https://www.uni-due.de/tul/staff_main.php" TargetMode="External"/><Relationship Id="rId857" Type="http://schemas.openxmlformats.org/officeDocument/2006/relationships/hyperlink" Target="https://www.uni-due.de/aglorke/people.php" TargetMode="External"/><Relationship Id="rId1042" Type="http://schemas.openxmlformats.org/officeDocument/2006/relationships/hyperlink" Target="https://www.uni-due.de/baubetrieb/alexander_malkwitz.php" TargetMode="External"/><Relationship Id="rId289" Type="http://schemas.openxmlformats.org/officeDocument/2006/relationships/hyperlink" Target="https://www.uni-due.de/kognitionspsychologie/teamseite" TargetMode="External"/><Relationship Id="rId496" Type="http://schemas.openxmlformats.org/officeDocument/2006/relationships/hyperlink" Target="https://paluno.uni-due.de/en/our-institute/team" TargetMode="External"/><Relationship Id="rId717" Type="http://schemas.openxmlformats.org/officeDocument/2006/relationships/hyperlink" Target="https://www.uni-due.de/imobis/team" TargetMode="External"/><Relationship Id="rId924" Type="http://schemas.openxmlformats.org/officeDocument/2006/relationships/hyperlink" Target="https://www.uni-due.de/pathophysio/mitarbeiter-engl.php" TargetMode="External"/><Relationship Id="rId53" Type="http://schemas.openxmlformats.org/officeDocument/2006/relationships/hyperlink" Target="https://www.uni-due.de/geschichte/frank_becker.php" TargetMode="External"/><Relationship Id="rId149" Type="http://schemas.openxmlformats.org/officeDocument/2006/relationships/hyperlink" Target="https://www.uni-due.de/philosophie/neil_roughley.php" TargetMode="External"/><Relationship Id="rId356" Type="http://schemas.openxmlformats.org/officeDocument/2006/relationships/hyperlink" Target="https://www.uni-due.de/tul/staff_main.php" TargetMode="External"/><Relationship Id="rId563" Type="http://schemas.openxmlformats.org/officeDocument/2006/relationships/hyperlink" Target="https://www.uni-due.de/geschichte/wilfried_loth.php" TargetMode="External"/><Relationship Id="rId770" Type="http://schemas.openxmlformats.org/officeDocument/2006/relationships/hyperlink" Target="https://www.uni-due.de/LASIG/team.shtml" TargetMode="External"/><Relationship Id="rId1193" Type="http://schemas.openxmlformats.org/officeDocument/2006/relationships/hyperlink" Target="https://www.uni-due.de/psychologische-forschungsmethoden/mock.php" TargetMode="External"/><Relationship Id="rId1207" Type="http://schemas.openxmlformats.org/officeDocument/2006/relationships/hyperlink" Target="https://www.uni-due.de/bifo/team_baltes.php" TargetMode="External"/><Relationship Id="rId216" Type="http://schemas.openxmlformats.org/officeDocument/2006/relationships/hyperlink" Target="https://www.uni-due.de/sfbtrr247/scientific_staff.php" TargetMode="External"/><Relationship Id="rId423" Type="http://schemas.openxmlformats.org/officeDocument/2006/relationships/hyperlink" Target="https://www.uni-due.de/germanistik/purkarthofer/ourteam.php" TargetMode="External"/><Relationship Id="rId868" Type="http://schemas.openxmlformats.org/officeDocument/2006/relationships/hyperlink" Target="https://www.uni-due.de/iaq/vortragma.php?name=klammer" TargetMode="External"/><Relationship Id="rId1053" Type="http://schemas.openxmlformats.org/officeDocument/2006/relationships/hyperlink" Target="https://www.uni-due.de/biwi/koenig/koenig_en.php" TargetMode="External"/><Relationship Id="rId1260" Type="http://schemas.openxmlformats.org/officeDocument/2006/relationships/hyperlink" Target="https://www.uni-due.de/biwi/isp/sozialpaedagogik/buntrock.php" TargetMode="External"/><Relationship Id="rId630" Type="http://schemas.openxmlformats.org/officeDocument/2006/relationships/hyperlink" Target="https://www.uni-due.de/tud/team.php" TargetMode="External"/><Relationship Id="rId728" Type="http://schemas.openxmlformats.org/officeDocument/2006/relationships/hyperlink" Target="https://www.uni-due.de/ekfg/members.php" TargetMode="External"/><Relationship Id="rId935" Type="http://schemas.openxmlformats.org/officeDocument/2006/relationships/hyperlink" Target="https://www.uni-due.de/srs/ma_team_de.php" TargetMode="External"/><Relationship Id="rId64" Type="http://schemas.openxmlformats.org/officeDocument/2006/relationships/hyperlink" Target="https://www.mentoring.wiwi.uni-due.de/team/bwl-14-abdolkader-attar/" TargetMode="External"/><Relationship Id="rId367" Type="http://schemas.openxmlformats.org/officeDocument/2006/relationships/hyperlink" Target="https://www.uni-due.de/iac/2014_mitarbeiter_seminar.php" TargetMode="External"/><Relationship Id="rId574" Type="http://schemas.openxmlformats.org/officeDocument/2006/relationships/hyperlink" Target="https://www.uni-due.de/urban-systems/forum_people-competences-collaborations.php" TargetMode="External"/><Relationship Id="rId1120" Type="http://schemas.openxmlformats.org/officeDocument/2006/relationships/hyperlink" Target="https://www.uni-due.de/srs/person.php?Id=29" TargetMode="External"/><Relationship Id="rId1218" Type="http://schemas.openxmlformats.org/officeDocument/2006/relationships/hyperlink" Target="https://www.uni-due.de/soziologie/daykin.php" TargetMode="External"/><Relationship Id="rId227" Type="http://schemas.openxmlformats.org/officeDocument/2006/relationships/hyperlink" Target="https://www.uni-due.de/unterrichtsentwicklung/ausgeschiedenemitarbeiter" TargetMode="External"/><Relationship Id="rId781" Type="http://schemas.openxmlformats.org/officeDocument/2006/relationships/hyperlink" Target="https://www.uni-due.de/interaktivesysteme/team" TargetMode="External"/><Relationship Id="rId879" Type="http://schemas.openxmlformats.org/officeDocument/2006/relationships/hyperlink" Target="https://www.uni-due.de/myude/team.shtml" TargetMode="External"/><Relationship Id="rId434" Type="http://schemas.openxmlformats.org/officeDocument/2006/relationships/hyperlink" Target="https://esaga.uni-due.de/ag/goertz/members/" TargetMode="External"/><Relationship Id="rId641" Type="http://schemas.openxmlformats.org/officeDocument/2006/relationships/hyperlink" Target="https://www.uni-due.de/gesellschaftswissenschaften/profilschwerpunkt/Mitglieder.shtml" TargetMode="External"/><Relationship Id="rId739" Type="http://schemas.openxmlformats.org/officeDocument/2006/relationships/hyperlink" Target="https://www.uni-due.de/germanistik/purkarthofer/team.php" TargetMode="External"/><Relationship Id="rId1064" Type="http://schemas.openxmlformats.org/officeDocument/2006/relationships/hyperlink" Target="https://www.uni-due.de/agfarle/team/staff_deu.php?pers_id=288" TargetMode="External"/><Relationship Id="rId1271" Type="http://schemas.openxmlformats.org/officeDocument/2006/relationships/hyperlink" Target="https://www.uni-due.de/geschichte/abteilung_aueu_geschichte.php" TargetMode="External"/><Relationship Id="rId280" Type="http://schemas.openxmlformats.org/officeDocument/2006/relationships/hyperlink" Target="https://www.uni-due.de/iac/2014_mitarbeiter_seminar.php" TargetMode="External"/><Relationship Id="rId501" Type="http://schemas.openxmlformats.org/officeDocument/2006/relationships/hyperlink" Target="https://www.uni-due.de/agfarle/team/staff_deu.php?pers_id=106" TargetMode="External"/><Relationship Id="rId946" Type="http://schemas.openxmlformats.org/officeDocument/2006/relationships/hyperlink" Target="https://www.uni-due.de/biwi/isp/personen.php?id=50384" TargetMode="External"/><Relationship Id="rId1131" Type="http://schemas.openxmlformats.org/officeDocument/2006/relationships/hyperlink" Target="https://www.uni-due.de/ivg/fluiddynamik/en/unterberger.php" TargetMode="External"/><Relationship Id="rId1229" Type="http://schemas.openxmlformats.org/officeDocument/2006/relationships/hyperlink" Target="https://www.uni-due.de/chemie/galstyan-lab/anzhela-galstyan.php" TargetMode="External"/><Relationship Id="rId75" Type="http://schemas.openxmlformats.org/officeDocument/2006/relationships/hyperlink" Target="https://esaga.uni-due.de/adam.mohamed/" TargetMode="External"/><Relationship Id="rId140" Type="http://schemas.openxmlformats.org/officeDocument/2006/relationships/hyperlink" Target="https://www.uni-due.de/cenide/netz/liste_der_netz_nutzer.php" TargetMode="External"/><Relationship Id="rId378" Type="http://schemas.openxmlformats.org/officeDocument/2006/relationships/hyperlink" Target="https://www.uni-due.de/ivg/rf/staff_ivg_list.php" TargetMode="External"/><Relationship Id="rId585" Type="http://schemas.openxmlformats.org/officeDocument/2006/relationships/hyperlink" Target="https://www.uni-due.de/chemie/ak_schrader/mitarbeiter" TargetMode="External"/><Relationship Id="rId792" Type="http://schemas.openxmlformats.org/officeDocument/2006/relationships/hyperlink" Target="https://www.uni-due.de/iaq/vortragma.php?name=haipeter" TargetMode="External"/><Relationship Id="rId806" Type="http://schemas.openxmlformats.org/officeDocument/2006/relationships/hyperlink" Target="https://www.uni-due.de/hkr/team.php" TargetMode="External"/><Relationship Id="rId6" Type="http://schemas.openxmlformats.org/officeDocument/2006/relationships/hyperlink" Target="https://www.uni-due.de/biwi/schulforschung/hilfskraefte.php" TargetMode="External"/><Relationship Id="rId238" Type="http://schemas.openxmlformats.org/officeDocument/2006/relationships/hyperlink" Target="https://www.uni-due.de/agfarle/team/staff_deu.php?pers_id=31" TargetMode="External"/><Relationship Id="rId445" Type="http://schemas.openxmlformats.org/officeDocument/2006/relationships/hyperlink" Target="https://www.uni-due.de/biwi/issab/team" TargetMode="External"/><Relationship Id="rId652" Type="http://schemas.openxmlformats.org/officeDocument/2006/relationships/hyperlink" Target="https://www.uni-due.de/de/organisation/hochschulrat_20012_17.php" TargetMode="External"/><Relationship Id="rId1075" Type="http://schemas.openxmlformats.org/officeDocument/2006/relationships/hyperlink" Target="https://www.uni-due.de/soziologie/brandenburg.php" TargetMode="External"/><Relationship Id="rId291" Type="http://schemas.openxmlformats.org/officeDocument/2006/relationships/hyperlink" Target="https://www.uni-due.de/humanities/romance_studies/staff" TargetMode="External"/><Relationship Id="rId305" Type="http://schemas.openxmlformats.org/officeDocument/2006/relationships/hyperlink" Target="https://www.uni-due.de/agfarle/team/now_deu.php" TargetMode="External"/><Relationship Id="rId512" Type="http://schemas.openxmlformats.org/officeDocument/2006/relationships/hyperlink" Target="https://www.uni-due.de/aac/unisep-members.php" TargetMode="External"/><Relationship Id="rId957" Type="http://schemas.openxmlformats.org/officeDocument/2006/relationships/hyperlink" Target="https://www.uni-due.de/mechatronik/team/jarofka_en.php" TargetMode="External"/><Relationship Id="rId1142" Type="http://schemas.openxmlformats.org/officeDocument/2006/relationships/hyperlink" Target="https://www.uni-due.de/person/61447" TargetMode="External"/><Relationship Id="rId86" Type="http://schemas.openxmlformats.org/officeDocument/2006/relationships/hyperlink" Target="https://www.uni-due.de/umb/enzym_mitarbeiter.shtml" TargetMode="External"/><Relationship Id="rId151" Type="http://schemas.openxmlformats.org/officeDocument/2006/relationships/hyperlink" Target="https://www.uni-due.de/phycology/team" TargetMode="External"/><Relationship Id="rId389" Type="http://schemas.openxmlformats.org/officeDocument/2006/relationships/hyperlink" Target="https://www.uni-due.de/iac/2014_mitarbeiter_seminar.php" TargetMode="External"/><Relationship Id="rId596" Type="http://schemas.openxmlformats.org/officeDocument/2006/relationships/hyperlink" Target="https://www.uni-due.de/biwi/issab/team" TargetMode="External"/><Relationship Id="rId817" Type="http://schemas.openxmlformats.org/officeDocument/2006/relationships/hyperlink" Target="https://www.uni-due.de/geisteswissenschaften/internationales/team.php" TargetMode="External"/><Relationship Id="rId1002" Type="http://schemas.openxmlformats.org/officeDocument/2006/relationships/hyperlink" Target="https://www.ncs.wiwi.uni-due.de/team/agostino-moosdorf-5596/" TargetMode="External"/><Relationship Id="rId249" Type="http://schemas.openxmlformats.org/officeDocument/2006/relationships/hyperlink" Target="https://www.uni-due.de/geschichte/pascal_firges.php" TargetMode="External"/><Relationship Id="rId456" Type="http://schemas.openxmlformats.org/officeDocument/2006/relationships/hyperlink" Target="https://www.uni-due.de/de/mercator-graduiertenkolleg-weltoffenheit/team_de.php" TargetMode="External"/><Relationship Id="rId663" Type="http://schemas.openxmlformats.org/officeDocument/2006/relationships/hyperlink" Target="https://www.uni-due.de/aglorke/people.php" TargetMode="External"/><Relationship Id="rId870" Type="http://schemas.openxmlformats.org/officeDocument/2006/relationships/hyperlink" Target="https://www.uni-due.de/tm/mitarbeiter" TargetMode="External"/><Relationship Id="rId1086" Type="http://schemas.openxmlformats.org/officeDocument/2006/relationships/hyperlink" Target="https://www.uni-due.de/ivg/fluiddynamik/amir.php" TargetMode="External"/><Relationship Id="rId13" Type="http://schemas.openxmlformats.org/officeDocument/2006/relationships/hyperlink" Target="https://www.uni-due.de/empi/td/en/team.php" TargetMode="External"/><Relationship Id="rId109" Type="http://schemas.openxmlformats.org/officeDocument/2006/relationships/hyperlink" Target="https://www.uni-due.de/empi/rf/staff" TargetMode="External"/><Relationship Id="rId316" Type="http://schemas.openxmlformats.org/officeDocument/2006/relationships/hyperlink" Target="https://www.uni-due.de/mechatronik/team/blume.php" TargetMode="External"/><Relationship Id="rId523" Type="http://schemas.openxmlformats.org/officeDocument/2006/relationships/hyperlink" Target="https://www.uni-due.de/geschichte/christoph_marx.php" TargetMode="External"/><Relationship Id="rId968" Type="http://schemas.openxmlformats.org/officeDocument/2006/relationships/hyperlink" Target="https://www.uni-due.de/iac/2014_mitarbeiter_seminar.php" TargetMode="External"/><Relationship Id="rId1153" Type="http://schemas.openxmlformats.org/officeDocument/2006/relationships/hyperlink" Target="mailto:angelika.pretorius@uni-due.de" TargetMode="External"/><Relationship Id="rId97" Type="http://schemas.openxmlformats.org/officeDocument/2006/relationships/hyperlink" Target="https://www.uni-due.de/iac/2014_mitarbeiter_seminar.php" TargetMode="External"/><Relationship Id="rId730" Type="http://schemas.openxmlformats.org/officeDocument/2006/relationships/hyperlink" Target="https://www.uni-due.de/iaq/vortragma.php?name=haipeter" TargetMode="External"/><Relationship Id="rId828" Type="http://schemas.openxmlformats.org/officeDocument/2006/relationships/hyperlink" Target="https://www.uni-due.de/agfarle/team/staff_deu.php?pers_id=123" TargetMode="External"/><Relationship Id="rId1013" Type="http://schemas.openxmlformats.org/officeDocument/2006/relationships/hyperlink" Target="https://learninglab.uni-due.de/neuigkeit/11159" TargetMode="External"/><Relationship Id="rId162" Type="http://schemas.openxmlformats.org/officeDocument/2006/relationships/hyperlink" Target="https://www.uni-due.de/sfbtrr247/scientific_staff.php" TargetMode="External"/><Relationship Id="rId467" Type="http://schemas.openxmlformats.org/officeDocument/2006/relationships/hyperlink" Target="https://www.uni-due.de/agfarle/team/staff_deu.php?pers_id=31" TargetMode="External"/><Relationship Id="rId1097" Type="http://schemas.openxmlformats.org/officeDocument/2006/relationships/hyperlink" Target="https://esaga.uni-due.de/andrea.agostini/" TargetMode="External"/><Relationship Id="rId1220" Type="http://schemas.openxmlformats.org/officeDocument/2006/relationships/hyperlink" Target="https://www.uni-due.de/mathematik/agweiss/salib.php" TargetMode="External"/><Relationship Id="rId674" Type="http://schemas.openxmlformats.org/officeDocument/2006/relationships/hyperlink" Target="https://www.uni-due.de/zhqe/team" TargetMode="External"/><Relationship Id="rId881" Type="http://schemas.openxmlformats.org/officeDocument/2006/relationships/hyperlink" Target="https://www.uni-due.de/agfarle/team/staff_deu.php?pers_id=124" TargetMode="External"/><Relationship Id="rId979" Type="http://schemas.openxmlformats.org/officeDocument/2006/relationships/hyperlink" Target="https://www.uni-due.de/in-east/people/" TargetMode="External"/><Relationship Id="rId24" Type="http://schemas.openxmlformats.org/officeDocument/2006/relationships/hyperlink" Target="https://www.uni-due.de/probst-lab/mitarbeiter.php" TargetMode="External"/><Relationship Id="rId327" Type="http://schemas.openxmlformats.org/officeDocument/2006/relationships/hyperlink" Target="https://www.uni-due.de/germanistik/litdid/lehrbeauftragte.shtml" TargetMode="External"/><Relationship Id="rId534" Type="http://schemas.openxmlformats.org/officeDocument/2006/relationships/hyperlink" Target="https://www.uni-due.de/physik/twist/group_members.php" TargetMode="External"/><Relationship Id="rId741" Type="http://schemas.openxmlformats.org/officeDocument/2006/relationships/hyperlink" Target="https://www.uni-due.de/bw-eb/lehrbeauftragte" TargetMode="External"/><Relationship Id="rId839" Type="http://schemas.openxmlformats.org/officeDocument/2006/relationships/hyperlink" Target="https://www.uni-due.de/tud/team.php" TargetMode="External"/><Relationship Id="rId1164" Type="http://schemas.openxmlformats.org/officeDocument/2006/relationships/hyperlink" Target="https://www.iaq.uni-due.de/personal/mallat.php" TargetMode="External"/><Relationship Id="rId173" Type="http://schemas.openxmlformats.org/officeDocument/2006/relationships/hyperlink" Target="https://www.uni-due.de/agfarle/team/staff_deu.php?pers_id=61" TargetMode="External"/><Relationship Id="rId380" Type="http://schemas.openxmlformats.org/officeDocument/2006/relationships/hyperlink" Target="https://www.uni-due.de/fertigungstechnik/mitarbeiter.php" TargetMode="External"/><Relationship Id="rId601" Type="http://schemas.openxmlformats.org/officeDocument/2006/relationships/hyperlink" Target="https://www.uni-due.de/zwu/members.php" TargetMode="External"/><Relationship Id="rId1024" Type="http://schemas.openxmlformats.org/officeDocument/2006/relationships/hyperlink" Target="https://www.uni-due.de/iaq/personalseite.php?name=bendel" TargetMode="External"/><Relationship Id="rId1231" Type="http://schemas.openxmlformats.org/officeDocument/2006/relationships/hyperlink" Target="https://www.uni-due.de/soco/people/ao-sun.php" TargetMode="External"/><Relationship Id="rId240" Type="http://schemas.openxmlformats.org/officeDocument/2006/relationships/hyperlink" Target="https://www.uni-due.de/iac/2014_mitarbeiter_seminar.php" TargetMode="External"/><Relationship Id="rId478" Type="http://schemas.openxmlformats.org/officeDocument/2006/relationships/hyperlink" Target="https://www.uni-due.de/zwu/members.php" TargetMode="External"/><Relationship Id="rId685" Type="http://schemas.openxmlformats.org/officeDocument/2006/relationships/hyperlink" Target="https://www.uni-due.de/ebs/mitarbeiter" TargetMode="External"/><Relationship Id="rId892" Type="http://schemas.openxmlformats.org/officeDocument/2006/relationships/hyperlink" Target="https://www.uni-due.de/mechatronik/team.php" TargetMode="External"/><Relationship Id="rId906" Type="http://schemas.openxmlformats.org/officeDocument/2006/relationships/hyperlink" Target="https://www.uni-due.de/geschichte/lucia_raspe.php" TargetMode="External"/><Relationship Id="rId35" Type="http://schemas.openxmlformats.org/officeDocument/2006/relationships/hyperlink" Target="https://www.uni-due.de/ag-nienhaus/staff.shtml" TargetMode="External"/><Relationship Id="rId100" Type="http://schemas.openxmlformats.org/officeDocument/2006/relationships/hyperlink" Target="https://www.uni-due.de/aquatische_oekosystemforschung/mitarbeiter" TargetMode="External"/><Relationship Id="rId338" Type="http://schemas.openxmlformats.org/officeDocument/2006/relationships/hyperlink" Target="https://www.uni-due.de/iac/2014_mitarbeiter_seminar.php" TargetMode="External"/><Relationship Id="rId545" Type="http://schemas.openxmlformats.org/officeDocument/2006/relationships/hyperlink" Target="https://se.wiwi.uni-due.de/team/" TargetMode="External"/><Relationship Id="rId752" Type="http://schemas.openxmlformats.org/officeDocument/2006/relationships/hyperlink" Target="https://esaga.uni-due.de/ag/levine/members/" TargetMode="External"/><Relationship Id="rId1175" Type="http://schemas.openxmlformats.org/officeDocument/2006/relationships/hyperlink" Target="https://www.uni-due.de/berupaed/peters.php" TargetMode="External"/><Relationship Id="rId184" Type="http://schemas.openxmlformats.org/officeDocument/2006/relationships/hyperlink" Target="https://www.hemf.wiwi.uni-due.de/en/team/" TargetMode="External"/><Relationship Id="rId391" Type="http://schemas.openxmlformats.org/officeDocument/2006/relationships/hyperlink" Target="https://www.uni-due.de/philosophie/andreas_niederberger.php" TargetMode="External"/><Relationship Id="rId405" Type="http://schemas.openxmlformats.org/officeDocument/2006/relationships/hyperlink" Target="https://www.uni-due.de/agfarle/team/staff_deu.php?pers_id=123" TargetMode="External"/><Relationship Id="rId612" Type="http://schemas.openxmlformats.org/officeDocument/2006/relationships/hyperlink" Target="https://www.uni-due.de/radiation-biology/staff-new.shtml" TargetMode="External"/><Relationship Id="rId1035" Type="http://schemas.openxmlformats.org/officeDocument/2006/relationships/hyperlink" Target="https://www.uni-due.de/mechanikb/organisation/alexanderhoffmann.php" TargetMode="External"/><Relationship Id="rId1242" Type="http://schemas.openxmlformats.org/officeDocument/2006/relationships/hyperlink" Target="https://www.uni-due.de/es/en/en_babaei.php" TargetMode="External"/><Relationship Id="rId251" Type="http://schemas.openxmlformats.org/officeDocument/2006/relationships/hyperlink" Target="https://www.uni-due.de/empi/rf/mitarbeiter" TargetMode="External"/><Relationship Id="rId489" Type="http://schemas.openxmlformats.org/officeDocument/2006/relationships/hyperlink" Target="https://www.uni-due.de/baubetrieb/mitarbeiter-ibb.php" TargetMode="External"/><Relationship Id="rId696" Type="http://schemas.openxmlformats.org/officeDocument/2006/relationships/hyperlink" Target="https://www.uni-due.de/agfarle/team/staff_deu.php?pers_id=283" TargetMode="External"/><Relationship Id="rId917" Type="http://schemas.openxmlformats.org/officeDocument/2006/relationships/hyperlink" Target="https://www.uni-due.de/de/mercator-graduiertenkolleg-weltoffenheit/hillal_en.php" TargetMode="External"/><Relationship Id="rId1102" Type="http://schemas.openxmlformats.org/officeDocument/2006/relationships/hyperlink" Target="https://www.uni-due.de/politik/licht.php" TargetMode="External"/><Relationship Id="rId46" Type="http://schemas.openxmlformats.org/officeDocument/2006/relationships/hyperlink" Target="https://esaga.uni-due.de/ag/-/members/" TargetMode="External"/><Relationship Id="rId349" Type="http://schemas.openxmlformats.org/officeDocument/2006/relationships/hyperlink" Target="https://www.uni-due.de/zmb/strukturelle-medizinische-biochemie/team.php" TargetMode="External"/><Relationship Id="rId556" Type="http://schemas.openxmlformats.org/officeDocument/2006/relationships/hyperlink" Target="https://www.uni-due.de/agfarle/team/staff_deu.php?pers_id=61" TargetMode="External"/><Relationship Id="rId763" Type="http://schemas.openxmlformats.org/officeDocument/2006/relationships/hyperlink" Target="https://www.msm.uni-due.de/en/chairs-staff/" TargetMode="External"/><Relationship Id="rId1186" Type="http://schemas.openxmlformats.org/officeDocument/2006/relationships/hyperlink" Target="https://www.uni-due.de/biwi/bawb/rosendahl" TargetMode="External"/><Relationship Id="rId111" Type="http://schemas.openxmlformats.org/officeDocument/2006/relationships/hyperlink" Target="https://www.uni-due.de/werkstofftechnik/mitarbeiter.shtml" TargetMode="External"/><Relationship Id="rId195" Type="http://schemas.openxmlformats.org/officeDocument/2006/relationships/hyperlink" Target="https://www.uni-due.de/ak_schulz/pers_en.php" TargetMode="External"/><Relationship Id="rId209" Type="http://schemas.openxmlformats.org/officeDocument/2006/relationships/hyperlink" Target="https://www.uni-due.de/chemie/voskuhl/mitarbeiter_voskuhl" TargetMode="External"/><Relationship Id="rId416" Type="http://schemas.openxmlformats.org/officeDocument/2006/relationships/hyperlink" Target="https://www.uni-due.de/germanistik/litdid/lehrende.shtml" TargetMode="External"/><Relationship Id="rId970" Type="http://schemas.openxmlformats.org/officeDocument/2006/relationships/hyperlink" Target="https://www.uni-due.de/biwi/psychologie/personen.php?id=52324" TargetMode="External"/><Relationship Id="rId1046" Type="http://schemas.openxmlformats.org/officeDocument/2006/relationships/hyperlink" Target="https://www.uni-due.de/amerikanistik/amerikanistik/starre_alexander" TargetMode="External"/><Relationship Id="rId1253" Type="http://schemas.openxmlformats.org/officeDocument/2006/relationships/hyperlink" Target="https://campus.uni-due.de/lsf/rds?state=wsearchv&amp;search=2&amp;veranstaltung.veranstid=363871" TargetMode="External"/><Relationship Id="rId623" Type="http://schemas.openxmlformats.org/officeDocument/2006/relationships/hyperlink" Target="https://www.uni-due.de/de/mercator-graduiertenkolleg-weltoffenheit/team_de.php" TargetMode="External"/><Relationship Id="rId830" Type="http://schemas.openxmlformats.org/officeDocument/2006/relationships/hyperlink" Target="https://www.uni-due.de/philosophie/neil_roughley.php" TargetMode="External"/><Relationship Id="rId928" Type="http://schemas.openxmlformats.org/officeDocument/2006/relationships/hyperlink" Target="https://www.uni-due.de/anglistik/language_practice_team.php" TargetMode="External"/><Relationship Id="rId57" Type="http://schemas.openxmlformats.org/officeDocument/2006/relationships/hyperlink" Target="https://www.uni-due.de/srs/ma_team_de.php" TargetMode="External"/><Relationship Id="rId262" Type="http://schemas.openxmlformats.org/officeDocument/2006/relationships/hyperlink" Target="https://www.uni-due.de/geschichte/ralf-peter_fuchs.php" TargetMode="External"/><Relationship Id="rId567" Type="http://schemas.openxmlformats.org/officeDocument/2006/relationships/hyperlink" Target="https://www.uni-due.de/philosophie/neil_roughley.php" TargetMode="External"/><Relationship Id="rId1113" Type="http://schemas.openxmlformats.org/officeDocument/2006/relationships/hyperlink" Target="https://esaga.uni-due.de/andreas.bode/" TargetMode="External"/><Relationship Id="rId1197" Type="http://schemas.openxmlformats.org/officeDocument/2006/relationships/hyperlink" Target="https://www.uni-due.de/person/60476" TargetMode="External"/><Relationship Id="rId122" Type="http://schemas.openxmlformats.org/officeDocument/2006/relationships/hyperlink" Target="https://www.uni-due.de/agfarle/team/staff_deu.php?pers_id=69" TargetMode="External"/><Relationship Id="rId774" Type="http://schemas.openxmlformats.org/officeDocument/2006/relationships/hyperlink" Target="https://www.uni-due.de/aquatische_oekosystemforschung/mitarbeiter" TargetMode="External"/><Relationship Id="rId981" Type="http://schemas.openxmlformats.org/officeDocument/2006/relationships/hyperlink" Target="https://www.uni-due.de/aglorke/people.php" TargetMode="External"/><Relationship Id="rId1057" Type="http://schemas.openxmlformats.org/officeDocument/2006/relationships/hyperlink" Target="http://www.uni-due.de/in-east/people/roland_alexandra.php" TargetMode="External"/><Relationship Id="rId427" Type="http://schemas.openxmlformats.org/officeDocument/2006/relationships/hyperlink" Target="https://www.uni-due.de/mechanikb/organisation/mitarbeiter.php" TargetMode="External"/><Relationship Id="rId634" Type="http://schemas.openxmlformats.org/officeDocument/2006/relationships/hyperlink" Target="https://www.uni-due.de/ekfg/ekfg_nachwuchsforum_mitglieder.php" TargetMode="External"/><Relationship Id="rId841" Type="http://schemas.openxmlformats.org/officeDocument/2006/relationships/hyperlink" Target="https://www.uni-due.de/radiation-biology/staff-new.shtml" TargetMode="External"/><Relationship Id="rId1264" Type="http://schemas.openxmlformats.org/officeDocument/2006/relationships/hyperlink" Target="https://www.uni-due.de/person/59844" TargetMode="External"/><Relationship Id="rId273" Type="http://schemas.openxmlformats.org/officeDocument/2006/relationships/hyperlink" Target="https://www.uni-due.de/geographie/personal_status_gesamt.php" TargetMode="External"/><Relationship Id="rId480" Type="http://schemas.openxmlformats.org/officeDocument/2006/relationships/hyperlink" Target="https://www.uni-due.de/agfarle/team/staff_deu.php?pers_id=66" TargetMode="External"/><Relationship Id="rId701" Type="http://schemas.openxmlformats.org/officeDocument/2006/relationships/hyperlink" Target="https://www.uni-due.de/chemie/ziefuss-group/team.php" TargetMode="External"/><Relationship Id="rId939" Type="http://schemas.openxmlformats.org/officeDocument/2006/relationships/hyperlink" Target="https://www.uni-due.de/biwi/isp/personen.php" TargetMode="External"/><Relationship Id="rId1124" Type="http://schemas.openxmlformats.org/officeDocument/2006/relationships/hyperlink" Target="https://www.uni-due.de/kunst-kuwiss/d20_kuk_langfeld.php" TargetMode="External"/><Relationship Id="rId68" Type="http://schemas.openxmlformats.org/officeDocument/2006/relationships/hyperlink" Target="https://esaga.uni-due.de/abolfazl.tarizadeh/" TargetMode="External"/><Relationship Id="rId133" Type="http://schemas.openxmlformats.org/officeDocument/2006/relationships/hyperlink" Target="https://www.uni-due.de/zmb/strukturelle-medizinische-biochemie/team.php" TargetMode="External"/><Relationship Id="rId340" Type="http://schemas.openxmlformats.org/officeDocument/2006/relationships/hyperlink" Target="https://www.uni-due.de/empi/cfd/en/staff.php" TargetMode="External"/><Relationship Id="rId578" Type="http://schemas.openxmlformats.org/officeDocument/2006/relationships/hyperlink" Target="https://www.hemf.wiwi.uni-due.de/en/team/christoph-weber/" TargetMode="External"/><Relationship Id="rId785" Type="http://schemas.openxmlformats.org/officeDocument/2006/relationships/hyperlink" Target="https://www.uni-due.de/iaq/abteilung_team?get=best" TargetMode="External"/><Relationship Id="rId992" Type="http://schemas.openxmlformats.org/officeDocument/2006/relationships/hyperlink" Target="https://www.uni-due.de/in-east/people/" TargetMode="External"/><Relationship Id="rId200" Type="http://schemas.openxmlformats.org/officeDocument/2006/relationships/hyperlink" Target="https://www.uni-due.de/tm/mitarbeiter" TargetMode="External"/><Relationship Id="rId438" Type="http://schemas.openxmlformats.org/officeDocument/2006/relationships/hyperlink" Target="https://www.uni-due.de/chemie/akgiese/ccl_team.php" TargetMode="External"/><Relationship Id="rId645" Type="http://schemas.openxmlformats.org/officeDocument/2006/relationships/hyperlink" Target="https://www.uni-due.de/verwaltung/pruefungswesen/mitarbeiter.php" TargetMode="External"/><Relationship Id="rId852" Type="http://schemas.openxmlformats.org/officeDocument/2006/relationships/hyperlink" Target="https://www.uni-due.de/srs/ma_team_de.php" TargetMode="External"/><Relationship Id="rId1068" Type="http://schemas.openxmlformats.org/officeDocument/2006/relationships/hyperlink" Target="https://www.uni-due.de/iaq/en_member-of-staff.php?name=cholodowski" TargetMode="External"/><Relationship Id="rId1275" Type="http://schemas.openxmlformats.org/officeDocument/2006/relationships/hyperlink" Target="https://www.uni-due.de/schule_und_jugendhilfe/hilfskraefte.php" TargetMode="External"/><Relationship Id="rId284" Type="http://schemas.openxmlformats.org/officeDocument/2006/relationships/hyperlink" Target="https://www.uni-due.de/agfarle/team/staff_deu.php?pers_id=61" TargetMode="External"/><Relationship Id="rId491" Type="http://schemas.openxmlformats.org/officeDocument/2006/relationships/hyperlink" Target="https://www.uni-due.de/ak_schulz/pers_en.php" TargetMode="External"/><Relationship Id="rId505" Type="http://schemas.openxmlformats.org/officeDocument/2006/relationships/hyperlink" Target="https://www.uni-due.de/ISMT/ismt_mitarbeiter_2020.php" TargetMode="External"/><Relationship Id="rId712" Type="http://schemas.openxmlformats.org/officeDocument/2006/relationships/hyperlink" Target="https://www.uni-due.de/agfarle/team/staff_deu.php?pers_id=165" TargetMode="External"/><Relationship Id="rId1135" Type="http://schemas.openxmlformats.org/officeDocument/2006/relationships/hyperlink" Target="https://esaga.uni-due.de/andrei.konovalov/" TargetMode="External"/><Relationship Id="rId79" Type="http://schemas.openxmlformats.org/officeDocument/2006/relationships/hyperlink" Target="https://www.uni-due.de/akniemeyer/jn_groupmembers.php" TargetMode="External"/><Relationship Id="rId144" Type="http://schemas.openxmlformats.org/officeDocument/2006/relationships/hyperlink" Target="https://www.uni-due.de/agbovensiepen/people.php" TargetMode="External"/><Relationship Id="rId589" Type="http://schemas.openxmlformats.org/officeDocument/2006/relationships/hyperlink" Target="https://www.uni-due.de/biwi/psychologie/personen.php?id=10558" TargetMode="External"/><Relationship Id="rId796" Type="http://schemas.openxmlformats.org/officeDocument/2006/relationships/hyperlink" Target="https://konfuzius-institut-ruhr.de/team/" TargetMode="External"/><Relationship Id="rId1202" Type="http://schemas.openxmlformats.org/officeDocument/2006/relationships/hyperlink" Target="https://www.uni-due.de/politik/foerster.php" TargetMode="External"/><Relationship Id="rId351" Type="http://schemas.openxmlformats.org/officeDocument/2006/relationships/hyperlink" Target="https://www.uni-due.de/soziologie/personen" TargetMode="External"/><Relationship Id="rId449" Type="http://schemas.openxmlformats.org/officeDocument/2006/relationships/hyperlink" Target="https://www.uni-due.de/aglorke/people.php" TargetMode="External"/><Relationship Id="rId656" Type="http://schemas.openxmlformats.org/officeDocument/2006/relationships/hyperlink" Target="https://www.uni-due.de/rke-ap/mitarbeiter.php" TargetMode="External"/><Relationship Id="rId863" Type="http://schemas.openxmlformats.org/officeDocument/2006/relationships/hyperlink" Target="https://www.uni-due.de/biwi/allgemeine-paedagogik/lehrbeauftragte.php" TargetMode="External"/><Relationship Id="rId1079" Type="http://schemas.openxmlformats.org/officeDocument/2006/relationships/hyperlink" Target="https://www.uni-due.de/iaq/en_member-of-staff.php?name=koc" TargetMode="External"/><Relationship Id="rId211" Type="http://schemas.openxmlformats.org/officeDocument/2006/relationships/hyperlink" Target="https://www.uni-due.de/agfarle/team/staff_deu.php?pers_id=229" TargetMode="External"/><Relationship Id="rId295" Type="http://schemas.openxmlformats.org/officeDocument/2006/relationships/hyperlink" Target="https://www.uni-due.de/zwu/members.php" TargetMode="External"/><Relationship Id="rId309" Type="http://schemas.openxmlformats.org/officeDocument/2006/relationships/hyperlink" Target="https://www.uni-due.de/agfarle/team/staff_deu.php?pers_id=193" TargetMode="External"/><Relationship Id="rId516" Type="http://schemas.openxmlformats.org/officeDocument/2006/relationships/hyperlink" Target="https://www.uni-due.de/pathophysio/mitarbeiter-engl.php" TargetMode="External"/><Relationship Id="rId1146" Type="http://schemas.openxmlformats.org/officeDocument/2006/relationships/hyperlink" Target="https://www.uni-due.de/biwi/bawb/schaefer" TargetMode="External"/><Relationship Id="rId723" Type="http://schemas.openxmlformats.org/officeDocument/2006/relationships/hyperlink" Target="https://www.uni-due.de/chemie/ak_jansen/en_personen.php" TargetMode="External"/><Relationship Id="rId930" Type="http://schemas.openxmlformats.org/officeDocument/2006/relationships/hyperlink" Target="https://www.uni-due.de/kunst-kuwiss/d20_kuk_mit_6.php" TargetMode="External"/><Relationship Id="rId1006" Type="http://schemas.openxmlformats.org/officeDocument/2006/relationships/hyperlink" Target="https://www.uni-due.de/soco/people/ahmed-mohamed.php" TargetMode="External"/><Relationship Id="rId155" Type="http://schemas.openxmlformats.org/officeDocument/2006/relationships/hyperlink" Target="https://www.uni-due.de/nst/team.php" TargetMode="External"/><Relationship Id="rId362" Type="http://schemas.openxmlformats.org/officeDocument/2006/relationships/hyperlink" Target="https://www.uni-due.de/geschichte/wilfried_loth.php" TargetMode="External"/><Relationship Id="rId1213" Type="http://schemas.openxmlformats.org/officeDocument/2006/relationships/hyperlink" Target="mailto:annika.stokvis@stud.uni-due.de" TargetMode="External"/><Relationship Id="rId222" Type="http://schemas.openxmlformats.org/officeDocument/2006/relationships/hyperlink" Target="https://www.forschungsbericht.uni-due.de/2011/inhalt-2011/erwin-l-hahn-institute-for-mri/externe-mitarbeiter-und-kooperationen/" TargetMode="External"/><Relationship Id="rId667" Type="http://schemas.openxmlformats.org/officeDocument/2006/relationships/hyperlink" Target="https://www.uni-due.de/aquatische_oekosystemforschung/mitarbeiter" TargetMode="External"/><Relationship Id="rId874" Type="http://schemas.openxmlformats.org/officeDocument/2006/relationships/hyperlink" Target="https://www.uni-due.de/zwu/members.php" TargetMode="External"/><Relationship Id="rId17" Type="http://schemas.openxmlformats.org/officeDocument/2006/relationships/hyperlink" Target="https://www.mentoring.wiwi.uni-due.de/team/" TargetMode="External"/><Relationship Id="rId527" Type="http://schemas.openxmlformats.org/officeDocument/2006/relationships/hyperlink" Target="https://www.uni-due.de/materials/staff.shtml" TargetMode="External"/><Relationship Id="rId734" Type="http://schemas.openxmlformats.org/officeDocument/2006/relationships/hyperlink" Target="https://www.uni-due.de/zwu/members.php" TargetMode="External"/><Relationship Id="rId941" Type="http://schemas.openxmlformats.org/officeDocument/2006/relationships/hyperlink" Target="https://www.uni-due.de/ag-mittendorff/teammittendorff.php" TargetMode="External"/><Relationship Id="rId1157" Type="http://schemas.openxmlformats.org/officeDocument/2006/relationships/hyperlink" Target="https://www.uni-due.de/verfahrenstechnik/verfahrenstechnik_lebenslauf_elsner.shtml" TargetMode="External"/><Relationship Id="rId70" Type="http://schemas.openxmlformats.org/officeDocument/2006/relationships/hyperlink" Target="https://www.hemf.wiwi.uni-due.de/en/team/abuzar-khalid/" TargetMode="External"/><Relationship Id="rId166" Type="http://schemas.openxmlformats.org/officeDocument/2006/relationships/hyperlink" Target="https://www.uni-due.de/radiation-biology/staff-new.shtml" TargetMode="External"/><Relationship Id="rId373" Type="http://schemas.openxmlformats.org/officeDocument/2006/relationships/hyperlink" Target="https://www.uni-due.de/iwis/vorstand_und_team.php" TargetMode="External"/><Relationship Id="rId580" Type="http://schemas.openxmlformats.org/officeDocument/2006/relationships/hyperlink" Target="https://www.uni-due.de/geschichte/wilfried_loth.php" TargetMode="External"/><Relationship Id="rId801" Type="http://schemas.openxmlformats.org/officeDocument/2006/relationships/hyperlink" Target="https://www.uni-due.de/imces/personnel_e.php" TargetMode="External"/><Relationship Id="rId1017" Type="http://schemas.openxmlformats.org/officeDocument/2006/relationships/hyperlink" Target="https://www.uni-due.de/energietechnik/de/jasincuk.php" TargetMode="External"/><Relationship Id="rId1224" Type="http://schemas.openxmlformats.org/officeDocument/2006/relationships/hyperlink" Target="http://www.aklimovsky.net/" TargetMode="External"/><Relationship Id="rId1" Type="http://schemas.openxmlformats.org/officeDocument/2006/relationships/hyperlink" Target="https://www.uni-due.de/daz-daf/lehrbeauftragte.php" TargetMode="External"/><Relationship Id="rId233" Type="http://schemas.openxmlformats.org/officeDocument/2006/relationships/hyperlink" Target="https://www.uni-due.de/kkm/organi_mitarbeiter-en.php" TargetMode="External"/><Relationship Id="rId440" Type="http://schemas.openxmlformats.org/officeDocument/2006/relationships/hyperlink" Target="https://www.uni-due.de/massivbau/mitarbeiter.php" TargetMode="External"/><Relationship Id="rId678" Type="http://schemas.openxmlformats.org/officeDocument/2006/relationships/hyperlink" Target="https://www.uni-due.de/kunst-kuwiss/d20_kuk_lb_kuwi.php" TargetMode="External"/><Relationship Id="rId885" Type="http://schemas.openxmlformats.org/officeDocument/2006/relationships/hyperlink" Target="https://www.uni-due.de/fertigungstechnik/mitarbeiter.php" TargetMode="External"/><Relationship Id="rId1070" Type="http://schemas.openxmlformats.org/officeDocument/2006/relationships/hyperlink" Target="mailto:alina.kueper@uni-due.de" TargetMode="External"/><Relationship Id="rId28" Type="http://schemas.openxmlformats.org/officeDocument/2006/relationships/hyperlink" Target="https://www.uni-due.de/geschichte/frank_becker.php" TargetMode="External"/><Relationship Id="rId300" Type="http://schemas.openxmlformats.org/officeDocument/2006/relationships/hyperlink" Target="https://www.uni-due.de/agfarle/team/staff_deu.php?pers_id=61" TargetMode="External"/><Relationship Id="rId538" Type="http://schemas.openxmlformats.org/officeDocument/2006/relationships/hyperlink" Target="https://www.uni-due.de/philosophie/neil_roughley.php" TargetMode="External"/><Relationship Id="rId745" Type="http://schemas.openxmlformats.org/officeDocument/2006/relationships/hyperlink" Target="https://www.uni-due.de/philosophie/anne-janine_naujoks-sprengel.php" TargetMode="External"/><Relationship Id="rId952" Type="http://schemas.openxmlformats.org/officeDocument/2006/relationships/hyperlink" Target="https://www.uni-due.de/geschichte/benjamin_scheller.php" TargetMode="External"/><Relationship Id="rId1168" Type="http://schemas.openxmlformats.org/officeDocument/2006/relationships/hyperlink" Target="https://www.uni-due.de/forschungsgruppe_2600/kathirkamanathan.php" TargetMode="External"/><Relationship Id="rId81" Type="http://schemas.openxmlformats.org/officeDocument/2006/relationships/hyperlink" Target="https://www.uni-due.de/probst-lab/mitarbeiter.php" TargetMode="External"/><Relationship Id="rId177" Type="http://schemas.openxmlformats.org/officeDocument/2006/relationships/hyperlink" Target="https://www.rca.uni-due.de/team-kontakt/" TargetMode="External"/><Relationship Id="rId384" Type="http://schemas.openxmlformats.org/officeDocument/2006/relationships/hyperlink" Target="https://www.uni-due.de/ivg/rf/mitarbeiter/mitarbeiter_ivg_liste.php?id=15728" TargetMode="External"/><Relationship Id="rId591" Type="http://schemas.openxmlformats.org/officeDocument/2006/relationships/hyperlink" Target="https://www.uni-due.de/massivbau/mitarbeiter.php" TargetMode="External"/><Relationship Id="rId605" Type="http://schemas.openxmlformats.org/officeDocument/2006/relationships/hyperlink" Target="https://www.uni-due.de/klimatologie/mitarbeiter.shtml" TargetMode="External"/><Relationship Id="rId812" Type="http://schemas.openxmlformats.org/officeDocument/2006/relationships/hyperlink" Target="https://www.uni-due.de/physik/ag_guhr/current_members.php" TargetMode="External"/><Relationship Id="rId1028" Type="http://schemas.openxmlformats.org/officeDocument/2006/relationships/hyperlink" Target="https://jiht.ru/staff/Personal_pages/12.php" TargetMode="External"/><Relationship Id="rId1235" Type="http://schemas.openxmlformats.org/officeDocument/2006/relationships/hyperlink" Target="https://www.uni-due.de/srs/sarkheyli.php?Id=72" TargetMode="External"/><Relationship Id="rId244" Type="http://schemas.openxmlformats.org/officeDocument/2006/relationships/hyperlink" Target="https://www.uni-due.de/agfarle/team/staff_deu.php?pers_id=61" TargetMode="External"/><Relationship Id="rId689" Type="http://schemas.openxmlformats.org/officeDocument/2006/relationships/hyperlink" Target="https://www.uni-due.de/virologie/dia_team.php" TargetMode="External"/><Relationship Id="rId896" Type="http://schemas.openxmlformats.org/officeDocument/2006/relationships/hyperlink" Target="https://www.uni-due.de/philosophie/oliver_hallich.php" TargetMode="External"/><Relationship Id="rId1081" Type="http://schemas.openxmlformats.org/officeDocument/2006/relationships/hyperlink" Target="https://www.uni-due.de/srs/klausuren.shtml" TargetMode="External"/><Relationship Id="rId39" Type="http://schemas.openxmlformats.org/officeDocument/2006/relationships/hyperlink" Target="https://www.uni-due.de/zwu/members.php" TargetMode="External"/><Relationship Id="rId451" Type="http://schemas.openxmlformats.org/officeDocument/2006/relationships/hyperlink" Target="https://www.uni-due.de/rke-ap/mitarbeiter.php" TargetMode="External"/><Relationship Id="rId549" Type="http://schemas.openxmlformats.org/officeDocument/2006/relationships/hyperlink" Target="https://www.uni-due.de/chemie/ak_epple/en/staff/list.php" TargetMode="External"/><Relationship Id="rId756" Type="http://schemas.openxmlformats.org/officeDocument/2006/relationships/hyperlink" Target="https://www.uni-due.de/bif/identitaet/lernen/team.php" TargetMode="External"/><Relationship Id="rId1179" Type="http://schemas.openxmlformats.org/officeDocument/2006/relationships/hyperlink" Target="https://esaga.uni-due.de/anna.fluder/" TargetMode="External"/><Relationship Id="rId104" Type="http://schemas.openxmlformats.org/officeDocument/2006/relationships/hyperlink" Target="https://www.uni-due.de/empi/td/en/team.php" TargetMode="External"/><Relationship Id="rId188" Type="http://schemas.openxmlformats.org/officeDocument/2006/relationships/hyperlink" Target="https://www.uni-due.de/zmb/introducing-zmb-people.php" TargetMode="External"/><Relationship Id="rId311" Type="http://schemas.openxmlformats.org/officeDocument/2006/relationships/hyperlink" Target="https://www.uni-due.de/oe/de/mitarbeiter.php" TargetMode="External"/><Relationship Id="rId395" Type="http://schemas.openxmlformats.org/officeDocument/2006/relationships/hyperlink" Target="https://www.uni-due.de/philosophie/neil_roughley.php" TargetMode="External"/><Relationship Id="rId409" Type="http://schemas.openxmlformats.org/officeDocument/2006/relationships/hyperlink" Target="https://www.uni-due.de/agfarle/team/staff_deu.php?pers_id=123" TargetMode="External"/><Relationship Id="rId963" Type="http://schemas.openxmlformats.org/officeDocument/2006/relationships/hyperlink" Target="https://www.uni-due.de/geschichte/claudia_hiepel" TargetMode="External"/><Relationship Id="rId1039" Type="http://schemas.openxmlformats.org/officeDocument/2006/relationships/hyperlink" Target="https://www.zbt.de/nc/en/meta-menu/home/" TargetMode="External"/><Relationship Id="rId1246" Type="http://schemas.openxmlformats.org/officeDocument/2006/relationships/hyperlink" Target="https://www.hemf.wiwi.uni-due.de/en/team/arnd-hofmann/" TargetMode="External"/><Relationship Id="rId92" Type="http://schemas.openxmlformats.org/officeDocument/2006/relationships/hyperlink" Target="https://paluno.uni-due.de/unser-institut/team" TargetMode="External"/><Relationship Id="rId616" Type="http://schemas.openxmlformats.org/officeDocument/2006/relationships/hyperlink" Target="https://www.uni-due.de/mathematik/ag_winter/team.php" TargetMode="External"/><Relationship Id="rId823" Type="http://schemas.openxmlformats.org/officeDocument/2006/relationships/hyperlink" Target="https://www.uni-due.de/zim/services/suchdienste/mitarbeiter_en.php?id=60763" TargetMode="External"/><Relationship Id="rId255" Type="http://schemas.openxmlformats.org/officeDocument/2006/relationships/hyperlink" Target="https://www.uni-due.de/iac/2014_mitarbeiter_seminar.php" TargetMode="External"/><Relationship Id="rId462" Type="http://schemas.openxmlformats.org/officeDocument/2006/relationships/hyperlink" Target="https://www.uni-due.de/philosophie/andreas_niederberger.php" TargetMode="External"/><Relationship Id="rId1092" Type="http://schemas.openxmlformats.org/officeDocument/2006/relationships/hyperlink" Target="http://www.uni-due.de/rke-kj/postert.php" TargetMode="External"/><Relationship Id="rId1106" Type="http://schemas.openxmlformats.org/officeDocument/2006/relationships/hyperlink" Target="https://www.uni-due.de/crc1093/en/people/andrea-musacchio.php" TargetMode="External"/><Relationship Id="rId115" Type="http://schemas.openxmlformats.org/officeDocument/2006/relationships/hyperlink" Target="https://www.uni-due.de/sozialpsychologie/team" TargetMode="External"/><Relationship Id="rId322" Type="http://schemas.openxmlformats.org/officeDocument/2006/relationships/hyperlink" Target="https://www.uni-due.de/ivg/rf/mitarbeiter/mitarbeiter_ivg_liste.php?id=1643" TargetMode="External"/><Relationship Id="rId767" Type="http://schemas.openxmlformats.org/officeDocument/2006/relationships/hyperlink" Target="https://www.uni-due.de/for2974/mitarbeitende.php" TargetMode="External"/><Relationship Id="rId974" Type="http://schemas.openxmlformats.org/officeDocument/2006/relationships/hyperlink" Target="https://www.uni-due.de/ptt/arbeitsgruppe/mitglieder.php" TargetMode="External"/><Relationship Id="rId199" Type="http://schemas.openxmlformats.org/officeDocument/2006/relationships/hyperlink" Target="https://www.uni-due.de/mechatronik/team.php" TargetMode="External"/><Relationship Id="rId627" Type="http://schemas.openxmlformats.org/officeDocument/2006/relationships/hyperlink" Target="https://www.uni-due.de/imces/personnel_e.php" TargetMode="External"/><Relationship Id="rId834" Type="http://schemas.openxmlformats.org/officeDocument/2006/relationships/hyperlink" Target="https://www.hemf.wiwi.uni-due.de/team/christoph-weber-70/" TargetMode="External"/><Relationship Id="rId1257" Type="http://schemas.openxmlformats.org/officeDocument/2006/relationships/hyperlink" Target="https://www.uni-due.de/agfarle/publikationen/publications_personal_deu.php?pers_id=185" TargetMode="External"/><Relationship Id="rId266" Type="http://schemas.openxmlformats.org/officeDocument/2006/relationships/hyperlink" Target="https://www.uni-due.de/international/en_team.shtml" TargetMode="External"/><Relationship Id="rId473" Type="http://schemas.openxmlformats.org/officeDocument/2006/relationships/hyperlink" Target="https://www.uni-due.de/proviel/team" TargetMode="External"/><Relationship Id="rId680" Type="http://schemas.openxmlformats.org/officeDocument/2006/relationships/hyperlink" Target="https://www.uni-due.de/psychmeth/team.php" TargetMode="External"/><Relationship Id="rId901" Type="http://schemas.openxmlformats.org/officeDocument/2006/relationships/hyperlink" Target="https://www.uni-due.de/nst/team.php" TargetMode="External"/><Relationship Id="rId1117" Type="http://schemas.openxmlformats.org/officeDocument/2006/relationships/hyperlink" Target="mailto:andreas.duvenbeck@uni-due.de" TargetMode="External"/><Relationship Id="rId30" Type="http://schemas.openxmlformats.org/officeDocument/2006/relationships/hyperlink" Target="https://www.uni-due.de/zwu/members.php" TargetMode="External"/><Relationship Id="rId126" Type="http://schemas.openxmlformats.org/officeDocument/2006/relationships/hyperlink" Target="https://www.uni-due.de/physik/twist/group_members.php" TargetMode="External"/><Relationship Id="rId333" Type="http://schemas.openxmlformats.org/officeDocument/2006/relationships/hyperlink" Target="https://www.uni-due.de/philosophie/personen_lsf-liste.php" TargetMode="External"/><Relationship Id="rId540" Type="http://schemas.openxmlformats.org/officeDocument/2006/relationships/hyperlink" Target="https://www.uni-due.de/graduiertenkolleg_1919/assozierte_mitglieder.php" TargetMode="External"/><Relationship Id="rId778" Type="http://schemas.openxmlformats.org/officeDocument/2006/relationships/hyperlink" Target="https://www.uni-due.de/iac/2014_mitarbeiter_seminar.php" TargetMode="External"/><Relationship Id="rId985" Type="http://schemas.openxmlformats.org/officeDocument/2006/relationships/hyperlink" Target="https://www.uni-due.de/germanistik/lum/personen.php" TargetMode="External"/><Relationship Id="rId1170" Type="http://schemas.openxmlformats.org/officeDocument/2006/relationships/hyperlink" Target="https://www.uni-due.de/zim/services/suchdienste/mitarbeiter.php?id=54289" TargetMode="External"/><Relationship Id="rId638" Type="http://schemas.openxmlformats.org/officeDocument/2006/relationships/hyperlink" Target="https://www.uni-due.de/mittelbau/wmkommissionen.php" TargetMode="External"/><Relationship Id="rId845" Type="http://schemas.openxmlformats.org/officeDocument/2006/relationships/hyperlink" Target="https://www.uni-due.de/ag-moeller/staff.shtml" TargetMode="External"/><Relationship Id="rId1030" Type="http://schemas.openxmlformats.org/officeDocument/2006/relationships/hyperlink" Target="https://www.uni-due.de/nts/mitarbeiter/froemming.php" TargetMode="External"/><Relationship Id="rId1268" Type="http://schemas.openxmlformats.org/officeDocument/2006/relationships/hyperlink" Target="https://esaga.uni-due.de/aurelien.rodriguez/" TargetMode="External"/><Relationship Id="rId277" Type="http://schemas.openxmlformats.org/officeDocument/2006/relationships/hyperlink" Target="https://www.uni-due.de/cenide/yrn_members.php" TargetMode="External"/><Relationship Id="rId400" Type="http://schemas.openxmlformats.org/officeDocument/2006/relationships/hyperlink" Target="https://www.uni-due.de/rke-kj/mitarbeiter.php" TargetMode="External"/><Relationship Id="rId484" Type="http://schemas.openxmlformats.org/officeDocument/2006/relationships/hyperlink" Target="https://www.uni-due.de/agfarle/team/staff_deu.php?pers_id=193" TargetMode="External"/><Relationship Id="rId705" Type="http://schemas.openxmlformats.org/officeDocument/2006/relationships/hyperlink" Target="https://www.uni-due.de/agfarle/team/staff_deu.php?pers_id=233" TargetMode="External"/><Relationship Id="rId1128" Type="http://schemas.openxmlformats.org/officeDocument/2006/relationships/hyperlink" Target="mailto:andreas.reichert@uni-due.de" TargetMode="External"/><Relationship Id="rId137" Type="http://schemas.openxmlformats.org/officeDocument/2006/relationships/hyperlink" Target="https://www.uni-due.de/oe/de/mitarbeiter.php" TargetMode="External"/><Relationship Id="rId344" Type="http://schemas.openxmlformats.org/officeDocument/2006/relationships/hyperlink" Target="https://www.uni-due.de/sozialpsychologie/team" TargetMode="External"/><Relationship Id="rId691" Type="http://schemas.openxmlformats.org/officeDocument/2006/relationships/hyperlink" Target="https://www.uni-due.de/iaq/vortragma.php?name=jaehrling" TargetMode="External"/><Relationship Id="rId789" Type="http://schemas.openxmlformats.org/officeDocument/2006/relationships/hyperlink" Target="https://www.uni-due.de/geographie/personal_status_gesamt.php" TargetMode="External"/><Relationship Id="rId912" Type="http://schemas.openxmlformats.org/officeDocument/2006/relationships/hyperlink" Target="https://www.uni-due.de/nachhaltigkeit/team.php" TargetMode="External"/><Relationship Id="rId996" Type="http://schemas.openxmlformats.org/officeDocument/2006/relationships/hyperlink" Target="https://www.uni-due.de/swe/members.shtml" TargetMode="External"/><Relationship Id="rId41" Type="http://schemas.openxmlformats.org/officeDocument/2006/relationships/hyperlink" Target="https://www.uni-due.de/iaq/vortragma.php?name=kalina" TargetMode="External"/><Relationship Id="rId551" Type="http://schemas.openxmlformats.org/officeDocument/2006/relationships/hyperlink" Target="https://www.uni-due.de/geschichte/sebastian_peters.php" TargetMode="External"/><Relationship Id="rId649" Type="http://schemas.openxmlformats.org/officeDocument/2006/relationships/hyperlink" Target="https://www.uni-due.de/bifo/bifo_team.php" TargetMode="External"/><Relationship Id="rId856" Type="http://schemas.openxmlformats.org/officeDocument/2006/relationships/hyperlink" Target="https://www.uni-due.de/nts/mitarbeiter.php" TargetMode="External"/><Relationship Id="rId1181" Type="http://schemas.openxmlformats.org/officeDocument/2006/relationships/hyperlink" Target="https://www.uni-due.de/kognitionspsychologie/knorr.php" TargetMode="External"/><Relationship Id="rId1279" Type="http://schemas.openxmlformats.org/officeDocument/2006/relationships/hyperlink" Target="https://www.uni-due.de/mechatronik/team/reichert.php" TargetMode="External"/><Relationship Id="rId190" Type="http://schemas.openxmlformats.org/officeDocument/2006/relationships/hyperlink" Target="https://www.uni-due.de/empi/rf/mitarbeiter" TargetMode="External"/><Relationship Id="rId204" Type="http://schemas.openxmlformats.org/officeDocument/2006/relationships/hyperlink" Target="https://www.uni-due.de/ivg/rf/mitarbeiter/mitarbeiter_ivg_liste.php?id=48807" TargetMode="External"/><Relationship Id="rId288" Type="http://schemas.openxmlformats.org/officeDocument/2006/relationships/hyperlink" Target="https://www.uni-due.de/agfarle/team/staff_deu.php?pers_id=31" TargetMode="External"/><Relationship Id="rId411" Type="http://schemas.openxmlformats.org/officeDocument/2006/relationships/hyperlink" Target="https://www.uni-due.de/materials/mitarbeiter.shtml" TargetMode="External"/><Relationship Id="rId509" Type="http://schemas.openxmlformats.org/officeDocument/2006/relationships/hyperlink" Target="https://www.uni-due.de/ate-bioemcenter/employees" TargetMode="External"/><Relationship Id="rId1041" Type="http://schemas.openxmlformats.org/officeDocument/2006/relationships/hyperlink" Target="https://www.hemf.wiwi.uni-due.de/en/team/alexander-lauber/" TargetMode="External"/><Relationship Id="rId1139" Type="http://schemas.openxmlformats.org/officeDocument/2006/relationships/hyperlink" Target="https://www.uni-due.de/kowi/mukom/mumocorp" TargetMode="External"/><Relationship Id="rId495" Type="http://schemas.openxmlformats.org/officeDocument/2006/relationships/hyperlink" Target="https://se.wiwi.uni-due.de/promotion/konzeption-und-evaluation-eines-augmentierten-team-raums-zur-digitalisierung-analoger-zeichenaktivitaeten/" TargetMode="External"/><Relationship Id="rId716" Type="http://schemas.openxmlformats.org/officeDocument/2006/relationships/hyperlink" Target="https://www.uni-due.de/iaq/vortragma.php?name=hoose" TargetMode="External"/><Relationship Id="rId923" Type="http://schemas.openxmlformats.org/officeDocument/2006/relationships/hyperlink" Target="https://www.uni-due.de/biwi/isp/sozialpaedagogik/team.php" TargetMode="External"/><Relationship Id="rId52" Type="http://schemas.openxmlformats.org/officeDocument/2006/relationships/hyperlink" Target="https://www.uni-due.de/tul/staff_main_en.php" TargetMode="External"/><Relationship Id="rId148" Type="http://schemas.openxmlformats.org/officeDocument/2006/relationships/hyperlink" Target="https://www.uni-due.de/philosophie/neil_roughley.php" TargetMode="External"/><Relationship Id="rId355" Type="http://schemas.openxmlformats.org/officeDocument/2006/relationships/hyperlink" Target="https://www.uni-due.de/interaktivesysteme/team" TargetMode="External"/><Relationship Id="rId562" Type="http://schemas.openxmlformats.org/officeDocument/2006/relationships/hyperlink" Target="https://www.uni-due.de/nachhaltigkeit/team.php" TargetMode="External"/><Relationship Id="rId1192" Type="http://schemas.openxmlformats.org/officeDocument/2006/relationships/hyperlink" Target="https://www.uni-due.de/kowi/mukom/mumocorp" TargetMode="External"/><Relationship Id="rId1206" Type="http://schemas.openxmlformats.org/officeDocument/2006/relationships/hyperlink" Target="https://www.uni-due.de/kognitionspsychologie/kessling.php" TargetMode="External"/><Relationship Id="rId215" Type="http://schemas.openxmlformats.org/officeDocument/2006/relationships/hyperlink" Target="https://www.uni-due.de/aglorke/people.php" TargetMode="External"/><Relationship Id="rId422" Type="http://schemas.openxmlformats.org/officeDocument/2006/relationships/hyperlink" Target="https://esaga.uni-due.de/members/" TargetMode="External"/><Relationship Id="rId867" Type="http://schemas.openxmlformats.org/officeDocument/2006/relationships/hyperlink" Target="https://www.uni-due.de/iaq/vortragma.php?name=jaehrling" TargetMode="External"/><Relationship Id="rId1052" Type="http://schemas.openxmlformats.org/officeDocument/2006/relationships/hyperlink" Target="https://www.uni-due.de/zim/services/suchdienste/mitarbeiter.php?search=cr%C3%BCsemann" TargetMode="External"/><Relationship Id="rId299" Type="http://schemas.openxmlformats.org/officeDocument/2006/relationships/hyperlink" Target="https://www.uni-due.de/geschichte/claudia_hiepel" TargetMode="External"/><Relationship Id="rId727" Type="http://schemas.openxmlformats.org/officeDocument/2006/relationships/hyperlink" Target="https://www.uni-due.de/biwi/issab/team" TargetMode="External"/><Relationship Id="rId934" Type="http://schemas.openxmlformats.org/officeDocument/2006/relationships/hyperlink" Target="https://www.uni-due.de/germanistik/lum/personen.php" TargetMode="External"/><Relationship Id="rId63" Type="http://schemas.openxmlformats.org/officeDocument/2006/relationships/hyperlink" Target="https://esaga.uni-due.de/abdolfazl.mohajer/" TargetMode="External"/><Relationship Id="rId159" Type="http://schemas.openxmlformats.org/officeDocument/2006/relationships/hyperlink" Target="https://www.uni-due.de/imobis/team" TargetMode="External"/><Relationship Id="rId366" Type="http://schemas.openxmlformats.org/officeDocument/2006/relationships/hyperlink" Target="https://www.uni-due.de/chemie/ak_epple/en/staff/list.php" TargetMode="External"/><Relationship Id="rId573" Type="http://schemas.openxmlformats.org/officeDocument/2006/relationships/hyperlink" Target="https://www.uni-due.de/iaq/abteilung_team?get=aim" TargetMode="External"/><Relationship Id="rId780" Type="http://schemas.openxmlformats.org/officeDocument/2006/relationships/hyperlink" Target="https://www.uni-due.de/schluecker-lab/mitarbeiter.shtml" TargetMode="External"/><Relationship Id="rId1217" Type="http://schemas.openxmlformats.org/officeDocument/2006/relationships/hyperlink" Target="https://www.uni-due.de/srs/person.php?Id=100" TargetMode="External"/><Relationship Id="rId226" Type="http://schemas.openxmlformats.org/officeDocument/2006/relationships/hyperlink" Target="https://www.uni-due.de/probst-lab/mitarbeiter.php" TargetMode="External"/><Relationship Id="rId433" Type="http://schemas.openxmlformats.org/officeDocument/2006/relationships/hyperlink" Target="https://www.uni-due.de/zwu/members.php" TargetMode="External"/><Relationship Id="rId878" Type="http://schemas.openxmlformats.org/officeDocument/2006/relationships/hyperlink" Target="https://www.uni-due.de/ivg/rf/mitarbeiter/mitarbeiter_ivg_liste.php?id=1643" TargetMode="External"/><Relationship Id="rId1063" Type="http://schemas.openxmlformats.org/officeDocument/2006/relationships/hyperlink" Target="https://www.uni-due.de/agfarle/team/staff_deu.php?pers_id=288" TargetMode="External"/><Relationship Id="rId1270" Type="http://schemas.openxmlformats.org/officeDocument/2006/relationships/hyperlink" Target="https://campus.uni-due.de/lsf/rds?state=wsearchv&amp;search=2&amp;veranstaltung.veranstid=394349" TargetMode="External"/><Relationship Id="rId640" Type="http://schemas.openxmlformats.org/officeDocument/2006/relationships/hyperlink" Target="https://www.uni-due.de/mathematik/personen_en.php" TargetMode="External"/><Relationship Id="rId738" Type="http://schemas.openxmlformats.org/officeDocument/2006/relationships/hyperlink" Target="https://www.uni-due.de/verwaltung/organisation/personal-neue-ma.php" TargetMode="External"/><Relationship Id="rId945" Type="http://schemas.openxmlformats.org/officeDocument/2006/relationships/hyperlink" Target="https://www.uni-due.de/crc1093/en/people/jochen-niemeyer.php" TargetMode="External"/><Relationship Id="rId74" Type="http://schemas.openxmlformats.org/officeDocument/2006/relationships/hyperlink" Target="https://www.uni-due.de/anglistik/british_and_anglophone_literature_and_culture/von_wald_adam.php" TargetMode="External"/><Relationship Id="rId377" Type="http://schemas.openxmlformats.org/officeDocument/2006/relationships/hyperlink" Target="https://www.uni-due.de/philosophie/personen_lsf-liste.php?id=55537" TargetMode="External"/><Relationship Id="rId500" Type="http://schemas.openxmlformats.org/officeDocument/2006/relationships/hyperlink" Target="https://www.uni-due.de/agfarle/team/staff_deu.php?pers_id=31" TargetMode="External"/><Relationship Id="rId584" Type="http://schemas.openxmlformats.org/officeDocument/2006/relationships/hyperlink" Target="https://www.uni-due.de/geschichte/frank_becker.php" TargetMode="External"/><Relationship Id="rId805" Type="http://schemas.openxmlformats.org/officeDocument/2006/relationships/hyperlink" Target="https://www.uni-due.de/germanistik/lum/personen.php" TargetMode="External"/><Relationship Id="rId1130" Type="http://schemas.openxmlformats.org/officeDocument/2006/relationships/hyperlink" Target="http://www.uni-duisburg-essen.de/klimatologie/schmidt.php" TargetMode="External"/><Relationship Id="rId1228" Type="http://schemas.openxmlformats.org/officeDocument/2006/relationships/hyperlink" Target="https://link.springer.com/article/10.1365/s40702-021-00818-9" TargetMode="External"/><Relationship Id="rId5" Type="http://schemas.openxmlformats.org/officeDocument/2006/relationships/hyperlink" Target="https://www.uni-due.de/radiation-biology/staff-new.shtml" TargetMode="External"/><Relationship Id="rId237" Type="http://schemas.openxmlformats.org/officeDocument/2006/relationships/hyperlink" Target="https://www.uni-due.de/computationalmechanics/staff_en1.shtml" TargetMode="External"/><Relationship Id="rId791" Type="http://schemas.openxmlformats.org/officeDocument/2006/relationships/hyperlink" Target="https://www.uni-due.de/es/studentworkers.php" TargetMode="External"/><Relationship Id="rId889" Type="http://schemas.openxmlformats.org/officeDocument/2006/relationships/hyperlink" Target="https://www.uni-due.de/ssc/pers_kresmann.php" TargetMode="External"/><Relationship Id="rId1074" Type="http://schemas.openxmlformats.org/officeDocument/2006/relationships/hyperlink" Target="https://www.uni-due.de/sozialpsychologie/kueper" TargetMode="External"/><Relationship Id="rId444" Type="http://schemas.openxmlformats.org/officeDocument/2006/relationships/hyperlink" Target="https://www.uni-due.de/zmb/members/index.php" TargetMode="External"/><Relationship Id="rId651" Type="http://schemas.openxmlformats.org/officeDocument/2006/relationships/hyperlink" Target="https://www.uni-due.de/iwis/vorstand_und_team.php" TargetMode="External"/><Relationship Id="rId749" Type="http://schemas.openxmlformats.org/officeDocument/2006/relationships/hyperlink" Target="https://www.uni-due.de/agfarle/team/staff_deu.php?pers_id=283" TargetMode="External"/><Relationship Id="rId290" Type="http://schemas.openxmlformats.org/officeDocument/2006/relationships/hyperlink" Target="https://www.msm.uni-due.de/en/chairs-staff/" TargetMode="External"/><Relationship Id="rId304" Type="http://schemas.openxmlformats.org/officeDocument/2006/relationships/hyperlink" Target="https://www.uni-due.de/agfarle/team/now_deu.php" TargetMode="External"/><Relationship Id="rId388" Type="http://schemas.openxmlformats.org/officeDocument/2006/relationships/hyperlink" Target="https://www.uni-due.de/srs/ma_team_de.php" TargetMode="External"/><Relationship Id="rId511" Type="http://schemas.openxmlformats.org/officeDocument/2006/relationships/hyperlink" Target="https://www.uni-due.de/mechatronik/team_en.php" TargetMode="External"/><Relationship Id="rId609" Type="http://schemas.openxmlformats.org/officeDocument/2006/relationships/hyperlink" Target="https://www.uni-due.de/philosophie/personen.php" TargetMode="External"/><Relationship Id="rId956" Type="http://schemas.openxmlformats.org/officeDocument/2006/relationships/hyperlink" Target="https://www.uni-due.de/iaq/vortragma.php?name=jaehrling" TargetMode="External"/><Relationship Id="rId1141" Type="http://schemas.openxmlformats.org/officeDocument/2006/relationships/hyperlink" Target="https://www.uni-due.de/physik/schleberger/cv_maas.php" TargetMode="External"/><Relationship Id="rId1239" Type="http://schemas.openxmlformats.org/officeDocument/2006/relationships/hyperlink" Target="https://www.uni-due.de/nts/mitarbeiter/deutl.php" TargetMode="External"/><Relationship Id="rId85" Type="http://schemas.openxmlformats.org/officeDocument/2006/relationships/hyperlink" Target="https://www.uni-due.de/probst-lab/mitarbeiter.php" TargetMode="External"/><Relationship Id="rId150" Type="http://schemas.openxmlformats.org/officeDocument/2006/relationships/hyperlink" Target="https://se.wiwi.uni-due.de/team/" TargetMode="External"/><Relationship Id="rId595" Type="http://schemas.openxmlformats.org/officeDocument/2006/relationships/hyperlink" Target="https://www.uni-due.de/physik/dekanat/personen.php" TargetMode="External"/><Relationship Id="rId816" Type="http://schemas.openxmlformats.org/officeDocument/2006/relationships/hyperlink" Target="https://www.uni-due.de/biwi/psychologie/personen" TargetMode="External"/><Relationship Id="rId1001" Type="http://schemas.openxmlformats.org/officeDocument/2006/relationships/hyperlink" Target="https://www.uni-due.de/radiation-biology/aschipler-new.shtml" TargetMode="External"/><Relationship Id="rId248" Type="http://schemas.openxmlformats.org/officeDocument/2006/relationships/hyperlink" Target="https://www.uni-due.de/ag-nienhaus/staff.shtml" TargetMode="External"/><Relationship Id="rId455" Type="http://schemas.openxmlformats.org/officeDocument/2006/relationships/hyperlink" Target="https://www.uni-due.de/graduiertenkolleg_1919/assozierte_mitglieder.php" TargetMode="External"/><Relationship Id="rId662" Type="http://schemas.openxmlformats.org/officeDocument/2006/relationships/hyperlink" Target="https://www.uni-due.de/aquatische_oekosystemforschung/mitarbeiter" TargetMode="External"/><Relationship Id="rId1085" Type="http://schemas.openxmlformats.org/officeDocument/2006/relationships/hyperlink" Target="https://www.uni-due.de/soco/people/amin-shahin.php" TargetMode="External"/><Relationship Id="rId12" Type="http://schemas.openxmlformats.org/officeDocument/2006/relationships/hyperlink" Target="https://www.uni-due.de/sfbtrr247/scientific_staff.php" TargetMode="External"/><Relationship Id="rId108" Type="http://schemas.openxmlformats.org/officeDocument/2006/relationships/hyperlink" Target="https://www.uni-due.de/srs/ma_team_de.php" TargetMode="External"/><Relationship Id="rId315" Type="http://schemas.openxmlformats.org/officeDocument/2006/relationships/hyperlink" Target="https://www.uni-due.de/geschichte/wilfried_loth.php" TargetMode="External"/><Relationship Id="rId522" Type="http://schemas.openxmlformats.org/officeDocument/2006/relationships/hyperlink" Target="https://www.uni-due.de/agfarle/team/staff_deu.php?pers_id=61" TargetMode="External"/><Relationship Id="rId967" Type="http://schemas.openxmlformats.org/officeDocument/2006/relationships/hyperlink" Target="https://esaga.uni-due.de/ag/levine/members/" TargetMode="External"/><Relationship Id="rId1152" Type="http://schemas.openxmlformats.org/officeDocument/2006/relationships/hyperlink" Target="https://www.uni-due.de/iaq/personalseite.php?name=kuemmerling" TargetMode="External"/><Relationship Id="rId96" Type="http://schemas.openxmlformats.org/officeDocument/2006/relationships/hyperlink" Target="https://www.uni-due.de/empi/cfd/en/staff.php" TargetMode="External"/><Relationship Id="rId161" Type="http://schemas.openxmlformats.org/officeDocument/2006/relationships/hyperlink" Target="https://www.uni-due.de/nst/team.php" TargetMode="External"/><Relationship Id="rId399" Type="http://schemas.openxmlformats.org/officeDocument/2006/relationships/hyperlink" Target="https://www.uni-due.de/biwi/psychologie/personen.php?id=59392" TargetMode="External"/><Relationship Id="rId827" Type="http://schemas.openxmlformats.org/officeDocument/2006/relationships/hyperlink" Target="https://esaga.uni-due.de/ag/nickel/members/" TargetMode="External"/><Relationship Id="rId1012" Type="http://schemas.openxmlformats.org/officeDocument/2006/relationships/hyperlink" Target="http://www.uni-due.de/in-east/people/muranaka_aimi.php" TargetMode="External"/><Relationship Id="rId259" Type="http://schemas.openxmlformats.org/officeDocument/2006/relationships/hyperlink" Target="https://www.uni-due.de/schluecker-lab/mitarbeiter.shtml" TargetMode="External"/><Relationship Id="rId466" Type="http://schemas.openxmlformats.org/officeDocument/2006/relationships/hyperlink" Target="https://www.uni-due.de/germanistik/lum/personen.php" TargetMode="External"/><Relationship Id="rId673" Type="http://schemas.openxmlformats.org/officeDocument/2006/relationships/hyperlink" Target="https://www.uni-due.de/agfarle/team/staff_deu.php?pers_id=224" TargetMode="External"/><Relationship Id="rId880" Type="http://schemas.openxmlformats.org/officeDocument/2006/relationships/hyperlink" Target="https://www.uni-due.de/inef/inef_mitglieder.php" TargetMode="External"/><Relationship Id="rId1096" Type="http://schemas.openxmlformats.org/officeDocument/2006/relationships/hyperlink" Target="https://www.uni-due.de/iml/07institut_mitarbeiter_andrewesterhoff.php" TargetMode="External"/><Relationship Id="rId23" Type="http://schemas.openxmlformats.org/officeDocument/2006/relationships/hyperlink" Target="https://www.uni-due.de/humanities/voicesandagencies/people.php" TargetMode="External"/><Relationship Id="rId119" Type="http://schemas.openxmlformats.org/officeDocument/2006/relationships/hyperlink" Target="https://www.uni-due.de/tul/staff_main.php" TargetMode="External"/><Relationship Id="rId326" Type="http://schemas.openxmlformats.org/officeDocument/2006/relationships/hyperlink" Target="https://www.uni-due.de/kunst-kuwiss/d20_kuk_mit_6.php" TargetMode="External"/><Relationship Id="rId533" Type="http://schemas.openxmlformats.org/officeDocument/2006/relationships/hyperlink" Target="https://www.uni-due.de/agfarle/team/staff_deu.php?pers_id=124" TargetMode="External"/><Relationship Id="rId978" Type="http://schemas.openxmlformats.org/officeDocument/2006/relationships/hyperlink" Target="https://www.uni-due.de/numerik/people.shtml" TargetMode="External"/><Relationship Id="rId1163" Type="http://schemas.openxmlformats.org/officeDocument/2006/relationships/hyperlink" Target="https://www.uni-due.de/abz/a_laroche.shtml" TargetMode="External"/><Relationship Id="rId740" Type="http://schemas.openxmlformats.org/officeDocument/2006/relationships/hyperlink" Target="https://www.uni-due.de/didmath/mitarbeiter_barzel" TargetMode="External"/><Relationship Id="rId838" Type="http://schemas.openxmlformats.org/officeDocument/2006/relationships/hyperlink" Target="https://www.uni-due.de/chemie/galstyan-lab/team.php" TargetMode="External"/><Relationship Id="rId1023" Type="http://schemas.openxmlformats.org/officeDocument/2006/relationships/hyperlink" Target="https://www.uni-due.de/iaq/personalseite.php?name=karacic" TargetMode="External"/><Relationship Id="rId172" Type="http://schemas.openxmlformats.org/officeDocument/2006/relationships/hyperlink" Target="https://www.uni-due.de/aglorke/people.php" TargetMode="External"/><Relationship Id="rId477" Type="http://schemas.openxmlformats.org/officeDocument/2006/relationships/hyperlink" Target="https://www.uni-due.de/iaq/vortragma.php?name=kuemmerling" TargetMode="External"/><Relationship Id="rId600" Type="http://schemas.openxmlformats.org/officeDocument/2006/relationships/hyperlink" Target="https://www.uni-due.de/zwu/members.php" TargetMode="External"/><Relationship Id="rId684" Type="http://schemas.openxmlformats.org/officeDocument/2006/relationships/hyperlink" Target="https://www.uni-due.de/srs/ma_team_de.php" TargetMode="External"/><Relationship Id="rId1230" Type="http://schemas.openxmlformats.org/officeDocument/2006/relationships/hyperlink" Target="https://www.uni-due.de/tud/anil_ciklasahin.php" TargetMode="External"/><Relationship Id="rId337" Type="http://schemas.openxmlformats.org/officeDocument/2006/relationships/hyperlink" Target="https://www.uni-due.de/politik/personen.php" TargetMode="External"/><Relationship Id="rId891" Type="http://schemas.openxmlformats.org/officeDocument/2006/relationships/hyperlink" Target="https://www.uni-due.de/agfarle/team/staff_deu.php?pers_id=165" TargetMode="External"/><Relationship Id="rId905" Type="http://schemas.openxmlformats.org/officeDocument/2006/relationships/hyperlink" Target="https://www.uni-due.de/ekfg/mitglieder.shtml" TargetMode="External"/><Relationship Id="rId989" Type="http://schemas.openxmlformats.org/officeDocument/2006/relationships/hyperlink" Target="https://www.uni-due.de/tul/staff_main.php" TargetMode="External"/><Relationship Id="rId34" Type="http://schemas.openxmlformats.org/officeDocument/2006/relationships/hyperlink" Target="https://www.uni-due.de/sfbtrr247/scientific_staff.php" TargetMode="External"/><Relationship Id="rId544" Type="http://schemas.openxmlformats.org/officeDocument/2006/relationships/hyperlink" Target="https://www.uni-due.de/agfarle/team/staff_deu.php?pers_id=69" TargetMode="External"/><Relationship Id="rId751" Type="http://schemas.openxmlformats.org/officeDocument/2006/relationships/hyperlink" Target="https://www.uni-due.de/agfarle/team/staff_deu.php?pers_id=103" TargetMode="External"/><Relationship Id="rId849" Type="http://schemas.openxmlformats.org/officeDocument/2006/relationships/hyperlink" Target="https://www.uni-due.de/sfbtrr247/scientific_staff.php" TargetMode="External"/><Relationship Id="rId1174" Type="http://schemas.openxmlformats.org/officeDocument/2006/relationships/hyperlink" Target="https://www.uni-due.de/person/60100" TargetMode="External"/><Relationship Id="rId183" Type="http://schemas.openxmlformats.org/officeDocument/2006/relationships/hyperlink" Target="https://www.uni-due.de/schluecker-lab/mitarbeiter.shtml" TargetMode="External"/><Relationship Id="rId390" Type="http://schemas.openxmlformats.org/officeDocument/2006/relationships/hyperlink" Target="https://www.uni-due.de/materials/mitarbeiter.shtml" TargetMode="External"/><Relationship Id="rId404" Type="http://schemas.openxmlformats.org/officeDocument/2006/relationships/hyperlink" Target="https://www.uni-due.de/zwu/members.php" TargetMode="External"/><Relationship Id="rId611" Type="http://schemas.openxmlformats.org/officeDocument/2006/relationships/hyperlink" Target="https://www.uni-due.de/pep/team.php" TargetMode="External"/><Relationship Id="rId1034" Type="http://schemas.openxmlformats.org/officeDocument/2006/relationships/hyperlink" Target="https://www.uni-due.de/graduiertenkolleg_1919/heit_alexander.php" TargetMode="External"/><Relationship Id="rId1241" Type="http://schemas.openxmlformats.org/officeDocument/2006/relationships/hyperlink" Target="https://www.uni-due.de/es/babaei.php" TargetMode="External"/><Relationship Id="rId250" Type="http://schemas.openxmlformats.org/officeDocument/2006/relationships/hyperlink" Target="https://www.uni-due.de/empi/rf/staff" TargetMode="External"/><Relationship Id="rId488" Type="http://schemas.openxmlformats.org/officeDocument/2006/relationships/hyperlink" Target="https://www.uni-due.de/iac/2014_mitarbeiter_seminar.php" TargetMode="External"/><Relationship Id="rId695" Type="http://schemas.openxmlformats.org/officeDocument/2006/relationships/hyperlink" Target="https://www.uni-due.de/physik/wende-neu/people_de" TargetMode="External"/><Relationship Id="rId709" Type="http://schemas.openxmlformats.org/officeDocument/2006/relationships/hyperlink" Target="https://www.uni-due.de/biwi/wehrheim/team.php" TargetMode="External"/><Relationship Id="rId916" Type="http://schemas.openxmlformats.org/officeDocument/2006/relationships/hyperlink" Target="https://www.uni-due.de/biwi/psychologie/klinischepsychologie/team_rath.php" TargetMode="External"/><Relationship Id="rId1101" Type="http://schemas.openxmlformats.org/officeDocument/2006/relationships/hyperlink" Target="https://www.uni-due.de/berll/project_kiesewetter.php" TargetMode="External"/><Relationship Id="rId45" Type="http://schemas.openxmlformats.org/officeDocument/2006/relationships/hyperlink" Target="https://www.uni-due.de/anglistik/staff" TargetMode="External"/><Relationship Id="rId110" Type="http://schemas.openxmlformats.org/officeDocument/2006/relationships/hyperlink" Target="https://www.uni-due.de/biwi/qualvk_mitglieder.php" TargetMode="External"/><Relationship Id="rId348" Type="http://schemas.openxmlformats.org/officeDocument/2006/relationships/hyperlink" Target="https://www.uni-due.de/trr60/trr60_members.php" TargetMode="External"/><Relationship Id="rId555" Type="http://schemas.openxmlformats.org/officeDocument/2006/relationships/hyperlink" Target="https://se.wiwi.uni-due.de/promotion/konzeption-und-evaluation-eines-augmentierten-team-raums-zur-digitalisierung-analoger-zeichenaktivitaeten/" TargetMode="External"/><Relationship Id="rId762" Type="http://schemas.openxmlformats.org/officeDocument/2006/relationships/hyperlink" Target="https://www.uni-due.de/berupaed/lehrbeauftragte.php" TargetMode="External"/><Relationship Id="rId1185" Type="http://schemas.openxmlformats.org/officeDocument/2006/relationships/hyperlink" Target="https://esaga.uni-due.de/anna.piwatz/" TargetMode="External"/><Relationship Id="rId194" Type="http://schemas.openxmlformats.org/officeDocument/2006/relationships/hyperlink" Target="https://www.uni-due.de/agfarle/team/staff_deu.php?pers_id=123" TargetMode="External"/><Relationship Id="rId208" Type="http://schemas.openxmlformats.org/officeDocument/2006/relationships/hyperlink" Target="https://www.uni-due.de/flexstudium/team.php" TargetMode="External"/><Relationship Id="rId415" Type="http://schemas.openxmlformats.org/officeDocument/2006/relationships/hyperlink" Target="https://www.uni-due.de/aglorke/people.php" TargetMode="External"/><Relationship Id="rId622" Type="http://schemas.openxmlformats.org/officeDocument/2006/relationships/hyperlink" Target="https://www.uni-due.de/verwaltung/pruefungswesen/mitarbeiter.php" TargetMode="External"/><Relationship Id="rId1045" Type="http://schemas.openxmlformats.org/officeDocument/2006/relationships/hyperlink" Target="http://www.uni-due.de/computationalmechanics/schwarz1.shtml" TargetMode="External"/><Relationship Id="rId1252" Type="http://schemas.openxmlformats.org/officeDocument/2006/relationships/hyperlink" Target="https://www.uni-due.de/iaq/en_member-of-staff.php?name=galenziok" TargetMode="External"/><Relationship Id="rId261" Type="http://schemas.openxmlformats.org/officeDocument/2006/relationships/hyperlink" Target="https://www.uni-due.de/iaq/vortragma.php?name=brussig" TargetMode="External"/><Relationship Id="rId499" Type="http://schemas.openxmlformats.org/officeDocument/2006/relationships/hyperlink" Target="https://www.uni-due.de/biwi/aopsy/de/team" TargetMode="External"/><Relationship Id="rId927" Type="http://schemas.openxmlformats.org/officeDocument/2006/relationships/hyperlink" Target="https://www.uni-due.de/zmb/strukturelle-medizinische-biochemie/team.php" TargetMode="External"/><Relationship Id="rId1112" Type="http://schemas.openxmlformats.org/officeDocument/2006/relationships/hyperlink" Target="https://www.uni-due.de/graduiertenkolleg_1919/blume_andreas.php" TargetMode="External"/><Relationship Id="rId56" Type="http://schemas.openxmlformats.org/officeDocument/2006/relationships/hyperlink" Target="https://www.uni-due.de/is/mitarbeiter" TargetMode="External"/><Relationship Id="rId359" Type="http://schemas.openxmlformats.org/officeDocument/2006/relationships/hyperlink" Target="https://www.uni-due.de/geschichte/korinna_schoenhaerl_english.php" TargetMode="External"/><Relationship Id="rId566" Type="http://schemas.openxmlformats.org/officeDocument/2006/relationships/hyperlink" Target="https://www.uni-due.de/probst-lab/mitarbeiter.php" TargetMode="External"/><Relationship Id="rId773" Type="http://schemas.openxmlformats.org/officeDocument/2006/relationships/hyperlink" Target="https://www.mentoring.wiwi.uni-due.de/team/" TargetMode="External"/><Relationship Id="rId1196" Type="http://schemas.openxmlformats.org/officeDocument/2006/relationships/hyperlink" Target="http://users/anne-cathrin-vonarx" TargetMode="External"/><Relationship Id="rId121" Type="http://schemas.openxmlformats.org/officeDocument/2006/relationships/hyperlink" Target="https://www.uni-due.de/tech2chem/memberlist_en_2.0.php" TargetMode="External"/><Relationship Id="rId219" Type="http://schemas.openxmlformats.org/officeDocument/2006/relationships/hyperlink" Target="https://www.uni-due.de/wasserstoff/people_en.php" TargetMode="External"/><Relationship Id="rId426" Type="http://schemas.openxmlformats.org/officeDocument/2006/relationships/hyperlink" Target="https://www.uni-due.de/iaq/vortragma.php?name=hoose" TargetMode="External"/><Relationship Id="rId633" Type="http://schemas.openxmlformats.org/officeDocument/2006/relationships/hyperlink" Target="https://www.uni-due.de/abz/offene_hochschule_teil_des_abz.php" TargetMode="External"/><Relationship Id="rId980" Type="http://schemas.openxmlformats.org/officeDocument/2006/relationships/hyperlink" Target="https://www.uni-due.de/sfbtrr247/scientific_staff.php" TargetMode="External"/><Relationship Id="rId1056" Type="http://schemas.openxmlformats.org/officeDocument/2006/relationships/hyperlink" Target="https://www.hochschule-ruhr-west.de/forschung/forschung-in-den-instituten/institut-bauingenieurwesen/beschaeftigte/?tx_meaddress_addressmanagement%5B%40widget_0%5D%5BcurrentPage%5D=2&amp;cHash=09f4628dd446463a41028717961aabb2" TargetMode="External"/><Relationship Id="rId1263" Type="http://schemas.openxmlformats.org/officeDocument/2006/relationships/hyperlink" Target="https://www.uni-siegen.de/phil/geschichte/mitarbeiter/windus_astrid/?lang=de" TargetMode="External"/><Relationship Id="rId840" Type="http://schemas.openxmlformats.org/officeDocument/2006/relationships/hyperlink" Target="https://www.uni-due.de/soco/people.php" TargetMode="External"/><Relationship Id="rId938" Type="http://schemas.openxmlformats.org/officeDocument/2006/relationships/hyperlink" Target="https://www.uni-due.de/geschichte/ehemalige_mitarbeiter_suwg.php" TargetMode="External"/><Relationship Id="rId67" Type="http://schemas.openxmlformats.org/officeDocument/2006/relationships/hyperlink" Target="https://www.engsem.uni-hannover.de/de/fagan/" TargetMode="External"/><Relationship Id="rId272" Type="http://schemas.openxmlformats.org/officeDocument/2006/relationships/hyperlink" Target="https://www.uni-due.de/physik/die-physikerinnen/team.php" TargetMode="External"/><Relationship Id="rId577" Type="http://schemas.openxmlformats.org/officeDocument/2006/relationships/hyperlink" Target="https://www.uni-due.de/mentoring-beratung/team.php" TargetMode="External"/><Relationship Id="rId700" Type="http://schemas.openxmlformats.org/officeDocument/2006/relationships/hyperlink" Target="https://www.uni-due.de/barcikowski-group/team.php" TargetMode="External"/><Relationship Id="rId1123" Type="http://schemas.openxmlformats.org/officeDocument/2006/relationships/hyperlink" Target="https://www.uni-due.de/politik/kost.php" TargetMode="External"/><Relationship Id="rId132" Type="http://schemas.openxmlformats.org/officeDocument/2006/relationships/hyperlink" Target="https://www.uni-due.de/umb/enzym_mitarbeiter_en.shtml" TargetMode="External"/><Relationship Id="rId784" Type="http://schemas.openxmlformats.org/officeDocument/2006/relationships/hyperlink" Target="https://www.uni-due.de/berll/people.php" TargetMode="External"/><Relationship Id="rId991" Type="http://schemas.openxmlformats.org/officeDocument/2006/relationships/hyperlink" Target="https://www.uni-due.de/biwi/migrations-ungleichheitsforschung/teamdaten_en.php" TargetMode="External"/><Relationship Id="rId1067" Type="http://schemas.openxmlformats.org/officeDocument/2006/relationships/hyperlink" Target="https://campus.uni-due.de/lsf/rds?state=wsearchv&amp;search=2&amp;veranstaltung.veranstid=387958" TargetMode="External"/><Relationship Id="rId437" Type="http://schemas.openxmlformats.org/officeDocument/2006/relationships/hyperlink" Target="https://www.uni-due.de/crc1093/en/people/principal-investigators" TargetMode="External"/><Relationship Id="rId644" Type="http://schemas.openxmlformats.org/officeDocument/2006/relationships/hyperlink" Target="https://www.uni-due.de/gesellschaftswissenschaften/internationales/staff_erfahrungsberichte.php" TargetMode="External"/><Relationship Id="rId851" Type="http://schemas.openxmlformats.org/officeDocument/2006/relationships/hyperlink" Target="https://www.uni-due.de/in-east/people/" TargetMode="External"/><Relationship Id="rId1274" Type="http://schemas.openxmlformats.org/officeDocument/2006/relationships/hyperlink" Target="http://www.uni-due.de/in-east/people/klein_axel.php" TargetMode="External"/><Relationship Id="rId283" Type="http://schemas.openxmlformats.org/officeDocument/2006/relationships/hyperlink" Target="https://www.uni-due.de/agschneider/mitarbeiter-en.php" TargetMode="External"/><Relationship Id="rId490" Type="http://schemas.openxmlformats.org/officeDocument/2006/relationships/hyperlink" Target="https://www.uni-due.de/biwi/issab/team" TargetMode="External"/><Relationship Id="rId504" Type="http://schemas.openxmlformats.org/officeDocument/2006/relationships/hyperlink" Target="https://www.uni-due.de/for2974/mitarbeitende.php" TargetMode="External"/><Relationship Id="rId711" Type="http://schemas.openxmlformats.org/officeDocument/2006/relationships/hyperlink" Target="https://www.uni-due.de/physiologie/personal-ag-fandrey.shtml" TargetMode="External"/><Relationship Id="rId949" Type="http://schemas.openxmlformats.org/officeDocument/2006/relationships/hyperlink" Target="https://www.uni-due.de/philosophie/personen.php" TargetMode="External"/><Relationship Id="rId1134" Type="http://schemas.openxmlformats.org/officeDocument/2006/relationships/hyperlink" Target="http://www.uni-duisburg-essen.de/klimatologie/barlag.php" TargetMode="External"/><Relationship Id="rId78" Type="http://schemas.openxmlformats.org/officeDocument/2006/relationships/hyperlink" Target="http://www.uni-due.de/~hc0002/" TargetMode="External"/><Relationship Id="rId143" Type="http://schemas.openxmlformats.org/officeDocument/2006/relationships/hyperlink" Target="https://www.uni-due.de/politik/personen.php" TargetMode="External"/><Relationship Id="rId350" Type="http://schemas.openxmlformats.org/officeDocument/2006/relationships/hyperlink" Target="https://www.uni-due.de/ekfg/members.php" TargetMode="External"/><Relationship Id="rId588" Type="http://schemas.openxmlformats.org/officeDocument/2006/relationships/hyperlink" Target="https://www.uni-due.de/biwi/psychologie/personen" TargetMode="External"/><Relationship Id="rId795" Type="http://schemas.openxmlformats.org/officeDocument/2006/relationships/hyperlink" Target="https://www.uni-due.de/pep/team.php" TargetMode="External"/><Relationship Id="rId809" Type="http://schemas.openxmlformats.org/officeDocument/2006/relationships/hyperlink" Target="https://www.uni-due.de/bhe/team.php" TargetMode="External"/><Relationship Id="rId1201" Type="http://schemas.openxmlformats.org/officeDocument/2006/relationships/hyperlink" Target="http://www.uni-due.de/biwi/llp/de/vita_schmeck" TargetMode="External"/><Relationship Id="rId9" Type="http://schemas.openxmlformats.org/officeDocument/2006/relationships/hyperlink" Target="https://www.uni-due.de/chemie/ak_schrader/mitarbeiter" TargetMode="External"/><Relationship Id="rId210" Type="http://schemas.openxmlformats.org/officeDocument/2006/relationships/hyperlink" Target="https://www.uni-due.de/agbovensiepen/people.php?id=13459" TargetMode="External"/><Relationship Id="rId448" Type="http://schemas.openxmlformats.org/officeDocument/2006/relationships/hyperlink" Target="https://www.uni-due.de/srs/ma_team_de.php" TargetMode="External"/><Relationship Id="rId655" Type="http://schemas.openxmlformats.org/officeDocument/2006/relationships/hyperlink" Target="https://www.uni-due.de/ekfg/members.php" TargetMode="External"/><Relationship Id="rId862" Type="http://schemas.openxmlformats.org/officeDocument/2006/relationships/hyperlink" Target="https://www.uni-due.de/es/en/en_team.php" TargetMode="External"/><Relationship Id="rId1078" Type="http://schemas.openxmlformats.org/officeDocument/2006/relationships/hyperlink" Target="mailto:droskosch@ethz.ch" TargetMode="External"/><Relationship Id="rId294" Type="http://schemas.openxmlformats.org/officeDocument/2006/relationships/hyperlink" Target="https://www.uni-due.de/materials/mitarbeiter.shtml" TargetMode="External"/><Relationship Id="rId308" Type="http://schemas.openxmlformats.org/officeDocument/2006/relationships/hyperlink" Target="https://www.uni-due.de/ivg/rf/mitarbeiter/mitarbeiter_ivg_liste.php" TargetMode="External"/><Relationship Id="rId515" Type="http://schemas.openxmlformats.org/officeDocument/2006/relationships/hyperlink" Target="https://www.uni-due.de/geotechnik/personen" TargetMode="External"/><Relationship Id="rId722" Type="http://schemas.openxmlformats.org/officeDocument/2006/relationships/hyperlink" Target="https://esaga.uni-due.de/ag/esnault/members/" TargetMode="External"/><Relationship Id="rId1145" Type="http://schemas.openxmlformats.org/officeDocument/2006/relationships/hyperlink" Target="http://www.mpifg.de/forschung/wissdetails_de.asp?MitarbID=829" TargetMode="External"/><Relationship Id="rId89" Type="http://schemas.openxmlformats.org/officeDocument/2006/relationships/hyperlink" Target="https://www.uni-due.de/philosophie/neil_roughley.php" TargetMode="External"/><Relationship Id="rId154" Type="http://schemas.openxmlformats.org/officeDocument/2006/relationships/hyperlink" Target="https://www.uni-due.de/geschichte/franz_bosbach.php" TargetMode="External"/><Relationship Id="rId361" Type="http://schemas.openxmlformats.org/officeDocument/2006/relationships/hyperlink" Target="https://www.uni-due.de/iaq/vortragma.php?name=latniak" TargetMode="External"/><Relationship Id="rId599" Type="http://schemas.openxmlformats.org/officeDocument/2006/relationships/hyperlink" Target="https://www.uni-due.de/crc1093/en/people/jochen-niemeyer.php" TargetMode="External"/><Relationship Id="rId1005" Type="http://schemas.openxmlformats.org/officeDocument/2006/relationships/hyperlink" Target="https://www.uni-due.de/srs/person.php?Id=119" TargetMode="External"/><Relationship Id="rId1212" Type="http://schemas.openxmlformats.org/officeDocument/2006/relationships/hyperlink" Target="https://www.uni-due.de/iaq/personalseite.php?name=niehoff" TargetMode="External"/><Relationship Id="rId459" Type="http://schemas.openxmlformats.org/officeDocument/2006/relationships/hyperlink" Target="https://www.uni-due.de/IST/ismt_team23.php" TargetMode="External"/><Relationship Id="rId666" Type="http://schemas.openxmlformats.org/officeDocument/2006/relationships/hyperlink" Target="https://www.uni-due.de/tech2chem/memberlist_en_2.0.php" TargetMode="External"/><Relationship Id="rId873" Type="http://schemas.openxmlformats.org/officeDocument/2006/relationships/hyperlink" Target="https://www.uni-due.de/physik/dekanat/personen.php" TargetMode="External"/><Relationship Id="rId1089" Type="http://schemas.openxmlformats.org/officeDocument/2006/relationships/hyperlink" Target="https://www.uni-due.de/soco/people/amr-shakhshir.php" TargetMode="External"/><Relationship Id="rId16" Type="http://schemas.openxmlformats.org/officeDocument/2006/relationships/hyperlink" Target="https://esaga.uni-due.de/ag/esnault/members/" TargetMode="External"/><Relationship Id="rId221" Type="http://schemas.openxmlformats.org/officeDocument/2006/relationships/hyperlink" Target="https://www.hemf.wiwi.uni-due.de/en/team/" TargetMode="External"/><Relationship Id="rId319" Type="http://schemas.openxmlformats.org/officeDocument/2006/relationships/hyperlink" Target="https://www.uni-due.de/zim/services/suchdienste/mitarbeiter_en.php?id=60763" TargetMode="External"/><Relationship Id="rId526" Type="http://schemas.openxmlformats.org/officeDocument/2006/relationships/hyperlink" Target="https://www.uni-due.de/klimatologie/mitarbeiter.shtml" TargetMode="External"/><Relationship Id="rId1156" Type="http://schemas.openxmlformats.org/officeDocument/2006/relationships/hyperlink" Target="https://www.uni-due.de/graduiertenkolleg_1919/pfeiffer_anja.php" TargetMode="External"/><Relationship Id="rId733" Type="http://schemas.openxmlformats.org/officeDocument/2006/relationships/hyperlink" Target="https://www.uni-due.de/mentoring-beratung/team.php" TargetMode="External"/><Relationship Id="rId940" Type="http://schemas.openxmlformats.org/officeDocument/2006/relationships/hyperlink" Target="https://www.uni-due.de/iaq/personalseite.php?name=klammer&amp;show=projekt" TargetMode="External"/><Relationship Id="rId1016" Type="http://schemas.openxmlformats.org/officeDocument/2006/relationships/hyperlink" Target="https://www.isas.de/en/node/3709" TargetMode="External"/><Relationship Id="rId165" Type="http://schemas.openxmlformats.org/officeDocument/2006/relationships/hyperlink" Target="https://www.uni-due.de/agfarle/team/staff_deu.php?pers_id=31" TargetMode="External"/><Relationship Id="rId372" Type="http://schemas.openxmlformats.org/officeDocument/2006/relationships/hyperlink" Target="https://www.uni-due.de/biodiversitaet/mitarbeiter-staff.shtml" TargetMode="External"/><Relationship Id="rId677" Type="http://schemas.openxmlformats.org/officeDocument/2006/relationships/hyperlink" Target="https://www.uni-due.de/izfb/mitglieder" TargetMode="External"/><Relationship Id="rId800" Type="http://schemas.openxmlformats.org/officeDocument/2006/relationships/hyperlink" Target="https://www.uni-due.de/mathematik/agweiss/staff.php" TargetMode="External"/><Relationship Id="rId1223" Type="http://schemas.openxmlformats.org/officeDocument/2006/relationships/hyperlink" Target="http://www.uni-due.de/bhe/grygoriev.php" TargetMode="External"/><Relationship Id="rId232" Type="http://schemas.openxmlformats.org/officeDocument/2006/relationships/hyperlink" Target="https://www.uni-due.de/agfarle/team/staff_deu.php?pers_id=123" TargetMode="External"/><Relationship Id="rId884" Type="http://schemas.openxmlformats.org/officeDocument/2006/relationships/hyperlink" Target="https://www.uni-due.de/sfbtrr247/scientific_staff.php" TargetMode="External"/><Relationship Id="rId27" Type="http://schemas.openxmlformats.org/officeDocument/2006/relationships/hyperlink" Target="https://www.uni-due.de/materials/mitarbeiter.shtml" TargetMode="External"/><Relationship Id="rId537" Type="http://schemas.openxmlformats.org/officeDocument/2006/relationships/hyperlink" Target="https://www.uni-due.de/agfarle/team/staff_deu.php?pers_id=193" TargetMode="External"/><Relationship Id="rId744" Type="http://schemas.openxmlformats.org/officeDocument/2006/relationships/hyperlink" Target="https://www.uni-due.de/iaq/vortragma.php?name=bosch" TargetMode="External"/><Relationship Id="rId951" Type="http://schemas.openxmlformats.org/officeDocument/2006/relationships/hyperlink" Target="https://www.uni-due.de/agfarle/team/staff_deu.php?pers_id=132" TargetMode="External"/><Relationship Id="rId1167" Type="http://schemas.openxmlformats.org/officeDocument/2006/relationships/hyperlink" Target="https://www.uni-due.de/soziologie/weiss.php" TargetMode="External"/><Relationship Id="rId80" Type="http://schemas.openxmlformats.org/officeDocument/2006/relationships/hyperlink" Target="https://www.uni-due.de/chemie/akgiese/ccl_team.php" TargetMode="External"/><Relationship Id="rId176" Type="http://schemas.openxmlformats.org/officeDocument/2006/relationships/hyperlink" Target="https://www.uni-due.de/mathematik/ag_winter/team_previous.php" TargetMode="External"/><Relationship Id="rId383" Type="http://schemas.openxmlformats.org/officeDocument/2006/relationships/hyperlink" Target="https://www.uni-due.de/soco/people.php" TargetMode="External"/><Relationship Id="rId590" Type="http://schemas.openxmlformats.org/officeDocument/2006/relationships/hyperlink" Target="https://www.uni-due.de/zoologie/mitarbeiter" TargetMode="External"/><Relationship Id="rId604" Type="http://schemas.openxmlformats.org/officeDocument/2006/relationships/hyperlink" Target="https://www.uni-due.de/kowi/mukom/team" TargetMode="External"/><Relationship Id="rId811" Type="http://schemas.openxmlformats.org/officeDocument/2006/relationships/hyperlink" Target="https://www.uni-due.de/physik/ag_guhr/current_members_en.php" TargetMode="External"/><Relationship Id="rId1027" Type="http://schemas.openxmlformats.org/officeDocument/2006/relationships/hyperlink" Target="https://www.uni-due.de/mechanikb/organisation/alexanderdenk.php" TargetMode="External"/><Relationship Id="rId1234" Type="http://schemas.openxmlformats.org/officeDocument/2006/relationships/hyperlink" Target="https://www.uni-due.de/in-east/people/osmani_ardita.php" TargetMode="External"/><Relationship Id="rId243" Type="http://schemas.openxmlformats.org/officeDocument/2006/relationships/hyperlink" Target="https://www.uni-due.de/aquatische_oekosystemforschung/mitarbeiter" TargetMode="External"/><Relationship Id="rId450" Type="http://schemas.openxmlformats.org/officeDocument/2006/relationships/hyperlink" Target="https://www.wiwi.uni-due.de/studium/angebot-nach-organisationseinheiten/lehrstuhl-fuer-arbeit-personal-und-organisation-17/" TargetMode="External"/><Relationship Id="rId688" Type="http://schemas.openxmlformats.org/officeDocument/2006/relationships/hyperlink" Target="https://www.uni-due.de/graduiertenkolleg_1919/assozierte_mitglieder.php" TargetMode="External"/><Relationship Id="rId895" Type="http://schemas.openxmlformats.org/officeDocument/2006/relationships/hyperlink" Target="https://www.uni-due.de/iaq/vortragma.php?name=brussig" TargetMode="External"/><Relationship Id="rId909" Type="http://schemas.openxmlformats.org/officeDocument/2006/relationships/hyperlink" Target="https://www.uni-due.de/mechanika/team.php" TargetMode="External"/><Relationship Id="rId1080" Type="http://schemas.openxmlformats.org/officeDocument/2006/relationships/hyperlink" Target="https://www.uni-due.de/geschichte/abteilung_alte_geschichte.php" TargetMode="External"/><Relationship Id="rId38" Type="http://schemas.openxmlformats.org/officeDocument/2006/relationships/hyperlink" Target="https://www.uni-due.de/philosophie/achim_lohmar.php" TargetMode="External"/><Relationship Id="rId103" Type="http://schemas.openxmlformats.org/officeDocument/2006/relationships/hyperlink" Target="https://www.uni-due.de/srs/ma_team_de.php" TargetMode="External"/><Relationship Id="rId310" Type="http://schemas.openxmlformats.org/officeDocument/2006/relationships/hyperlink" Target="https://www.uni-due.de/empi/td/en/team.php" TargetMode="External"/><Relationship Id="rId548" Type="http://schemas.openxmlformats.org/officeDocument/2006/relationships/hyperlink" Target="https://www.uni-due.de/nst/team.php" TargetMode="External"/><Relationship Id="rId755" Type="http://schemas.openxmlformats.org/officeDocument/2006/relationships/hyperlink" Target="https://www.uni-due.de/biwi/lls/personen" TargetMode="External"/><Relationship Id="rId962" Type="http://schemas.openxmlformats.org/officeDocument/2006/relationships/hyperlink" Target="https://www.hemf.wiwi.uni-due.de/en/team/christoph-weber/" TargetMode="External"/><Relationship Id="rId1178" Type="http://schemas.openxmlformats.org/officeDocument/2006/relationships/hyperlink" Target="https://www.uni-due.de/agfarle/publikationen/publications_personal_deu.php?pers_id=117" TargetMode="External"/><Relationship Id="rId91" Type="http://schemas.openxmlformats.org/officeDocument/2006/relationships/hyperlink" Target="https://www.uni-due.de/iac/2014_mitarbeiter_seminar.php" TargetMode="External"/><Relationship Id="rId187" Type="http://schemas.openxmlformats.org/officeDocument/2006/relationships/hyperlink" Target="https://www.uni-due.de/mechanikb/organisation/mitarbeiter.php" TargetMode="External"/><Relationship Id="rId394" Type="http://schemas.openxmlformats.org/officeDocument/2006/relationships/hyperlink" Target="https://www.uni-due.de/aglorke/people.php" TargetMode="External"/><Relationship Id="rId408" Type="http://schemas.openxmlformats.org/officeDocument/2006/relationships/hyperlink" Target="https://esaga.uni-due.de/ag/levine/members/" TargetMode="External"/><Relationship Id="rId615" Type="http://schemas.openxmlformats.org/officeDocument/2006/relationships/hyperlink" Target="https://www.uni-due.de/politik/personen.php" TargetMode="External"/><Relationship Id="rId822" Type="http://schemas.openxmlformats.org/officeDocument/2006/relationships/hyperlink" Target="https://www.uni-due.de/psychmeth/team.php" TargetMode="External"/><Relationship Id="rId1038" Type="http://schemas.openxmlformats.org/officeDocument/2006/relationships/hyperlink" Target="http://www.uni-due.de/digicat/kocur.php" TargetMode="External"/><Relationship Id="rId1245" Type="http://schemas.openxmlformats.org/officeDocument/2006/relationships/hyperlink" Target="https://www.uni-due.de/aquatic_ecology/staff/armin_lorenz.php" TargetMode="External"/><Relationship Id="rId254" Type="http://schemas.openxmlformats.org/officeDocument/2006/relationships/hyperlink" Target="https://www.uni-due.de/trr60/trr60_members.php" TargetMode="External"/><Relationship Id="rId699" Type="http://schemas.openxmlformats.org/officeDocument/2006/relationships/hyperlink" Target="https://www.uni-due.de/daz-daf/schroedler/team-en.php" TargetMode="External"/><Relationship Id="rId1091" Type="http://schemas.openxmlformats.org/officeDocument/2006/relationships/hyperlink" Target="https://www.uni-due.de/amerikanistik/gomez_laris_ana.php" TargetMode="External"/><Relationship Id="rId1105" Type="http://schemas.openxmlformats.org/officeDocument/2006/relationships/hyperlink" Target="https://esaga.uni-due.de/andrea.miller/" TargetMode="External"/><Relationship Id="rId49" Type="http://schemas.openxmlformats.org/officeDocument/2006/relationships/hyperlink" Target="https://www.uni-due.de/anglistik/language_practice_team.php" TargetMode="External"/><Relationship Id="rId114" Type="http://schemas.openxmlformats.org/officeDocument/2006/relationships/hyperlink" Target="https://www.uni-due.de/iac/2014_mitarbeiter_seminar.php" TargetMode="External"/><Relationship Id="rId461" Type="http://schemas.openxmlformats.org/officeDocument/2006/relationships/hyperlink" Target="https://www.uni-due.de/didmath/mitarbeiter_buechter" TargetMode="External"/><Relationship Id="rId559" Type="http://schemas.openxmlformats.org/officeDocument/2006/relationships/hyperlink" Target="https://www.uni-due.de/physik/schleberger/team" TargetMode="External"/><Relationship Id="rId766" Type="http://schemas.openxmlformats.org/officeDocument/2006/relationships/hyperlink" Target="https://www.uni-due.de/ekfg/mitglieder.shtml" TargetMode="External"/><Relationship Id="rId1189" Type="http://schemas.openxmlformats.org/officeDocument/2006/relationships/hyperlink" Target="mailto:anna.wrobeln@uni-due.de" TargetMode="External"/><Relationship Id="rId198" Type="http://schemas.openxmlformats.org/officeDocument/2006/relationships/hyperlink" Target="https://www.uni-due.de/iaq/vortragma.php?name=bosch" TargetMode="External"/><Relationship Id="rId321" Type="http://schemas.openxmlformats.org/officeDocument/2006/relationships/hyperlink" Target="https://www.uni-due.de/numerik/people.shtml" TargetMode="External"/><Relationship Id="rId419" Type="http://schemas.openxmlformats.org/officeDocument/2006/relationships/hyperlink" Target="https://www.uni-due.de/chemie/nmr-mitarbeiter" TargetMode="External"/><Relationship Id="rId626" Type="http://schemas.openxmlformats.org/officeDocument/2006/relationships/hyperlink" Target="https://www.uni-due.de/biome/members.shtml" TargetMode="External"/><Relationship Id="rId973" Type="http://schemas.openxmlformats.org/officeDocument/2006/relationships/hyperlink" Target="https://www.uni-due.de/biwi/psychologie/personen.php?id=59969" TargetMode="External"/><Relationship Id="rId1049" Type="http://schemas.openxmlformats.org/officeDocument/2006/relationships/hyperlink" Target="https://www.humboldt-foundation.de/" TargetMode="External"/><Relationship Id="rId1256" Type="http://schemas.openxmlformats.org/officeDocument/2006/relationships/hyperlink" Target="https://esaga.uni-due.de/aryaman.patel/" TargetMode="External"/><Relationship Id="rId833" Type="http://schemas.openxmlformats.org/officeDocument/2006/relationships/hyperlink" Target="https://www.uni-due.de/ivg/rf/staff_ivg_list.php" TargetMode="External"/><Relationship Id="rId1116" Type="http://schemas.openxmlformats.org/officeDocument/2006/relationships/hyperlink" Target="https://www.uni-due.de/nts/mitarbeiter/czylwik.php" TargetMode="External"/><Relationship Id="rId265" Type="http://schemas.openxmlformats.org/officeDocument/2006/relationships/hyperlink" Target="https://www.uni-due.de/bautechnik/team.php" TargetMode="External"/><Relationship Id="rId472" Type="http://schemas.openxmlformats.org/officeDocument/2006/relationships/hyperlink" Target="https://www.uni-due.de/aglorke/people.php" TargetMode="External"/><Relationship Id="rId900" Type="http://schemas.openxmlformats.org/officeDocument/2006/relationships/hyperlink" Target="https://www.uni-due.de/pep/team.php" TargetMode="External"/><Relationship Id="rId125" Type="http://schemas.openxmlformats.org/officeDocument/2006/relationships/hyperlink" Target="https://www.uni-due.de/wet/mitarbeiter_en.shtml" TargetMode="External"/><Relationship Id="rId332" Type="http://schemas.openxmlformats.org/officeDocument/2006/relationships/hyperlink" Target="https://www.uni-due.de/physiologie/personal-ag-metzen.shtml" TargetMode="External"/><Relationship Id="rId777" Type="http://schemas.openxmlformats.org/officeDocument/2006/relationships/hyperlink" Target="https://www.uni-due.de/neuroanatomie/ag_duenker/mitarbeiter" TargetMode="External"/><Relationship Id="rId984" Type="http://schemas.openxmlformats.org/officeDocument/2006/relationships/hyperlink" Target="https://www.uni-due.de/agfarle/team/staff_deu.php?pers_id=61" TargetMode="External"/><Relationship Id="rId637" Type="http://schemas.openxmlformats.org/officeDocument/2006/relationships/hyperlink" Target="https://www.uni-due.de/ekfg/members.php" TargetMode="External"/><Relationship Id="rId844" Type="http://schemas.openxmlformats.org/officeDocument/2006/relationships/hyperlink" Target="https://www.uni-due.de/philosophie/politischephilosophie/team.php" TargetMode="External"/><Relationship Id="rId1267" Type="http://schemas.openxmlformats.org/officeDocument/2006/relationships/hyperlink" Target="https://www.uni-due.de/agfarle-archiv/PDF/dipl-doc/Diplomarbeit_Stienen.pdf" TargetMode="External"/><Relationship Id="rId276" Type="http://schemas.openxmlformats.org/officeDocument/2006/relationships/hyperlink" Target="https://www.uni-due.de/iaq/personalseite.php?name=&amp;show=projekt&amp;status=abgeschlossen" TargetMode="External"/><Relationship Id="rId483" Type="http://schemas.openxmlformats.org/officeDocument/2006/relationships/hyperlink" Target="https://www.uni-due.de/gesellschaftswissenschaften/profilschwerpunkt/Mitglieder.shtml" TargetMode="External"/><Relationship Id="rId690" Type="http://schemas.openxmlformats.org/officeDocument/2006/relationships/hyperlink" Target="https://www.uni-due.de/geschichte/wiss_personal.php" TargetMode="External"/><Relationship Id="rId704" Type="http://schemas.openxmlformats.org/officeDocument/2006/relationships/hyperlink" Target="https://www.uni-due.de/for2974/mitarbeitende.php" TargetMode="External"/><Relationship Id="rId911" Type="http://schemas.openxmlformats.org/officeDocument/2006/relationships/hyperlink" Target="https://www.uni-due.de/agfarle/team/staff_deu.php?pers_id=185" TargetMode="External"/><Relationship Id="rId1127" Type="http://schemas.openxmlformats.org/officeDocument/2006/relationships/hyperlink" Target="https://www.uni-due.de/IST/ismt_andreas_peters.php" TargetMode="External"/><Relationship Id="rId40" Type="http://schemas.openxmlformats.org/officeDocument/2006/relationships/hyperlink" Target="https://www.uni-due.de/soziooekonomie/personen" TargetMode="External"/><Relationship Id="rId136" Type="http://schemas.openxmlformats.org/officeDocument/2006/relationships/hyperlink" Target="https://learninglab.uni-due.de/tags/lehrende" TargetMode="External"/><Relationship Id="rId343" Type="http://schemas.openxmlformats.org/officeDocument/2006/relationships/hyperlink" Target="https://www.uni-due.de/empi/cfd/en/staff.php" TargetMode="External"/><Relationship Id="rId550" Type="http://schemas.openxmlformats.org/officeDocument/2006/relationships/hyperlink" Target="https://www.uni-due.de/neuroanatomie/ag_duenker/mitarbeiter" TargetMode="External"/><Relationship Id="rId788" Type="http://schemas.openxmlformats.org/officeDocument/2006/relationships/hyperlink" Target="https://www.uni-due.de/mfi/mitarbeiter" TargetMode="External"/><Relationship Id="rId995" Type="http://schemas.openxmlformats.org/officeDocument/2006/relationships/hyperlink" Target="https://www.uni-due.de/daz-daf/dssz-team.php" TargetMode="External"/><Relationship Id="rId1180" Type="http://schemas.openxmlformats.org/officeDocument/2006/relationships/hyperlink" Target="https://www.uni-due.de/kunst-kuwiss/d20_mit_fricke.php" TargetMode="External"/><Relationship Id="rId203" Type="http://schemas.openxmlformats.org/officeDocument/2006/relationships/hyperlink" Target="https://www.uni-due.de/graduiertenkolleg_1919/assozierte_mitglieder.php" TargetMode="External"/><Relationship Id="rId648" Type="http://schemas.openxmlformats.org/officeDocument/2006/relationships/hyperlink" Target="https://www.uni-due.de/verwaltung/pruefungswesen/mitarbeiter.php" TargetMode="External"/><Relationship Id="rId855" Type="http://schemas.openxmlformats.org/officeDocument/2006/relationships/hyperlink" Target="https://www.mentoring.wiwi.uni-due.de/team/" TargetMode="External"/><Relationship Id="rId1040" Type="http://schemas.openxmlformats.org/officeDocument/2006/relationships/hyperlink" Target="https://www.uni-due.de/ufo/team_alexander.langolf.php" TargetMode="External"/><Relationship Id="rId1278" Type="http://schemas.openxmlformats.org/officeDocument/2006/relationships/hyperlink" Target="https://cinch.uni-due.de/team/mitglieder/" TargetMode="External"/><Relationship Id="rId287" Type="http://schemas.openxmlformats.org/officeDocument/2006/relationships/hyperlink" Target="https://www.uni-due.de/agfarle/team/staff_deu.php?pers_id=283" TargetMode="External"/><Relationship Id="rId410" Type="http://schemas.openxmlformats.org/officeDocument/2006/relationships/hyperlink" Target="https://www.uni-due.de/digicat/team.php" TargetMode="External"/><Relationship Id="rId494" Type="http://schemas.openxmlformats.org/officeDocument/2006/relationships/hyperlink" Target="https://www.uni-due.de/ivg/rf/mitarbeiter/mitarbeiter_ivg_liste.php?id=15728" TargetMode="External"/><Relationship Id="rId508" Type="http://schemas.openxmlformats.org/officeDocument/2006/relationships/hyperlink" Target="https://www.uni-due.de/agfarle/team/staff_deu.php?pers_id=283" TargetMode="External"/><Relationship Id="rId715" Type="http://schemas.openxmlformats.org/officeDocument/2006/relationships/hyperlink" Target="https://www.uni-due.de/digicat/jung_en.php" TargetMode="External"/><Relationship Id="rId922" Type="http://schemas.openxmlformats.org/officeDocument/2006/relationships/hyperlink" Target="https://www.uni-due.de/de/rektorat/stabsstelle-team.php" TargetMode="External"/><Relationship Id="rId1138" Type="http://schemas.openxmlformats.org/officeDocument/2006/relationships/hyperlink" Target="https://www.uni-due.de/soziologie/armbruster.php" TargetMode="External"/><Relationship Id="rId147" Type="http://schemas.openxmlformats.org/officeDocument/2006/relationships/hyperlink" Target="https://www.uni-due.de/geschichte/lucia_raspe.php" TargetMode="External"/><Relationship Id="rId354" Type="http://schemas.openxmlformats.org/officeDocument/2006/relationships/hyperlink" Target="https://www.uni-due.de/zmb/members/index.php" TargetMode="External"/><Relationship Id="rId799" Type="http://schemas.openxmlformats.org/officeDocument/2006/relationships/hyperlink" Target="https://www.uni-due.de/geschichte/marcel_muellerburg.php" TargetMode="External"/><Relationship Id="rId1191" Type="http://schemas.openxmlformats.org/officeDocument/2006/relationships/hyperlink" Target="https://esaga.uni-due.de/annabelle.hartmann/" TargetMode="External"/><Relationship Id="rId1205" Type="http://schemas.openxmlformats.org/officeDocument/2006/relationships/hyperlink" Target="https://www.uni-due.de/zim/services/suchdienste/mitarbeiter.php?id=60688" TargetMode="External"/><Relationship Id="rId51" Type="http://schemas.openxmlformats.org/officeDocument/2006/relationships/hyperlink" Target="https://esaga.uni-due.de/ag/levine/members/" TargetMode="External"/><Relationship Id="rId561" Type="http://schemas.openxmlformats.org/officeDocument/2006/relationships/hyperlink" Target="https://www.uni-due.de/empi/rf/mitarbeiter" TargetMode="External"/><Relationship Id="rId659" Type="http://schemas.openxmlformats.org/officeDocument/2006/relationships/hyperlink" Target="https://www.uni-due.de/anglistik/linguistics/admin_staff" TargetMode="External"/><Relationship Id="rId866" Type="http://schemas.openxmlformats.org/officeDocument/2006/relationships/hyperlink" Target="https://www.uni-due.de/geschichte/markus_bernhardt.php" TargetMode="External"/><Relationship Id="rId214" Type="http://schemas.openxmlformats.org/officeDocument/2006/relationships/hyperlink" Target="https://www.uni-due.de/tm/mitarbeiter" TargetMode="External"/><Relationship Id="rId298" Type="http://schemas.openxmlformats.org/officeDocument/2006/relationships/hyperlink" Target="https://www.uni-due.de/philosophie/neil_roughley.php" TargetMode="External"/><Relationship Id="rId421" Type="http://schemas.openxmlformats.org/officeDocument/2006/relationships/hyperlink" Target="https://www.uni-due.de/aquatische_oekosystemforschung/mitarbeiter" TargetMode="External"/><Relationship Id="rId519" Type="http://schemas.openxmlformats.org/officeDocument/2006/relationships/hyperlink" Target="https://www.uni-due.de/geschichte/jonas_huebner.php" TargetMode="External"/><Relationship Id="rId1051" Type="http://schemas.openxmlformats.org/officeDocument/2006/relationships/hyperlink" Target="https://www.uni-due.de/agfarle/team/staff_deu.php?pers_id=306" TargetMode="External"/><Relationship Id="rId1149" Type="http://schemas.openxmlformats.org/officeDocument/2006/relationships/hyperlink" Target="http://www.uni-due.de/kunst-kuwiss/d20_mit_stercken.php" TargetMode="External"/><Relationship Id="rId158" Type="http://schemas.openxmlformats.org/officeDocument/2006/relationships/hyperlink" Target="https://www.uni-due.de/tul/staff_main_en.php" TargetMode="External"/><Relationship Id="rId726" Type="http://schemas.openxmlformats.org/officeDocument/2006/relationships/hyperlink" Target="https://www.uni-due.de/verwaltung/organisation/personal-neue-ma.php" TargetMode="External"/><Relationship Id="rId933" Type="http://schemas.openxmlformats.org/officeDocument/2006/relationships/hyperlink" Target="https://www.uni-due.de/for2974/mitarbeitende.php" TargetMode="External"/><Relationship Id="rId1009" Type="http://schemas.openxmlformats.org/officeDocument/2006/relationships/hyperlink" Target="https://www.uni-due.de/baubetrieb/pfeil.php" TargetMode="External"/><Relationship Id="rId62" Type="http://schemas.openxmlformats.org/officeDocument/2006/relationships/hyperlink" Target="https://www.uni-due.de/srs/person.php?Id=148" TargetMode="External"/><Relationship Id="rId365" Type="http://schemas.openxmlformats.org/officeDocument/2006/relationships/hyperlink" Target="https://www.uni-due.de/empi/cfd/en/staff.php" TargetMode="External"/><Relationship Id="rId572" Type="http://schemas.openxmlformats.org/officeDocument/2006/relationships/hyperlink" Target="https://www.uni-due.de/biwi/bawb/personen" TargetMode="External"/><Relationship Id="rId1216" Type="http://schemas.openxmlformats.org/officeDocument/2006/relationships/hyperlink" Target="https://www.uni-due.de/pep/team_ah" TargetMode="External"/><Relationship Id="rId225" Type="http://schemas.openxmlformats.org/officeDocument/2006/relationships/hyperlink" Target="https://www.uni-due.de/bhe/team.php" TargetMode="External"/><Relationship Id="rId432" Type="http://schemas.openxmlformats.org/officeDocument/2006/relationships/hyperlink" Target="https://www.uni-due.de/politik/personen.php" TargetMode="External"/><Relationship Id="rId877" Type="http://schemas.openxmlformats.org/officeDocument/2006/relationships/hyperlink" Target="https://www.uni-due.de/philosophie/personen_lsf-liste.php?id=51404" TargetMode="External"/><Relationship Id="rId1062" Type="http://schemas.openxmlformats.org/officeDocument/2006/relationships/hyperlink" Target="https://campus.uni-due.de/lsf/rds?state=wsearchv&amp;search=2&amp;veranstaltung.veranstid=220181" TargetMode="External"/><Relationship Id="rId737" Type="http://schemas.openxmlformats.org/officeDocument/2006/relationships/hyperlink" Target="https://www.uni-due.de/psychmeth/team.php" TargetMode="External"/><Relationship Id="rId944" Type="http://schemas.openxmlformats.org/officeDocument/2006/relationships/hyperlink" Target="https://www.uni-due.de/kunst-kuwiss/d20_kuk_mit_6.php" TargetMode="External"/><Relationship Id="rId73" Type="http://schemas.openxmlformats.org/officeDocument/2006/relationships/hyperlink" Target="https://www.uni-due.de/soziooekonomie/truger" TargetMode="External"/><Relationship Id="rId169" Type="http://schemas.openxmlformats.org/officeDocument/2006/relationships/hyperlink" Target="https://www.uni-due.de/physik/twist/group_members.php" TargetMode="External"/><Relationship Id="rId376" Type="http://schemas.openxmlformats.org/officeDocument/2006/relationships/hyperlink" Target="https://paluno.uni-due.de/en/our-institute/team" TargetMode="External"/><Relationship Id="rId583" Type="http://schemas.openxmlformats.org/officeDocument/2006/relationships/hyperlink" Target="https://www.uni-due.de/biwi/lls/personen" TargetMode="External"/><Relationship Id="rId790" Type="http://schemas.openxmlformats.org/officeDocument/2006/relationships/hyperlink" Target="https://www.uni-due.de/biwi/schulforschung/team.php" TargetMode="External"/><Relationship Id="rId804" Type="http://schemas.openxmlformats.org/officeDocument/2006/relationships/hyperlink" Target="https://www.msm.uni-due.de/en/chairs-staff/" TargetMode="External"/><Relationship Id="rId1227" Type="http://schemas.openxmlformats.org/officeDocument/2006/relationships/hyperlink" Target="https://esaga.uni-due.de/antonio.mejias-gil/" TargetMode="External"/><Relationship Id="rId4" Type="http://schemas.openxmlformats.org/officeDocument/2006/relationships/hyperlink" Target="https://www.uni-due.de/empi/rf/mitarbeiter" TargetMode="External"/><Relationship Id="rId236" Type="http://schemas.openxmlformats.org/officeDocument/2006/relationships/hyperlink" Target="https://www.uni-due.de/zmb/members/index.php" TargetMode="External"/><Relationship Id="rId443" Type="http://schemas.openxmlformats.org/officeDocument/2006/relationships/hyperlink" Target="https://www.uni-due.de/biwi/issab/team" TargetMode="External"/><Relationship Id="rId650" Type="http://schemas.openxmlformats.org/officeDocument/2006/relationships/hyperlink" Target="https://www.uni-due.de/agfarle/team/staff_deu.php?pers_id=66" TargetMode="External"/><Relationship Id="rId888" Type="http://schemas.openxmlformats.org/officeDocument/2006/relationships/hyperlink" Target="https://www.uni-due.de/philosophie/staff" TargetMode="External"/><Relationship Id="rId1073" Type="http://schemas.openxmlformats.org/officeDocument/2006/relationships/hyperlink" Target="https://www.uni-due.de/ate/team/jahanbakhshi.php" TargetMode="External"/><Relationship Id="rId1280" Type="http://schemas.openxmlformats.org/officeDocument/2006/relationships/table" Target="../tables/table2.xml"/><Relationship Id="rId303" Type="http://schemas.openxmlformats.org/officeDocument/2006/relationships/hyperlink" Target="https://www.uni-due.de/umb/mikro_mitarbeiter.shtml" TargetMode="External"/><Relationship Id="rId748" Type="http://schemas.openxmlformats.org/officeDocument/2006/relationships/hyperlink" Target="https://www.uni-due.de/germanistik/purkarthofer/enteam.php" TargetMode="External"/><Relationship Id="rId955" Type="http://schemas.openxmlformats.org/officeDocument/2006/relationships/hyperlink" Target="https://www.uni-due.de/geschichte/wilfried_loth.php" TargetMode="External"/><Relationship Id="rId1140" Type="http://schemas.openxmlformats.org/officeDocument/2006/relationships/hyperlink" Target="https://www.uni-due.de/pep/team_al" TargetMode="External"/><Relationship Id="rId84" Type="http://schemas.openxmlformats.org/officeDocument/2006/relationships/hyperlink" Target="https://www.uni-due.de/abz/studieninteressierte/team.shtml" TargetMode="External"/><Relationship Id="rId387" Type="http://schemas.openxmlformats.org/officeDocument/2006/relationships/hyperlink" Target="https://www.uni-due.de/empi/cfd/en/staff.php" TargetMode="External"/><Relationship Id="rId510" Type="http://schemas.openxmlformats.org/officeDocument/2006/relationships/hyperlink" Target="https://www.uni-due.de/empi/cfd/en/staff.php" TargetMode="External"/><Relationship Id="rId594" Type="http://schemas.openxmlformats.org/officeDocument/2006/relationships/hyperlink" Target="https://www.uni-due.de/iaq/abteilung_team?get=azao" TargetMode="External"/><Relationship Id="rId608" Type="http://schemas.openxmlformats.org/officeDocument/2006/relationships/hyperlink" Target="https://www.uni-due.de/psychmeth/team.php" TargetMode="External"/><Relationship Id="rId815" Type="http://schemas.openxmlformats.org/officeDocument/2006/relationships/hyperlink" Target="https://www.uni-due.de/agfarle/team/staff_deu.php?pers_id=44" TargetMode="External"/><Relationship Id="rId1238" Type="http://schemas.openxmlformats.org/officeDocument/2006/relationships/hyperlink" Target="https://www.mentoring.wiwi.uni-due.de/team/la-bk-wiwi-uf-0102-ariana-seibel/" TargetMode="External"/><Relationship Id="rId247" Type="http://schemas.openxmlformats.org/officeDocument/2006/relationships/hyperlink" Target="https://www.uni-due.de/probst-lab/mitarbeiter.php" TargetMode="External"/><Relationship Id="rId899" Type="http://schemas.openxmlformats.org/officeDocument/2006/relationships/hyperlink" Target="https://www.uni-due.de/bifo/bifo_team.php" TargetMode="External"/><Relationship Id="rId1000" Type="http://schemas.openxmlformats.org/officeDocument/2006/relationships/hyperlink" Target="https://esaga.uni-due.de/adrian.langer/" TargetMode="External"/><Relationship Id="rId1084" Type="http://schemas.openxmlformats.org/officeDocument/2006/relationships/hyperlink" Target="https://www.uni-due.de/fertigungstechnik/mitarbeiter_beikzadeh.php" TargetMode="External"/><Relationship Id="rId107" Type="http://schemas.openxmlformats.org/officeDocument/2006/relationships/hyperlink" Target="https://www.uni-due.de/soco/people.php" TargetMode="External"/><Relationship Id="rId454" Type="http://schemas.openxmlformats.org/officeDocument/2006/relationships/hyperlink" Target="https://www.uni-due.de/myude/team.shtml" TargetMode="External"/><Relationship Id="rId661" Type="http://schemas.openxmlformats.org/officeDocument/2006/relationships/hyperlink" Target="https://www.uni-due.de/iaq/personalseite.php?name=klammer&amp;show=projekt" TargetMode="External"/><Relationship Id="rId759" Type="http://schemas.openxmlformats.org/officeDocument/2006/relationships/hyperlink" Target="https://www.uni-due.de/iaq/vortragma.php?name=kuemmerling" TargetMode="External"/><Relationship Id="rId966" Type="http://schemas.openxmlformats.org/officeDocument/2006/relationships/hyperlink" Target="https://www.uni-due.de/international/en_team.shtml" TargetMode="External"/><Relationship Id="rId11" Type="http://schemas.openxmlformats.org/officeDocument/2006/relationships/hyperlink" Target="https://www.uni-due.de/iac/2014_mitarbeiter_seminar.php" TargetMode="External"/><Relationship Id="rId314" Type="http://schemas.openxmlformats.org/officeDocument/2006/relationships/hyperlink" Target="https://www.uni-due.de/digicat/basyurt.php" TargetMode="External"/><Relationship Id="rId398" Type="http://schemas.openxmlformats.org/officeDocument/2006/relationships/hyperlink" Target="https://www.uni-due.de/amerikanistik/staff" TargetMode="External"/><Relationship Id="rId521" Type="http://schemas.openxmlformats.org/officeDocument/2006/relationships/hyperlink" Target="https://www.uni-due.de/empi/cfd/en/staff.php" TargetMode="External"/><Relationship Id="rId619" Type="http://schemas.openxmlformats.org/officeDocument/2006/relationships/hyperlink" Target="https://www.uni-due.de/graduiertenkolleg_1919/assozierte_mitglieder.php" TargetMode="External"/><Relationship Id="rId1151" Type="http://schemas.openxmlformats.org/officeDocument/2006/relationships/hyperlink" Target="http://www.uni-due.de/energietechnik/heinzel" TargetMode="External"/><Relationship Id="rId1249" Type="http://schemas.openxmlformats.org/officeDocument/2006/relationships/hyperlink" Target="https://www.uni-due.de/iam/arne_jeppe_cv.php" TargetMode="External"/><Relationship Id="rId95" Type="http://schemas.openxmlformats.org/officeDocument/2006/relationships/hyperlink" Target="https://www.uni-due.de/massivbau/mitarbeiter.php" TargetMode="External"/><Relationship Id="rId160" Type="http://schemas.openxmlformats.org/officeDocument/2006/relationships/hyperlink" Target="https://www.uni-due.de/tech3chem/mitarbeiter.php" TargetMode="External"/><Relationship Id="rId826" Type="http://schemas.openxmlformats.org/officeDocument/2006/relationships/hyperlink" Target="https://www.uni-due.de/germanistik/pontzen/steinmayr.php" TargetMode="External"/><Relationship Id="rId1011" Type="http://schemas.openxmlformats.org/officeDocument/2006/relationships/hyperlink" Target="https://www.uni-due.de/srs/person.php?Id=101" TargetMode="External"/><Relationship Id="rId1109" Type="http://schemas.openxmlformats.org/officeDocument/2006/relationships/hyperlink" Target="https://www.uni-due.de/srs/person.php?Id=70" TargetMode="External"/><Relationship Id="rId258" Type="http://schemas.openxmlformats.org/officeDocument/2006/relationships/hyperlink" Target="https://www.uni-due.de/imces/personnel_e.php" TargetMode="External"/><Relationship Id="rId465" Type="http://schemas.openxmlformats.org/officeDocument/2006/relationships/hyperlink" Target="https://www.uni-due.de/physik/dekanat/personen.php" TargetMode="External"/><Relationship Id="rId672" Type="http://schemas.openxmlformats.org/officeDocument/2006/relationships/hyperlink" Target="https://www.uni-due.de/biwi/psychologie/personen" TargetMode="External"/><Relationship Id="rId1095" Type="http://schemas.openxmlformats.org/officeDocument/2006/relationships/hyperlink" Target="https://www.uni-due.de/germanistik/litdid/kagelmann.php" TargetMode="External"/><Relationship Id="rId22" Type="http://schemas.openxmlformats.org/officeDocument/2006/relationships/hyperlink" Target="https://www.hemf.wiwi.uni-due.de/en/team/benjamin-boecker/" TargetMode="External"/><Relationship Id="rId118" Type="http://schemas.openxmlformats.org/officeDocument/2006/relationships/hyperlink" Target="https://www.uni-due.de/geographie/sachunterricht/team.php" TargetMode="External"/><Relationship Id="rId325" Type="http://schemas.openxmlformats.org/officeDocument/2006/relationships/hyperlink" Target="https://www.uni-due.de/aglorke/people.php" TargetMode="External"/><Relationship Id="rId532" Type="http://schemas.openxmlformats.org/officeDocument/2006/relationships/hyperlink" Target="https://www.uni-due.de/germanistik/lum/personen.php" TargetMode="External"/><Relationship Id="rId977" Type="http://schemas.openxmlformats.org/officeDocument/2006/relationships/hyperlink" Target="https://www.uni-due.de/computationalmechanics/staff_en1.shtml" TargetMode="External"/><Relationship Id="rId1162" Type="http://schemas.openxmlformats.org/officeDocument/2006/relationships/hyperlink" Target="https://www.uni-due.de/tud/anja_kleinteich.php" TargetMode="External"/><Relationship Id="rId171" Type="http://schemas.openxmlformats.org/officeDocument/2006/relationships/hyperlink" Target="https://www.uni-due.de/agfarle/team/staff_deu.php?pers_id=283" TargetMode="External"/><Relationship Id="rId837" Type="http://schemas.openxmlformats.org/officeDocument/2006/relationships/hyperlink" Target="https://www.uni-due.de/digicat/hofeditz.php" TargetMode="External"/><Relationship Id="rId1022" Type="http://schemas.openxmlformats.org/officeDocument/2006/relationships/hyperlink" Target="https://www.uni-due.de/iaq/personalseite.php?name=auth" TargetMode="External"/><Relationship Id="rId269" Type="http://schemas.openxmlformats.org/officeDocument/2006/relationships/hyperlink" Target="https://www.uni-due.de/biwi/isp/unimeetspractice/mitarbeiter.php" TargetMode="External"/><Relationship Id="rId476" Type="http://schemas.openxmlformats.org/officeDocument/2006/relationships/hyperlink" Target="https://www.uni-due.de/zlv/geschaeftsstelle.php" TargetMode="External"/><Relationship Id="rId683" Type="http://schemas.openxmlformats.org/officeDocument/2006/relationships/hyperlink" Target="https://www.uni-due.de/aquatische_oekosystemforschung/mitarbeiter" TargetMode="External"/><Relationship Id="rId890" Type="http://schemas.openxmlformats.org/officeDocument/2006/relationships/hyperlink" Target="https://www.uni-due.de/kognitionspsychologie/teamseite" TargetMode="External"/><Relationship Id="rId904" Type="http://schemas.openxmlformats.org/officeDocument/2006/relationships/hyperlink" Target="https://www.uni-due.de/mathematik/ag_stochastische_analysis/team" TargetMode="External"/><Relationship Id="rId33" Type="http://schemas.openxmlformats.org/officeDocument/2006/relationships/hyperlink" Target="https://www.forschungsbericht.uni-due.de/2011/inhalt-2011/erwin-l-hahn-institute-for-mri/externe-mitarbeiter-und-kooperationen/" TargetMode="External"/><Relationship Id="rId129" Type="http://schemas.openxmlformats.org/officeDocument/2006/relationships/hyperlink" Target="https://www.hemf.wiwi.uni-due.de/en/team/christoph-weber/" TargetMode="External"/><Relationship Id="rId336" Type="http://schemas.openxmlformats.org/officeDocument/2006/relationships/hyperlink" Target="https://www.uni-due.de/baubetrieb/mitarbeiter-ibb.php" TargetMode="External"/><Relationship Id="rId543" Type="http://schemas.openxmlformats.org/officeDocument/2006/relationships/hyperlink" Target="https://www.uni-due.de/agfarle/team/staff_deu.php?pers_id=29" TargetMode="External"/><Relationship Id="rId988" Type="http://schemas.openxmlformats.org/officeDocument/2006/relationships/hyperlink" Target="https://www.uni-due.de/agfarle/team/now_deu.php" TargetMode="External"/><Relationship Id="rId1173" Type="http://schemas.openxmlformats.org/officeDocument/2006/relationships/hyperlink" Target="https://www.th-koeln.de/personen/anke.petschenka/" TargetMode="External"/><Relationship Id="rId182" Type="http://schemas.openxmlformats.org/officeDocument/2006/relationships/hyperlink" Target="https://www.uni-due.de/iaq/abteilung_team?get=azao" TargetMode="External"/><Relationship Id="rId403" Type="http://schemas.openxmlformats.org/officeDocument/2006/relationships/hyperlink" Target="https://www.uni-due.de/iac/2014_mitarbeiter_seminar.php" TargetMode="External"/><Relationship Id="rId750" Type="http://schemas.openxmlformats.org/officeDocument/2006/relationships/hyperlink" Target="https://www.uni-due.de/chemie/ak_epple/en/staff/list.php" TargetMode="External"/><Relationship Id="rId848" Type="http://schemas.openxmlformats.org/officeDocument/2006/relationships/hyperlink" Target="https://www.uni-due.de/fsr-wiing/mitglieder.php" TargetMode="External"/><Relationship Id="rId1033" Type="http://schemas.openxmlformats.org/officeDocument/2006/relationships/hyperlink" Target="https://www.rwi-essen.de/alexander-haering" TargetMode="External"/><Relationship Id="rId487" Type="http://schemas.openxmlformats.org/officeDocument/2006/relationships/hyperlink" Target="https://www.uni-due.de/politik/personen.php" TargetMode="External"/><Relationship Id="rId610" Type="http://schemas.openxmlformats.org/officeDocument/2006/relationships/hyperlink" Target="https://www.uni-due.de/iaq/vortragma.php?name=ratermann-busse" TargetMode="External"/><Relationship Id="rId694" Type="http://schemas.openxmlformats.org/officeDocument/2006/relationships/hyperlink" Target="https://www.uni-due.de/germanistik/lum/personen.php" TargetMode="External"/><Relationship Id="rId708" Type="http://schemas.openxmlformats.org/officeDocument/2006/relationships/hyperlink" Target="https://www.uni-due.de/agfarle/team/staff_deu.php?pers_id=61" TargetMode="External"/><Relationship Id="rId915" Type="http://schemas.openxmlformats.org/officeDocument/2006/relationships/hyperlink" Target="https://www.uni-due.de/nachhaltigkeit/team.php" TargetMode="External"/><Relationship Id="rId1240" Type="http://schemas.openxmlformats.org/officeDocument/2006/relationships/hyperlink" Target="https://www.nes.uni-due.de/staff/arzani/" TargetMode="External"/><Relationship Id="rId347" Type="http://schemas.openxmlformats.org/officeDocument/2006/relationships/hyperlink" Target="https://www.uni-due.de/geschichte/christoph_marx.php" TargetMode="External"/><Relationship Id="rId999" Type="http://schemas.openxmlformats.org/officeDocument/2006/relationships/hyperlink" Target="https://www.uni-due.de/humanities/dfg-network-turkey/adnancelik.php" TargetMode="External"/><Relationship Id="rId1100" Type="http://schemas.openxmlformats.org/officeDocument/2006/relationships/hyperlink" Target="https://www.uni-due.de/mechanikb/organisation/Hoffmann.php" TargetMode="External"/><Relationship Id="rId1184" Type="http://schemas.openxmlformats.org/officeDocument/2006/relationships/hyperlink" Target="https://www.uni-due.de/geschichte/anna_michaelis.php" TargetMode="External"/><Relationship Id="rId44" Type="http://schemas.openxmlformats.org/officeDocument/2006/relationships/hyperlink" Target="https://www.uni-due.de/agfarle/team/staff_deu.php?pers_id=31" TargetMode="External"/><Relationship Id="rId554" Type="http://schemas.openxmlformats.org/officeDocument/2006/relationships/hyperlink" Target="https://www.uni-due.de/kowi/mukom/team" TargetMode="External"/><Relationship Id="rId761" Type="http://schemas.openxmlformats.org/officeDocument/2006/relationships/hyperlink" Target="https://www.uni-due.de/zhqe/team" TargetMode="External"/><Relationship Id="rId859" Type="http://schemas.openxmlformats.org/officeDocument/2006/relationships/hyperlink" Target="https://paluno.uni-due.de/unser-institut/team" TargetMode="External"/><Relationship Id="rId193" Type="http://schemas.openxmlformats.org/officeDocument/2006/relationships/hyperlink" Target="https://www.uni-due.de/agfarle/team/staff_deu.php?pers_id=123" TargetMode="External"/><Relationship Id="rId207" Type="http://schemas.openxmlformats.org/officeDocument/2006/relationships/hyperlink" Target="https://www.uni-due.de/mechanikb/organisation/mitarbeiter.php" TargetMode="External"/><Relationship Id="rId414" Type="http://schemas.openxmlformats.org/officeDocument/2006/relationships/hyperlink" Target="https://esaga.uni-due.de/ag/-/members/" TargetMode="External"/><Relationship Id="rId498" Type="http://schemas.openxmlformats.org/officeDocument/2006/relationships/hyperlink" Target="https://www.uni-due.de/aglorke/people.php" TargetMode="External"/><Relationship Id="rId621" Type="http://schemas.openxmlformats.org/officeDocument/2006/relationships/hyperlink" Target="https://www.uni-due.de/botanischer-garten/mitarbeiterinnen" TargetMode="External"/><Relationship Id="rId1044" Type="http://schemas.openxmlformats.org/officeDocument/2006/relationships/hyperlink" Target="https://www.uni-due.de/kkm/mitarbeiter_schlede.php" TargetMode="External"/><Relationship Id="rId1251" Type="http://schemas.openxmlformats.org/officeDocument/2006/relationships/hyperlink" Target="https://www.uni-due.de/fertigungstechnik/mitarbeiterelspass.php" TargetMode="External"/><Relationship Id="rId260" Type="http://schemas.openxmlformats.org/officeDocument/2006/relationships/hyperlink" Target="https://www.uni-due.de/biome/members.shtml" TargetMode="External"/><Relationship Id="rId719" Type="http://schemas.openxmlformats.org/officeDocument/2006/relationships/hyperlink" Target="https://www.uni-due.de/iac/2014_mitarbeiter_seminar.php" TargetMode="External"/><Relationship Id="rId926" Type="http://schemas.openxmlformats.org/officeDocument/2006/relationships/hyperlink" Target="https://www.uni-due.de/schluecker-lab/mitarbeiter.shtml" TargetMode="External"/><Relationship Id="rId1111" Type="http://schemas.openxmlformats.org/officeDocument/2006/relationships/hyperlink" Target="http://www.uni-due.de/rke-ap/beloch.php" TargetMode="External"/><Relationship Id="rId55" Type="http://schemas.openxmlformats.org/officeDocument/2006/relationships/hyperlink" Target="https://www.uni-due.de/empi/pst/staff.php" TargetMode="External"/><Relationship Id="rId120" Type="http://schemas.openxmlformats.org/officeDocument/2006/relationships/hyperlink" Target="https://www.uni-due.de/in-east/people/" TargetMode="External"/><Relationship Id="rId358" Type="http://schemas.openxmlformats.org/officeDocument/2006/relationships/hyperlink" Target="https://www.uni-due.de/iaq/en_staff.php" TargetMode="External"/><Relationship Id="rId565" Type="http://schemas.openxmlformats.org/officeDocument/2006/relationships/hyperlink" Target="https://www.uni-due.de/geschichte/wilfried_loth.php" TargetMode="External"/><Relationship Id="rId772" Type="http://schemas.openxmlformats.org/officeDocument/2006/relationships/hyperlink" Target="https://www.uni-due.de/soziologie/pers_ma_dritt.php" TargetMode="External"/><Relationship Id="rId1195" Type="http://schemas.openxmlformats.org/officeDocument/2006/relationships/hyperlink" Target="https://www.uni-due.de/bw-eb/schlueter.shtml" TargetMode="External"/><Relationship Id="rId1209" Type="http://schemas.openxmlformats.org/officeDocument/2006/relationships/hyperlink" Target="https://www.mentoring.wiwi.uni-due.de/team/la-gyge-info-01-annika-bendel/" TargetMode="External"/><Relationship Id="rId218" Type="http://schemas.openxmlformats.org/officeDocument/2006/relationships/hyperlink" Target="https://www.uni-due.de/agfarle/team/staff_deu.php?pers_id=193" TargetMode="External"/><Relationship Id="rId425" Type="http://schemas.openxmlformats.org/officeDocument/2006/relationships/hyperlink" Target="https://www.uni-due.de/agbovensiepen/people.php" TargetMode="External"/><Relationship Id="rId632" Type="http://schemas.openxmlformats.org/officeDocument/2006/relationships/hyperlink" Target="https://www.uni-due.de/zmb/bioinformatics-computational-biophysics/group.php" TargetMode="External"/><Relationship Id="rId1055" Type="http://schemas.openxmlformats.org/officeDocument/2006/relationships/hyperlink" Target="https://www.uni-due.de/germanistik/pontzen/sekretariat.php" TargetMode="External"/><Relationship Id="rId1262" Type="http://schemas.openxmlformats.org/officeDocument/2006/relationships/hyperlink" Target="http://uni-due.de/kunst-kuwiss/lembcke_thiel_kuk_20.php" TargetMode="External"/><Relationship Id="rId271" Type="http://schemas.openxmlformats.org/officeDocument/2006/relationships/hyperlink" Target="https://www.uni-due.de/in-east/people/" TargetMode="External"/><Relationship Id="rId937" Type="http://schemas.openxmlformats.org/officeDocument/2006/relationships/hyperlink" Target="https://www.uni-due.de/biome/members.shtml" TargetMode="External"/><Relationship Id="rId1122" Type="http://schemas.openxmlformats.org/officeDocument/2006/relationships/hyperlink" Target="https://www.uni-due.de/ivg/fluiddynamik/de/kempf" TargetMode="External"/><Relationship Id="rId66" Type="http://schemas.openxmlformats.org/officeDocument/2006/relationships/hyperlink" Target="https://www.uni-due.de/graduiertenkolleg_1919/abschlusskolloquium.php" TargetMode="External"/><Relationship Id="rId131" Type="http://schemas.openxmlformats.org/officeDocument/2006/relationships/hyperlink" Target="https://www.uni-due.de/ptt/arbeitsgruppe/mitglieder.php" TargetMode="External"/><Relationship Id="rId369" Type="http://schemas.openxmlformats.org/officeDocument/2006/relationships/hyperlink" Target="https://www.uni-due.de/bifo/bifo_team.php" TargetMode="External"/><Relationship Id="rId576" Type="http://schemas.openxmlformats.org/officeDocument/2006/relationships/hyperlink" Target="https://www.uni-due.de/mentoring-beratung/team.php" TargetMode="External"/><Relationship Id="rId783" Type="http://schemas.openxmlformats.org/officeDocument/2006/relationships/hyperlink" Target="https://www.uni-due.de/politik/personen.php" TargetMode="External"/><Relationship Id="rId990" Type="http://schemas.openxmlformats.org/officeDocument/2006/relationships/hyperlink" Target="https://www.uni-due.de/virologie/dia_team.php" TargetMode="External"/><Relationship Id="rId229" Type="http://schemas.openxmlformats.org/officeDocument/2006/relationships/hyperlink" Target="https://www.uni-due.de/aquatische_oekosystemforschung/mitarbeiter" TargetMode="External"/><Relationship Id="rId436" Type="http://schemas.openxmlformats.org/officeDocument/2006/relationships/hyperlink" Target="https://esaga.uni-due.de/ag/levine/members/" TargetMode="External"/><Relationship Id="rId643" Type="http://schemas.openxmlformats.org/officeDocument/2006/relationships/hyperlink" Target="https://www.uni-due.de/biwi/kindheitsforschung/team" TargetMode="External"/><Relationship Id="rId1066" Type="http://schemas.openxmlformats.org/officeDocument/2006/relationships/hyperlink" Target="https://www.hci.wiwi.uni-due.de/team/" TargetMode="External"/><Relationship Id="rId1273" Type="http://schemas.openxmlformats.org/officeDocument/2006/relationships/hyperlink" Target="http://www.fb9dv.uni-duisburg.de/ti/de/index.php" TargetMode="External"/><Relationship Id="rId850" Type="http://schemas.openxmlformats.org/officeDocument/2006/relationships/hyperlink" Target="https://esaga.uni-due.de/ag/-/members/" TargetMode="External"/><Relationship Id="rId948" Type="http://schemas.openxmlformats.org/officeDocument/2006/relationships/hyperlink" Target="https://www.uni-due.de/ivg/rf/mitarbeiter/mitarbeiter_ivg_liste.php" TargetMode="External"/><Relationship Id="rId1133" Type="http://schemas.openxmlformats.org/officeDocument/2006/relationships/hyperlink" Target="https://www.uni-due.de/controlling/team-aw.php" TargetMode="External"/><Relationship Id="rId77" Type="http://schemas.openxmlformats.org/officeDocument/2006/relationships/hyperlink" Target="https://esaga.uni-due.de/adeel.khan/" TargetMode="External"/><Relationship Id="rId282" Type="http://schemas.openxmlformats.org/officeDocument/2006/relationships/hyperlink" Target="https://www.uni-due.de/probst-lab/mitarbeiter.php" TargetMode="External"/><Relationship Id="rId503" Type="http://schemas.openxmlformats.org/officeDocument/2006/relationships/hyperlink" Target="https://www.hemf.wiwi.uni-due.de/en/team/ruediger-kiesel/" TargetMode="External"/><Relationship Id="rId587" Type="http://schemas.openxmlformats.org/officeDocument/2006/relationships/hyperlink" Target="https://www.uni-due.de/kunst-kuwiss/d20_kuk_mit_6.php" TargetMode="External"/><Relationship Id="rId710" Type="http://schemas.openxmlformats.org/officeDocument/2006/relationships/hyperlink" Target="https://www.uni-due.de/philosophie/neil_roughley.php" TargetMode="External"/><Relationship Id="rId808" Type="http://schemas.openxmlformats.org/officeDocument/2006/relationships/hyperlink" Target="https://www.uni-due.de/ebs/mitarbeiter" TargetMode="External"/><Relationship Id="rId8" Type="http://schemas.openxmlformats.org/officeDocument/2006/relationships/hyperlink" Target="https://www.uni-due.de/zwu/mitglieder-liste.php" TargetMode="External"/><Relationship Id="rId142" Type="http://schemas.openxmlformats.org/officeDocument/2006/relationships/hyperlink" Target="https://www.uni-due.de/iac/2014_mitarbeiter_seminar.php" TargetMode="External"/><Relationship Id="rId447" Type="http://schemas.openxmlformats.org/officeDocument/2006/relationships/hyperlink" Target="https://www.uni-due.de/daz-daf/dssz-team.php" TargetMode="External"/><Relationship Id="rId794" Type="http://schemas.openxmlformats.org/officeDocument/2006/relationships/hyperlink" Target="https://www.uni-due.de/gesellschaftswissenschaften/profilschwerpunkt/Mitglieder.shtml" TargetMode="External"/><Relationship Id="rId1077" Type="http://schemas.openxmlformats.org/officeDocument/2006/relationships/hyperlink" Target="https://www.uni-due.de/interaktivesysteme/ab" TargetMode="External"/><Relationship Id="rId1200" Type="http://schemas.openxmlformats.org/officeDocument/2006/relationships/hyperlink" Target="https://esaga.uni-due.de/anneloes.viergever/" TargetMode="External"/><Relationship Id="rId654" Type="http://schemas.openxmlformats.org/officeDocument/2006/relationships/hyperlink" Target="https://www.uni-due.de/physik/schleberger/nutegram_team_schlehberger" TargetMode="External"/><Relationship Id="rId861" Type="http://schemas.openxmlformats.org/officeDocument/2006/relationships/hyperlink" Target="https://paluno.uni-due.de/en/our-institute/team" TargetMode="External"/><Relationship Id="rId959" Type="http://schemas.openxmlformats.org/officeDocument/2006/relationships/hyperlink" Target="https://www.uni-due.de/agfarle/team/staff_deu.php?pers_id=111" TargetMode="External"/><Relationship Id="rId293" Type="http://schemas.openxmlformats.org/officeDocument/2006/relationships/hyperlink" Target="https://www.uni-due.de/geschichte/uwe_ludwig.php" TargetMode="External"/><Relationship Id="rId307" Type="http://schemas.openxmlformats.org/officeDocument/2006/relationships/hyperlink" Target="https://www.uni-due.de/fsr-wiing/mitglieder.php" TargetMode="External"/><Relationship Id="rId514" Type="http://schemas.openxmlformats.org/officeDocument/2006/relationships/hyperlink" Target="https://www.uni-due.de/klimatologie/mitarbeiter.shtml" TargetMode="External"/><Relationship Id="rId721" Type="http://schemas.openxmlformats.org/officeDocument/2006/relationships/hyperlink" Target="https://www.uni-due.de/biwi/sozialpolitik/mitarbeiter" TargetMode="External"/><Relationship Id="rId1144" Type="http://schemas.openxmlformats.org/officeDocument/2006/relationships/hyperlink" Target="https://esaga.uni-due.de/andres.jaramillo-puentes/" TargetMode="External"/><Relationship Id="rId88" Type="http://schemas.openxmlformats.org/officeDocument/2006/relationships/hyperlink" Target="https://se.wiwi.uni-due.de/team/" TargetMode="External"/><Relationship Id="rId153" Type="http://schemas.openxmlformats.org/officeDocument/2006/relationships/hyperlink" Target="https://www.uni-due.de/aac/unisep-members.php" TargetMode="External"/><Relationship Id="rId360" Type="http://schemas.openxmlformats.org/officeDocument/2006/relationships/hyperlink" Target="https://www.uni-due.de/srs/person.php?Id=100" TargetMode="External"/><Relationship Id="rId598" Type="http://schemas.openxmlformats.org/officeDocument/2006/relationships/hyperlink" Target="https://www.uni-due.de/aks/aks_team.php" TargetMode="External"/><Relationship Id="rId819" Type="http://schemas.openxmlformats.org/officeDocument/2006/relationships/hyperlink" Target="https://www.uni-due.de/inkur/mitglieder_inkur.php" TargetMode="External"/><Relationship Id="rId1004" Type="http://schemas.openxmlformats.org/officeDocument/2006/relationships/hyperlink" Target="https://www.uni-due.de/person/60919" TargetMode="External"/><Relationship Id="rId1211" Type="http://schemas.openxmlformats.org/officeDocument/2006/relationships/hyperlink" Target="https://www.uni-due.de/berll/lankers_en.php" TargetMode="External"/><Relationship Id="rId220" Type="http://schemas.openxmlformats.org/officeDocument/2006/relationships/hyperlink" Target="https://www.uni-due.de/ufo/team.php" TargetMode="External"/><Relationship Id="rId458" Type="http://schemas.openxmlformats.org/officeDocument/2006/relationships/hyperlink" Target="https://www.uni-due.de/prowin/Team.shtml" TargetMode="External"/><Relationship Id="rId665" Type="http://schemas.openxmlformats.org/officeDocument/2006/relationships/hyperlink" Target="https://www.uni-due.de/physik/schleberger/team" TargetMode="External"/><Relationship Id="rId872" Type="http://schemas.openxmlformats.org/officeDocument/2006/relationships/hyperlink" Target="https://www.uni-due.de/agfarle/team/staff_deu.php?pers_id=27" TargetMode="External"/><Relationship Id="rId1088" Type="http://schemas.openxmlformats.org/officeDocument/2006/relationships/hyperlink" Target="https://www.ncs.wiwi.uni-due.de/en/team/amr-rizk/" TargetMode="External"/><Relationship Id="rId15" Type="http://schemas.openxmlformats.org/officeDocument/2006/relationships/hyperlink" Target="https://www.uni-due.de/empi/cfd/en/staff.php" TargetMode="External"/><Relationship Id="rId318" Type="http://schemas.openxmlformats.org/officeDocument/2006/relationships/hyperlink" Target="https://www.uni-due.de/schluecker-lab/mitarbeiter.shtml" TargetMode="External"/><Relationship Id="rId525" Type="http://schemas.openxmlformats.org/officeDocument/2006/relationships/hyperlink" Target="https://www.uni-due.de/controlling/team.php" TargetMode="External"/><Relationship Id="rId732" Type="http://schemas.openxmlformats.org/officeDocument/2006/relationships/hyperlink" Target="https://www.uni-due.de/materials/mitarbeiter.shtml" TargetMode="External"/><Relationship Id="rId1155" Type="http://schemas.openxmlformats.org/officeDocument/2006/relationships/hyperlink" Target="https://www.uni-due.de/politik/webera.php" TargetMode="External"/><Relationship Id="rId99" Type="http://schemas.openxmlformats.org/officeDocument/2006/relationships/hyperlink" Target="https://www.uni-due.de/ivg/rf/mitarbeiter/mitarbeiter_index.php" TargetMode="External"/><Relationship Id="rId164" Type="http://schemas.openxmlformats.org/officeDocument/2006/relationships/hyperlink" Target="https://www.uni-due.de/agfarle/team/staff_deu.php?pers_id=165" TargetMode="External"/><Relationship Id="rId371" Type="http://schemas.openxmlformats.org/officeDocument/2006/relationships/hyperlink" Target="https://www.uni-due.de/ekfg/members.php" TargetMode="External"/><Relationship Id="rId1015" Type="http://schemas.openxmlformats.org/officeDocument/2006/relationships/hyperlink" Target="https://www.uni-due.de/person/62264" TargetMode="External"/><Relationship Id="rId1222" Type="http://schemas.openxmlformats.org/officeDocument/2006/relationships/hyperlink" Target="https://www.insurance.msm.uni-due.de/en/startseite/" TargetMode="External"/><Relationship Id="rId469" Type="http://schemas.openxmlformats.org/officeDocument/2006/relationships/hyperlink" Target="https://www.uni-due.de/geschichte/frank_becker.php" TargetMode="External"/><Relationship Id="rId676" Type="http://schemas.openxmlformats.org/officeDocument/2006/relationships/hyperlink" Target="https://esaga.uni-due.de/ag/esnault/members/" TargetMode="External"/><Relationship Id="rId883" Type="http://schemas.openxmlformats.org/officeDocument/2006/relationships/hyperlink" Target="https://www.uni-due.de/geschichte/frank_becker.php" TargetMode="External"/><Relationship Id="rId1099" Type="http://schemas.openxmlformats.org/officeDocument/2006/relationships/hyperlink" Target="https://www.uni-due.de/agbovensiepen/ae.php" TargetMode="External"/><Relationship Id="rId26" Type="http://schemas.openxmlformats.org/officeDocument/2006/relationships/hyperlink" Target="https://esaga.uni-due.de/ag/esnault/members/" TargetMode="External"/><Relationship Id="rId231" Type="http://schemas.openxmlformats.org/officeDocument/2006/relationships/hyperlink" Target="https://www.uni-due.de/agfarle/team/staff_deu.php?pers_id=165" TargetMode="External"/><Relationship Id="rId329" Type="http://schemas.openxmlformats.org/officeDocument/2006/relationships/hyperlink" Target="https://www.uni-due.de/zhqe/team" TargetMode="External"/><Relationship Id="rId536" Type="http://schemas.openxmlformats.org/officeDocument/2006/relationships/hyperlink" Target="https://www.uni-due.de/ag-nienhaus/staff.shtml" TargetMode="External"/><Relationship Id="rId1166" Type="http://schemas.openxmlformats.org/officeDocument/2006/relationships/hyperlink" Target="https://www.uni-due.de/biwi/kindheitsforschung/tervooren.php" TargetMode="External"/><Relationship Id="rId175" Type="http://schemas.openxmlformats.org/officeDocument/2006/relationships/hyperlink" Target="https://www.uni-due.de/kunst-kuwiss/d20_kuk_lb_kupr.php" TargetMode="External"/><Relationship Id="rId743" Type="http://schemas.openxmlformats.org/officeDocument/2006/relationships/hyperlink" Target="https://learninglab.uni-due.de/tags/personal" TargetMode="External"/><Relationship Id="rId950" Type="http://schemas.openxmlformats.org/officeDocument/2006/relationships/hyperlink" Target="https://www.uni-due.de/trr60/trr60_members.php" TargetMode="External"/><Relationship Id="rId1026" Type="http://schemas.openxmlformats.org/officeDocument/2006/relationships/hyperlink" Target="https://www.hemf.wiwi.uni-due.de/en/team/alexander-chalykh/" TargetMode="External"/><Relationship Id="rId382" Type="http://schemas.openxmlformats.org/officeDocument/2006/relationships/hyperlink" Target="https://www.uni-due.de/empi/pst/staff.php" TargetMode="External"/><Relationship Id="rId603" Type="http://schemas.openxmlformats.org/officeDocument/2006/relationships/hyperlink" Target="https://learninglab.uni-due.de/buchseite/11613" TargetMode="External"/><Relationship Id="rId687" Type="http://schemas.openxmlformats.org/officeDocument/2006/relationships/hyperlink" Target="https://www.uni-due.de/ivg/rf/mitarbeiter/mitarbeiter_ivg_liste.php?id=1643" TargetMode="External"/><Relationship Id="rId810" Type="http://schemas.openxmlformats.org/officeDocument/2006/relationships/hyperlink" Target="https://www.uni-due.de/geschichte/frank_becker.php" TargetMode="External"/><Relationship Id="rId908" Type="http://schemas.openxmlformats.org/officeDocument/2006/relationships/hyperlink" Target="https://www.uni-due.de/tul/staff_main.php" TargetMode="External"/><Relationship Id="rId1233" Type="http://schemas.openxmlformats.org/officeDocument/2006/relationships/hyperlink" Target="https://esaga.uni-due.de/archiebald.karumbidza/" TargetMode="External"/><Relationship Id="rId242" Type="http://schemas.openxmlformats.org/officeDocument/2006/relationships/hyperlink" Target="https://www.uni-due.de/biology/ccac/staff.php" TargetMode="External"/><Relationship Id="rId894" Type="http://schemas.openxmlformats.org/officeDocument/2006/relationships/hyperlink" Target="https://www.uni-due.de/soziooekonomie/personen" TargetMode="External"/><Relationship Id="rId1177" Type="http://schemas.openxmlformats.org/officeDocument/2006/relationships/hyperlink" Target="https://www.uni-due.de/person/54894" TargetMode="External"/><Relationship Id="rId37" Type="http://schemas.openxmlformats.org/officeDocument/2006/relationships/hyperlink" Target="https://www.uni-due.de/graduiertenkolleg_1919/assozierte_mitglieder.php" TargetMode="External"/><Relationship Id="rId102" Type="http://schemas.openxmlformats.org/officeDocument/2006/relationships/hyperlink" Target="https://www.uni-due.de/tul/staff_main.php" TargetMode="External"/><Relationship Id="rId547" Type="http://schemas.openxmlformats.org/officeDocument/2006/relationships/hyperlink" Target="https://www.uni-due.de/soziologie/pers_wiss_ma.php" TargetMode="External"/><Relationship Id="rId754" Type="http://schemas.openxmlformats.org/officeDocument/2006/relationships/hyperlink" Target="https://www.uni-due.de/physik/ag_guhr/current_members.php" TargetMode="External"/><Relationship Id="rId961" Type="http://schemas.openxmlformats.org/officeDocument/2006/relationships/hyperlink" Target="https://www.uni-due.de/iaq/vortragma.php?name=klammer" TargetMode="External"/><Relationship Id="rId90" Type="http://schemas.openxmlformats.org/officeDocument/2006/relationships/hyperlink" Target="https://www.uni-due.de/radiation-biology/staff-new.shtml" TargetMode="External"/><Relationship Id="rId186" Type="http://schemas.openxmlformats.org/officeDocument/2006/relationships/hyperlink" Target="https://www.hemf.wiwi.uni-due.de/en/team/" TargetMode="External"/><Relationship Id="rId393" Type="http://schemas.openxmlformats.org/officeDocument/2006/relationships/hyperlink" Target="https://www.uni-due.de/soco/people.php" TargetMode="External"/><Relationship Id="rId407" Type="http://schemas.openxmlformats.org/officeDocument/2006/relationships/hyperlink" Target="https://www.uni-due.de/daz-daf/mitarbeitermetaxa.php" TargetMode="External"/><Relationship Id="rId614" Type="http://schemas.openxmlformats.org/officeDocument/2006/relationships/hyperlink" Target="https://www.uni-due.de/izfb/ethikkommission-mitglieder" TargetMode="External"/><Relationship Id="rId821" Type="http://schemas.openxmlformats.org/officeDocument/2006/relationships/hyperlink" Target="https://www.uni-due.de/germanistik/beisswenger/team.php" TargetMode="External"/><Relationship Id="rId1037" Type="http://schemas.openxmlformats.org/officeDocument/2006/relationships/hyperlink" Target="https://www.nes.uni-due.de/staff/golkowski/" TargetMode="External"/><Relationship Id="rId1244" Type="http://schemas.openxmlformats.org/officeDocument/2006/relationships/hyperlink" Target="https://www.uni-due.de/zim/services/suchdienste/mitarbeiter.php?search=klaes" TargetMode="External"/><Relationship Id="rId253" Type="http://schemas.openxmlformats.org/officeDocument/2006/relationships/hyperlink" Target="https://www.uni-due.de/materials/mitarbeiter.shtml" TargetMode="External"/><Relationship Id="rId460" Type="http://schemas.openxmlformats.org/officeDocument/2006/relationships/hyperlink" Target="https://www.uni-due.de/schluecker-lab/mitarbeiter.shtml" TargetMode="External"/><Relationship Id="rId698" Type="http://schemas.openxmlformats.org/officeDocument/2006/relationships/hyperlink" Target="https://www.uni-due.de/imobis/team" TargetMode="External"/><Relationship Id="rId919" Type="http://schemas.openxmlformats.org/officeDocument/2006/relationships/hyperlink" Target="https://www.uni-due.de/in-east/about_in-east/associate_members.php" TargetMode="External"/><Relationship Id="rId1090" Type="http://schemas.openxmlformats.org/officeDocument/2006/relationships/hyperlink" Target="https://www.uni-due.de/amerikanistik/gomez_laris_ana.php" TargetMode="External"/><Relationship Id="rId1104" Type="http://schemas.openxmlformats.org/officeDocument/2006/relationships/hyperlink" Target="http://www.uni-due.de/bhe/merz.php" TargetMode="External"/><Relationship Id="rId48" Type="http://schemas.openxmlformats.org/officeDocument/2006/relationships/hyperlink" Target="https://www.uni-due.de/geschichte/ato_quirin_schweizer.php" TargetMode="External"/><Relationship Id="rId113" Type="http://schemas.openxmlformats.org/officeDocument/2006/relationships/hyperlink" Target="https://www.uni-due.de/chemie/ak_epple/en/staff/staff.php" TargetMode="External"/><Relationship Id="rId320" Type="http://schemas.openxmlformats.org/officeDocument/2006/relationships/hyperlink" Target="https://www.uni-due.de/mathematik/personen_en.php" TargetMode="External"/><Relationship Id="rId558" Type="http://schemas.openxmlformats.org/officeDocument/2006/relationships/hyperlink" Target="https://www.uni-due.de/pep/team.php" TargetMode="External"/><Relationship Id="rId765" Type="http://schemas.openxmlformats.org/officeDocument/2006/relationships/hyperlink" Target="https://www.uni-due.de/biome/members.shtml" TargetMode="External"/><Relationship Id="rId972" Type="http://schemas.openxmlformats.org/officeDocument/2006/relationships/hyperlink" Target="https://www.uni-due.de/geschichte/korinna_schoenhaerl_english.php" TargetMode="External"/><Relationship Id="rId1188" Type="http://schemas.openxmlformats.org/officeDocument/2006/relationships/hyperlink" Target="http://www.uni-due.de/in-east/people/shpakovskaya_anna.php" TargetMode="External"/><Relationship Id="rId197" Type="http://schemas.openxmlformats.org/officeDocument/2006/relationships/hyperlink" Target="https://www.uni-due.de/tul/staff_main.php" TargetMode="External"/><Relationship Id="rId418" Type="http://schemas.openxmlformats.org/officeDocument/2006/relationships/hyperlink" Target="https://www.uni-due.de/tech3chem/mitarbeiter.php" TargetMode="External"/><Relationship Id="rId625" Type="http://schemas.openxmlformats.org/officeDocument/2006/relationships/hyperlink" Target="https://www.uni-due.de/klimatologie/mitarbeiter.shtml" TargetMode="External"/><Relationship Id="rId832" Type="http://schemas.openxmlformats.org/officeDocument/2006/relationships/hyperlink" Target="https://www.uni-due.de/empi/cfd/en/staff.php" TargetMode="External"/><Relationship Id="rId1048" Type="http://schemas.openxmlformats.org/officeDocument/2006/relationships/hyperlink" Target="https://campus.uni-due.de/lsf/rds?state=wsearchv&amp;search=2&amp;veranstaltung.veranstid=371469" TargetMode="External"/><Relationship Id="rId1255" Type="http://schemas.openxmlformats.org/officeDocument/2006/relationships/hyperlink" Target="https://www.uni-due.de/pep/team_ana" TargetMode="External"/><Relationship Id="rId264" Type="http://schemas.openxmlformats.org/officeDocument/2006/relationships/hyperlink" Target="https://www.uni-due.de/germanistik/mitarbeiterinnen" TargetMode="External"/><Relationship Id="rId471" Type="http://schemas.openxmlformats.org/officeDocument/2006/relationships/hyperlink" Target="https://www.uni-due.de/mathematik/informationen_personal.php" TargetMode="External"/><Relationship Id="rId1115" Type="http://schemas.openxmlformats.org/officeDocument/2006/relationships/hyperlink" Target="https://www.uni-due.de/didmath/ag_buechter/kontakt_buechter.php" TargetMode="External"/><Relationship Id="rId59" Type="http://schemas.openxmlformats.org/officeDocument/2006/relationships/hyperlink" Target="https://www.uni-due.de/radiation-biology/soni-new.shtml" TargetMode="External"/><Relationship Id="rId124" Type="http://schemas.openxmlformats.org/officeDocument/2006/relationships/hyperlink" Target="https://www.uni-due.de/tul/staff_main_en.php" TargetMode="External"/><Relationship Id="rId569" Type="http://schemas.openxmlformats.org/officeDocument/2006/relationships/hyperlink" Target="https://esaga.uni-due.de/marc.levine/ERC/Members/" TargetMode="External"/><Relationship Id="rId776" Type="http://schemas.openxmlformats.org/officeDocument/2006/relationships/hyperlink" Target="https://www.uni-due.de/digicat/team.php" TargetMode="External"/><Relationship Id="rId983" Type="http://schemas.openxmlformats.org/officeDocument/2006/relationships/hyperlink" Target="https://www.uni-due.de/schule_und_jugendhilfe/hilfskraefte.php" TargetMode="External"/><Relationship Id="rId1199" Type="http://schemas.openxmlformats.org/officeDocument/2006/relationships/hyperlink" Target="https://www.uni-due.de/germanistik/purkarthofer/annemariemoelders.php" TargetMode="External"/><Relationship Id="rId331" Type="http://schemas.openxmlformats.org/officeDocument/2006/relationships/hyperlink" Target="https://www.uni-due.de/aquatische_oekosystemforschung/mitarbeiter" TargetMode="External"/><Relationship Id="rId429" Type="http://schemas.openxmlformats.org/officeDocument/2006/relationships/hyperlink" Target="https://www.uni-due.de/berll/people.php" TargetMode="External"/><Relationship Id="rId636" Type="http://schemas.openxmlformats.org/officeDocument/2006/relationships/hyperlink" Target="https://www.uni-due.de/physik/wucher/personal.php" TargetMode="External"/><Relationship Id="rId1059" Type="http://schemas.openxmlformats.org/officeDocument/2006/relationships/hyperlink" Target="https://www.log.msm.uni-due.de/en/home/" TargetMode="External"/><Relationship Id="rId1266" Type="http://schemas.openxmlformats.org/officeDocument/2006/relationships/hyperlink" Target="https://campus.uni-due.de/lsf/rds?state=wsearchv&amp;search=2&amp;veranstaltung.veranstid=227581" TargetMode="External"/><Relationship Id="rId843" Type="http://schemas.openxmlformats.org/officeDocument/2006/relationships/hyperlink" Target="https://esaga.uni-due.de/ag/kohlhaase/members/" TargetMode="External"/><Relationship Id="rId1126" Type="http://schemas.openxmlformats.org/officeDocument/2006/relationships/hyperlink" Target="https://esaga.uni-due.de/andreas.nickel/" TargetMode="External"/><Relationship Id="rId275" Type="http://schemas.openxmlformats.org/officeDocument/2006/relationships/hyperlink" Target="https://www.uni-due.de/agfarle/team/staff_deu.php?pers_id=1" TargetMode="External"/><Relationship Id="rId482" Type="http://schemas.openxmlformats.org/officeDocument/2006/relationships/hyperlink" Target="https://www.uni-due.de/tqp/group.shtml" TargetMode="External"/><Relationship Id="rId703" Type="http://schemas.openxmlformats.org/officeDocument/2006/relationships/hyperlink" Target="https://www.uni-due.de/agfarle/team/now_deu.php" TargetMode="External"/><Relationship Id="rId910" Type="http://schemas.openxmlformats.org/officeDocument/2006/relationships/hyperlink" Target="https://www.uni-due.de/ivg/rf/staff_ivg_list.php" TargetMode="External"/><Relationship Id="rId135" Type="http://schemas.openxmlformats.org/officeDocument/2006/relationships/hyperlink" Target="https://learninglab.uni-due.de/tags/lehrende" TargetMode="External"/><Relationship Id="rId342" Type="http://schemas.openxmlformats.org/officeDocument/2006/relationships/hyperlink" Target="https://www.uni-due.de/ate/team/team.php" TargetMode="External"/><Relationship Id="rId787" Type="http://schemas.openxmlformats.org/officeDocument/2006/relationships/hyperlink" Target="https://www.uni-due.de/physiologie/personal-ag-ferenz.php" TargetMode="External"/><Relationship Id="rId994" Type="http://schemas.openxmlformats.org/officeDocument/2006/relationships/hyperlink" Target="https://www.uni-due.de/mathematik/personen_en.php" TargetMode="External"/><Relationship Id="rId202" Type="http://schemas.openxmlformats.org/officeDocument/2006/relationships/hyperlink" Target="https://www.uni-due.de/numerik/people.shtml" TargetMode="External"/><Relationship Id="rId647" Type="http://schemas.openxmlformats.org/officeDocument/2006/relationships/hyperlink" Target="https://www.uni-due.de/forschungsgruppe_2600/mitarbeiter.php" TargetMode="External"/><Relationship Id="rId854" Type="http://schemas.openxmlformats.org/officeDocument/2006/relationships/hyperlink" Target="https://www.uni-due.de/iaq/abteilung_team?get=aim" TargetMode="External"/><Relationship Id="rId1277" Type="http://schemas.openxmlformats.org/officeDocument/2006/relationships/hyperlink" Target="https://www.uni-due.de/mechatronik/team/reichert.php" TargetMode="External"/><Relationship Id="rId286" Type="http://schemas.openxmlformats.org/officeDocument/2006/relationships/hyperlink" Target="https://www.uni-due.de/agfarle/team/staff_deu.php?pers_id=283" TargetMode="External"/><Relationship Id="rId493" Type="http://schemas.openxmlformats.org/officeDocument/2006/relationships/hyperlink" Target="https://www.uni-due.de/geschichte/frank_becker.php" TargetMode="External"/><Relationship Id="rId507" Type="http://schemas.openxmlformats.org/officeDocument/2006/relationships/hyperlink" Target="https://www.uni-due.de/physik/dekanat/personen.php" TargetMode="External"/><Relationship Id="rId714" Type="http://schemas.openxmlformats.org/officeDocument/2006/relationships/hyperlink" Target="https://www.uni-due.de/digicat/jung_en.php" TargetMode="External"/><Relationship Id="rId921" Type="http://schemas.openxmlformats.org/officeDocument/2006/relationships/hyperlink" Target="https://www.uni-due.de/materials/mitarbeiter.shtml" TargetMode="External"/><Relationship Id="rId1137" Type="http://schemas.openxmlformats.org/officeDocument/2006/relationships/hyperlink" Target="https://www.uni-due.de/agfarle/publikationen/publications_personal_deu.php?pers_id=29" TargetMode="External"/><Relationship Id="rId50" Type="http://schemas.openxmlformats.org/officeDocument/2006/relationships/hyperlink" Target="https://www.uni-due.de/srs/person.php?Id=11" TargetMode="External"/><Relationship Id="rId146" Type="http://schemas.openxmlformats.org/officeDocument/2006/relationships/hyperlink" Target="https://www.uni-due.de/zlv/geschaeftsstelle.php" TargetMode="External"/><Relationship Id="rId353" Type="http://schemas.openxmlformats.org/officeDocument/2006/relationships/hyperlink" Target="https://www.uni-due.de/humanities/dfg-network-turkey/members.php" TargetMode="External"/><Relationship Id="rId560" Type="http://schemas.openxmlformats.org/officeDocument/2006/relationships/hyperlink" Target="https://www.uni-due.de/mathematik/personen_en.php" TargetMode="External"/><Relationship Id="rId798" Type="http://schemas.openxmlformats.org/officeDocument/2006/relationships/hyperlink" Target="https://www.uni-due.de/soziologie/pers_wiss_ma.php" TargetMode="External"/><Relationship Id="rId1190" Type="http://schemas.openxmlformats.org/officeDocument/2006/relationships/hyperlink" Target="https://www.uni-due.de/biwi/interkulturelle_psychologie/anna-maria_mayer.php" TargetMode="External"/><Relationship Id="rId1204" Type="http://schemas.openxmlformats.org/officeDocument/2006/relationships/hyperlink" Target="https://www.rwpc.msm.uni-due.de/en/home/" TargetMode="External"/><Relationship Id="rId213" Type="http://schemas.openxmlformats.org/officeDocument/2006/relationships/hyperlink" Target="https://www.uni-due.de/ivg/tomography/team.php" TargetMode="External"/><Relationship Id="rId420" Type="http://schemas.openxmlformats.org/officeDocument/2006/relationships/hyperlink" Target="https://www.uni-due.de/iml/07ellf.php" TargetMode="External"/><Relationship Id="rId658" Type="http://schemas.openxmlformats.org/officeDocument/2006/relationships/hyperlink" Target="https://learninglab.uni-due.de/tags/personal" TargetMode="External"/><Relationship Id="rId865" Type="http://schemas.openxmlformats.org/officeDocument/2006/relationships/hyperlink" Target="https://www.uni-due.de/aquatic_ecology/staff/staff.php" TargetMode="External"/><Relationship Id="rId1050" Type="http://schemas.openxmlformats.org/officeDocument/2006/relationships/hyperlink" Target="https://www.mpifg.de/person/109909/2721" TargetMode="External"/><Relationship Id="rId297" Type="http://schemas.openxmlformats.org/officeDocument/2006/relationships/hyperlink" Target="https://www.uni-due.de/agfarle/team/staff_deu.php?pers_id=123" TargetMode="External"/><Relationship Id="rId518" Type="http://schemas.openxmlformats.org/officeDocument/2006/relationships/hyperlink" Target="https://www.uni-due.de/biome/members.shtml" TargetMode="External"/><Relationship Id="rId725" Type="http://schemas.openxmlformats.org/officeDocument/2006/relationships/hyperlink" Target="https://www.uni-due.de/iac/2014_mitarbeiter_seminar.php" TargetMode="External"/><Relationship Id="rId932" Type="http://schemas.openxmlformats.org/officeDocument/2006/relationships/hyperlink" Target="https://www.uni-due.de/myude/team.shtml" TargetMode="External"/><Relationship Id="rId1148" Type="http://schemas.openxmlformats.org/officeDocument/2006/relationships/hyperlink" Target="https://www.uni-due.de/biologiedidaktik/sandmann.php" TargetMode="External"/><Relationship Id="rId157" Type="http://schemas.openxmlformats.org/officeDocument/2006/relationships/hyperlink" Target="https://www.uni-due.de/international/en_team.shtml" TargetMode="External"/><Relationship Id="rId364" Type="http://schemas.openxmlformats.org/officeDocument/2006/relationships/hyperlink" Target="https://www.uni-due.de/ivg/rf/mitarbeiter/mitarbeiter_ivg_liste.php?id=48807" TargetMode="External"/><Relationship Id="rId1008" Type="http://schemas.openxmlformats.org/officeDocument/2006/relationships/hyperlink" Target="https://www.uni-due.de/sozialpsychologie/horstmann" TargetMode="External"/><Relationship Id="rId1215" Type="http://schemas.openxmlformats.org/officeDocument/2006/relationships/hyperlink" Target="https://www.uni-due.de/biwi/schulforschung/annika_gooss_nicht_en.php" TargetMode="External"/><Relationship Id="rId61" Type="http://schemas.openxmlformats.org/officeDocument/2006/relationships/hyperlink" Target="https://www.uni-due.de/chemie/ak_schrader/akkari.php" TargetMode="External"/><Relationship Id="rId571" Type="http://schemas.openxmlformats.org/officeDocument/2006/relationships/hyperlink" Target="https://www.uni-due.de/aglorke/people.php" TargetMode="External"/><Relationship Id="rId669" Type="http://schemas.openxmlformats.org/officeDocument/2006/relationships/hyperlink" Target="https://www.uni-due.de/radiation-biology/staff-new.shtml" TargetMode="External"/><Relationship Id="rId876" Type="http://schemas.openxmlformats.org/officeDocument/2006/relationships/hyperlink" Target="https://www.uni-due.de/iam/team" TargetMode="External"/><Relationship Id="rId19" Type="http://schemas.openxmlformats.org/officeDocument/2006/relationships/hyperlink" Target="https://www.uni-due.de/agbovensiepen/people.php?id=10448" TargetMode="External"/><Relationship Id="rId224" Type="http://schemas.openxmlformats.org/officeDocument/2006/relationships/hyperlink" Target="https://www.uni-due.de/baubetrieb/mitarbeiter-ibb.php" TargetMode="External"/><Relationship Id="rId431" Type="http://schemas.openxmlformats.org/officeDocument/2006/relationships/hyperlink" Target="https://www.uni-due.de/biwi/politische-bildung/kolloquium_mitglieder" TargetMode="External"/><Relationship Id="rId529" Type="http://schemas.openxmlformats.org/officeDocument/2006/relationships/hyperlink" Target="https://www.uni-due.de/agfarle/team/staff_deu.php?pers_id=61" TargetMode="External"/><Relationship Id="rId736" Type="http://schemas.openxmlformats.org/officeDocument/2006/relationships/hyperlink" Target="https://www.uni-due.de/germanistik/purkarthofer/unserteam.php" TargetMode="External"/><Relationship Id="rId1061" Type="http://schemas.openxmlformats.org/officeDocument/2006/relationships/hyperlink" Target="http://www.uni-due.de/wt/" TargetMode="External"/><Relationship Id="rId1159" Type="http://schemas.openxmlformats.org/officeDocument/2006/relationships/hyperlink" Target="https://www.uni-due.de/iaq/personalseite.php?name=gerlmaier" TargetMode="External"/><Relationship Id="rId168" Type="http://schemas.openxmlformats.org/officeDocument/2006/relationships/hyperlink" Target="https://esaga.uni-due.de/ag/levine/members/" TargetMode="External"/><Relationship Id="rId943" Type="http://schemas.openxmlformats.org/officeDocument/2006/relationships/hyperlink" Target="https://www.uni-due.de/aglorke/people.php" TargetMode="External"/><Relationship Id="rId1019" Type="http://schemas.openxmlformats.org/officeDocument/2006/relationships/hyperlink" Target="https://esaga.uni-due.de/alessandro.dangelo/" TargetMode="External"/><Relationship Id="rId72" Type="http://schemas.openxmlformats.org/officeDocument/2006/relationships/hyperlink" Target="https://www.uni-due.de/person/55421" TargetMode="External"/><Relationship Id="rId375" Type="http://schemas.openxmlformats.org/officeDocument/2006/relationships/hyperlink" Target="https://www.uni-due.de/iac/2014_mitarbeiter_seminar.php" TargetMode="External"/><Relationship Id="rId582" Type="http://schemas.openxmlformats.org/officeDocument/2006/relationships/hyperlink" Target="https://www.uni-due.de/germanistik/lum/personen.php" TargetMode="External"/><Relationship Id="rId803" Type="http://schemas.openxmlformats.org/officeDocument/2006/relationships/hyperlink" Target="https://www.uni-due.de/iaq/vortragma.php?name=latniak" TargetMode="External"/><Relationship Id="rId1226" Type="http://schemas.openxmlformats.org/officeDocument/2006/relationships/hyperlink" Target="https://www.uni-due.de/germanistik/beisswenger/teamhamdi.php" TargetMode="External"/><Relationship Id="rId3" Type="http://schemas.openxmlformats.org/officeDocument/2006/relationships/hyperlink" Target="https://www.uni-due.de/agbovensiepen/people.php" TargetMode="External"/><Relationship Id="rId235" Type="http://schemas.openxmlformats.org/officeDocument/2006/relationships/hyperlink" Target="https://www.uni-due.de/psychmeth/team.php" TargetMode="External"/><Relationship Id="rId442" Type="http://schemas.openxmlformats.org/officeDocument/2006/relationships/hyperlink" Target="https://www.uni-due.de/daz-daf/mitarbeitermetaxa.php" TargetMode="External"/><Relationship Id="rId887" Type="http://schemas.openxmlformats.org/officeDocument/2006/relationships/hyperlink" Target="https://www.uni-due.de/biwi/psychologie/personen" TargetMode="External"/><Relationship Id="rId1072" Type="http://schemas.openxmlformats.org/officeDocument/2006/relationships/hyperlink" Target="https://www.uni-due.de/politik/franzke.php" TargetMode="External"/><Relationship Id="rId302" Type="http://schemas.openxmlformats.org/officeDocument/2006/relationships/hyperlink" Target="https://www.uni-due.de/ivg/rf/staff_ivg_list.php" TargetMode="External"/><Relationship Id="rId747" Type="http://schemas.openxmlformats.org/officeDocument/2006/relationships/hyperlink" Target="https://www.uni-due.de/physik/dekanat/personen.php" TargetMode="External"/><Relationship Id="rId954" Type="http://schemas.openxmlformats.org/officeDocument/2006/relationships/hyperlink" Target="https://www.uni-due.de/geschichte/ato_quirin_schweizer.php" TargetMode="External"/><Relationship Id="rId83" Type="http://schemas.openxmlformats.org/officeDocument/2006/relationships/hyperlink" Target="https://esaga.uni-due.de/matteo.costantini/" TargetMode="External"/><Relationship Id="rId179" Type="http://schemas.openxmlformats.org/officeDocument/2006/relationships/hyperlink" Target="https://www.uni-due.de/iaq/abteilung_team?get=aim" TargetMode="External"/><Relationship Id="rId386" Type="http://schemas.openxmlformats.org/officeDocument/2006/relationships/hyperlink" Target="https://www.uni-due.de/sfbtrr247/scientific_staff.php" TargetMode="External"/><Relationship Id="rId593" Type="http://schemas.openxmlformats.org/officeDocument/2006/relationships/hyperlink" Target="https://www.uni-due.de/iaq/vortragma.php?name=micheel" TargetMode="External"/><Relationship Id="rId607" Type="http://schemas.openxmlformats.org/officeDocument/2006/relationships/hyperlink" Target="https://www.uni-due.de/didmath/mitarbeiter_barzel" TargetMode="External"/><Relationship Id="rId814" Type="http://schemas.openxmlformats.org/officeDocument/2006/relationships/hyperlink" Target="https://www.uni-due.de/agfarle/team/staff_deu.php?pers_id=31" TargetMode="External"/><Relationship Id="rId1237" Type="http://schemas.openxmlformats.org/officeDocument/2006/relationships/hyperlink" Target="https://www.uni-due.de/iaq/personalseite.php?name=kellmer" TargetMode="External"/><Relationship Id="rId246" Type="http://schemas.openxmlformats.org/officeDocument/2006/relationships/hyperlink" Target="https://www.uni-due.de/geschichte/wolfgang_bloesel.php" TargetMode="External"/><Relationship Id="rId453" Type="http://schemas.openxmlformats.org/officeDocument/2006/relationships/hyperlink" Target="https://www.uni-due.de/mathematik/personen_en.php" TargetMode="External"/><Relationship Id="rId660" Type="http://schemas.openxmlformats.org/officeDocument/2006/relationships/hyperlink" Target="https://www.uni-due.de/verwaltung/pruefungswesen/mitarbeiter.php" TargetMode="External"/><Relationship Id="rId898" Type="http://schemas.openxmlformats.org/officeDocument/2006/relationships/hyperlink" Target="https://www.uni-due.de/fsr-wiing/mitglieder.php" TargetMode="External"/><Relationship Id="rId1083" Type="http://schemas.openxmlformats.org/officeDocument/2006/relationships/hyperlink" Target="https://se.wiwi.uni-due.de/amelie-hauptstock-m-a/" TargetMode="External"/><Relationship Id="rId106" Type="http://schemas.openxmlformats.org/officeDocument/2006/relationships/hyperlink" Target="https://www.uni-due.de/tul/staff_main.php" TargetMode="External"/><Relationship Id="rId313" Type="http://schemas.openxmlformats.org/officeDocument/2006/relationships/hyperlink" Target="https://www.uni-due.de/digicat/basyurt.php" TargetMode="External"/><Relationship Id="rId758" Type="http://schemas.openxmlformats.org/officeDocument/2006/relationships/hyperlink" Target="https://www.uni-due.de/daz-daf/lehrbeauftragte.php" TargetMode="External"/><Relationship Id="rId965" Type="http://schemas.openxmlformats.org/officeDocument/2006/relationships/hyperlink" Target="https://www.uni-due.de/agfarle/team/staff_deu.php?pers_id=193" TargetMode="External"/><Relationship Id="rId1150" Type="http://schemas.openxmlformats.org/officeDocument/2006/relationships/hyperlink" Target="https://www.uni-due.de/massivbau/mitarbeiter_esser.php" TargetMode="External"/><Relationship Id="rId10" Type="http://schemas.openxmlformats.org/officeDocument/2006/relationships/hyperlink" Target="https://www.uni-due.de/oe/de/mitarbeiter.php" TargetMode="External"/><Relationship Id="rId94" Type="http://schemas.openxmlformats.org/officeDocument/2006/relationships/hyperlink" Target="https://www.uni-due.de/mechatronik/team.php" TargetMode="External"/><Relationship Id="rId397" Type="http://schemas.openxmlformats.org/officeDocument/2006/relationships/hyperlink" Target="https://www.uni-due.de/anglistik/staff" TargetMode="External"/><Relationship Id="rId520" Type="http://schemas.openxmlformats.org/officeDocument/2006/relationships/hyperlink" Target="https://www.uni-due.de/chemie/ak_epple/en/staff/list.php" TargetMode="External"/><Relationship Id="rId618" Type="http://schemas.openxmlformats.org/officeDocument/2006/relationships/hyperlink" Target="https://www.uni-due.de/neuroanatomie/ag_duenker/mitarbeiter" TargetMode="External"/><Relationship Id="rId825" Type="http://schemas.openxmlformats.org/officeDocument/2006/relationships/hyperlink" Target="https://www.uni-due.de/chemie/ak_schrader/mitarbeiter" TargetMode="External"/><Relationship Id="rId1248" Type="http://schemas.openxmlformats.org/officeDocument/2006/relationships/hyperlink" Target="https://www.uni-due.de/leeselab/arne-beermann.php" TargetMode="External"/><Relationship Id="rId257" Type="http://schemas.openxmlformats.org/officeDocument/2006/relationships/hyperlink" Target="https://www.uni-due.de/panalytics/home_en.php" TargetMode="External"/><Relationship Id="rId464" Type="http://schemas.openxmlformats.org/officeDocument/2006/relationships/hyperlink" Target="https://www.uni-due.de/ag-buck/mitarbeiter_buck.php?id=10490" TargetMode="External"/><Relationship Id="rId1010" Type="http://schemas.openxmlformats.org/officeDocument/2006/relationships/hyperlink" Target="https://www.hemf.wiwi.uni-due.de/en/team/aiko-schinke-nendza/" TargetMode="External"/><Relationship Id="rId1094" Type="http://schemas.openxmlformats.org/officeDocument/2006/relationships/hyperlink" Target="https://esaga.uni-due.de/andre.chatzistamatiou/" TargetMode="External"/><Relationship Id="rId1108" Type="http://schemas.openxmlformats.org/officeDocument/2006/relationships/hyperlink" Target="http://www.uni-due.de/in-east/people/werry_andrea.php" TargetMode="External"/><Relationship Id="rId117" Type="http://schemas.openxmlformats.org/officeDocument/2006/relationships/hyperlink" Target="https://www.uni-due.de/baubetrieb/mitarbeiter-ibb.php" TargetMode="External"/><Relationship Id="rId671" Type="http://schemas.openxmlformats.org/officeDocument/2006/relationships/hyperlink" Target="https://www.uni-due.de/ak_schulz/pers_en.php" TargetMode="External"/><Relationship Id="rId769" Type="http://schemas.openxmlformats.org/officeDocument/2006/relationships/hyperlink" Target="https://www.uni-due.de/germanistik/rueg/team.php" TargetMode="External"/><Relationship Id="rId976" Type="http://schemas.openxmlformats.org/officeDocument/2006/relationships/hyperlink" Target="https://www.uni-due.de/schluecker-lab/mitarbeiter.shtml" TargetMode="External"/><Relationship Id="rId324" Type="http://schemas.openxmlformats.org/officeDocument/2006/relationships/hyperlink" Target="https://www.uni-due.de/iaq/en_staff.php" TargetMode="External"/><Relationship Id="rId531" Type="http://schemas.openxmlformats.org/officeDocument/2006/relationships/hyperlink" Target="https://www.uni-due.de/agfarle/team/staff_deu.php?pers_id=61" TargetMode="External"/><Relationship Id="rId629" Type="http://schemas.openxmlformats.org/officeDocument/2006/relationships/hyperlink" Target="https://www.uni-due.de/iaq/vortragma.php?name=rosenbohm" TargetMode="External"/><Relationship Id="rId1161" Type="http://schemas.openxmlformats.org/officeDocument/2006/relationships/hyperlink" Target="https://www.uni-due.de/graduiertenkolleg_1919/zawadzki_anja.php" TargetMode="External"/><Relationship Id="rId1259" Type="http://schemas.openxmlformats.org/officeDocument/2006/relationships/hyperlink" Target="https://www.uni-due.de/de/presse/bergmeister.php" TargetMode="External"/><Relationship Id="rId836" Type="http://schemas.openxmlformats.org/officeDocument/2006/relationships/hyperlink" Target="https://learninglab.uni-due.de/elnrw/buchseite/4509" TargetMode="External"/><Relationship Id="rId1021" Type="http://schemas.openxmlformats.org/officeDocument/2006/relationships/hyperlink" Target="https://www.uni-due.de/kunst-kuwiss/d20_mit_woyde.php" TargetMode="External"/><Relationship Id="rId1119" Type="http://schemas.openxmlformats.org/officeDocument/2006/relationships/hyperlink" Target="mailto:andreas.gastel@uni-due.de" TargetMode="External"/><Relationship Id="rId903" Type="http://schemas.openxmlformats.org/officeDocument/2006/relationships/hyperlink" Target="https://www.rca.uni-due.de/team-kontakt/" TargetMode="External"/><Relationship Id="rId32" Type="http://schemas.openxmlformats.org/officeDocument/2006/relationships/hyperlink" Target="https://www.hemf.wiwi.uni-due.de/en/team/" TargetMode="External"/><Relationship Id="rId181" Type="http://schemas.openxmlformats.org/officeDocument/2006/relationships/hyperlink" Target="https://www.uni-due.de/soziooekonomie/personen" TargetMode="External"/><Relationship Id="rId279" Type="http://schemas.openxmlformats.org/officeDocument/2006/relationships/hyperlink" Target="https://www.uni-due.de/iac/2014_mitarbeiter_seminar.php" TargetMode="External"/><Relationship Id="rId486" Type="http://schemas.openxmlformats.org/officeDocument/2006/relationships/hyperlink" Target="https://www.uni-due.de/iaq/vortragma.php?name=latniak" TargetMode="External"/><Relationship Id="rId693" Type="http://schemas.openxmlformats.org/officeDocument/2006/relationships/hyperlink" Target="https://esaga.uni-due.de/ag/greb/members/" TargetMode="External"/><Relationship Id="rId139" Type="http://schemas.openxmlformats.org/officeDocument/2006/relationships/hyperlink" Target="https://www.uni-due.de/tul/staff_main.php" TargetMode="External"/><Relationship Id="rId346" Type="http://schemas.openxmlformats.org/officeDocument/2006/relationships/hyperlink" Target="https://www.uni-due.de/sozialpsychologie/team" TargetMode="External"/><Relationship Id="rId553" Type="http://schemas.openxmlformats.org/officeDocument/2006/relationships/hyperlink" Target="https://esaga.uni-due.de/matteo.costantini/" TargetMode="External"/><Relationship Id="rId760" Type="http://schemas.openxmlformats.org/officeDocument/2006/relationships/hyperlink" Target="https://www.uni-due.de/politik/personen.php" TargetMode="External"/><Relationship Id="rId998" Type="http://schemas.openxmlformats.org/officeDocument/2006/relationships/hyperlink" Target="https://www.uni-due.de/aks/aks_team_en.php" TargetMode="External"/><Relationship Id="rId1183" Type="http://schemas.openxmlformats.org/officeDocument/2006/relationships/hyperlink" Target="https://www.uni-due.de/graduiertenkolleg_1919/schmidt_anna.php" TargetMode="External"/><Relationship Id="rId206" Type="http://schemas.openxmlformats.org/officeDocument/2006/relationships/hyperlink" Target="https://www.uni-due.de/es/studentworkers.php" TargetMode="External"/><Relationship Id="rId413" Type="http://schemas.openxmlformats.org/officeDocument/2006/relationships/hyperlink" Target="https://www.uni-due.de/zwu/members.php" TargetMode="External"/><Relationship Id="rId858" Type="http://schemas.openxmlformats.org/officeDocument/2006/relationships/hyperlink" Target="https://paluno.uni-due.de/unser-institut/team" TargetMode="External"/><Relationship Id="rId1043" Type="http://schemas.openxmlformats.org/officeDocument/2006/relationships/hyperlink" Target="http://www.uni-due.de/bhe/possberg.php" TargetMode="External"/><Relationship Id="rId620" Type="http://schemas.openxmlformats.org/officeDocument/2006/relationships/hyperlink" Target="https://www.uni-due.de/verfahrenstechnik/staff.shtml" TargetMode="External"/><Relationship Id="rId718" Type="http://schemas.openxmlformats.org/officeDocument/2006/relationships/hyperlink" Target="https://www.uni-due.de/philosophie/personen.php" TargetMode="External"/><Relationship Id="rId925" Type="http://schemas.openxmlformats.org/officeDocument/2006/relationships/hyperlink" Target="https://www.uni-due.de/personalrat/mitglieder.php" TargetMode="External"/><Relationship Id="rId1250" Type="http://schemas.openxmlformats.org/officeDocument/2006/relationships/hyperlink" Target="https://www.uni-due.de/politik/soennichsen.php" TargetMode="External"/><Relationship Id="rId1110" Type="http://schemas.openxmlformats.org/officeDocument/2006/relationships/hyperlink" Target="https://www.wiwi.uni-due.de/studium/dozenten/prof-dr-andreas-behr-108/" TargetMode="External"/><Relationship Id="rId1208" Type="http://schemas.openxmlformats.org/officeDocument/2006/relationships/hyperlink" Target="https://www.uni-due.de/soziologie/becker_a.php" TargetMode="External"/><Relationship Id="rId54" Type="http://schemas.openxmlformats.org/officeDocument/2006/relationships/hyperlink" Target="https://www.uni-due.de/chemie/ak_jansen/en_personen.php" TargetMode="External"/><Relationship Id="rId270" Type="http://schemas.openxmlformats.org/officeDocument/2006/relationships/hyperlink" Target="https://www.uni-due.de/germanistik/mitarbeiterinnen" TargetMode="External"/><Relationship Id="rId130" Type="http://schemas.openxmlformats.org/officeDocument/2006/relationships/hyperlink" Target="https://www.uni-due.de/ag-buck/mitarbeiter_buck.php?id=10489" TargetMode="External"/><Relationship Id="rId368" Type="http://schemas.openxmlformats.org/officeDocument/2006/relationships/hyperlink" Target="https://www.uni-due.de/akhaberhauer/mitarbeiter_neu" TargetMode="External"/><Relationship Id="rId575" Type="http://schemas.openxmlformats.org/officeDocument/2006/relationships/hyperlink" Target="https://www.uni-due.de/daz-daf/lehrbeauftragte.php" TargetMode="External"/><Relationship Id="rId782" Type="http://schemas.openxmlformats.org/officeDocument/2006/relationships/hyperlink" Target="https://www.uni-due.de/aglorke/people.php" TargetMode="External"/><Relationship Id="rId228" Type="http://schemas.openxmlformats.org/officeDocument/2006/relationships/hyperlink" Target="https://www.uni-due.de/zmb/members/index.php" TargetMode="External"/><Relationship Id="rId435" Type="http://schemas.openxmlformats.org/officeDocument/2006/relationships/hyperlink" Target="https://www.uni-due.de/bhe/team.php" TargetMode="External"/><Relationship Id="rId642" Type="http://schemas.openxmlformats.org/officeDocument/2006/relationships/hyperlink" Target="https://www.uni-due.de/agfarle/team/staff_deu.php?pers_id=215" TargetMode="External"/><Relationship Id="rId1065" Type="http://schemas.openxmlformats.org/officeDocument/2006/relationships/hyperlink" Target="https://campus.uni-due.de/lsf/rds?state=wsearchv&amp;search=2&amp;veranstaltung.veranstid=247907" TargetMode="External"/><Relationship Id="rId1272" Type="http://schemas.openxmlformats.org/officeDocument/2006/relationships/hyperlink" Target="https://www.uni-due.de/germanistik/niederlandistik/pia_awater.php" TargetMode="External"/><Relationship Id="rId502" Type="http://schemas.openxmlformats.org/officeDocument/2006/relationships/hyperlink" Target="https://esaga.uni-due.de/ag/nickel/members/" TargetMode="External"/><Relationship Id="rId947" Type="http://schemas.openxmlformats.org/officeDocument/2006/relationships/hyperlink" Target="https://www.uni-due.de/aquatische_oekosystemforschung/mitarbeiter" TargetMode="External"/><Relationship Id="rId1132" Type="http://schemas.openxmlformats.org/officeDocument/2006/relationships/hyperlink" Target="https://www.uni-due.de/geschichte/christoph_marx.php" TargetMode="External"/><Relationship Id="rId76" Type="http://schemas.openxmlformats.org/officeDocument/2006/relationships/hyperlink" Target="https://www.uni-due.de/anglistik/british_and_anglophone_literature_and_culture/von_wald_adam.shtml" TargetMode="External"/><Relationship Id="rId807" Type="http://schemas.openxmlformats.org/officeDocument/2006/relationships/hyperlink" Target="https://www.uni-due.de/mathematik/personen_en.php" TargetMode="External"/><Relationship Id="rId292" Type="http://schemas.openxmlformats.org/officeDocument/2006/relationships/hyperlink" Target="https://www.uni-due.de/computationalmechanics/staff_en1.shtml" TargetMode="External"/><Relationship Id="rId597" Type="http://schemas.openxmlformats.org/officeDocument/2006/relationships/hyperlink" Target="https://www.uni-due.de/iaq/vortragma.php?name=bosch" TargetMode="External"/><Relationship Id="rId152" Type="http://schemas.openxmlformats.org/officeDocument/2006/relationships/hyperlink" Target="https://www.uni-due.de/phycology/team" TargetMode="External"/><Relationship Id="rId457" Type="http://schemas.openxmlformats.org/officeDocument/2006/relationships/hyperlink" Target="https://esaga.uni-due.de/ag/paskunas/members/" TargetMode="External"/><Relationship Id="rId1087" Type="http://schemas.openxmlformats.org/officeDocument/2006/relationships/hyperlink" Target="https://www.uni-due.de/srs/person.php?Id=32" TargetMode="External"/><Relationship Id="rId664" Type="http://schemas.openxmlformats.org/officeDocument/2006/relationships/hyperlink" Target="https://www.uni-due.de/berupaed/en/team.php" TargetMode="External"/><Relationship Id="rId871" Type="http://schemas.openxmlformats.org/officeDocument/2006/relationships/hyperlink" Target="https://www.uni-due.de/mathematik/personen_en.php" TargetMode="External"/><Relationship Id="rId969" Type="http://schemas.openxmlformats.org/officeDocument/2006/relationships/hyperlink" Target="https://www.hemf.wiwi.uni-due.de/en/team/christoph-weber/" TargetMode="External"/><Relationship Id="rId317" Type="http://schemas.openxmlformats.org/officeDocument/2006/relationships/hyperlink" Target="https://paluno.uni-due.de/en/our-institute/team" TargetMode="External"/><Relationship Id="rId524" Type="http://schemas.openxmlformats.org/officeDocument/2006/relationships/hyperlink" Target="https://www.uni-due.de/physik/wucher/personal.php" TargetMode="External"/><Relationship Id="rId731" Type="http://schemas.openxmlformats.org/officeDocument/2006/relationships/hyperlink" Target="https://www.uni-due.de/kowi/mukom/team" TargetMode="External"/><Relationship Id="rId1154" Type="http://schemas.openxmlformats.org/officeDocument/2006/relationships/hyperlink" Target="http://www.uni-due.de/klimatologie/Melkonyan.php" TargetMode="External"/><Relationship Id="rId98" Type="http://schemas.openxmlformats.org/officeDocument/2006/relationships/hyperlink" Target="https://www.uni-due.de/ag-mittendorff/teammittendorff.php" TargetMode="External"/><Relationship Id="rId829" Type="http://schemas.openxmlformats.org/officeDocument/2006/relationships/hyperlink" Target="https://www.uni-due.de/biwi/mitarbeiter.php?id=51329" TargetMode="External"/><Relationship Id="rId1014" Type="http://schemas.openxmlformats.org/officeDocument/2006/relationships/hyperlink" Target="https://www.uni-due.de/person/62264" TargetMode="External"/><Relationship Id="rId1221" Type="http://schemas.openxmlformats.org/officeDocument/2006/relationships/hyperlink" Target="https://bibliographie.ub.uni-due.de/servlets/solr/select?q=%2Bperson_aut%3A%22Amrhein%22+%2Bstatus%3A%22confirmed%22&amp;fl=*&amp;sort=year+desc&amp;rows=10&amp;version=4.5&amp;mask=search.xed" TargetMode="External"/><Relationship Id="rId25" Type="http://schemas.openxmlformats.org/officeDocument/2006/relationships/hyperlink" Target="https://www.uni-due.de/media-psych-edu/team.php" TargetMode="External"/><Relationship Id="rId174" Type="http://schemas.openxmlformats.org/officeDocument/2006/relationships/hyperlink" Target="https://www.uni-due.de/mechatronik/team/kracht.php" TargetMode="External"/><Relationship Id="rId381" Type="http://schemas.openxmlformats.org/officeDocument/2006/relationships/hyperlink" Target="https://www.uni-due.de/physik/twist/group_members.php" TargetMode="External"/><Relationship Id="rId241" Type="http://schemas.openxmlformats.org/officeDocument/2006/relationships/hyperlink" Target="https://www.uni-due.de/agbovensiepen/people.php" TargetMode="External"/><Relationship Id="rId479" Type="http://schemas.openxmlformats.org/officeDocument/2006/relationships/hyperlink" Target="https://www.uni-due.de/agfarle/team/staff_deu.php?pers_id=193" TargetMode="External"/><Relationship Id="rId686" Type="http://schemas.openxmlformats.org/officeDocument/2006/relationships/hyperlink" Target="https://www.uni-due.de/geschichte/frank_becker.php" TargetMode="External"/><Relationship Id="rId893" Type="http://schemas.openxmlformats.org/officeDocument/2006/relationships/hyperlink" Target="https://www.uni-due.de/iaq/en_staff.php" TargetMode="External"/><Relationship Id="rId339" Type="http://schemas.openxmlformats.org/officeDocument/2006/relationships/hyperlink" Target="https://www.uni-due.de/jcf-duisburg-essen/mitglieder.shtml" TargetMode="External"/><Relationship Id="rId546" Type="http://schemas.openxmlformats.org/officeDocument/2006/relationships/hyperlink" Target="https://www.uni-due.de/zmb/strukturelle-medizinische-biochemie/team.php" TargetMode="External"/><Relationship Id="rId753" Type="http://schemas.openxmlformats.org/officeDocument/2006/relationships/hyperlink" Target="https://www.uni-due.de/biwi/psychologie/personen" TargetMode="External"/><Relationship Id="rId1176" Type="http://schemas.openxmlformats.org/officeDocument/2006/relationships/hyperlink" Target="https://www.uni-due.de/radiation-biology/annabroich.php" TargetMode="External"/><Relationship Id="rId101" Type="http://schemas.openxmlformats.org/officeDocument/2006/relationships/hyperlink" Target="https://www.uni-due.de/empi/rf/mitarbeiter" TargetMode="External"/><Relationship Id="rId406" Type="http://schemas.openxmlformats.org/officeDocument/2006/relationships/hyperlink" Target="https://www.uni-due.de/iac/2014_mitarbeiter_seminar.php" TargetMode="External"/><Relationship Id="rId960" Type="http://schemas.openxmlformats.org/officeDocument/2006/relationships/hyperlink" Target="https://www.uni-due.de/iac/2014_mitarbeiter_seminar.php" TargetMode="External"/><Relationship Id="rId1036" Type="http://schemas.openxmlformats.org/officeDocument/2006/relationships/hyperlink" Target="https://www.uni-due.de/agfarle/publikationen/publications_personal_deu.php?pers_id=229" TargetMode="External"/><Relationship Id="rId1243" Type="http://schemas.openxmlformats.org/officeDocument/2006/relationships/hyperlink" Target="https://www.uni-due.de/biwi/allgemeine-paedagogik/lehrbeauftragte.php" TargetMode="External"/><Relationship Id="rId613" Type="http://schemas.openxmlformats.org/officeDocument/2006/relationships/hyperlink" Target="https://www.uni-due.de/philosophie/personen.php" TargetMode="External"/><Relationship Id="rId820" Type="http://schemas.openxmlformats.org/officeDocument/2006/relationships/hyperlink" Target="https://www.uni-due.de/geschichte/antonia_konrads.php" TargetMode="External"/><Relationship Id="rId918" Type="http://schemas.openxmlformats.org/officeDocument/2006/relationships/hyperlink" Target="https://www.uni-due.de/zwu/members.php" TargetMode="External"/><Relationship Id="rId1103" Type="http://schemas.openxmlformats.org/officeDocument/2006/relationships/hyperlink" Target="https://esaga.uni-due.de/andrea.marrama/" TargetMode="External"/><Relationship Id="rId47" Type="http://schemas.openxmlformats.org/officeDocument/2006/relationships/hyperlink" Target="https://www.uni-due.de/geschichte/ato_quirin_schweizer.php" TargetMode="External"/><Relationship Id="rId196" Type="http://schemas.openxmlformats.org/officeDocument/2006/relationships/hyperlink" Target="https://www.uni-due.de/physik/wucher/personal.php" TargetMode="External"/><Relationship Id="rId263" Type="http://schemas.openxmlformats.org/officeDocument/2006/relationships/hyperlink" Target="https://www.uni-due.de/biwi/koenig/koenig_en.php" TargetMode="External"/><Relationship Id="rId470" Type="http://schemas.openxmlformats.org/officeDocument/2006/relationships/hyperlink" Target="https://www.uni-due.de/numerik/people.shtml" TargetMode="External"/><Relationship Id="rId123" Type="http://schemas.openxmlformats.org/officeDocument/2006/relationships/hyperlink" Target="https://www.uni-due.de/statik/de/team" TargetMode="External"/><Relationship Id="rId330" Type="http://schemas.openxmlformats.org/officeDocument/2006/relationships/hyperlink" Target="https://www.uni-due.de/abz/team" TargetMode="External"/><Relationship Id="rId568" Type="http://schemas.openxmlformats.org/officeDocument/2006/relationships/hyperlink" Target="https://esaga.uni-due.de/ag/levine/members/" TargetMode="External"/><Relationship Id="rId775" Type="http://schemas.openxmlformats.org/officeDocument/2006/relationships/hyperlink" Target="https://www.uni-due.de/for2974/mitarbeitende.php" TargetMode="External"/><Relationship Id="rId982" Type="http://schemas.openxmlformats.org/officeDocument/2006/relationships/hyperlink" Target="https://www.uni-due.de/zwu/members.php" TargetMode="External"/><Relationship Id="rId1198" Type="http://schemas.openxmlformats.org/officeDocument/2006/relationships/hyperlink" Target="mailto:anne-kristin.pusch@uni-due.de" TargetMode="External"/><Relationship Id="rId428" Type="http://schemas.openxmlformats.org/officeDocument/2006/relationships/hyperlink" Target="https://www.uni-due.de/fertigungstechnik/mitarbeiter.php" TargetMode="External"/><Relationship Id="rId635" Type="http://schemas.openxmlformats.org/officeDocument/2006/relationships/hyperlink" Target="https://www.uni-due.de/zmb/strukturelle-medizinische-biochemie/team.php" TargetMode="External"/><Relationship Id="rId842" Type="http://schemas.openxmlformats.org/officeDocument/2006/relationships/hyperlink" Target="https://www.uni-due.de/ivg/rf/staff_ivg_list.php" TargetMode="External"/><Relationship Id="rId1058" Type="http://schemas.openxmlformats.org/officeDocument/2006/relationships/hyperlink" Target="https://esaga.uni-due.de/alex.pyvovarov/" TargetMode="External"/><Relationship Id="rId1265" Type="http://schemas.openxmlformats.org/officeDocument/2006/relationships/hyperlink" Target="https://www.uni-due.de/person/59844" TargetMode="External"/><Relationship Id="rId702" Type="http://schemas.openxmlformats.org/officeDocument/2006/relationships/hyperlink" Target="https://www.uni-due.de/biwi/bawb/personen" TargetMode="External"/><Relationship Id="rId1125" Type="http://schemas.openxmlformats.org/officeDocument/2006/relationships/hyperlink" Target="https://sse.uni-due.de/en/about-us/team/dr-andreas-metzger" TargetMode="External"/><Relationship Id="rId69" Type="http://schemas.openxmlformats.org/officeDocument/2006/relationships/hyperlink" Target="https://www.uni-due.de/imperia/md/content/aac/mallik_abul.jpg" TargetMode="External"/><Relationship Id="rId285" Type="http://schemas.openxmlformats.org/officeDocument/2006/relationships/hyperlink" Target="https://www.uni-due.de/materials/mitarbeiter.shtml" TargetMode="External"/><Relationship Id="rId492" Type="http://schemas.openxmlformats.org/officeDocument/2006/relationships/hyperlink" Target="https://www.uni-due.de/kunst-kuwiss/d20_kuk_lb_kupr.php" TargetMode="External"/><Relationship Id="rId797" Type="http://schemas.openxmlformats.org/officeDocument/2006/relationships/hyperlink" Target="https://www.uni-due.de/srs/person.php?Id=100" TargetMode="External"/><Relationship Id="rId145" Type="http://schemas.openxmlformats.org/officeDocument/2006/relationships/hyperlink" Target="https://www.uni-due.de/proviel/team" TargetMode="External"/><Relationship Id="rId352" Type="http://schemas.openxmlformats.org/officeDocument/2006/relationships/hyperlink" Target="https://www.uni-due.de/philosophie/bernd_graefrath.php" TargetMode="External"/><Relationship Id="rId212" Type="http://schemas.openxmlformats.org/officeDocument/2006/relationships/hyperlink" Target="https://paluno.uni-due.de/en/our-institute/team" TargetMode="External"/><Relationship Id="rId657" Type="http://schemas.openxmlformats.org/officeDocument/2006/relationships/hyperlink" Target="https://www.hemf.wiwi.uni-due.de/en/team/" TargetMode="External"/><Relationship Id="rId864" Type="http://schemas.openxmlformats.org/officeDocument/2006/relationships/hyperlink" Target="https://www.uni-due.de/iwis/vorstand_und_team.php" TargetMode="External"/><Relationship Id="rId517" Type="http://schemas.openxmlformats.org/officeDocument/2006/relationships/hyperlink" Target="https://www.uni-due.de/myude/team.shtml" TargetMode="External"/><Relationship Id="rId724" Type="http://schemas.openxmlformats.org/officeDocument/2006/relationships/hyperlink" Target="https://www.uni-due.de/iaq/vortragma.php?name=lehndorff" TargetMode="External"/><Relationship Id="rId931" Type="http://schemas.openxmlformats.org/officeDocument/2006/relationships/hyperlink" Target="https://www.uni-due.de/germanistik/litdid/lehrbeauftragte.shtml" TargetMode="External"/><Relationship Id="rId1147" Type="http://schemas.openxmlformats.org/officeDocument/2006/relationships/hyperlink" Target="https://www.uni-due.de/swe/angelaborchert.php" TargetMode="External"/><Relationship Id="rId60" Type="http://schemas.openxmlformats.org/officeDocument/2006/relationships/hyperlink" Target="http://www.uni-due.de/zim/services/suchdienste/mitarbeiter.php?id=60510&amp;vcard=" TargetMode="External"/><Relationship Id="rId1007" Type="http://schemas.openxmlformats.org/officeDocument/2006/relationships/hyperlink" Target="http://www.uni-due.de/person/61800" TargetMode="External"/><Relationship Id="rId1214" Type="http://schemas.openxmlformats.org/officeDocument/2006/relationships/hyperlink" Target="https://www.uni-due.de/mfi/tonnius" TargetMode="External"/><Relationship Id="rId18" Type="http://schemas.openxmlformats.org/officeDocument/2006/relationships/hyperlink" Target="https://www.uni-due.de/geschichte/wilfried_loth.php" TargetMode="External"/><Relationship Id="rId167" Type="http://schemas.openxmlformats.org/officeDocument/2006/relationships/hyperlink" Target="https://www.uni-due.de/biwi/psychologie/personen.php?id=62757" TargetMode="External"/><Relationship Id="rId374" Type="http://schemas.openxmlformats.org/officeDocument/2006/relationships/hyperlink" Target="https://www.uni-due.de/ate/team/team.php" TargetMode="External"/><Relationship Id="rId581" Type="http://schemas.openxmlformats.org/officeDocument/2006/relationships/hyperlink" Target="https://paluno.uni-due.de/en/our-institute/team" TargetMode="External"/><Relationship Id="rId234" Type="http://schemas.openxmlformats.org/officeDocument/2006/relationships/hyperlink" Target="https://www.uni-due.de/mentoring-beratung/team_12-13.php" TargetMode="External"/><Relationship Id="rId679" Type="http://schemas.openxmlformats.org/officeDocument/2006/relationships/hyperlink" Target="https://www.uni-due.de/zmb/strukturelle-medizinische-biochemie/team.php" TargetMode="External"/><Relationship Id="rId886" Type="http://schemas.openxmlformats.org/officeDocument/2006/relationships/hyperlink" Target="https://www.uni-due.de/mentoring-beratung/team_18-19.php" TargetMode="External"/><Relationship Id="rId2" Type="http://schemas.openxmlformats.org/officeDocument/2006/relationships/hyperlink" Target="https://www.uni-due.de/iac/2014_mitarbeiter_seminar.php" TargetMode="External"/><Relationship Id="rId441" Type="http://schemas.openxmlformats.org/officeDocument/2006/relationships/hyperlink" Target="https://www.uni-due.de/daz-macht-schule/mitarbeiter" TargetMode="External"/><Relationship Id="rId539" Type="http://schemas.openxmlformats.org/officeDocument/2006/relationships/hyperlink" Target="https://www.uni-due.de/kompromisskulturen/weitere_mitarbeitende.php" TargetMode="External"/><Relationship Id="rId746" Type="http://schemas.openxmlformats.org/officeDocument/2006/relationships/hyperlink" Target="https://www.uni-due.de/gesellschaftswissenschaften/profilschwerpunkt/Mitglieder.shtml" TargetMode="External"/><Relationship Id="rId1071" Type="http://schemas.openxmlformats.org/officeDocument/2006/relationships/hyperlink" Target="https://www.uni-due.de/baubetrieb/zdankina.php" TargetMode="External"/><Relationship Id="rId1169" Type="http://schemas.openxmlformats.org/officeDocument/2006/relationships/hyperlink" Target="http://www.uni-due.de/bifo/team_liegmann.php" TargetMode="External"/><Relationship Id="rId301" Type="http://schemas.openxmlformats.org/officeDocument/2006/relationships/hyperlink" Target="https://www.uni-due.de/agfarle/team/staff_deu.php?pers_id=66" TargetMode="External"/><Relationship Id="rId953" Type="http://schemas.openxmlformats.org/officeDocument/2006/relationships/hyperlink" Target="https://www.uni-due.de/geschichte/ato_quirin_schweizer.php" TargetMode="External"/><Relationship Id="rId1029" Type="http://schemas.openxmlformats.org/officeDocument/2006/relationships/hyperlink" Target="http://www.uni-due.de/person/63146" TargetMode="External"/><Relationship Id="rId1236" Type="http://schemas.openxmlformats.org/officeDocument/2006/relationships/hyperlink" Target="https://se.wiwi.uni-due.de/team/arian-storch-a-d-l/" TargetMode="External"/><Relationship Id="rId82" Type="http://schemas.openxmlformats.org/officeDocument/2006/relationships/hyperlink" Target="https://esaga.uni-due.de/ag/esnault/members/" TargetMode="External"/><Relationship Id="rId606" Type="http://schemas.openxmlformats.org/officeDocument/2006/relationships/hyperlink" Target="https://www.uni-due.de/zlv/geschaeftsstelle.php" TargetMode="External"/><Relationship Id="rId813" Type="http://schemas.openxmlformats.org/officeDocument/2006/relationships/hyperlink" Target="https://www.uni-due.de/mathematik/ag_winter/team_previous.php" TargetMode="External"/><Relationship Id="rId189" Type="http://schemas.openxmlformats.org/officeDocument/2006/relationships/hyperlink" Target="https://www.uni-due.de/empi/rf/mitarbeiter" TargetMode="External"/><Relationship Id="rId396" Type="http://schemas.openxmlformats.org/officeDocument/2006/relationships/hyperlink" Target="https://www.uni-due.de/politik/personen.php" TargetMode="External"/><Relationship Id="rId256" Type="http://schemas.openxmlformats.org/officeDocument/2006/relationships/hyperlink" Target="https://www.uni-due.de/iac/2014_mitarbeiter_seminar.php" TargetMode="External"/><Relationship Id="rId463" Type="http://schemas.openxmlformats.org/officeDocument/2006/relationships/hyperlink" Target="https://www.uni-due.de/nts/mitarbeiter.php" TargetMode="External"/><Relationship Id="rId670" Type="http://schemas.openxmlformats.org/officeDocument/2006/relationships/hyperlink" Target="https://www.neg.msm.uni-due.de/en/team/" TargetMode="External"/><Relationship Id="rId1093" Type="http://schemas.openxmlformats.org/officeDocument/2006/relationships/hyperlink" Target="https://esaga.uni-due.de/anastasia.stavrova/" TargetMode="External"/><Relationship Id="rId116" Type="http://schemas.openxmlformats.org/officeDocument/2006/relationships/hyperlink" Target="https://www.hemf.wiwi.uni-due.de/en/team/" TargetMode="External"/><Relationship Id="rId323" Type="http://schemas.openxmlformats.org/officeDocument/2006/relationships/hyperlink" Target="https://www.uni-due.de/biwi/psychologie/personen" TargetMode="External"/><Relationship Id="rId530" Type="http://schemas.openxmlformats.org/officeDocument/2006/relationships/hyperlink" Target="https://www.uni-due.de/agfarle/team/staff_deu.php?pers_id=31" TargetMode="External"/><Relationship Id="rId768" Type="http://schemas.openxmlformats.org/officeDocument/2006/relationships/hyperlink" Target="https://www.uni-due.de/kognitionspsychologie/teamseite" TargetMode="External"/><Relationship Id="rId975" Type="http://schemas.openxmlformats.org/officeDocument/2006/relationships/hyperlink" Target="https://www.uni-due.de/germanistik/niederlandistik/sprechstunden.php" TargetMode="External"/><Relationship Id="rId1160" Type="http://schemas.openxmlformats.org/officeDocument/2006/relationships/hyperlink" Target="http://www.uni-due.de/klimatologie/goldbach.php" TargetMode="External"/><Relationship Id="rId628" Type="http://schemas.openxmlformats.org/officeDocument/2006/relationships/hyperlink" Target="https://www.uni-due.de/graduiertenkolleg_1919/assozierte_mitglieder.php" TargetMode="External"/><Relationship Id="rId835" Type="http://schemas.openxmlformats.org/officeDocument/2006/relationships/hyperlink" Target="https://www.uni-due.de/digicat/clausen.php" TargetMode="External"/><Relationship Id="rId1258" Type="http://schemas.openxmlformats.org/officeDocument/2006/relationships/hyperlink" Target="https://www.uni-due.de/biodiversitaet/mitarbeiter-staff.shtml" TargetMode="External"/><Relationship Id="rId1020" Type="http://schemas.openxmlformats.org/officeDocument/2006/relationships/hyperlink" Target="https://www.uni-due.de/physik/twist/alessandro_pignedoli.php" TargetMode="External"/><Relationship Id="rId1118" Type="http://schemas.openxmlformats.org/officeDocument/2006/relationships/hyperlink" Target="https://www.uni-due.de/es/en/en_erbsloeh.php" TargetMode="External"/><Relationship Id="rId902" Type="http://schemas.openxmlformats.org/officeDocument/2006/relationships/hyperlink" Target="https://esaga.uni-due.de/ag/greb/members/" TargetMode="External"/><Relationship Id="rId31" Type="http://schemas.openxmlformats.org/officeDocument/2006/relationships/hyperlink" Target="https://www.uni-due.de/aac/current_staff.shtml" TargetMode="External"/><Relationship Id="rId180" Type="http://schemas.openxmlformats.org/officeDocument/2006/relationships/hyperlink" Target="https://www.uni-due.de/chemie/ak_epple/en/staff/list.php" TargetMode="External"/><Relationship Id="rId278" Type="http://schemas.openxmlformats.org/officeDocument/2006/relationships/hyperlink" Target="https://www.uni-due.de/scies/staff.s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eg.ruhr-uni-bochum.de/" TargetMode="External"/><Relationship Id="rId2" Type="http://schemas.openxmlformats.org/officeDocument/2006/relationships/hyperlink" Target="https://www.ruhr-uni-bochum.de/ffm/Lehrstuehle/Lehrstuhl-VI/mitarbeiter.html" TargetMode="External"/><Relationship Id="rId1" Type="http://schemas.openxmlformats.org/officeDocument/2006/relationships/hyperlink" Target="https://validator.w3.org/nu/?doc=https%3A%2F%2Fwww.gmg.ruhr-uni-bochum.de%2Fueber-uns%2Fmitarbeitende" TargetMode="External"/><Relationship Id="rId5" Type="http://schemas.openxmlformats.org/officeDocument/2006/relationships/table" Target="../tables/table3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51ED-372B-4C33-A0ED-4DC14857FE31}">
  <sheetPr codeName="Tabelle1"/>
  <dimension ref="A1:AB694"/>
  <sheetViews>
    <sheetView topLeftCell="A127" workbookViewId="0">
      <selection activeCell="B166" sqref="B166"/>
    </sheetView>
  </sheetViews>
  <sheetFormatPr baseColWidth="10" defaultRowHeight="15" x14ac:dyDescent="0.25"/>
  <cols>
    <col min="1" max="1" width="7.140625" customWidth="1"/>
    <col min="2" max="2" width="28.5703125" customWidth="1"/>
    <col min="3" max="6" width="21.42578125" customWidth="1"/>
    <col min="7" max="7" width="14.28515625" customWidth="1"/>
    <col min="8" max="12" width="8.5703125" customWidth="1"/>
    <col min="13" max="16" width="11.42578125" customWidth="1"/>
    <col min="17" max="19" width="21.42578125" customWidth="1"/>
    <col min="20" max="20" width="11.42578125" customWidth="1"/>
    <col min="28" max="28" width="11.42578125" style="2"/>
  </cols>
  <sheetData>
    <row r="1" spans="1:20" x14ac:dyDescent="0.25">
      <c r="A1" t="s">
        <v>8076</v>
      </c>
      <c r="B1" t="s">
        <v>8077</v>
      </c>
      <c r="C1" t="s">
        <v>8078</v>
      </c>
      <c r="D1" t="s">
        <v>8079</v>
      </c>
      <c r="E1" t="s">
        <v>8080</v>
      </c>
      <c r="F1" t="s">
        <v>8081</v>
      </c>
      <c r="G1" t="s">
        <v>8082</v>
      </c>
      <c r="H1" t="s">
        <v>8260</v>
      </c>
      <c r="I1" t="s">
        <v>8261</v>
      </c>
      <c r="J1" t="s">
        <v>8262</v>
      </c>
      <c r="K1" t="s">
        <v>8100</v>
      </c>
      <c r="L1" t="s">
        <v>8259</v>
      </c>
      <c r="M1" t="s">
        <v>8098</v>
      </c>
      <c r="N1" t="s">
        <v>8263</v>
      </c>
      <c r="O1" t="s">
        <v>8103</v>
      </c>
      <c r="P1" t="s">
        <v>8099</v>
      </c>
      <c r="Q1" t="s">
        <v>8264</v>
      </c>
      <c r="R1" t="s">
        <v>8267</v>
      </c>
      <c r="S1" t="s">
        <v>8265</v>
      </c>
    </row>
    <row r="2" spans="1:20" x14ac:dyDescent="0.25">
      <c r="A2">
        <v>16233</v>
      </c>
      <c r="B2" t="s">
        <v>6214</v>
      </c>
      <c r="C2" t="s">
        <v>6215</v>
      </c>
      <c r="D2" t="s">
        <v>6216</v>
      </c>
      <c r="E2" t="s">
        <v>6217</v>
      </c>
      <c r="F2" t="s">
        <v>6218</v>
      </c>
      <c r="G2" t="s">
        <v>80</v>
      </c>
      <c r="H2" t="b">
        <f>LEN(UDE_Truth[[#This Row],[Position]])=0</f>
        <v>0</v>
      </c>
      <c r="I2" t="b">
        <f>LEN(UDE_Truth[[#This Row],[Institut]])=0</f>
        <v>0</v>
      </c>
      <c r="J2" t="b">
        <f>NOT(OR(ISNUMBER(SEARCH("wiss.",UDE_Truth[[#This Row],[Position]])),ISNUMBER(SEARCH("wissenschaftl",UDE_Truth[[#This Row],[Position]])),ISNUMBER(SEARCH("professor",UDE_Truth[[#This Row],[Position]]))))</f>
        <v>0</v>
      </c>
      <c r="K2" t="b">
        <f>OR(ISNUMBER(SEARCH("sachbearb",UDE_Truth[[#This Row],[Position]])),ISNUMBER(SEARCH("sachgebiet",UDE_Truth[[#This Row],[Position]])))</f>
        <v>0</v>
      </c>
      <c r="L2" t="b">
        <f>ISNUMBER(SEARCH("Universitätsbibliothek",UDE_Truth[[#This Row],[Position]]))</f>
        <v>0</v>
      </c>
      <c r="M2">
        <f>IF(COUNTIF(UDE_Found[Name],UDE_Truth[[#This Row],[Name]])=0,0,1)</f>
        <v>0</v>
      </c>
      <c r="N2">
        <f>IF(OR(UDE_Truth[[#This Row],[ohnePosition]],AND(UDE_Truth[[#This Row],[ohneInstitut]],UDE_Truth[[#This Row],[ohneWissPos]]),UDE_Truth[[#This Row],[Sachbearbeiter]],UDE_Truth[[#This Row],[Bibliothek]]),0,1)</f>
        <v>1</v>
      </c>
      <c r="O2">
        <f>IF(UDE_Truth[[#This Row],[zählt]],IF(ISBLANK(UDE_Truth[[#This Row],[dochGefundenGrund]]),UDE_Truth[[#This Row],[Gefunden]],1),"")</f>
        <v>0</v>
      </c>
      <c r="P2">
        <f>IF(AND(UDE_Truth[[#This Row],[zähltAuto]],ISBLANK(UDE_Truth[[#This Row],[zähltNichtGrund]])),1,0)</f>
        <v>1</v>
      </c>
      <c r="S2" t="s">
        <v>8266</v>
      </c>
      <c r="T2" s="1" t="s">
        <v>8286</v>
      </c>
    </row>
    <row r="3" spans="1:20" x14ac:dyDescent="0.25">
      <c r="A3">
        <v>49602</v>
      </c>
      <c r="B3" t="s">
        <v>6219</v>
      </c>
      <c r="C3" t="s">
        <v>6220</v>
      </c>
      <c r="D3" t="s">
        <v>2</v>
      </c>
      <c r="E3" t="s">
        <v>2</v>
      </c>
      <c r="F3" t="s">
        <v>2</v>
      </c>
      <c r="G3" t="s">
        <v>36</v>
      </c>
      <c r="H3" t="b">
        <f>LEN(UDE_Truth[[#This Row],[Position]])=0</f>
        <v>1</v>
      </c>
      <c r="I3" t="b">
        <f>LEN(UDE_Truth[[#This Row],[Institut]])=0</f>
        <v>1</v>
      </c>
      <c r="J3" t="b">
        <f>NOT(OR(ISNUMBER(SEARCH("wiss.",UDE_Truth[[#This Row],[Position]])),ISNUMBER(SEARCH("wissenschaftl",UDE_Truth[[#This Row],[Position]])),ISNUMBER(SEARCH("professor",UDE_Truth[[#This Row],[Position]]))))</f>
        <v>1</v>
      </c>
      <c r="K3" t="b">
        <f>OR(ISNUMBER(SEARCH("sachbearb",UDE_Truth[[#This Row],[Position]])),ISNUMBER(SEARCH("sachgebiet",UDE_Truth[[#This Row],[Position]])))</f>
        <v>0</v>
      </c>
      <c r="L3" t="b">
        <f>ISNUMBER(SEARCH("Universitätsbibliothek",UDE_Truth[[#This Row],[Position]]))</f>
        <v>0</v>
      </c>
      <c r="M3">
        <f>IF(COUNTIF(UDE_Found[Name],UDE_Truth[[#This Row],[Name]])=0,0,1)</f>
        <v>0</v>
      </c>
      <c r="N3">
        <f>IF(OR(UDE_Truth[[#This Row],[ohnePosition]],AND(UDE_Truth[[#This Row],[ohneInstitut]],UDE_Truth[[#This Row],[ohneWissPos]]),UDE_Truth[[#This Row],[Sachbearbeiter]],UDE_Truth[[#This Row],[Bibliothek]]),0,1)</f>
        <v>0</v>
      </c>
      <c r="O3" t="str">
        <f>IF(UDE_Truth[[#This Row],[zählt]],IF(ISBLANK(UDE_Truth[[#This Row],[dochGefundenGrund]]),UDE_Truth[[#This Row],[Gefunden]],1),"")</f>
        <v/>
      </c>
      <c r="P3">
        <f>IF(AND(UDE_Truth[[#This Row],[zähltAuto]],ISBLANK(UDE_Truth[[#This Row],[zähltNichtGrund]])),1,0)</f>
        <v>0</v>
      </c>
    </row>
    <row r="4" spans="1:20" x14ac:dyDescent="0.25">
      <c r="A4">
        <v>60510</v>
      </c>
      <c r="B4" t="s">
        <v>4285</v>
      </c>
      <c r="C4" t="s">
        <v>6221</v>
      </c>
      <c r="D4" t="s">
        <v>2</v>
      </c>
      <c r="E4" t="s">
        <v>6222</v>
      </c>
      <c r="F4" t="s">
        <v>6223</v>
      </c>
      <c r="G4" t="s">
        <v>36</v>
      </c>
      <c r="H4" t="b">
        <f>LEN(UDE_Truth[[#This Row],[Position]])=0</f>
        <v>0</v>
      </c>
      <c r="I4" t="b">
        <f>LEN(UDE_Truth[[#This Row],[Institut]])=0</f>
        <v>0</v>
      </c>
      <c r="J4" t="b">
        <f>NOT(OR(ISNUMBER(SEARCH("wiss.",UDE_Truth[[#This Row],[Position]])),ISNUMBER(SEARCH("wissenschaftl",UDE_Truth[[#This Row],[Position]])),ISNUMBER(SEARCH("professor",UDE_Truth[[#This Row],[Position]]))))</f>
        <v>0</v>
      </c>
      <c r="K4" t="b">
        <f>OR(ISNUMBER(SEARCH("sachbearb",UDE_Truth[[#This Row],[Position]])),ISNUMBER(SEARCH("sachgebiet",UDE_Truth[[#This Row],[Position]])))</f>
        <v>0</v>
      </c>
      <c r="L4" t="b">
        <f>ISNUMBER(SEARCH("Universitätsbibliothek",UDE_Truth[[#This Row],[Position]]))</f>
        <v>0</v>
      </c>
      <c r="M4">
        <f>IF(COUNTIF(UDE_Found[Name],UDE_Truth[[#This Row],[Name]])=0,0,1)</f>
        <v>1</v>
      </c>
      <c r="N4">
        <f>IF(OR(UDE_Truth[[#This Row],[ohnePosition]],AND(UDE_Truth[[#This Row],[ohneInstitut]],UDE_Truth[[#This Row],[ohneWissPos]]),UDE_Truth[[#This Row],[Sachbearbeiter]],UDE_Truth[[#This Row],[Bibliothek]]),0,1)</f>
        <v>1</v>
      </c>
      <c r="O4">
        <f>IF(UDE_Truth[[#This Row],[zählt]],IF(ISBLANK(UDE_Truth[[#This Row],[dochGefundenGrund]]),UDE_Truth[[#This Row],[Gefunden]],1),"")</f>
        <v>1</v>
      </c>
      <c r="P4">
        <f>IF(AND(UDE_Truth[[#This Row],[zähltAuto]],ISBLANK(UDE_Truth[[#This Row],[zähltNichtGrund]])),1,0)</f>
        <v>1</v>
      </c>
    </row>
    <row r="5" spans="1:20" x14ac:dyDescent="0.25">
      <c r="A5">
        <v>53448</v>
      </c>
      <c r="B5" t="s">
        <v>6224</v>
      </c>
      <c r="C5" t="s">
        <v>6225</v>
      </c>
      <c r="D5" t="s">
        <v>2</v>
      </c>
      <c r="E5" t="s">
        <v>2</v>
      </c>
      <c r="F5" t="s">
        <v>2</v>
      </c>
      <c r="G5" t="s">
        <v>36</v>
      </c>
      <c r="H5" t="b">
        <f>LEN(UDE_Truth[[#This Row],[Position]])=0</f>
        <v>1</v>
      </c>
      <c r="I5" t="b">
        <f>LEN(UDE_Truth[[#This Row],[Institut]])=0</f>
        <v>1</v>
      </c>
      <c r="J5" t="b">
        <f>NOT(OR(ISNUMBER(SEARCH("wiss.",UDE_Truth[[#This Row],[Position]])),ISNUMBER(SEARCH("wissenschaftl",UDE_Truth[[#This Row],[Position]])),ISNUMBER(SEARCH("professor",UDE_Truth[[#This Row],[Position]]))))</f>
        <v>1</v>
      </c>
      <c r="K5" t="b">
        <f>OR(ISNUMBER(SEARCH("sachbearb",UDE_Truth[[#This Row],[Position]])),ISNUMBER(SEARCH("sachgebiet",UDE_Truth[[#This Row],[Position]])))</f>
        <v>0</v>
      </c>
      <c r="L5" t="b">
        <f>ISNUMBER(SEARCH("Universitätsbibliothek",UDE_Truth[[#This Row],[Position]]))</f>
        <v>0</v>
      </c>
      <c r="M5">
        <f>IF(COUNTIF(UDE_Found[Name],UDE_Truth[[#This Row],[Name]])=0,0,1)</f>
        <v>0</v>
      </c>
      <c r="N5">
        <f>IF(OR(UDE_Truth[[#This Row],[ohnePosition]],AND(UDE_Truth[[#This Row],[ohneInstitut]],UDE_Truth[[#This Row],[ohneWissPos]]),UDE_Truth[[#This Row],[Sachbearbeiter]],UDE_Truth[[#This Row],[Bibliothek]]),0,1)</f>
        <v>0</v>
      </c>
      <c r="O5" t="str">
        <f>IF(UDE_Truth[[#This Row],[zählt]],IF(ISBLANK(UDE_Truth[[#This Row],[dochGefundenGrund]]),UDE_Truth[[#This Row],[Gefunden]],1),"")</f>
        <v/>
      </c>
      <c r="P5">
        <f>IF(AND(UDE_Truth[[#This Row],[zähltAuto]],ISBLANK(UDE_Truth[[#This Row],[zähltNichtGrund]])),1,0)</f>
        <v>0</v>
      </c>
    </row>
    <row r="6" spans="1:20" x14ac:dyDescent="0.25">
      <c r="A6">
        <v>49793</v>
      </c>
      <c r="B6" t="s">
        <v>4303</v>
      </c>
      <c r="C6" t="s">
        <v>6226</v>
      </c>
      <c r="D6" t="s">
        <v>2</v>
      </c>
      <c r="E6" t="s">
        <v>2</v>
      </c>
      <c r="F6" t="s">
        <v>2</v>
      </c>
      <c r="G6" t="s">
        <v>2</v>
      </c>
      <c r="H6" t="b">
        <f>LEN(UDE_Truth[[#This Row],[Position]])=0</f>
        <v>1</v>
      </c>
      <c r="I6" t="b">
        <f>LEN(UDE_Truth[[#This Row],[Institut]])=0</f>
        <v>1</v>
      </c>
      <c r="J6" t="b">
        <f>NOT(OR(ISNUMBER(SEARCH("wiss.",UDE_Truth[[#This Row],[Position]])),ISNUMBER(SEARCH("wissenschaftl",UDE_Truth[[#This Row],[Position]])),ISNUMBER(SEARCH("professor",UDE_Truth[[#This Row],[Position]]))))</f>
        <v>1</v>
      </c>
      <c r="K6" t="b">
        <f>OR(ISNUMBER(SEARCH("sachbearb",UDE_Truth[[#This Row],[Position]])),ISNUMBER(SEARCH("sachgebiet",UDE_Truth[[#This Row],[Position]])))</f>
        <v>0</v>
      </c>
      <c r="L6" t="b">
        <f>ISNUMBER(SEARCH("Universitätsbibliothek",UDE_Truth[[#This Row],[Position]]))</f>
        <v>0</v>
      </c>
      <c r="M6">
        <f>IF(COUNTIF(UDE_Found[Name],UDE_Truth[[#This Row],[Name]])=0,0,1)</f>
        <v>1</v>
      </c>
      <c r="N6">
        <f>IF(OR(UDE_Truth[[#This Row],[ohnePosition]],AND(UDE_Truth[[#This Row],[ohneInstitut]],UDE_Truth[[#This Row],[ohneWissPos]]),UDE_Truth[[#This Row],[Sachbearbeiter]],UDE_Truth[[#This Row],[Bibliothek]]),0,1)</f>
        <v>0</v>
      </c>
      <c r="O6" t="str">
        <f>IF(UDE_Truth[[#This Row],[zählt]],IF(ISBLANK(UDE_Truth[[#This Row],[dochGefundenGrund]]),UDE_Truth[[#This Row],[Gefunden]],1),"")</f>
        <v/>
      </c>
      <c r="P6">
        <f>IF(AND(UDE_Truth[[#This Row],[zähltAuto]],ISBLANK(UDE_Truth[[#This Row],[zähltNichtGrund]])),1,0)</f>
        <v>0</v>
      </c>
    </row>
    <row r="7" spans="1:20" x14ac:dyDescent="0.25">
      <c r="A7">
        <v>60979</v>
      </c>
      <c r="B7" t="s">
        <v>4351</v>
      </c>
      <c r="C7" t="s">
        <v>6227</v>
      </c>
      <c r="D7" t="s">
        <v>6228</v>
      </c>
      <c r="E7" t="s">
        <v>6229</v>
      </c>
      <c r="F7" t="s">
        <v>6230</v>
      </c>
      <c r="G7" t="s">
        <v>2</v>
      </c>
      <c r="H7" t="b">
        <f>LEN(UDE_Truth[[#This Row],[Position]])=0</f>
        <v>0</v>
      </c>
      <c r="I7" t="b">
        <f>LEN(UDE_Truth[[#This Row],[Institut]])=0</f>
        <v>0</v>
      </c>
      <c r="J7" t="b">
        <f>NOT(OR(ISNUMBER(SEARCH("wiss.",UDE_Truth[[#This Row],[Position]])),ISNUMBER(SEARCH("wissenschaftl",UDE_Truth[[#This Row],[Position]])),ISNUMBER(SEARCH("professor",UDE_Truth[[#This Row],[Position]]))))</f>
        <v>0</v>
      </c>
      <c r="K7" t="b">
        <f>OR(ISNUMBER(SEARCH("sachbearb",UDE_Truth[[#This Row],[Position]])),ISNUMBER(SEARCH("sachgebiet",UDE_Truth[[#This Row],[Position]])))</f>
        <v>0</v>
      </c>
      <c r="L7" t="b">
        <f>ISNUMBER(SEARCH("Universitätsbibliothek",UDE_Truth[[#This Row],[Position]]))</f>
        <v>0</v>
      </c>
      <c r="M7">
        <f>IF(COUNTIF(UDE_Found[Name],UDE_Truth[[#This Row],[Name]])=0,0,1)</f>
        <v>1</v>
      </c>
      <c r="N7">
        <f>IF(OR(UDE_Truth[[#This Row],[ohnePosition]],AND(UDE_Truth[[#This Row],[ohneInstitut]],UDE_Truth[[#This Row],[ohneWissPos]]),UDE_Truth[[#This Row],[Sachbearbeiter]],UDE_Truth[[#This Row],[Bibliothek]]),0,1)</f>
        <v>1</v>
      </c>
      <c r="O7">
        <f>IF(UDE_Truth[[#This Row],[zählt]],IF(ISBLANK(UDE_Truth[[#This Row],[dochGefundenGrund]]),UDE_Truth[[#This Row],[Gefunden]],1),"")</f>
        <v>1</v>
      </c>
      <c r="P7">
        <f>IF(AND(UDE_Truth[[#This Row],[zähltAuto]],ISBLANK(UDE_Truth[[#This Row],[zähltNichtGrund]])),1,0)</f>
        <v>1</v>
      </c>
    </row>
    <row r="8" spans="1:20" x14ac:dyDescent="0.25">
      <c r="A8">
        <v>47390</v>
      </c>
      <c r="B8" t="s">
        <v>6231</v>
      </c>
      <c r="C8" t="s">
        <v>6232</v>
      </c>
      <c r="D8" t="s">
        <v>2</v>
      </c>
      <c r="E8" t="s">
        <v>2</v>
      </c>
      <c r="F8" t="s">
        <v>6233</v>
      </c>
      <c r="G8" t="s">
        <v>286</v>
      </c>
      <c r="H8" t="b">
        <f>LEN(UDE_Truth[[#This Row],[Position]])=0</f>
        <v>0</v>
      </c>
      <c r="I8" t="b">
        <f>LEN(UDE_Truth[[#This Row],[Institut]])=0</f>
        <v>1</v>
      </c>
      <c r="J8" t="b">
        <f>NOT(OR(ISNUMBER(SEARCH("wiss.",UDE_Truth[[#This Row],[Position]])),ISNUMBER(SEARCH("wissenschaftl",UDE_Truth[[#This Row],[Position]])),ISNUMBER(SEARCH("professor",UDE_Truth[[#This Row],[Position]]))))</f>
        <v>1</v>
      </c>
      <c r="K8" t="b">
        <f>OR(ISNUMBER(SEARCH("sachbearb",UDE_Truth[[#This Row],[Position]])),ISNUMBER(SEARCH("sachgebiet",UDE_Truth[[#This Row],[Position]])))</f>
        <v>0</v>
      </c>
      <c r="L8" t="b">
        <f>ISNUMBER(SEARCH("Universitätsbibliothek",UDE_Truth[[#This Row],[Position]]))</f>
        <v>0</v>
      </c>
      <c r="M8">
        <f>IF(COUNTIF(UDE_Found[Name],UDE_Truth[[#This Row],[Name]])=0,0,1)</f>
        <v>0</v>
      </c>
      <c r="N8">
        <f>IF(OR(UDE_Truth[[#This Row],[ohnePosition]],AND(UDE_Truth[[#This Row],[ohneInstitut]],UDE_Truth[[#This Row],[ohneWissPos]]),UDE_Truth[[#This Row],[Sachbearbeiter]],UDE_Truth[[#This Row],[Bibliothek]]),0,1)</f>
        <v>0</v>
      </c>
      <c r="O8" t="str">
        <f>IF(UDE_Truth[[#This Row],[zählt]],IF(ISBLANK(UDE_Truth[[#This Row],[dochGefundenGrund]]),UDE_Truth[[#This Row],[Gefunden]],1),"")</f>
        <v/>
      </c>
      <c r="P8">
        <f>IF(AND(UDE_Truth[[#This Row],[zähltAuto]],ISBLANK(UDE_Truth[[#This Row],[zähltNichtGrund]])),1,0)</f>
        <v>0</v>
      </c>
    </row>
    <row r="9" spans="1:20" x14ac:dyDescent="0.25">
      <c r="A9">
        <v>60738</v>
      </c>
      <c r="B9" t="s">
        <v>4356</v>
      </c>
      <c r="C9" t="s">
        <v>4357</v>
      </c>
      <c r="D9" t="s">
        <v>2</v>
      </c>
      <c r="E9" t="s">
        <v>6234</v>
      </c>
      <c r="F9" t="s">
        <v>6235</v>
      </c>
      <c r="G9" t="s">
        <v>2</v>
      </c>
      <c r="H9" t="b">
        <f>LEN(UDE_Truth[[#This Row],[Position]])=0</f>
        <v>0</v>
      </c>
      <c r="I9" t="b">
        <f>LEN(UDE_Truth[[#This Row],[Institut]])=0</f>
        <v>0</v>
      </c>
      <c r="J9" t="b">
        <f>NOT(OR(ISNUMBER(SEARCH("wiss.",UDE_Truth[[#This Row],[Position]])),ISNUMBER(SEARCH("wissenschaftl",UDE_Truth[[#This Row],[Position]])),ISNUMBER(SEARCH("professor",UDE_Truth[[#This Row],[Position]]))))</f>
        <v>0</v>
      </c>
      <c r="K9" t="b">
        <f>OR(ISNUMBER(SEARCH("sachbearb",UDE_Truth[[#This Row],[Position]])),ISNUMBER(SEARCH("sachgebiet",UDE_Truth[[#This Row],[Position]])))</f>
        <v>0</v>
      </c>
      <c r="L9" t="b">
        <f>ISNUMBER(SEARCH("Universitätsbibliothek",UDE_Truth[[#This Row],[Position]]))</f>
        <v>0</v>
      </c>
      <c r="M9">
        <f>IF(COUNTIF(UDE_Found[Name],UDE_Truth[[#This Row],[Name]])=0,0,1)</f>
        <v>1</v>
      </c>
      <c r="N9">
        <f>IF(OR(UDE_Truth[[#This Row],[ohnePosition]],AND(UDE_Truth[[#This Row],[ohneInstitut]],UDE_Truth[[#This Row],[ohneWissPos]]),UDE_Truth[[#This Row],[Sachbearbeiter]],UDE_Truth[[#This Row],[Bibliothek]]),0,1)</f>
        <v>1</v>
      </c>
      <c r="O9">
        <f>IF(UDE_Truth[[#This Row],[zählt]],IF(ISBLANK(UDE_Truth[[#This Row],[dochGefundenGrund]]),UDE_Truth[[#This Row],[Gefunden]],1),"")</f>
        <v>1</v>
      </c>
      <c r="P9">
        <f>IF(AND(UDE_Truth[[#This Row],[zähltAuto]],ISBLANK(UDE_Truth[[#This Row],[zähltNichtGrund]])),1,0)</f>
        <v>1</v>
      </c>
    </row>
    <row r="10" spans="1:20" x14ac:dyDescent="0.25">
      <c r="A10">
        <v>53495</v>
      </c>
      <c r="B10" t="s">
        <v>4361</v>
      </c>
      <c r="C10" t="s">
        <v>6236</v>
      </c>
      <c r="D10" t="s">
        <v>6237</v>
      </c>
      <c r="E10" t="s">
        <v>6238</v>
      </c>
      <c r="F10" t="s">
        <v>6239</v>
      </c>
      <c r="G10" t="s">
        <v>80</v>
      </c>
      <c r="H10" t="b">
        <f>LEN(UDE_Truth[[#This Row],[Position]])=0</f>
        <v>0</v>
      </c>
      <c r="I10" t="b">
        <f>LEN(UDE_Truth[[#This Row],[Institut]])=0</f>
        <v>0</v>
      </c>
      <c r="J10" t="b">
        <f>NOT(OR(ISNUMBER(SEARCH("wiss.",UDE_Truth[[#This Row],[Position]])),ISNUMBER(SEARCH("wissenschaftl",UDE_Truth[[#This Row],[Position]])),ISNUMBER(SEARCH("professor",UDE_Truth[[#This Row],[Position]]))))</f>
        <v>0</v>
      </c>
      <c r="K10" t="b">
        <f>OR(ISNUMBER(SEARCH("sachbearb",UDE_Truth[[#This Row],[Position]])),ISNUMBER(SEARCH("sachgebiet",UDE_Truth[[#This Row],[Position]])))</f>
        <v>0</v>
      </c>
      <c r="L10" t="b">
        <f>ISNUMBER(SEARCH("Universitätsbibliothek",UDE_Truth[[#This Row],[Position]]))</f>
        <v>0</v>
      </c>
      <c r="M10">
        <f>IF(COUNTIF(UDE_Found[Name],UDE_Truth[[#This Row],[Name]])=0,0,1)</f>
        <v>1</v>
      </c>
      <c r="N10">
        <f>IF(OR(UDE_Truth[[#This Row],[ohnePosition]],AND(UDE_Truth[[#This Row],[ohneInstitut]],UDE_Truth[[#This Row],[ohneWissPos]]),UDE_Truth[[#This Row],[Sachbearbeiter]],UDE_Truth[[#This Row],[Bibliothek]]),0,1)</f>
        <v>1</v>
      </c>
      <c r="O10">
        <f>IF(UDE_Truth[[#This Row],[zählt]],IF(ISBLANK(UDE_Truth[[#This Row],[dochGefundenGrund]]),UDE_Truth[[#This Row],[Gefunden]],1),"")</f>
        <v>1</v>
      </c>
      <c r="P10">
        <f>IF(AND(UDE_Truth[[#This Row],[zähltAuto]],ISBLANK(UDE_Truth[[#This Row],[zähltNichtGrund]])),1,0)</f>
        <v>1</v>
      </c>
    </row>
    <row r="11" spans="1:20" x14ac:dyDescent="0.25">
      <c r="A11">
        <v>51918</v>
      </c>
      <c r="B11" t="s">
        <v>6240</v>
      </c>
      <c r="C11" t="s">
        <v>6241</v>
      </c>
      <c r="D11" t="s">
        <v>2</v>
      </c>
      <c r="E11" t="s">
        <v>2</v>
      </c>
      <c r="F11" t="s">
        <v>2</v>
      </c>
      <c r="G11" t="s">
        <v>0</v>
      </c>
      <c r="H11" t="b">
        <f>LEN(UDE_Truth[[#This Row],[Position]])=0</f>
        <v>1</v>
      </c>
      <c r="I11" t="b">
        <f>LEN(UDE_Truth[[#This Row],[Institut]])=0</f>
        <v>1</v>
      </c>
      <c r="J11" t="b">
        <f>NOT(OR(ISNUMBER(SEARCH("wiss.",UDE_Truth[[#This Row],[Position]])),ISNUMBER(SEARCH("wissenschaftl",UDE_Truth[[#This Row],[Position]])),ISNUMBER(SEARCH("professor",UDE_Truth[[#This Row],[Position]]))))</f>
        <v>1</v>
      </c>
      <c r="K11" t="b">
        <f>OR(ISNUMBER(SEARCH("sachbearb",UDE_Truth[[#This Row],[Position]])),ISNUMBER(SEARCH("sachgebiet",UDE_Truth[[#This Row],[Position]])))</f>
        <v>0</v>
      </c>
      <c r="L11" t="b">
        <f>ISNUMBER(SEARCH("Universitätsbibliothek",UDE_Truth[[#This Row],[Position]]))</f>
        <v>0</v>
      </c>
      <c r="M11">
        <f>IF(COUNTIF(UDE_Found[Name],UDE_Truth[[#This Row],[Name]])=0,0,1)</f>
        <v>0</v>
      </c>
      <c r="N11">
        <f>IF(OR(UDE_Truth[[#This Row],[ohnePosition]],AND(UDE_Truth[[#This Row],[ohneInstitut]],UDE_Truth[[#This Row],[ohneWissPos]]),UDE_Truth[[#This Row],[Sachbearbeiter]],UDE_Truth[[#This Row],[Bibliothek]]),0,1)</f>
        <v>0</v>
      </c>
      <c r="O11" t="str">
        <f>IF(UDE_Truth[[#This Row],[zählt]],IF(ISBLANK(UDE_Truth[[#This Row],[dochGefundenGrund]]),UDE_Truth[[#This Row],[Gefunden]],1),"")</f>
        <v/>
      </c>
      <c r="P11">
        <f>IF(AND(UDE_Truth[[#This Row],[zähltAuto]],ISBLANK(UDE_Truth[[#This Row],[zähltNichtGrund]])),1,0)</f>
        <v>0</v>
      </c>
    </row>
    <row r="12" spans="1:20" x14ac:dyDescent="0.25">
      <c r="A12">
        <v>10989</v>
      </c>
      <c r="B12" t="s">
        <v>6242</v>
      </c>
      <c r="C12" t="s">
        <v>6243</v>
      </c>
      <c r="D12" t="s">
        <v>6244</v>
      </c>
      <c r="E12" t="s">
        <v>2</v>
      </c>
      <c r="F12" t="s">
        <v>6245</v>
      </c>
      <c r="G12" t="s">
        <v>1914</v>
      </c>
      <c r="H12" t="b">
        <f>LEN(UDE_Truth[[#This Row],[Position]])=0</f>
        <v>0</v>
      </c>
      <c r="I12" t="b">
        <f>LEN(UDE_Truth[[#This Row],[Institut]])=0</f>
        <v>1</v>
      </c>
      <c r="J12" t="b">
        <f>NOT(OR(ISNUMBER(SEARCH("wiss.",UDE_Truth[[#This Row],[Position]])),ISNUMBER(SEARCH("wissenschaftl",UDE_Truth[[#This Row],[Position]])),ISNUMBER(SEARCH("professor",UDE_Truth[[#This Row],[Position]]))))</f>
        <v>0</v>
      </c>
      <c r="K12" t="b">
        <f>OR(ISNUMBER(SEARCH("sachbearb",UDE_Truth[[#This Row],[Position]])),ISNUMBER(SEARCH("sachgebiet",UDE_Truth[[#This Row],[Position]])))</f>
        <v>0</v>
      </c>
      <c r="L12" t="b">
        <f>ISNUMBER(SEARCH("Universitätsbibliothek",UDE_Truth[[#This Row],[Position]]))</f>
        <v>0</v>
      </c>
      <c r="M12">
        <f>IF(COUNTIF(UDE_Found[Name],UDE_Truth[[#This Row],[Name]])=0,0,1)</f>
        <v>0</v>
      </c>
      <c r="N12">
        <f>IF(OR(UDE_Truth[[#This Row],[ohnePosition]],AND(UDE_Truth[[#This Row],[ohneInstitut]],UDE_Truth[[#This Row],[ohneWissPos]]),UDE_Truth[[#This Row],[Sachbearbeiter]],UDE_Truth[[#This Row],[Bibliothek]]),0,1)</f>
        <v>1</v>
      </c>
      <c r="O12">
        <f>IF(UDE_Truth[[#This Row],[zählt]],IF(ISBLANK(UDE_Truth[[#This Row],[dochGefundenGrund]]),UDE_Truth[[#This Row],[Gefunden]],1),"")</f>
        <v>0</v>
      </c>
      <c r="P12">
        <f>IF(AND(UDE_Truth[[#This Row],[zähltAuto]],ISBLANK(UDE_Truth[[#This Row],[zähltNichtGrund]])),1,0)</f>
        <v>1</v>
      </c>
      <c r="S12" t="s">
        <v>8104</v>
      </c>
    </row>
    <row r="13" spans="1:20" x14ac:dyDescent="0.25">
      <c r="A13">
        <v>55421</v>
      </c>
      <c r="B13" t="s">
        <v>4365</v>
      </c>
      <c r="C13" t="s">
        <v>4366</v>
      </c>
      <c r="D13" t="s">
        <v>2</v>
      </c>
      <c r="E13" t="s">
        <v>6246</v>
      </c>
      <c r="F13" t="s">
        <v>6247</v>
      </c>
      <c r="G13" t="s">
        <v>80</v>
      </c>
      <c r="H13" t="b">
        <f>LEN(UDE_Truth[[#This Row],[Position]])=0</f>
        <v>0</v>
      </c>
      <c r="I13" t="b">
        <f>LEN(UDE_Truth[[#This Row],[Institut]])=0</f>
        <v>0</v>
      </c>
      <c r="J13" t="b">
        <f>NOT(OR(ISNUMBER(SEARCH("wiss.",UDE_Truth[[#This Row],[Position]])),ISNUMBER(SEARCH("wissenschaftl",UDE_Truth[[#This Row],[Position]])),ISNUMBER(SEARCH("professor",UDE_Truth[[#This Row],[Position]]))))</f>
        <v>1</v>
      </c>
      <c r="K13" t="b">
        <f>OR(ISNUMBER(SEARCH("sachbearb",UDE_Truth[[#This Row],[Position]])),ISNUMBER(SEARCH("sachgebiet",UDE_Truth[[#This Row],[Position]])))</f>
        <v>0</v>
      </c>
      <c r="L13" t="b">
        <f>ISNUMBER(SEARCH("Universitätsbibliothek",UDE_Truth[[#This Row],[Position]]))</f>
        <v>0</v>
      </c>
      <c r="M13">
        <f>IF(COUNTIF(UDE_Found[Name],UDE_Truth[[#This Row],[Name]])=0,0,1)</f>
        <v>1</v>
      </c>
      <c r="N13">
        <f>IF(OR(UDE_Truth[[#This Row],[ohnePosition]],AND(UDE_Truth[[#This Row],[ohneInstitut]],UDE_Truth[[#This Row],[ohneWissPos]]),UDE_Truth[[#This Row],[Sachbearbeiter]],UDE_Truth[[#This Row],[Bibliothek]]),0,1)</f>
        <v>1</v>
      </c>
      <c r="O13">
        <f>IF(UDE_Truth[[#This Row],[zählt]],IF(ISBLANK(UDE_Truth[[#This Row],[dochGefundenGrund]]),UDE_Truth[[#This Row],[Gefunden]],1),"")</f>
        <v>1</v>
      </c>
      <c r="P13">
        <f>IF(AND(UDE_Truth[[#This Row],[zähltAuto]],ISBLANK(UDE_Truth[[#This Row],[zähltNichtGrund]])),1,0)</f>
        <v>1</v>
      </c>
    </row>
    <row r="14" spans="1:20" x14ac:dyDescent="0.25">
      <c r="A14">
        <v>2337</v>
      </c>
      <c r="B14" t="s">
        <v>6248</v>
      </c>
      <c r="C14" t="s">
        <v>6249</v>
      </c>
      <c r="D14" t="s">
        <v>2</v>
      </c>
      <c r="E14" t="s">
        <v>2</v>
      </c>
      <c r="F14" t="s">
        <v>2</v>
      </c>
      <c r="G14" t="s">
        <v>2</v>
      </c>
      <c r="H14" t="b">
        <f>LEN(UDE_Truth[[#This Row],[Position]])=0</f>
        <v>1</v>
      </c>
      <c r="I14" t="b">
        <f>LEN(UDE_Truth[[#This Row],[Institut]])=0</f>
        <v>1</v>
      </c>
      <c r="J14" t="b">
        <f>NOT(OR(ISNUMBER(SEARCH("wiss.",UDE_Truth[[#This Row],[Position]])),ISNUMBER(SEARCH("wissenschaftl",UDE_Truth[[#This Row],[Position]])),ISNUMBER(SEARCH("professor",UDE_Truth[[#This Row],[Position]]))))</f>
        <v>1</v>
      </c>
      <c r="K14" t="b">
        <f>OR(ISNUMBER(SEARCH("sachbearb",UDE_Truth[[#This Row],[Position]])),ISNUMBER(SEARCH("sachgebiet",UDE_Truth[[#This Row],[Position]])))</f>
        <v>0</v>
      </c>
      <c r="L14" t="b">
        <f>ISNUMBER(SEARCH("Universitätsbibliothek",UDE_Truth[[#This Row],[Position]]))</f>
        <v>0</v>
      </c>
      <c r="M14">
        <f>IF(COUNTIF(UDE_Found[Name],UDE_Truth[[#This Row],[Name]])=0,0,1)</f>
        <v>0</v>
      </c>
      <c r="N14">
        <f>IF(OR(UDE_Truth[[#This Row],[ohnePosition]],AND(UDE_Truth[[#This Row],[ohneInstitut]],UDE_Truth[[#This Row],[ohneWissPos]]),UDE_Truth[[#This Row],[Sachbearbeiter]],UDE_Truth[[#This Row],[Bibliothek]]),0,1)</f>
        <v>0</v>
      </c>
      <c r="O14" t="str">
        <f>IF(UDE_Truth[[#This Row],[zählt]],IF(ISBLANK(UDE_Truth[[#This Row],[dochGefundenGrund]]),UDE_Truth[[#This Row],[Gefunden]],1),"")</f>
        <v/>
      </c>
      <c r="P14">
        <f>IF(AND(UDE_Truth[[#This Row],[zähltAuto]],ISBLANK(UDE_Truth[[#This Row],[zähltNichtGrund]])),1,0)</f>
        <v>0</v>
      </c>
    </row>
    <row r="15" spans="1:20" x14ac:dyDescent="0.25">
      <c r="A15">
        <v>61513</v>
      </c>
      <c r="B15" t="s">
        <v>6250</v>
      </c>
      <c r="C15" t="s">
        <v>6251</v>
      </c>
      <c r="D15" t="s">
        <v>2</v>
      </c>
      <c r="E15" t="s">
        <v>6252</v>
      </c>
      <c r="F15" t="s">
        <v>2</v>
      </c>
      <c r="G15" t="s">
        <v>0</v>
      </c>
      <c r="H15" t="b">
        <f>LEN(UDE_Truth[[#This Row],[Position]])=0</f>
        <v>1</v>
      </c>
      <c r="I15" t="b">
        <f>LEN(UDE_Truth[[#This Row],[Institut]])=0</f>
        <v>0</v>
      </c>
      <c r="J15" t="b">
        <f>NOT(OR(ISNUMBER(SEARCH("wiss.",UDE_Truth[[#This Row],[Position]])),ISNUMBER(SEARCH("wissenschaftl",UDE_Truth[[#This Row],[Position]])),ISNUMBER(SEARCH("professor",UDE_Truth[[#This Row],[Position]]))))</f>
        <v>1</v>
      </c>
      <c r="K15" t="b">
        <f>OR(ISNUMBER(SEARCH("sachbearb",UDE_Truth[[#This Row],[Position]])),ISNUMBER(SEARCH("sachgebiet",UDE_Truth[[#This Row],[Position]])))</f>
        <v>0</v>
      </c>
      <c r="L15" t="b">
        <f>ISNUMBER(SEARCH("Universitätsbibliothek",UDE_Truth[[#This Row],[Position]]))</f>
        <v>0</v>
      </c>
      <c r="M15">
        <f>IF(COUNTIF(UDE_Found[Name],UDE_Truth[[#This Row],[Name]])=0,0,1)</f>
        <v>0</v>
      </c>
      <c r="N15">
        <f>IF(OR(UDE_Truth[[#This Row],[ohnePosition]],AND(UDE_Truth[[#This Row],[ohneInstitut]],UDE_Truth[[#This Row],[ohneWissPos]]),UDE_Truth[[#This Row],[Sachbearbeiter]],UDE_Truth[[#This Row],[Bibliothek]]),0,1)</f>
        <v>0</v>
      </c>
      <c r="O15" t="str">
        <f>IF(UDE_Truth[[#This Row],[zählt]],IF(ISBLANK(UDE_Truth[[#This Row],[dochGefundenGrund]]),UDE_Truth[[#This Row],[Gefunden]],1),"")</f>
        <v/>
      </c>
      <c r="P15">
        <f>IF(AND(UDE_Truth[[#This Row],[zähltAuto]],ISBLANK(UDE_Truth[[#This Row],[zähltNichtGrund]])),1,0)</f>
        <v>0</v>
      </c>
    </row>
    <row r="16" spans="1:20" x14ac:dyDescent="0.25">
      <c r="A16">
        <v>52659</v>
      </c>
      <c r="B16" t="s">
        <v>6253</v>
      </c>
      <c r="C16" t="s">
        <v>6254</v>
      </c>
      <c r="D16" t="s">
        <v>2</v>
      </c>
      <c r="E16" t="s">
        <v>2</v>
      </c>
      <c r="F16" t="s">
        <v>2</v>
      </c>
      <c r="G16" t="s">
        <v>0</v>
      </c>
      <c r="H16" t="b">
        <f>LEN(UDE_Truth[[#This Row],[Position]])=0</f>
        <v>1</v>
      </c>
      <c r="I16" t="b">
        <f>LEN(UDE_Truth[[#This Row],[Institut]])=0</f>
        <v>1</v>
      </c>
      <c r="J16" t="b">
        <f>NOT(OR(ISNUMBER(SEARCH("wiss.",UDE_Truth[[#This Row],[Position]])),ISNUMBER(SEARCH("wissenschaftl",UDE_Truth[[#This Row],[Position]])),ISNUMBER(SEARCH("professor",UDE_Truth[[#This Row],[Position]]))))</f>
        <v>1</v>
      </c>
      <c r="K16" t="b">
        <f>OR(ISNUMBER(SEARCH("sachbearb",UDE_Truth[[#This Row],[Position]])),ISNUMBER(SEARCH("sachgebiet",UDE_Truth[[#This Row],[Position]])))</f>
        <v>0</v>
      </c>
      <c r="L16" t="b">
        <f>ISNUMBER(SEARCH("Universitätsbibliothek",UDE_Truth[[#This Row],[Position]]))</f>
        <v>0</v>
      </c>
      <c r="M16">
        <f>IF(COUNTIF(UDE_Found[Name],UDE_Truth[[#This Row],[Name]])=0,0,1)</f>
        <v>0</v>
      </c>
      <c r="N16">
        <f>IF(OR(UDE_Truth[[#This Row],[ohnePosition]],AND(UDE_Truth[[#This Row],[ohneInstitut]],UDE_Truth[[#This Row],[ohneWissPos]]),UDE_Truth[[#This Row],[Sachbearbeiter]],UDE_Truth[[#This Row],[Bibliothek]]),0,1)</f>
        <v>0</v>
      </c>
      <c r="O16" t="str">
        <f>IF(UDE_Truth[[#This Row],[zählt]],IF(ISBLANK(UDE_Truth[[#This Row],[dochGefundenGrund]]),UDE_Truth[[#This Row],[Gefunden]],1),"")</f>
        <v/>
      </c>
      <c r="P16">
        <f>IF(AND(UDE_Truth[[#This Row],[zähltAuto]],ISBLANK(UDE_Truth[[#This Row],[zähltNichtGrund]])),1,0)</f>
        <v>0</v>
      </c>
    </row>
    <row r="17" spans="1:20" x14ac:dyDescent="0.25">
      <c r="A17">
        <v>60395</v>
      </c>
      <c r="B17" t="s">
        <v>4371</v>
      </c>
      <c r="C17" t="s">
        <v>4372</v>
      </c>
      <c r="D17" t="s">
        <v>6255</v>
      </c>
      <c r="E17" t="s">
        <v>6256</v>
      </c>
      <c r="F17" t="s">
        <v>6257</v>
      </c>
      <c r="G17" t="s">
        <v>80</v>
      </c>
      <c r="H17" t="b">
        <f>LEN(UDE_Truth[[#This Row],[Position]])=0</f>
        <v>0</v>
      </c>
      <c r="I17" t="b">
        <f>LEN(UDE_Truth[[#This Row],[Institut]])=0</f>
        <v>0</v>
      </c>
      <c r="J17" t="b">
        <f>NOT(OR(ISNUMBER(SEARCH("wiss.",UDE_Truth[[#This Row],[Position]])),ISNUMBER(SEARCH("wissenschaftl",UDE_Truth[[#This Row],[Position]])),ISNUMBER(SEARCH("professor",UDE_Truth[[#This Row],[Position]]))))</f>
        <v>0</v>
      </c>
      <c r="K17" t="b">
        <f>OR(ISNUMBER(SEARCH("sachbearb",UDE_Truth[[#This Row],[Position]])),ISNUMBER(SEARCH("sachgebiet",UDE_Truth[[#This Row],[Position]])))</f>
        <v>0</v>
      </c>
      <c r="L17" t="b">
        <f>ISNUMBER(SEARCH("Universitätsbibliothek",UDE_Truth[[#This Row],[Position]]))</f>
        <v>0</v>
      </c>
      <c r="M17">
        <f>IF(COUNTIF(UDE_Found[Name],UDE_Truth[[#This Row],[Name]])=0,0,1)</f>
        <v>1</v>
      </c>
      <c r="N17">
        <f>IF(OR(UDE_Truth[[#This Row],[ohnePosition]],AND(UDE_Truth[[#This Row],[ohneInstitut]],UDE_Truth[[#This Row],[ohneWissPos]]),UDE_Truth[[#This Row],[Sachbearbeiter]],UDE_Truth[[#This Row],[Bibliothek]]),0,1)</f>
        <v>1</v>
      </c>
      <c r="O17">
        <f>IF(UDE_Truth[[#This Row],[zählt]],IF(ISBLANK(UDE_Truth[[#This Row],[dochGefundenGrund]]),UDE_Truth[[#This Row],[Gefunden]],1),"")</f>
        <v>1</v>
      </c>
      <c r="P17">
        <f>IF(AND(UDE_Truth[[#This Row],[zähltAuto]],ISBLANK(UDE_Truth[[#This Row],[zähltNichtGrund]])),1,0)</f>
        <v>1</v>
      </c>
    </row>
    <row r="18" spans="1:20" x14ac:dyDescent="0.25">
      <c r="A18">
        <v>48689</v>
      </c>
      <c r="B18" t="s">
        <v>6258</v>
      </c>
      <c r="C18" t="s">
        <v>6259</v>
      </c>
      <c r="D18" t="s">
        <v>2</v>
      </c>
      <c r="E18" t="s">
        <v>2</v>
      </c>
      <c r="F18" t="s">
        <v>2</v>
      </c>
      <c r="G18" t="s">
        <v>2</v>
      </c>
      <c r="H18" t="b">
        <f>LEN(UDE_Truth[[#This Row],[Position]])=0</f>
        <v>1</v>
      </c>
      <c r="I18" t="b">
        <f>LEN(UDE_Truth[[#This Row],[Institut]])=0</f>
        <v>1</v>
      </c>
      <c r="J18" t="b">
        <f>NOT(OR(ISNUMBER(SEARCH("wiss.",UDE_Truth[[#This Row],[Position]])),ISNUMBER(SEARCH("wissenschaftl",UDE_Truth[[#This Row],[Position]])),ISNUMBER(SEARCH("professor",UDE_Truth[[#This Row],[Position]]))))</f>
        <v>1</v>
      </c>
      <c r="K18" t="b">
        <f>OR(ISNUMBER(SEARCH("sachbearb",UDE_Truth[[#This Row],[Position]])),ISNUMBER(SEARCH("sachgebiet",UDE_Truth[[#This Row],[Position]])))</f>
        <v>0</v>
      </c>
      <c r="L18" t="b">
        <f>ISNUMBER(SEARCH("Universitätsbibliothek",UDE_Truth[[#This Row],[Position]]))</f>
        <v>0</v>
      </c>
      <c r="M18">
        <f>IF(COUNTIF(UDE_Found[Name],UDE_Truth[[#This Row],[Name]])=0,0,1)</f>
        <v>0</v>
      </c>
      <c r="N18">
        <f>IF(OR(UDE_Truth[[#This Row],[ohnePosition]],AND(UDE_Truth[[#This Row],[ohneInstitut]],UDE_Truth[[#This Row],[ohneWissPos]]),UDE_Truth[[#This Row],[Sachbearbeiter]],UDE_Truth[[#This Row],[Bibliothek]]),0,1)</f>
        <v>0</v>
      </c>
      <c r="O18" t="str">
        <f>IF(UDE_Truth[[#This Row],[zählt]],IF(ISBLANK(UDE_Truth[[#This Row],[dochGefundenGrund]]),UDE_Truth[[#This Row],[Gefunden]],1),"")</f>
        <v/>
      </c>
      <c r="P18">
        <f>IF(AND(UDE_Truth[[#This Row],[zähltAuto]],ISBLANK(UDE_Truth[[#This Row],[zähltNichtGrund]])),1,0)</f>
        <v>0</v>
      </c>
    </row>
    <row r="19" spans="1:20" x14ac:dyDescent="0.25">
      <c r="A19">
        <v>1059</v>
      </c>
      <c r="B19" t="s">
        <v>6260</v>
      </c>
      <c r="C19" t="s">
        <v>6261</v>
      </c>
      <c r="D19" t="s">
        <v>2</v>
      </c>
      <c r="E19" t="s">
        <v>2</v>
      </c>
      <c r="F19" t="s">
        <v>6262</v>
      </c>
      <c r="G19" t="s">
        <v>519</v>
      </c>
      <c r="H19" t="b">
        <f>LEN(UDE_Truth[[#This Row],[Position]])=0</f>
        <v>0</v>
      </c>
      <c r="I19" t="b">
        <f>LEN(UDE_Truth[[#This Row],[Institut]])=0</f>
        <v>1</v>
      </c>
      <c r="J19" t="b">
        <f>NOT(OR(ISNUMBER(SEARCH("wiss.",UDE_Truth[[#This Row],[Position]])),ISNUMBER(SEARCH("wissenschaftl",UDE_Truth[[#This Row],[Position]])),ISNUMBER(SEARCH("professor",UDE_Truth[[#This Row],[Position]]))))</f>
        <v>0</v>
      </c>
      <c r="K19" t="b">
        <f>OR(ISNUMBER(SEARCH("sachbearb",UDE_Truth[[#This Row],[Position]])),ISNUMBER(SEARCH("sachgebiet",UDE_Truth[[#This Row],[Position]])))</f>
        <v>0</v>
      </c>
      <c r="L19" t="b">
        <f>ISNUMBER(SEARCH("Universitätsbibliothek",UDE_Truth[[#This Row],[Position]]))</f>
        <v>0</v>
      </c>
      <c r="M19">
        <f>IF(COUNTIF(UDE_Found[Name],UDE_Truth[[#This Row],[Name]])=0,0,1)</f>
        <v>0</v>
      </c>
      <c r="N19">
        <f>IF(OR(UDE_Truth[[#This Row],[ohnePosition]],AND(UDE_Truth[[#This Row],[ohneInstitut]],UDE_Truth[[#This Row],[ohneWissPos]]),UDE_Truth[[#This Row],[Sachbearbeiter]],UDE_Truth[[#This Row],[Bibliothek]]),0,1)</f>
        <v>1</v>
      </c>
      <c r="O19">
        <f>IF(UDE_Truth[[#This Row],[zählt]],IF(ISBLANK(UDE_Truth[[#This Row],[dochGefundenGrund]]),UDE_Truth[[#This Row],[Gefunden]],1),"")</f>
        <v>0</v>
      </c>
      <c r="P19">
        <f>IF(AND(UDE_Truth[[#This Row],[zähltAuto]],ISBLANK(UDE_Truth[[#This Row],[zähltNichtGrund]])),1,0)</f>
        <v>1</v>
      </c>
      <c r="S19" t="s">
        <v>8268</v>
      </c>
    </row>
    <row r="20" spans="1:20" x14ac:dyDescent="0.25">
      <c r="A20">
        <v>51962</v>
      </c>
      <c r="B20" t="s">
        <v>4379</v>
      </c>
      <c r="C20" t="s">
        <v>4380</v>
      </c>
      <c r="D20" t="s">
        <v>6263</v>
      </c>
      <c r="E20" t="s">
        <v>6264</v>
      </c>
      <c r="F20" t="s">
        <v>6265</v>
      </c>
      <c r="G20" t="s">
        <v>1674</v>
      </c>
      <c r="H20" t="b">
        <f>LEN(UDE_Truth[[#This Row],[Position]])=0</f>
        <v>0</v>
      </c>
      <c r="I20" t="b">
        <f>LEN(UDE_Truth[[#This Row],[Institut]])=0</f>
        <v>0</v>
      </c>
      <c r="J20" t="b">
        <f>NOT(OR(ISNUMBER(SEARCH("wiss.",UDE_Truth[[#This Row],[Position]])),ISNUMBER(SEARCH("wissenschaftl",UDE_Truth[[#This Row],[Position]])),ISNUMBER(SEARCH("professor",UDE_Truth[[#This Row],[Position]]))))</f>
        <v>0</v>
      </c>
      <c r="K20" t="b">
        <f>OR(ISNUMBER(SEARCH("sachbearb",UDE_Truth[[#This Row],[Position]])),ISNUMBER(SEARCH("sachgebiet",UDE_Truth[[#This Row],[Position]])))</f>
        <v>0</v>
      </c>
      <c r="L20" t="b">
        <f>ISNUMBER(SEARCH("Universitätsbibliothek",UDE_Truth[[#This Row],[Position]]))</f>
        <v>0</v>
      </c>
      <c r="M20">
        <f>IF(COUNTIF(UDE_Found[Name],UDE_Truth[[#This Row],[Name]])=0,0,1)</f>
        <v>1</v>
      </c>
      <c r="N20">
        <f>IF(OR(UDE_Truth[[#This Row],[ohnePosition]],AND(UDE_Truth[[#This Row],[ohneInstitut]],UDE_Truth[[#This Row],[ohneWissPos]]),UDE_Truth[[#This Row],[Sachbearbeiter]],UDE_Truth[[#This Row],[Bibliothek]]),0,1)</f>
        <v>1</v>
      </c>
      <c r="O20">
        <f>IF(UDE_Truth[[#This Row],[zählt]],IF(ISBLANK(UDE_Truth[[#This Row],[dochGefundenGrund]]),UDE_Truth[[#This Row],[Gefunden]],1),"")</f>
        <v>1</v>
      </c>
      <c r="P20">
        <f>IF(AND(UDE_Truth[[#This Row],[zähltAuto]],ISBLANK(UDE_Truth[[#This Row],[zähltNichtGrund]])),1,0)</f>
        <v>1</v>
      </c>
    </row>
    <row r="21" spans="1:20" x14ac:dyDescent="0.25">
      <c r="A21">
        <v>48250</v>
      </c>
      <c r="B21" t="s">
        <v>6266</v>
      </c>
      <c r="C21" t="s">
        <v>6267</v>
      </c>
      <c r="D21" t="s">
        <v>6268</v>
      </c>
      <c r="E21" t="s">
        <v>6269</v>
      </c>
      <c r="F21" t="s">
        <v>6270</v>
      </c>
      <c r="G21" t="s">
        <v>103</v>
      </c>
      <c r="H21" t="b">
        <f>LEN(UDE_Truth[[#This Row],[Position]])=0</f>
        <v>0</v>
      </c>
      <c r="I21" t="b">
        <f>LEN(UDE_Truth[[#This Row],[Institut]])=0</f>
        <v>0</v>
      </c>
      <c r="J21" t="b">
        <f>NOT(OR(ISNUMBER(SEARCH("wiss.",UDE_Truth[[#This Row],[Position]])),ISNUMBER(SEARCH("wissenschaftl",UDE_Truth[[#This Row],[Position]])),ISNUMBER(SEARCH("professor",UDE_Truth[[#This Row],[Position]]))))</f>
        <v>1</v>
      </c>
      <c r="K21" t="b">
        <f>OR(ISNUMBER(SEARCH("sachbearb",UDE_Truth[[#This Row],[Position]])),ISNUMBER(SEARCH("sachgebiet",UDE_Truth[[#This Row],[Position]])))</f>
        <v>0</v>
      </c>
      <c r="L21" t="b">
        <f>ISNUMBER(SEARCH("Universitätsbibliothek",UDE_Truth[[#This Row],[Position]]))</f>
        <v>0</v>
      </c>
      <c r="M21">
        <f>IF(COUNTIF(UDE_Found[Name],UDE_Truth[[#This Row],[Name]])=0,0,1)</f>
        <v>0</v>
      </c>
      <c r="N21">
        <f>IF(OR(UDE_Truth[[#This Row],[ohnePosition]],AND(UDE_Truth[[#This Row],[ohneInstitut]],UDE_Truth[[#This Row],[ohneWissPos]]),UDE_Truth[[#This Row],[Sachbearbeiter]],UDE_Truth[[#This Row],[Bibliothek]]),0,1)</f>
        <v>1</v>
      </c>
      <c r="O21">
        <f>IF(UDE_Truth[[#This Row],[zählt]],IF(ISBLANK(UDE_Truth[[#This Row],[dochGefundenGrund]]),UDE_Truth[[#This Row],[Gefunden]],1),"")</f>
        <v>1</v>
      </c>
      <c r="P21">
        <f>IF(AND(UDE_Truth[[#This Row],[zähltAuto]],ISBLANK(UDE_Truth[[#This Row],[zähltNichtGrund]])),1,0)</f>
        <v>1</v>
      </c>
      <c r="R21" t="s">
        <v>8105</v>
      </c>
    </row>
    <row r="22" spans="1:20" x14ac:dyDescent="0.25">
      <c r="A22">
        <v>60445</v>
      </c>
      <c r="B22" t="s">
        <v>6271</v>
      </c>
      <c r="C22" t="s">
        <v>6272</v>
      </c>
      <c r="D22" t="s">
        <v>2</v>
      </c>
      <c r="E22" t="s">
        <v>6273</v>
      </c>
      <c r="F22" t="s">
        <v>6274</v>
      </c>
      <c r="G22" t="s">
        <v>2</v>
      </c>
      <c r="H22" t="b">
        <f>LEN(UDE_Truth[[#This Row],[Position]])=0</f>
        <v>0</v>
      </c>
      <c r="I22" t="b">
        <f>LEN(UDE_Truth[[#This Row],[Institut]])=0</f>
        <v>0</v>
      </c>
      <c r="J22" t="b">
        <f>NOT(OR(ISNUMBER(SEARCH("wiss.",UDE_Truth[[#This Row],[Position]])),ISNUMBER(SEARCH("wissenschaftl",UDE_Truth[[#This Row],[Position]])),ISNUMBER(SEARCH("professor",UDE_Truth[[#This Row],[Position]]))))</f>
        <v>1</v>
      </c>
      <c r="K22" t="b">
        <f>OR(ISNUMBER(SEARCH("sachbearb",UDE_Truth[[#This Row],[Position]])),ISNUMBER(SEARCH("sachgebiet",UDE_Truth[[#This Row],[Position]])))</f>
        <v>1</v>
      </c>
      <c r="L22" t="b">
        <f>ISNUMBER(SEARCH("Universitätsbibliothek",UDE_Truth[[#This Row],[Position]]))</f>
        <v>0</v>
      </c>
      <c r="M22">
        <f>IF(COUNTIF(UDE_Found[Name],UDE_Truth[[#This Row],[Name]])=0,0,1)</f>
        <v>0</v>
      </c>
      <c r="N22">
        <f>IF(OR(UDE_Truth[[#This Row],[ohnePosition]],AND(UDE_Truth[[#This Row],[ohneInstitut]],UDE_Truth[[#This Row],[ohneWissPos]]),UDE_Truth[[#This Row],[Sachbearbeiter]],UDE_Truth[[#This Row],[Bibliothek]]),0,1)</f>
        <v>0</v>
      </c>
      <c r="O22" t="str">
        <f>IF(UDE_Truth[[#This Row],[zählt]],IF(ISBLANK(UDE_Truth[[#This Row],[dochGefundenGrund]]),UDE_Truth[[#This Row],[Gefunden]],1),"")</f>
        <v/>
      </c>
      <c r="P22">
        <f>IF(AND(UDE_Truth[[#This Row],[zähltAuto]],ISBLANK(UDE_Truth[[#This Row],[zähltNichtGrund]])),1,0)</f>
        <v>0</v>
      </c>
    </row>
    <row r="23" spans="1:20" x14ac:dyDescent="0.25">
      <c r="A23">
        <v>48462</v>
      </c>
      <c r="B23" t="s">
        <v>6275</v>
      </c>
      <c r="C23" t="s">
        <v>6276</v>
      </c>
      <c r="D23" t="s">
        <v>2</v>
      </c>
      <c r="E23" t="s">
        <v>2</v>
      </c>
      <c r="F23" t="s">
        <v>2</v>
      </c>
      <c r="G23" t="s">
        <v>2</v>
      </c>
      <c r="H23" t="b">
        <f>LEN(UDE_Truth[[#This Row],[Position]])=0</f>
        <v>1</v>
      </c>
      <c r="I23" t="b">
        <f>LEN(UDE_Truth[[#This Row],[Institut]])=0</f>
        <v>1</v>
      </c>
      <c r="J23" t="b">
        <f>NOT(OR(ISNUMBER(SEARCH("wiss.",UDE_Truth[[#This Row],[Position]])),ISNUMBER(SEARCH("wissenschaftl",UDE_Truth[[#This Row],[Position]])),ISNUMBER(SEARCH("professor",UDE_Truth[[#This Row],[Position]]))))</f>
        <v>1</v>
      </c>
      <c r="K23" t="b">
        <f>OR(ISNUMBER(SEARCH("sachbearb",UDE_Truth[[#This Row],[Position]])),ISNUMBER(SEARCH("sachgebiet",UDE_Truth[[#This Row],[Position]])))</f>
        <v>0</v>
      </c>
      <c r="L23" t="b">
        <f>ISNUMBER(SEARCH("Universitätsbibliothek",UDE_Truth[[#This Row],[Position]]))</f>
        <v>0</v>
      </c>
      <c r="M23">
        <f>IF(COUNTIF(UDE_Found[Name],UDE_Truth[[#This Row],[Name]])=0,0,1)</f>
        <v>0</v>
      </c>
      <c r="N23">
        <f>IF(OR(UDE_Truth[[#This Row],[ohnePosition]],AND(UDE_Truth[[#This Row],[ohneInstitut]],UDE_Truth[[#This Row],[ohneWissPos]]),UDE_Truth[[#This Row],[Sachbearbeiter]],UDE_Truth[[#This Row],[Bibliothek]]),0,1)</f>
        <v>0</v>
      </c>
      <c r="O23" t="str">
        <f>IF(UDE_Truth[[#This Row],[zählt]],IF(ISBLANK(UDE_Truth[[#This Row],[dochGefundenGrund]]),UDE_Truth[[#This Row],[Gefunden]],1),"")</f>
        <v/>
      </c>
      <c r="P23">
        <f>IF(AND(UDE_Truth[[#This Row],[zähltAuto]],ISBLANK(UDE_Truth[[#This Row],[zähltNichtGrund]])),1,0)</f>
        <v>0</v>
      </c>
    </row>
    <row r="24" spans="1:20" x14ac:dyDescent="0.25">
      <c r="A24">
        <v>12046</v>
      </c>
      <c r="B24" t="s">
        <v>6277</v>
      </c>
      <c r="C24" t="s">
        <v>6278</v>
      </c>
      <c r="D24" t="s">
        <v>2</v>
      </c>
      <c r="E24" t="s">
        <v>2</v>
      </c>
      <c r="F24" t="s">
        <v>2</v>
      </c>
      <c r="G24" t="s">
        <v>191</v>
      </c>
      <c r="H24" t="b">
        <f>LEN(UDE_Truth[[#This Row],[Position]])=0</f>
        <v>1</v>
      </c>
      <c r="I24" t="b">
        <f>LEN(UDE_Truth[[#This Row],[Institut]])=0</f>
        <v>1</v>
      </c>
      <c r="J24" t="b">
        <f>NOT(OR(ISNUMBER(SEARCH("wiss.",UDE_Truth[[#This Row],[Position]])),ISNUMBER(SEARCH("wissenschaftl",UDE_Truth[[#This Row],[Position]])),ISNUMBER(SEARCH("professor",UDE_Truth[[#This Row],[Position]]))))</f>
        <v>1</v>
      </c>
      <c r="K24" t="b">
        <f>OR(ISNUMBER(SEARCH("sachbearb",UDE_Truth[[#This Row],[Position]])),ISNUMBER(SEARCH("sachgebiet",UDE_Truth[[#This Row],[Position]])))</f>
        <v>0</v>
      </c>
      <c r="L24" t="b">
        <f>ISNUMBER(SEARCH("Universitätsbibliothek",UDE_Truth[[#This Row],[Position]]))</f>
        <v>0</v>
      </c>
      <c r="M24">
        <f>IF(COUNTIF(UDE_Found[Name],UDE_Truth[[#This Row],[Name]])=0,0,1)</f>
        <v>0</v>
      </c>
      <c r="N24">
        <f>IF(OR(UDE_Truth[[#This Row],[ohnePosition]],AND(UDE_Truth[[#This Row],[ohneInstitut]],UDE_Truth[[#This Row],[ohneWissPos]]),UDE_Truth[[#This Row],[Sachbearbeiter]],UDE_Truth[[#This Row],[Bibliothek]]),0,1)</f>
        <v>0</v>
      </c>
      <c r="O24" t="str">
        <f>IF(UDE_Truth[[#This Row],[zählt]],IF(ISBLANK(UDE_Truth[[#This Row],[dochGefundenGrund]]),UDE_Truth[[#This Row],[Gefunden]],1),"")</f>
        <v/>
      </c>
      <c r="P24">
        <f>IF(AND(UDE_Truth[[#This Row],[zähltAuto]],ISBLANK(UDE_Truth[[#This Row],[zähltNichtGrund]])),1,0)</f>
        <v>0</v>
      </c>
    </row>
    <row r="25" spans="1:20" x14ac:dyDescent="0.25">
      <c r="A25">
        <v>61486</v>
      </c>
      <c r="B25" t="s">
        <v>6279</v>
      </c>
      <c r="C25" t="s">
        <v>6280</v>
      </c>
      <c r="D25" t="s">
        <v>2</v>
      </c>
      <c r="E25" t="s">
        <v>2</v>
      </c>
      <c r="F25" t="s">
        <v>6281</v>
      </c>
      <c r="G25" t="s">
        <v>2</v>
      </c>
      <c r="H25" t="b">
        <f>LEN(UDE_Truth[[#This Row],[Position]])=0</f>
        <v>0</v>
      </c>
      <c r="I25" t="b">
        <f>LEN(UDE_Truth[[#This Row],[Institut]])=0</f>
        <v>1</v>
      </c>
      <c r="J25" t="b">
        <f>NOT(OR(ISNUMBER(SEARCH("wiss.",UDE_Truth[[#This Row],[Position]])),ISNUMBER(SEARCH("wissenschaftl",UDE_Truth[[#This Row],[Position]])),ISNUMBER(SEARCH("professor",UDE_Truth[[#This Row],[Position]]))))</f>
        <v>1</v>
      </c>
      <c r="K25" t="b">
        <f>OR(ISNUMBER(SEARCH("sachbearb",UDE_Truth[[#This Row],[Position]])),ISNUMBER(SEARCH("sachgebiet",UDE_Truth[[#This Row],[Position]])))</f>
        <v>0</v>
      </c>
      <c r="L25" t="b">
        <f>ISNUMBER(SEARCH("Universitätsbibliothek",UDE_Truth[[#This Row],[Position]]))</f>
        <v>0</v>
      </c>
      <c r="M25">
        <f>IF(COUNTIF(UDE_Found[Name],UDE_Truth[[#This Row],[Name]])=0,0,1)</f>
        <v>0</v>
      </c>
      <c r="N25">
        <f>IF(OR(UDE_Truth[[#This Row],[ohnePosition]],AND(UDE_Truth[[#This Row],[ohneInstitut]],UDE_Truth[[#This Row],[ohneWissPos]]),UDE_Truth[[#This Row],[Sachbearbeiter]],UDE_Truth[[#This Row],[Bibliothek]]),0,1)</f>
        <v>0</v>
      </c>
      <c r="O25" t="str">
        <f>IF(UDE_Truth[[#This Row],[zählt]],IF(ISBLANK(UDE_Truth[[#This Row],[dochGefundenGrund]]),UDE_Truth[[#This Row],[Gefunden]],1),"")</f>
        <v/>
      </c>
      <c r="P25">
        <f>IF(AND(UDE_Truth[[#This Row],[zähltAuto]],ISBLANK(UDE_Truth[[#This Row],[zähltNichtGrund]])),1,0)</f>
        <v>0</v>
      </c>
      <c r="S25" t="s">
        <v>8268</v>
      </c>
      <c r="T25" s="1" t="s">
        <v>8287</v>
      </c>
    </row>
    <row r="26" spans="1:20" x14ac:dyDescent="0.25">
      <c r="A26">
        <v>61626</v>
      </c>
      <c r="B26" t="s">
        <v>4409</v>
      </c>
      <c r="C26" t="s">
        <v>4410</v>
      </c>
      <c r="D26" t="s">
        <v>2</v>
      </c>
      <c r="E26" t="s">
        <v>6282</v>
      </c>
      <c r="F26" t="s">
        <v>6223</v>
      </c>
      <c r="G26" t="s">
        <v>152</v>
      </c>
      <c r="H26" t="b">
        <f>LEN(UDE_Truth[[#This Row],[Position]])=0</f>
        <v>0</v>
      </c>
      <c r="I26" t="b">
        <f>LEN(UDE_Truth[[#This Row],[Institut]])=0</f>
        <v>0</v>
      </c>
      <c r="J26" t="b">
        <f>NOT(OR(ISNUMBER(SEARCH("wiss.",UDE_Truth[[#This Row],[Position]])),ISNUMBER(SEARCH("wissenschaftl",UDE_Truth[[#This Row],[Position]])),ISNUMBER(SEARCH("professor",UDE_Truth[[#This Row],[Position]]))))</f>
        <v>0</v>
      </c>
      <c r="K26" t="b">
        <f>OR(ISNUMBER(SEARCH("sachbearb",UDE_Truth[[#This Row],[Position]])),ISNUMBER(SEARCH("sachgebiet",UDE_Truth[[#This Row],[Position]])))</f>
        <v>0</v>
      </c>
      <c r="L26" t="b">
        <f>ISNUMBER(SEARCH("Universitätsbibliothek",UDE_Truth[[#This Row],[Position]]))</f>
        <v>0</v>
      </c>
      <c r="M26">
        <f>IF(COUNTIF(UDE_Found[Name],UDE_Truth[[#This Row],[Name]])=0,0,1)</f>
        <v>1</v>
      </c>
      <c r="N26">
        <f>IF(OR(UDE_Truth[[#This Row],[ohnePosition]],AND(UDE_Truth[[#This Row],[ohneInstitut]],UDE_Truth[[#This Row],[ohneWissPos]]),UDE_Truth[[#This Row],[Sachbearbeiter]],UDE_Truth[[#This Row],[Bibliothek]]),0,1)</f>
        <v>1</v>
      </c>
      <c r="O26">
        <f>IF(UDE_Truth[[#This Row],[zählt]],IF(ISBLANK(UDE_Truth[[#This Row],[dochGefundenGrund]]),UDE_Truth[[#This Row],[Gefunden]],1),"")</f>
        <v>1</v>
      </c>
      <c r="P26">
        <f>IF(AND(UDE_Truth[[#This Row],[zähltAuto]],ISBLANK(UDE_Truth[[#This Row],[zähltNichtGrund]])),1,0)</f>
        <v>1</v>
      </c>
    </row>
    <row r="27" spans="1:20" x14ac:dyDescent="0.25">
      <c r="A27">
        <v>58050</v>
      </c>
      <c r="B27" t="s">
        <v>6283</v>
      </c>
      <c r="C27" t="s">
        <v>6284</v>
      </c>
      <c r="D27" t="s">
        <v>6285</v>
      </c>
      <c r="E27" t="s">
        <v>2</v>
      </c>
      <c r="F27" t="s">
        <v>6286</v>
      </c>
      <c r="G27" t="s">
        <v>2</v>
      </c>
      <c r="H27" t="b">
        <f>LEN(UDE_Truth[[#This Row],[Position]])=0</f>
        <v>0</v>
      </c>
      <c r="I27" t="b">
        <f>LEN(UDE_Truth[[#This Row],[Institut]])=0</f>
        <v>1</v>
      </c>
      <c r="J27" t="b">
        <f>NOT(OR(ISNUMBER(SEARCH("wiss.",UDE_Truth[[#This Row],[Position]])),ISNUMBER(SEARCH("wissenschaftl",UDE_Truth[[#This Row],[Position]])),ISNUMBER(SEARCH("professor",UDE_Truth[[#This Row],[Position]]))))</f>
        <v>0</v>
      </c>
      <c r="K27" t="b">
        <f>OR(ISNUMBER(SEARCH("sachbearb",UDE_Truth[[#This Row],[Position]])),ISNUMBER(SEARCH("sachgebiet",UDE_Truth[[#This Row],[Position]])))</f>
        <v>0</v>
      </c>
      <c r="L27" t="b">
        <f>ISNUMBER(SEARCH("Universitätsbibliothek",UDE_Truth[[#This Row],[Position]]))</f>
        <v>0</v>
      </c>
      <c r="M27">
        <f>IF(COUNTIF(UDE_Found[Name],UDE_Truth[[#This Row],[Name]])=0,0,1)</f>
        <v>0</v>
      </c>
      <c r="N27">
        <f>IF(OR(UDE_Truth[[#This Row],[ohnePosition]],AND(UDE_Truth[[#This Row],[ohneInstitut]],UDE_Truth[[#This Row],[ohneWissPos]]),UDE_Truth[[#This Row],[Sachbearbeiter]],UDE_Truth[[#This Row],[Bibliothek]]),0,1)</f>
        <v>1</v>
      </c>
      <c r="O27" t="str">
        <f>IF(UDE_Truth[[#This Row],[zählt]],IF(ISBLANK(UDE_Truth[[#This Row],[dochGefundenGrund]]),UDE_Truth[[#This Row],[Gefunden]],1),"")</f>
        <v/>
      </c>
      <c r="P27">
        <f>IF(AND(UDE_Truth[[#This Row],[zähltAuto]],ISBLANK(UDE_Truth[[#This Row],[zähltNichtGrund]])),1,0)</f>
        <v>0</v>
      </c>
      <c r="Q27" t="s">
        <v>8274</v>
      </c>
    </row>
    <row r="28" spans="1:20" x14ac:dyDescent="0.25">
      <c r="A28">
        <v>48431</v>
      </c>
      <c r="B28" t="s">
        <v>6287</v>
      </c>
      <c r="C28" t="s">
        <v>6288</v>
      </c>
      <c r="D28" t="s">
        <v>2</v>
      </c>
      <c r="E28" t="s">
        <v>2</v>
      </c>
      <c r="F28" t="s">
        <v>2</v>
      </c>
      <c r="G28" t="s">
        <v>2</v>
      </c>
      <c r="H28" t="b">
        <f>LEN(UDE_Truth[[#This Row],[Position]])=0</f>
        <v>1</v>
      </c>
      <c r="I28" t="b">
        <f>LEN(UDE_Truth[[#This Row],[Institut]])=0</f>
        <v>1</v>
      </c>
      <c r="J28" t="b">
        <f>NOT(OR(ISNUMBER(SEARCH("wiss.",UDE_Truth[[#This Row],[Position]])),ISNUMBER(SEARCH("wissenschaftl",UDE_Truth[[#This Row],[Position]])),ISNUMBER(SEARCH("professor",UDE_Truth[[#This Row],[Position]]))))</f>
        <v>1</v>
      </c>
      <c r="K28" t="b">
        <f>OR(ISNUMBER(SEARCH("sachbearb",UDE_Truth[[#This Row],[Position]])),ISNUMBER(SEARCH("sachgebiet",UDE_Truth[[#This Row],[Position]])))</f>
        <v>0</v>
      </c>
      <c r="L28" t="b">
        <f>ISNUMBER(SEARCH("Universitätsbibliothek",UDE_Truth[[#This Row],[Position]]))</f>
        <v>0</v>
      </c>
      <c r="M28">
        <f>IF(COUNTIF(UDE_Found[Name],UDE_Truth[[#This Row],[Name]])=0,0,1)</f>
        <v>0</v>
      </c>
      <c r="N28">
        <f>IF(OR(UDE_Truth[[#This Row],[ohnePosition]],AND(UDE_Truth[[#This Row],[ohneInstitut]],UDE_Truth[[#This Row],[ohneWissPos]]),UDE_Truth[[#This Row],[Sachbearbeiter]],UDE_Truth[[#This Row],[Bibliothek]]),0,1)</f>
        <v>0</v>
      </c>
      <c r="O28" t="str">
        <f>IF(UDE_Truth[[#This Row],[zählt]],IF(ISBLANK(UDE_Truth[[#This Row],[dochGefundenGrund]]),UDE_Truth[[#This Row],[Gefunden]],1),"")</f>
        <v/>
      </c>
      <c r="P28">
        <f>IF(AND(UDE_Truth[[#This Row],[zähltAuto]],ISBLANK(UDE_Truth[[#This Row],[zähltNichtGrund]])),1,0)</f>
        <v>0</v>
      </c>
    </row>
    <row r="29" spans="1:20" x14ac:dyDescent="0.25">
      <c r="A29">
        <v>62483</v>
      </c>
      <c r="B29" t="s">
        <v>4420</v>
      </c>
      <c r="C29" t="s">
        <v>4421</v>
      </c>
      <c r="D29" t="s">
        <v>4422</v>
      </c>
      <c r="E29" t="s">
        <v>6289</v>
      </c>
      <c r="F29" t="s">
        <v>6290</v>
      </c>
      <c r="G29" t="s">
        <v>36</v>
      </c>
      <c r="H29" t="b">
        <f>LEN(UDE_Truth[[#This Row],[Position]])=0</f>
        <v>0</v>
      </c>
      <c r="I29" t="b">
        <f>LEN(UDE_Truth[[#This Row],[Institut]])=0</f>
        <v>0</v>
      </c>
      <c r="J29" t="b">
        <f>NOT(OR(ISNUMBER(SEARCH("wiss.",UDE_Truth[[#This Row],[Position]])),ISNUMBER(SEARCH("wissenschaftl",UDE_Truth[[#This Row],[Position]])),ISNUMBER(SEARCH("professor",UDE_Truth[[#This Row],[Position]]))))</f>
        <v>1</v>
      </c>
      <c r="K29" t="b">
        <f>OR(ISNUMBER(SEARCH("sachbearb",UDE_Truth[[#This Row],[Position]])),ISNUMBER(SEARCH("sachgebiet",UDE_Truth[[#This Row],[Position]])))</f>
        <v>0</v>
      </c>
      <c r="L29" t="b">
        <f>ISNUMBER(SEARCH("Universitätsbibliothek",UDE_Truth[[#This Row],[Position]]))</f>
        <v>0</v>
      </c>
      <c r="M29">
        <f>IF(COUNTIF(UDE_Found[Name],UDE_Truth[[#This Row],[Name]])=0,0,1)</f>
        <v>1</v>
      </c>
      <c r="N29">
        <f>IF(OR(UDE_Truth[[#This Row],[ohnePosition]],AND(UDE_Truth[[#This Row],[ohneInstitut]],UDE_Truth[[#This Row],[ohneWissPos]]),UDE_Truth[[#This Row],[Sachbearbeiter]],UDE_Truth[[#This Row],[Bibliothek]]),0,1)</f>
        <v>1</v>
      </c>
      <c r="O29">
        <f>IF(UDE_Truth[[#This Row],[zählt]],IF(ISBLANK(UDE_Truth[[#This Row],[dochGefundenGrund]]),UDE_Truth[[#This Row],[Gefunden]],1),"")</f>
        <v>1</v>
      </c>
      <c r="P29">
        <f>IF(AND(UDE_Truth[[#This Row],[zähltAuto]],ISBLANK(UDE_Truth[[#This Row],[zähltNichtGrund]])),1,0)</f>
        <v>1</v>
      </c>
    </row>
    <row r="30" spans="1:20" x14ac:dyDescent="0.25">
      <c r="A30">
        <v>52581</v>
      </c>
      <c r="B30" t="s">
        <v>4430</v>
      </c>
      <c r="C30" t="s">
        <v>6291</v>
      </c>
      <c r="D30" t="s">
        <v>6292</v>
      </c>
      <c r="E30" t="s">
        <v>6293</v>
      </c>
      <c r="F30" t="s">
        <v>6294</v>
      </c>
      <c r="G30" t="s">
        <v>6295</v>
      </c>
      <c r="H30" t="b">
        <f>LEN(UDE_Truth[[#This Row],[Position]])=0</f>
        <v>0</v>
      </c>
      <c r="I30" t="b">
        <f>LEN(UDE_Truth[[#This Row],[Institut]])=0</f>
        <v>0</v>
      </c>
      <c r="J30" t="b">
        <f>NOT(OR(ISNUMBER(SEARCH("wiss.",UDE_Truth[[#This Row],[Position]])),ISNUMBER(SEARCH("wissenschaftl",UDE_Truth[[#This Row],[Position]])),ISNUMBER(SEARCH("professor",UDE_Truth[[#This Row],[Position]]))))</f>
        <v>0</v>
      </c>
      <c r="K30" t="b">
        <f>OR(ISNUMBER(SEARCH("sachbearb",UDE_Truth[[#This Row],[Position]])),ISNUMBER(SEARCH("sachgebiet",UDE_Truth[[#This Row],[Position]])))</f>
        <v>0</v>
      </c>
      <c r="L30" t="b">
        <f>ISNUMBER(SEARCH("Universitätsbibliothek",UDE_Truth[[#This Row],[Position]]))</f>
        <v>0</v>
      </c>
      <c r="M30">
        <f>IF(COUNTIF(UDE_Found[Name],UDE_Truth[[#This Row],[Name]])=0,0,1)</f>
        <v>1</v>
      </c>
      <c r="N30">
        <f>IF(OR(UDE_Truth[[#This Row],[ohnePosition]],AND(UDE_Truth[[#This Row],[ohneInstitut]],UDE_Truth[[#This Row],[ohneWissPos]]),UDE_Truth[[#This Row],[Sachbearbeiter]],UDE_Truth[[#This Row],[Bibliothek]]),0,1)</f>
        <v>1</v>
      </c>
      <c r="O30">
        <f>IF(UDE_Truth[[#This Row],[zählt]],IF(ISBLANK(UDE_Truth[[#This Row],[dochGefundenGrund]]),UDE_Truth[[#This Row],[Gefunden]],1),"")</f>
        <v>1</v>
      </c>
      <c r="P30">
        <f>IF(AND(UDE_Truth[[#This Row],[zähltAuto]],ISBLANK(UDE_Truth[[#This Row],[zähltNichtGrund]])),1,0)</f>
        <v>1</v>
      </c>
    </row>
    <row r="31" spans="1:20" x14ac:dyDescent="0.25">
      <c r="A31">
        <v>62678</v>
      </c>
      <c r="B31" t="s">
        <v>6296</v>
      </c>
      <c r="C31" t="s">
        <v>6297</v>
      </c>
      <c r="D31" t="s">
        <v>6298</v>
      </c>
      <c r="E31" t="s">
        <v>6299</v>
      </c>
      <c r="F31" t="s">
        <v>6300</v>
      </c>
      <c r="G31" t="s">
        <v>2</v>
      </c>
      <c r="H31" t="b">
        <f>LEN(UDE_Truth[[#This Row],[Position]])=0</f>
        <v>0</v>
      </c>
      <c r="I31" t="b">
        <f>LEN(UDE_Truth[[#This Row],[Institut]])=0</f>
        <v>0</v>
      </c>
      <c r="J31" t="b">
        <f>NOT(OR(ISNUMBER(SEARCH("wiss.",UDE_Truth[[#This Row],[Position]])),ISNUMBER(SEARCH("wissenschaftl",UDE_Truth[[#This Row],[Position]])),ISNUMBER(SEARCH("professor",UDE_Truth[[#This Row],[Position]]))))</f>
        <v>0</v>
      </c>
      <c r="K31" t="b">
        <f>OR(ISNUMBER(SEARCH("sachbearb",UDE_Truth[[#This Row],[Position]])),ISNUMBER(SEARCH("sachgebiet",UDE_Truth[[#This Row],[Position]])))</f>
        <v>0</v>
      </c>
      <c r="L31" t="b">
        <f>ISNUMBER(SEARCH("Universitätsbibliothek",UDE_Truth[[#This Row],[Position]]))</f>
        <v>0</v>
      </c>
      <c r="M31">
        <f>IF(COUNTIF(UDE_Found[Name],UDE_Truth[[#This Row],[Name]])=0,0,1)</f>
        <v>0</v>
      </c>
      <c r="N31">
        <f>IF(OR(UDE_Truth[[#This Row],[ohnePosition]],AND(UDE_Truth[[#This Row],[ohneInstitut]],UDE_Truth[[#This Row],[ohneWissPos]]),UDE_Truth[[#This Row],[Sachbearbeiter]],UDE_Truth[[#This Row],[Bibliothek]]),0,1)</f>
        <v>1</v>
      </c>
      <c r="O31">
        <f>IF(UDE_Truth[[#This Row],[zählt]],IF(ISBLANK(UDE_Truth[[#This Row],[dochGefundenGrund]]),UDE_Truth[[#This Row],[Gefunden]],1),"")</f>
        <v>0</v>
      </c>
      <c r="P31">
        <f>IF(AND(UDE_Truth[[#This Row],[zähltAuto]],ISBLANK(UDE_Truth[[#This Row],[zähltNichtGrund]])),1,0)</f>
        <v>1</v>
      </c>
      <c r="S31" t="s">
        <v>8272</v>
      </c>
    </row>
    <row r="32" spans="1:20" x14ac:dyDescent="0.25">
      <c r="A32">
        <v>61039</v>
      </c>
      <c r="B32" t="s">
        <v>6301</v>
      </c>
      <c r="C32" t="s">
        <v>6302</v>
      </c>
      <c r="D32" t="s">
        <v>6303</v>
      </c>
      <c r="E32" t="s">
        <v>6304</v>
      </c>
      <c r="F32" t="s">
        <v>6305</v>
      </c>
      <c r="G32" t="s">
        <v>2</v>
      </c>
      <c r="H32" t="b">
        <f>LEN(UDE_Truth[[#This Row],[Position]])=0</f>
        <v>0</v>
      </c>
      <c r="I32" t="b">
        <f>LEN(UDE_Truth[[#This Row],[Institut]])=0</f>
        <v>0</v>
      </c>
      <c r="J32" t="b">
        <f>NOT(OR(ISNUMBER(SEARCH("wiss.",UDE_Truth[[#This Row],[Position]])),ISNUMBER(SEARCH("wissenschaftl",UDE_Truth[[#This Row],[Position]])),ISNUMBER(SEARCH("professor",UDE_Truth[[#This Row],[Position]]))))</f>
        <v>1</v>
      </c>
      <c r="K32" t="b">
        <f>OR(ISNUMBER(SEARCH("sachbearb",UDE_Truth[[#This Row],[Position]])),ISNUMBER(SEARCH("sachgebiet",UDE_Truth[[#This Row],[Position]])))</f>
        <v>0</v>
      </c>
      <c r="L32" t="b">
        <f>ISNUMBER(SEARCH("Universitätsbibliothek",UDE_Truth[[#This Row],[Position]]))</f>
        <v>0</v>
      </c>
      <c r="M32">
        <f>IF(COUNTIF(UDE_Found[Name],UDE_Truth[[#This Row],[Name]])=0,0,1)</f>
        <v>0</v>
      </c>
      <c r="N32">
        <f>IF(OR(UDE_Truth[[#This Row],[ohnePosition]],AND(UDE_Truth[[#This Row],[ohneInstitut]],UDE_Truth[[#This Row],[ohneWissPos]]),UDE_Truth[[#This Row],[Sachbearbeiter]],UDE_Truth[[#This Row],[Bibliothek]]),0,1)</f>
        <v>1</v>
      </c>
      <c r="O32" t="str">
        <f>IF(UDE_Truth[[#This Row],[zählt]],IF(ISBLANK(UDE_Truth[[#This Row],[dochGefundenGrund]]),UDE_Truth[[#This Row],[Gefunden]],1),"")</f>
        <v/>
      </c>
      <c r="P32">
        <f>IF(AND(UDE_Truth[[#This Row],[zähltAuto]],ISBLANK(UDE_Truth[[#This Row],[zähltNichtGrund]])),1,0)</f>
        <v>0</v>
      </c>
      <c r="Q32" t="s">
        <v>8269</v>
      </c>
    </row>
    <row r="33" spans="1:20" x14ac:dyDescent="0.25">
      <c r="A33">
        <v>56247</v>
      </c>
      <c r="B33" t="s">
        <v>4434</v>
      </c>
      <c r="C33" t="s">
        <v>4435</v>
      </c>
      <c r="D33" t="s">
        <v>2</v>
      </c>
      <c r="E33" t="s">
        <v>6306</v>
      </c>
      <c r="F33" t="s">
        <v>6307</v>
      </c>
      <c r="G33" t="s">
        <v>2</v>
      </c>
      <c r="H33" t="b">
        <f>LEN(UDE_Truth[[#This Row],[Position]])=0</f>
        <v>0</v>
      </c>
      <c r="I33" t="b">
        <f>LEN(UDE_Truth[[#This Row],[Institut]])=0</f>
        <v>0</v>
      </c>
      <c r="J33" t="b">
        <f>NOT(OR(ISNUMBER(SEARCH("wiss.",UDE_Truth[[#This Row],[Position]])),ISNUMBER(SEARCH("wissenschaftl",UDE_Truth[[#This Row],[Position]])),ISNUMBER(SEARCH("professor",UDE_Truth[[#This Row],[Position]]))))</f>
        <v>1</v>
      </c>
      <c r="K33" t="b">
        <f>OR(ISNUMBER(SEARCH("sachbearb",UDE_Truth[[#This Row],[Position]])),ISNUMBER(SEARCH("sachgebiet",UDE_Truth[[#This Row],[Position]])))</f>
        <v>0</v>
      </c>
      <c r="L33" t="b">
        <f>ISNUMBER(SEARCH("Universitätsbibliothek",UDE_Truth[[#This Row],[Position]]))</f>
        <v>0</v>
      </c>
      <c r="M33">
        <f>IF(COUNTIF(UDE_Found[Name],UDE_Truth[[#This Row],[Name]])=0,0,1)</f>
        <v>1</v>
      </c>
      <c r="N33">
        <f>IF(OR(UDE_Truth[[#This Row],[ohnePosition]],AND(UDE_Truth[[#This Row],[ohneInstitut]],UDE_Truth[[#This Row],[ohneWissPos]]),UDE_Truth[[#This Row],[Sachbearbeiter]],UDE_Truth[[#This Row],[Bibliothek]]),0,1)</f>
        <v>1</v>
      </c>
      <c r="O33">
        <f>IF(UDE_Truth[[#This Row],[zählt]],IF(ISBLANK(UDE_Truth[[#This Row],[dochGefundenGrund]]),UDE_Truth[[#This Row],[Gefunden]],1),"")</f>
        <v>1</v>
      </c>
      <c r="P33">
        <f>IF(AND(UDE_Truth[[#This Row],[zähltAuto]],ISBLANK(UDE_Truth[[#This Row],[zähltNichtGrund]])),1,0)</f>
        <v>1</v>
      </c>
    </row>
    <row r="34" spans="1:20" x14ac:dyDescent="0.25">
      <c r="A34">
        <v>50750</v>
      </c>
      <c r="B34" t="s">
        <v>6308</v>
      </c>
      <c r="C34" t="s">
        <v>6309</v>
      </c>
      <c r="D34" t="s">
        <v>2</v>
      </c>
      <c r="E34" t="s">
        <v>2</v>
      </c>
      <c r="F34" t="s">
        <v>2</v>
      </c>
      <c r="G34" t="s">
        <v>2</v>
      </c>
      <c r="H34" t="b">
        <f>LEN(UDE_Truth[[#This Row],[Position]])=0</f>
        <v>1</v>
      </c>
      <c r="I34" t="b">
        <f>LEN(UDE_Truth[[#This Row],[Institut]])=0</f>
        <v>1</v>
      </c>
      <c r="J34" t="b">
        <f>NOT(OR(ISNUMBER(SEARCH("wiss.",UDE_Truth[[#This Row],[Position]])),ISNUMBER(SEARCH("wissenschaftl",UDE_Truth[[#This Row],[Position]])),ISNUMBER(SEARCH("professor",UDE_Truth[[#This Row],[Position]]))))</f>
        <v>1</v>
      </c>
      <c r="K34" t="b">
        <f>OR(ISNUMBER(SEARCH("sachbearb",UDE_Truth[[#This Row],[Position]])),ISNUMBER(SEARCH("sachgebiet",UDE_Truth[[#This Row],[Position]])))</f>
        <v>0</v>
      </c>
      <c r="L34" t="b">
        <f>ISNUMBER(SEARCH("Universitätsbibliothek",UDE_Truth[[#This Row],[Position]]))</f>
        <v>0</v>
      </c>
      <c r="M34">
        <f>IF(COUNTIF(UDE_Found[Name],UDE_Truth[[#This Row],[Name]])=0,0,1)</f>
        <v>0</v>
      </c>
      <c r="N34">
        <f>IF(OR(UDE_Truth[[#This Row],[ohnePosition]],AND(UDE_Truth[[#This Row],[ohneInstitut]],UDE_Truth[[#This Row],[ohneWissPos]]),UDE_Truth[[#This Row],[Sachbearbeiter]],UDE_Truth[[#This Row],[Bibliothek]]),0,1)</f>
        <v>0</v>
      </c>
      <c r="O34" t="str">
        <f>IF(UDE_Truth[[#This Row],[zählt]],IF(ISBLANK(UDE_Truth[[#This Row],[dochGefundenGrund]]),UDE_Truth[[#This Row],[Gefunden]],1),"")</f>
        <v/>
      </c>
      <c r="P34">
        <f>IF(AND(UDE_Truth[[#This Row],[zähltAuto]],ISBLANK(UDE_Truth[[#This Row],[zähltNichtGrund]])),1,0)</f>
        <v>0</v>
      </c>
    </row>
    <row r="35" spans="1:20" x14ac:dyDescent="0.25">
      <c r="A35">
        <v>48497</v>
      </c>
      <c r="B35" t="s">
        <v>6310</v>
      </c>
      <c r="C35" t="s">
        <v>6311</v>
      </c>
      <c r="D35" t="s">
        <v>2</v>
      </c>
      <c r="E35" t="s">
        <v>2</v>
      </c>
      <c r="F35" t="s">
        <v>2</v>
      </c>
      <c r="G35" t="s">
        <v>2</v>
      </c>
      <c r="H35" t="b">
        <f>LEN(UDE_Truth[[#This Row],[Position]])=0</f>
        <v>1</v>
      </c>
      <c r="I35" t="b">
        <f>LEN(UDE_Truth[[#This Row],[Institut]])=0</f>
        <v>1</v>
      </c>
      <c r="J35" t="b">
        <f>NOT(OR(ISNUMBER(SEARCH("wiss.",UDE_Truth[[#This Row],[Position]])),ISNUMBER(SEARCH("wissenschaftl",UDE_Truth[[#This Row],[Position]])),ISNUMBER(SEARCH("professor",UDE_Truth[[#This Row],[Position]]))))</f>
        <v>1</v>
      </c>
      <c r="K35" t="b">
        <f>OR(ISNUMBER(SEARCH("sachbearb",UDE_Truth[[#This Row],[Position]])),ISNUMBER(SEARCH("sachgebiet",UDE_Truth[[#This Row],[Position]])))</f>
        <v>0</v>
      </c>
      <c r="L35" t="b">
        <f>ISNUMBER(SEARCH("Universitätsbibliothek",UDE_Truth[[#This Row],[Position]]))</f>
        <v>0</v>
      </c>
      <c r="M35">
        <f>IF(COUNTIF(UDE_Found[Name],UDE_Truth[[#This Row],[Name]])=0,0,1)</f>
        <v>0</v>
      </c>
      <c r="N35">
        <f>IF(OR(UDE_Truth[[#This Row],[ohnePosition]],AND(UDE_Truth[[#This Row],[ohneInstitut]],UDE_Truth[[#This Row],[ohneWissPos]]),UDE_Truth[[#This Row],[Sachbearbeiter]],UDE_Truth[[#This Row],[Bibliothek]]),0,1)</f>
        <v>0</v>
      </c>
      <c r="O35" t="str">
        <f>IF(UDE_Truth[[#This Row],[zählt]],IF(ISBLANK(UDE_Truth[[#This Row],[dochGefundenGrund]]),UDE_Truth[[#This Row],[Gefunden]],1),"")</f>
        <v/>
      </c>
      <c r="P35">
        <f>IF(AND(UDE_Truth[[#This Row],[zähltAuto]],ISBLANK(UDE_Truth[[#This Row],[zähltNichtGrund]])),1,0)</f>
        <v>0</v>
      </c>
    </row>
    <row r="36" spans="1:20" x14ac:dyDescent="0.25">
      <c r="A36">
        <v>47953</v>
      </c>
      <c r="B36" t="s">
        <v>6312</v>
      </c>
      <c r="C36" t="s">
        <v>6313</v>
      </c>
      <c r="D36" t="s">
        <v>6314</v>
      </c>
      <c r="E36" t="s">
        <v>6315</v>
      </c>
      <c r="F36" t="s">
        <v>6316</v>
      </c>
      <c r="G36" t="s">
        <v>2</v>
      </c>
      <c r="H36" t="b">
        <f>LEN(UDE_Truth[[#This Row],[Position]])=0</f>
        <v>0</v>
      </c>
      <c r="I36" t="b">
        <f>LEN(UDE_Truth[[#This Row],[Institut]])=0</f>
        <v>0</v>
      </c>
      <c r="J36" t="b">
        <f>NOT(OR(ISNUMBER(SEARCH("wiss.",UDE_Truth[[#This Row],[Position]])),ISNUMBER(SEARCH("wissenschaftl",UDE_Truth[[#This Row],[Position]])),ISNUMBER(SEARCH("professor",UDE_Truth[[#This Row],[Position]]))))</f>
        <v>1</v>
      </c>
      <c r="K36" t="b">
        <f>OR(ISNUMBER(SEARCH("sachbearb",UDE_Truth[[#This Row],[Position]])),ISNUMBER(SEARCH("sachgebiet",UDE_Truth[[#This Row],[Position]])))</f>
        <v>0</v>
      </c>
      <c r="L36" t="b">
        <f>ISNUMBER(SEARCH("Universitätsbibliothek",UDE_Truth[[#This Row],[Position]]))</f>
        <v>0</v>
      </c>
      <c r="M36">
        <f>IF(COUNTIF(UDE_Found[Name],UDE_Truth[[#This Row],[Name]])=0,0,1)</f>
        <v>0</v>
      </c>
      <c r="N36">
        <f>IF(OR(UDE_Truth[[#This Row],[ohnePosition]],AND(UDE_Truth[[#This Row],[ohneInstitut]],UDE_Truth[[#This Row],[ohneWissPos]]),UDE_Truth[[#This Row],[Sachbearbeiter]],UDE_Truth[[#This Row],[Bibliothek]]),0,1)</f>
        <v>1</v>
      </c>
      <c r="O36" t="str">
        <f>IF(UDE_Truth[[#This Row],[zählt]],IF(ISBLANK(UDE_Truth[[#This Row],[dochGefundenGrund]]),UDE_Truth[[#This Row],[Gefunden]],1),"")</f>
        <v/>
      </c>
      <c r="P36">
        <f>IF(AND(UDE_Truth[[#This Row],[zähltAuto]],ISBLANK(UDE_Truth[[#This Row],[zähltNichtGrund]])),1,0)</f>
        <v>0</v>
      </c>
      <c r="Q36" t="s">
        <v>8270</v>
      </c>
    </row>
    <row r="37" spans="1:20" x14ac:dyDescent="0.25">
      <c r="A37">
        <v>46964</v>
      </c>
      <c r="B37" t="s">
        <v>6317</v>
      </c>
      <c r="C37" t="s">
        <v>6284</v>
      </c>
      <c r="D37" t="s">
        <v>6318</v>
      </c>
      <c r="E37" t="s">
        <v>2</v>
      </c>
      <c r="F37" t="s">
        <v>6319</v>
      </c>
      <c r="G37" t="s">
        <v>2</v>
      </c>
      <c r="H37" t="b">
        <f>LEN(UDE_Truth[[#This Row],[Position]])=0</f>
        <v>0</v>
      </c>
      <c r="I37" t="b">
        <f>LEN(UDE_Truth[[#This Row],[Institut]])=0</f>
        <v>1</v>
      </c>
      <c r="J37" t="b">
        <f>NOT(OR(ISNUMBER(SEARCH("wiss.",UDE_Truth[[#This Row],[Position]])),ISNUMBER(SEARCH("wissenschaftl",UDE_Truth[[#This Row],[Position]])),ISNUMBER(SEARCH("professor",UDE_Truth[[#This Row],[Position]]))))</f>
        <v>1</v>
      </c>
      <c r="K37" t="b">
        <f>OR(ISNUMBER(SEARCH("sachbearb",UDE_Truth[[#This Row],[Position]])),ISNUMBER(SEARCH("sachgebiet",UDE_Truth[[#This Row],[Position]])))</f>
        <v>0</v>
      </c>
      <c r="L37" t="b">
        <f>ISNUMBER(SEARCH("Universitätsbibliothek",UDE_Truth[[#This Row],[Position]]))</f>
        <v>0</v>
      </c>
      <c r="M37">
        <f>IF(COUNTIF(UDE_Found[Name],UDE_Truth[[#This Row],[Name]])=0,0,1)</f>
        <v>0</v>
      </c>
      <c r="N37">
        <f>IF(OR(UDE_Truth[[#This Row],[ohnePosition]],AND(UDE_Truth[[#This Row],[ohneInstitut]],UDE_Truth[[#This Row],[ohneWissPos]]),UDE_Truth[[#This Row],[Sachbearbeiter]],UDE_Truth[[#This Row],[Bibliothek]]),0,1)</f>
        <v>0</v>
      </c>
      <c r="O37" t="str">
        <f>IF(UDE_Truth[[#This Row],[zählt]],IF(ISBLANK(UDE_Truth[[#This Row],[dochGefundenGrund]]),UDE_Truth[[#This Row],[Gefunden]],1),"")</f>
        <v/>
      </c>
      <c r="P37">
        <f>IF(AND(UDE_Truth[[#This Row],[zähltAuto]],ISBLANK(UDE_Truth[[#This Row],[zähltNichtGrund]])),1,0)</f>
        <v>0</v>
      </c>
      <c r="Q37" t="s">
        <v>8274</v>
      </c>
    </row>
    <row r="38" spans="1:20" x14ac:dyDescent="0.25">
      <c r="A38">
        <v>62088</v>
      </c>
      <c r="B38" t="s">
        <v>4446</v>
      </c>
      <c r="C38" t="s">
        <v>4447</v>
      </c>
      <c r="D38" t="s">
        <v>6320</v>
      </c>
      <c r="E38" t="s">
        <v>6321</v>
      </c>
      <c r="F38" t="s">
        <v>6322</v>
      </c>
      <c r="G38" t="s">
        <v>2</v>
      </c>
      <c r="H38" t="b">
        <f>LEN(UDE_Truth[[#This Row],[Position]])=0</f>
        <v>0</v>
      </c>
      <c r="I38" t="b">
        <f>LEN(UDE_Truth[[#This Row],[Institut]])=0</f>
        <v>0</v>
      </c>
      <c r="J38" t="b">
        <f>NOT(OR(ISNUMBER(SEARCH("wiss.",UDE_Truth[[#This Row],[Position]])),ISNUMBER(SEARCH("wissenschaftl",UDE_Truth[[#This Row],[Position]])),ISNUMBER(SEARCH("professor",UDE_Truth[[#This Row],[Position]]))))</f>
        <v>0</v>
      </c>
      <c r="K38" t="b">
        <f>OR(ISNUMBER(SEARCH("sachbearb",UDE_Truth[[#This Row],[Position]])),ISNUMBER(SEARCH("sachgebiet",UDE_Truth[[#This Row],[Position]])))</f>
        <v>0</v>
      </c>
      <c r="L38" t="b">
        <f>ISNUMBER(SEARCH("Universitätsbibliothek",UDE_Truth[[#This Row],[Position]]))</f>
        <v>0</v>
      </c>
      <c r="M38">
        <f>IF(COUNTIF(UDE_Found[Name],UDE_Truth[[#This Row],[Name]])=0,0,1)</f>
        <v>1</v>
      </c>
      <c r="N38">
        <f>IF(OR(UDE_Truth[[#This Row],[ohnePosition]],AND(UDE_Truth[[#This Row],[ohneInstitut]],UDE_Truth[[#This Row],[ohneWissPos]]),UDE_Truth[[#This Row],[Sachbearbeiter]],UDE_Truth[[#This Row],[Bibliothek]]),0,1)</f>
        <v>1</v>
      </c>
      <c r="O38">
        <f>IF(UDE_Truth[[#This Row],[zählt]],IF(ISBLANK(UDE_Truth[[#This Row],[dochGefundenGrund]]),UDE_Truth[[#This Row],[Gefunden]],1),"")</f>
        <v>1</v>
      </c>
      <c r="P38">
        <f>IF(AND(UDE_Truth[[#This Row],[zähltAuto]],ISBLANK(UDE_Truth[[#This Row],[zähltNichtGrund]])),1,0)</f>
        <v>1</v>
      </c>
    </row>
    <row r="39" spans="1:20" x14ac:dyDescent="0.25">
      <c r="A39">
        <v>62443</v>
      </c>
      <c r="B39" t="s">
        <v>4450</v>
      </c>
      <c r="C39" t="s">
        <v>4451</v>
      </c>
      <c r="D39" t="s">
        <v>2</v>
      </c>
      <c r="E39" t="s">
        <v>6323</v>
      </c>
      <c r="F39" t="s">
        <v>6324</v>
      </c>
      <c r="G39" t="s">
        <v>2</v>
      </c>
      <c r="H39" t="b">
        <f>LEN(UDE_Truth[[#This Row],[Position]])=0</f>
        <v>0</v>
      </c>
      <c r="I39" t="b">
        <f>LEN(UDE_Truth[[#This Row],[Institut]])=0</f>
        <v>0</v>
      </c>
      <c r="J39" t="b">
        <f>NOT(OR(ISNUMBER(SEARCH("wiss.",UDE_Truth[[#This Row],[Position]])),ISNUMBER(SEARCH("wissenschaftl",UDE_Truth[[#This Row],[Position]])),ISNUMBER(SEARCH("professor",UDE_Truth[[#This Row],[Position]]))))</f>
        <v>0</v>
      </c>
      <c r="K39" t="b">
        <f>OR(ISNUMBER(SEARCH("sachbearb",UDE_Truth[[#This Row],[Position]])),ISNUMBER(SEARCH("sachgebiet",UDE_Truth[[#This Row],[Position]])))</f>
        <v>0</v>
      </c>
      <c r="L39" t="b">
        <f>ISNUMBER(SEARCH("Universitätsbibliothek",UDE_Truth[[#This Row],[Position]]))</f>
        <v>0</v>
      </c>
      <c r="M39">
        <f>IF(COUNTIF(UDE_Found[Name],UDE_Truth[[#This Row],[Name]])=0,0,1)</f>
        <v>1</v>
      </c>
      <c r="N39">
        <f>IF(OR(UDE_Truth[[#This Row],[ohnePosition]],AND(UDE_Truth[[#This Row],[ohneInstitut]],UDE_Truth[[#This Row],[ohneWissPos]]),UDE_Truth[[#This Row],[Sachbearbeiter]],UDE_Truth[[#This Row],[Bibliothek]]),0,1)</f>
        <v>1</v>
      </c>
      <c r="O39">
        <f>IF(UDE_Truth[[#This Row],[zählt]],IF(ISBLANK(UDE_Truth[[#This Row],[dochGefundenGrund]]),UDE_Truth[[#This Row],[Gefunden]],1),"")</f>
        <v>1</v>
      </c>
      <c r="P39">
        <f>IF(AND(UDE_Truth[[#This Row],[zähltAuto]],ISBLANK(UDE_Truth[[#This Row],[zähltNichtGrund]])),1,0)</f>
        <v>1</v>
      </c>
    </row>
    <row r="40" spans="1:20" x14ac:dyDescent="0.25">
      <c r="A40">
        <v>63172</v>
      </c>
      <c r="B40" t="s">
        <v>4459</v>
      </c>
      <c r="C40" t="s">
        <v>4460</v>
      </c>
      <c r="D40" t="s">
        <v>2</v>
      </c>
      <c r="E40" t="s">
        <v>6323</v>
      </c>
      <c r="F40" t="s">
        <v>6324</v>
      </c>
      <c r="G40" t="s">
        <v>2</v>
      </c>
      <c r="H40" t="b">
        <f>LEN(UDE_Truth[[#This Row],[Position]])=0</f>
        <v>0</v>
      </c>
      <c r="I40" t="b">
        <f>LEN(UDE_Truth[[#This Row],[Institut]])=0</f>
        <v>0</v>
      </c>
      <c r="J40" t="b">
        <f>NOT(OR(ISNUMBER(SEARCH("wiss.",UDE_Truth[[#This Row],[Position]])),ISNUMBER(SEARCH("wissenschaftl",UDE_Truth[[#This Row],[Position]])),ISNUMBER(SEARCH("professor",UDE_Truth[[#This Row],[Position]]))))</f>
        <v>0</v>
      </c>
      <c r="K40" t="b">
        <f>OR(ISNUMBER(SEARCH("sachbearb",UDE_Truth[[#This Row],[Position]])),ISNUMBER(SEARCH("sachgebiet",UDE_Truth[[#This Row],[Position]])))</f>
        <v>0</v>
      </c>
      <c r="L40" t="b">
        <f>ISNUMBER(SEARCH("Universitätsbibliothek",UDE_Truth[[#This Row],[Position]]))</f>
        <v>0</v>
      </c>
      <c r="M40">
        <f>IF(COUNTIF(UDE_Found[Name],UDE_Truth[[#This Row],[Name]])=0,0,1)</f>
        <v>1</v>
      </c>
      <c r="N40">
        <f>IF(OR(UDE_Truth[[#This Row],[ohnePosition]],AND(UDE_Truth[[#This Row],[ohneInstitut]],UDE_Truth[[#This Row],[ohneWissPos]]),UDE_Truth[[#This Row],[Sachbearbeiter]],UDE_Truth[[#This Row],[Bibliothek]]),0,1)</f>
        <v>1</v>
      </c>
      <c r="O40">
        <f>IF(UDE_Truth[[#This Row],[zählt]],IF(ISBLANK(UDE_Truth[[#This Row],[dochGefundenGrund]]),UDE_Truth[[#This Row],[Gefunden]],1),"")</f>
        <v>1</v>
      </c>
      <c r="P40">
        <f>IF(AND(UDE_Truth[[#This Row],[zähltAuto]],ISBLANK(UDE_Truth[[#This Row],[zähltNichtGrund]])),1,0)</f>
        <v>1</v>
      </c>
    </row>
    <row r="41" spans="1:20" x14ac:dyDescent="0.25">
      <c r="A41">
        <v>58774</v>
      </c>
      <c r="B41" t="s">
        <v>4461</v>
      </c>
      <c r="C41" t="s">
        <v>6325</v>
      </c>
      <c r="D41" t="s">
        <v>2</v>
      </c>
      <c r="E41" t="s">
        <v>6326</v>
      </c>
      <c r="F41" t="s">
        <v>6223</v>
      </c>
      <c r="G41" t="s">
        <v>80</v>
      </c>
      <c r="H41" t="b">
        <f>LEN(UDE_Truth[[#This Row],[Position]])=0</f>
        <v>0</v>
      </c>
      <c r="I41" t="b">
        <f>LEN(UDE_Truth[[#This Row],[Institut]])=0</f>
        <v>0</v>
      </c>
      <c r="J41" t="b">
        <f>NOT(OR(ISNUMBER(SEARCH("wiss.",UDE_Truth[[#This Row],[Position]])),ISNUMBER(SEARCH("wissenschaftl",UDE_Truth[[#This Row],[Position]])),ISNUMBER(SEARCH("professor",UDE_Truth[[#This Row],[Position]]))))</f>
        <v>0</v>
      </c>
      <c r="K41" t="b">
        <f>OR(ISNUMBER(SEARCH("sachbearb",UDE_Truth[[#This Row],[Position]])),ISNUMBER(SEARCH("sachgebiet",UDE_Truth[[#This Row],[Position]])))</f>
        <v>0</v>
      </c>
      <c r="L41" t="b">
        <f>ISNUMBER(SEARCH("Universitätsbibliothek",UDE_Truth[[#This Row],[Position]]))</f>
        <v>0</v>
      </c>
      <c r="M41">
        <f>IF(COUNTIF(UDE_Found[Name],UDE_Truth[[#This Row],[Name]])=0,0,1)</f>
        <v>1</v>
      </c>
      <c r="N41">
        <f>IF(OR(UDE_Truth[[#This Row],[ohnePosition]],AND(UDE_Truth[[#This Row],[ohneInstitut]],UDE_Truth[[#This Row],[ohneWissPos]]),UDE_Truth[[#This Row],[Sachbearbeiter]],UDE_Truth[[#This Row],[Bibliothek]]),0,1)</f>
        <v>1</v>
      </c>
      <c r="O41">
        <f>IF(UDE_Truth[[#This Row],[zählt]],IF(ISBLANK(UDE_Truth[[#This Row],[dochGefundenGrund]]),UDE_Truth[[#This Row],[Gefunden]],1),"")</f>
        <v>1</v>
      </c>
      <c r="P41">
        <f>IF(AND(UDE_Truth[[#This Row],[zähltAuto]],ISBLANK(UDE_Truth[[#This Row],[zähltNichtGrund]])),1,0)</f>
        <v>1</v>
      </c>
    </row>
    <row r="42" spans="1:20" x14ac:dyDescent="0.25">
      <c r="A42">
        <v>63179</v>
      </c>
      <c r="B42" t="s">
        <v>6327</v>
      </c>
      <c r="C42" t="s">
        <v>6328</v>
      </c>
      <c r="D42" t="s">
        <v>2</v>
      </c>
      <c r="E42" t="s">
        <v>2</v>
      </c>
      <c r="F42" t="s">
        <v>6329</v>
      </c>
      <c r="G42" t="s">
        <v>191</v>
      </c>
      <c r="H42" t="b">
        <f>LEN(UDE_Truth[[#This Row],[Position]])=0</f>
        <v>0</v>
      </c>
      <c r="I42" t="b">
        <f>LEN(UDE_Truth[[#This Row],[Institut]])=0</f>
        <v>1</v>
      </c>
      <c r="J42" t="b">
        <f>NOT(OR(ISNUMBER(SEARCH("wiss.",UDE_Truth[[#This Row],[Position]])),ISNUMBER(SEARCH("wissenschaftl",UDE_Truth[[#This Row],[Position]])),ISNUMBER(SEARCH("professor",UDE_Truth[[#This Row],[Position]]))))</f>
        <v>0</v>
      </c>
      <c r="K42" t="b">
        <f>OR(ISNUMBER(SEARCH("sachbearb",UDE_Truth[[#This Row],[Position]])),ISNUMBER(SEARCH("sachgebiet",UDE_Truth[[#This Row],[Position]])))</f>
        <v>0</v>
      </c>
      <c r="L42" t="b">
        <f>ISNUMBER(SEARCH("Universitätsbibliothek",UDE_Truth[[#This Row],[Position]]))</f>
        <v>0</v>
      </c>
      <c r="M42">
        <f>IF(COUNTIF(UDE_Found[Name],UDE_Truth[[#This Row],[Name]])=0,0,1)</f>
        <v>0</v>
      </c>
      <c r="N42">
        <f>IF(OR(UDE_Truth[[#This Row],[ohnePosition]],AND(UDE_Truth[[#This Row],[ohneInstitut]],UDE_Truth[[#This Row],[ohneWissPos]]),UDE_Truth[[#This Row],[Sachbearbeiter]],UDE_Truth[[#This Row],[Bibliothek]]),0,1)</f>
        <v>1</v>
      </c>
      <c r="O42" t="str">
        <f>IF(UDE_Truth[[#This Row],[zählt]],IF(ISBLANK(UDE_Truth[[#This Row],[dochGefundenGrund]]),UDE_Truth[[#This Row],[Gefunden]],1),"")</f>
        <v/>
      </c>
      <c r="P42">
        <f>IF(AND(UDE_Truth[[#This Row],[zähltAuto]],ISBLANK(UDE_Truth[[#This Row],[zähltNichtGrund]])),1,0)</f>
        <v>0</v>
      </c>
      <c r="Q42" t="s">
        <v>8107</v>
      </c>
      <c r="T42" t="s">
        <v>8284</v>
      </c>
    </row>
    <row r="43" spans="1:20" x14ac:dyDescent="0.25">
      <c r="A43">
        <v>51270</v>
      </c>
      <c r="B43" t="s">
        <v>4471</v>
      </c>
      <c r="C43" t="s">
        <v>6330</v>
      </c>
      <c r="D43" t="s">
        <v>2</v>
      </c>
      <c r="E43" t="s">
        <v>2</v>
      </c>
      <c r="F43" t="s">
        <v>2</v>
      </c>
      <c r="G43" t="s">
        <v>152</v>
      </c>
      <c r="H43" t="b">
        <f>LEN(UDE_Truth[[#This Row],[Position]])=0</f>
        <v>1</v>
      </c>
      <c r="I43" t="b">
        <f>LEN(UDE_Truth[[#This Row],[Institut]])=0</f>
        <v>1</v>
      </c>
      <c r="J43" t="b">
        <f>NOT(OR(ISNUMBER(SEARCH("wiss.",UDE_Truth[[#This Row],[Position]])),ISNUMBER(SEARCH("wissenschaftl",UDE_Truth[[#This Row],[Position]])),ISNUMBER(SEARCH("professor",UDE_Truth[[#This Row],[Position]]))))</f>
        <v>1</v>
      </c>
      <c r="K43" t="b">
        <f>OR(ISNUMBER(SEARCH("sachbearb",UDE_Truth[[#This Row],[Position]])),ISNUMBER(SEARCH("sachgebiet",UDE_Truth[[#This Row],[Position]])))</f>
        <v>0</v>
      </c>
      <c r="L43" t="b">
        <f>ISNUMBER(SEARCH("Universitätsbibliothek",UDE_Truth[[#This Row],[Position]]))</f>
        <v>0</v>
      </c>
      <c r="M43">
        <f>IF(COUNTIF(UDE_Found[Name],UDE_Truth[[#This Row],[Name]])=0,0,1)</f>
        <v>1</v>
      </c>
      <c r="N43">
        <f>IF(OR(UDE_Truth[[#This Row],[ohnePosition]],AND(UDE_Truth[[#This Row],[ohneInstitut]],UDE_Truth[[#This Row],[ohneWissPos]]),UDE_Truth[[#This Row],[Sachbearbeiter]],UDE_Truth[[#This Row],[Bibliothek]]),0,1)</f>
        <v>0</v>
      </c>
      <c r="O43" t="str">
        <f>IF(UDE_Truth[[#This Row],[zählt]],IF(ISBLANK(UDE_Truth[[#This Row],[dochGefundenGrund]]),UDE_Truth[[#This Row],[Gefunden]],1),"")</f>
        <v/>
      </c>
      <c r="P43">
        <f>IF(AND(UDE_Truth[[#This Row],[zähltAuto]],ISBLANK(UDE_Truth[[#This Row],[zähltNichtGrund]])),1,0)</f>
        <v>0</v>
      </c>
    </row>
    <row r="44" spans="1:20" x14ac:dyDescent="0.25">
      <c r="A44">
        <v>59099</v>
      </c>
      <c r="B44" t="s">
        <v>6331</v>
      </c>
      <c r="C44" t="s">
        <v>6332</v>
      </c>
      <c r="D44" t="s">
        <v>2</v>
      </c>
      <c r="E44" t="s">
        <v>6333</v>
      </c>
      <c r="F44" t="s">
        <v>6334</v>
      </c>
      <c r="G44" t="s">
        <v>36</v>
      </c>
      <c r="H44" t="b">
        <f>LEN(UDE_Truth[[#This Row],[Position]])=0</f>
        <v>0</v>
      </c>
      <c r="I44" t="b">
        <f>LEN(UDE_Truth[[#This Row],[Institut]])=0</f>
        <v>0</v>
      </c>
      <c r="J44" t="b">
        <f>NOT(OR(ISNUMBER(SEARCH("wiss.",UDE_Truth[[#This Row],[Position]])),ISNUMBER(SEARCH("wissenschaftl",UDE_Truth[[#This Row],[Position]])),ISNUMBER(SEARCH("professor",UDE_Truth[[#This Row],[Position]]))))</f>
        <v>1</v>
      </c>
      <c r="K44" t="b">
        <f>OR(ISNUMBER(SEARCH("sachbearb",UDE_Truth[[#This Row],[Position]])),ISNUMBER(SEARCH("sachgebiet",UDE_Truth[[#This Row],[Position]])))</f>
        <v>0</v>
      </c>
      <c r="L44" t="b">
        <f>ISNUMBER(SEARCH("Universitätsbibliothek",UDE_Truth[[#This Row],[Position]]))</f>
        <v>0</v>
      </c>
      <c r="M44">
        <f>IF(COUNTIF(UDE_Found[Name],UDE_Truth[[#This Row],[Name]])=0,0,1)</f>
        <v>0</v>
      </c>
      <c r="N44">
        <f>IF(OR(UDE_Truth[[#This Row],[ohnePosition]],AND(UDE_Truth[[#This Row],[ohneInstitut]],UDE_Truth[[#This Row],[ohneWissPos]]),UDE_Truth[[#This Row],[Sachbearbeiter]],UDE_Truth[[#This Row],[Bibliothek]]),0,1)</f>
        <v>1</v>
      </c>
      <c r="O44" t="str">
        <f>IF(UDE_Truth[[#This Row],[zählt]],IF(ISBLANK(UDE_Truth[[#This Row],[dochGefundenGrund]]),UDE_Truth[[#This Row],[Gefunden]],1),"")</f>
        <v/>
      </c>
      <c r="P44">
        <f>IF(AND(UDE_Truth[[#This Row],[zähltAuto]],ISBLANK(UDE_Truth[[#This Row],[zähltNichtGrund]])),1,0)</f>
        <v>0</v>
      </c>
      <c r="Q44" t="s">
        <v>8271</v>
      </c>
    </row>
    <row r="45" spans="1:20" x14ac:dyDescent="0.25">
      <c r="A45">
        <v>58690</v>
      </c>
      <c r="B45" t="s">
        <v>6335</v>
      </c>
      <c r="C45" t="s">
        <v>6336</v>
      </c>
      <c r="D45" t="s">
        <v>2</v>
      </c>
      <c r="E45" t="s">
        <v>2</v>
      </c>
      <c r="F45" t="s">
        <v>6337</v>
      </c>
      <c r="G45" t="s">
        <v>0</v>
      </c>
      <c r="H45" t="b">
        <f>LEN(UDE_Truth[[#This Row],[Position]])=0</f>
        <v>0</v>
      </c>
      <c r="I45" t="b">
        <f>LEN(UDE_Truth[[#This Row],[Institut]])=0</f>
        <v>1</v>
      </c>
      <c r="J45" t="b">
        <f>NOT(OR(ISNUMBER(SEARCH("wiss.",UDE_Truth[[#This Row],[Position]])),ISNUMBER(SEARCH("wissenschaftl",UDE_Truth[[#This Row],[Position]])),ISNUMBER(SEARCH("professor",UDE_Truth[[#This Row],[Position]]))))</f>
        <v>0</v>
      </c>
      <c r="K45" t="b">
        <f>OR(ISNUMBER(SEARCH("sachbearb",UDE_Truth[[#This Row],[Position]])),ISNUMBER(SEARCH("sachgebiet",UDE_Truth[[#This Row],[Position]])))</f>
        <v>0</v>
      </c>
      <c r="L45" t="b">
        <f>ISNUMBER(SEARCH("Universitätsbibliothek",UDE_Truth[[#This Row],[Position]]))</f>
        <v>0</v>
      </c>
      <c r="M45">
        <f>IF(COUNTIF(UDE_Found[Name],UDE_Truth[[#This Row],[Name]])=0,0,1)</f>
        <v>0</v>
      </c>
      <c r="N45">
        <f>IF(OR(UDE_Truth[[#This Row],[ohnePosition]],AND(UDE_Truth[[#This Row],[ohneInstitut]],UDE_Truth[[#This Row],[ohneWissPos]]),UDE_Truth[[#This Row],[Sachbearbeiter]],UDE_Truth[[#This Row],[Bibliothek]]),0,1)</f>
        <v>1</v>
      </c>
      <c r="O45" t="str">
        <f>IF(UDE_Truth[[#This Row],[zählt]],IF(ISBLANK(UDE_Truth[[#This Row],[dochGefundenGrund]]),UDE_Truth[[#This Row],[Gefunden]],1),"")</f>
        <v/>
      </c>
      <c r="P45">
        <f>IF(AND(UDE_Truth[[#This Row],[zähltAuto]],ISBLANK(UDE_Truth[[#This Row],[zähltNichtGrund]])),1,0)</f>
        <v>0</v>
      </c>
      <c r="Q45" t="s">
        <v>8274</v>
      </c>
    </row>
    <row r="46" spans="1:20" x14ac:dyDescent="0.25">
      <c r="A46">
        <v>47407</v>
      </c>
      <c r="B46" t="s">
        <v>6338</v>
      </c>
      <c r="C46" t="s">
        <v>6339</v>
      </c>
      <c r="D46" t="s">
        <v>2</v>
      </c>
      <c r="E46" t="s">
        <v>2</v>
      </c>
      <c r="F46" t="s">
        <v>6340</v>
      </c>
      <c r="G46" t="s">
        <v>286</v>
      </c>
      <c r="H46" t="b">
        <f>LEN(UDE_Truth[[#This Row],[Position]])=0</f>
        <v>0</v>
      </c>
      <c r="I46" t="b">
        <f>LEN(UDE_Truth[[#This Row],[Institut]])=0</f>
        <v>1</v>
      </c>
      <c r="J46" t="b">
        <f>NOT(OR(ISNUMBER(SEARCH("wiss.",UDE_Truth[[#This Row],[Position]])),ISNUMBER(SEARCH("wissenschaftl",UDE_Truth[[#This Row],[Position]])),ISNUMBER(SEARCH("professor",UDE_Truth[[#This Row],[Position]]))))</f>
        <v>1</v>
      </c>
      <c r="K46" t="b">
        <f>OR(ISNUMBER(SEARCH("sachbearb",UDE_Truth[[#This Row],[Position]])),ISNUMBER(SEARCH("sachgebiet",UDE_Truth[[#This Row],[Position]])))</f>
        <v>0</v>
      </c>
      <c r="L46" t="b">
        <f>ISNUMBER(SEARCH("Universitätsbibliothek",UDE_Truth[[#This Row],[Position]]))</f>
        <v>0</v>
      </c>
      <c r="M46">
        <f>IF(COUNTIF(UDE_Found[Name],UDE_Truth[[#This Row],[Name]])=0,0,1)</f>
        <v>0</v>
      </c>
      <c r="N46">
        <f>IF(OR(UDE_Truth[[#This Row],[ohnePosition]],AND(UDE_Truth[[#This Row],[ohneInstitut]],UDE_Truth[[#This Row],[ohneWissPos]]),UDE_Truth[[#This Row],[Sachbearbeiter]],UDE_Truth[[#This Row],[Bibliothek]]),0,1)</f>
        <v>0</v>
      </c>
      <c r="O46" t="str">
        <f>IF(UDE_Truth[[#This Row],[zählt]],IF(ISBLANK(UDE_Truth[[#This Row],[dochGefundenGrund]]),UDE_Truth[[#This Row],[Gefunden]],1),"")</f>
        <v/>
      </c>
      <c r="P46">
        <f>IF(AND(UDE_Truth[[#This Row],[zähltAuto]],ISBLANK(UDE_Truth[[#This Row],[zähltNichtGrund]])),1,0)</f>
        <v>0</v>
      </c>
    </row>
    <row r="47" spans="1:20" x14ac:dyDescent="0.25">
      <c r="A47">
        <v>59941</v>
      </c>
      <c r="B47" t="s">
        <v>4486</v>
      </c>
      <c r="C47" t="s">
        <v>4487</v>
      </c>
      <c r="D47" t="s">
        <v>2</v>
      </c>
      <c r="E47" t="s">
        <v>6341</v>
      </c>
      <c r="F47" t="s">
        <v>6342</v>
      </c>
      <c r="G47" t="s">
        <v>36</v>
      </c>
      <c r="H47" t="b">
        <f>LEN(UDE_Truth[[#This Row],[Position]])=0</f>
        <v>0</v>
      </c>
      <c r="I47" t="b">
        <f>LEN(UDE_Truth[[#This Row],[Institut]])=0</f>
        <v>0</v>
      </c>
      <c r="J47" t="b">
        <f>NOT(OR(ISNUMBER(SEARCH("wiss.",UDE_Truth[[#This Row],[Position]])),ISNUMBER(SEARCH("wissenschaftl",UDE_Truth[[#This Row],[Position]])),ISNUMBER(SEARCH("professor",UDE_Truth[[#This Row],[Position]]))))</f>
        <v>0</v>
      </c>
      <c r="K47" t="b">
        <f>OR(ISNUMBER(SEARCH("sachbearb",UDE_Truth[[#This Row],[Position]])),ISNUMBER(SEARCH("sachgebiet",UDE_Truth[[#This Row],[Position]])))</f>
        <v>0</v>
      </c>
      <c r="L47" t="b">
        <f>ISNUMBER(SEARCH("Universitätsbibliothek",UDE_Truth[[#This Row],[Position]]))</f>
        <v>0</v>
      </c>
      <c r="M47">
        <f>IF(COUNTIF(UDE_Found[Name],UDE_Truth[[#This Row],[Name]])=0,0,1)</f>
        <v>1</v>
      </c>
      <c r="N47">
        <f>IF(OR(UDE_Truth[[#This Row],[ohnePosition]],AND(UDE_Truth[[#This Row],[ohneInstitut]],UDE_Truth[[#This Row],[ohneWissPos]]),UDE_Truth[[#This Row],[Sachbearbeiter]],UDE_Truth[[#This Row],[Bibliothek]]),0,1)</f>
        <v>1</v>
      </c>
      <c r="O47">
        <f>IF(UDE_Truth[[#This Row],[zählt]],IF(ISBLANK(UDE_Truth[[#This Row],[dochGefundenGrund]]),UDE_Truth[[#This Row],[Gefunden]],1),"")</f>
        <v>1</v>
      </c>
      <c r="P47">
        <f>IF(AND(UDE_Truth[[#This Row],[zähltAuto]],ISBLANK(UDE_Truth[[#This Row],[zähltNichtGrund]])),1,0)</f>
        <v>1</v>
      </c>
    </row>
    <row r="48" spans="1:20" x14ac:dyDescent="0.25">
      <c r="A48">
        <v>63135</v>
      </c>
      <c r="B48" t="s">
        <v>6343</v>
      </c>
      <c r="C48" t="s">
        <v>6344</v>
      </c>
      <c r="D48" t="s">
        <v>6345</v>
      </c>
      <c r="E48" t="s">
        <v>6346</v>
      </c>
      <c r="F48" t="s">
        <v>6347</v>
      </c>
      <c r="G48" t="s">
        <v>2</v>
      </c>
      <c r="H48" t="b">
        <f>LEN(UDE_Truth[[#This Row],[Position]])=0</f>
        <v>0</v>
      </c>
      <c r="I48" t="b">
        <f>LEN(UDE_Truth[[#This Row],[Institut]])=0</f>
        <v>0</v>
      </c>
      <c r="J48" t="b">
        <f>NOT(OR(ISNUMBER(SEARCH("wiss.",UDE_Truth[[#This Row],[Position]])),ISNUMBER(SEARCH("wissenschaftl",UDE_Truth[[#This Row],[Position]])),ISNUMBER(SEARCH("professor",UDE_Truth[[#This Row],[Position]]))))</f>
        <v>0</v>
      </c>
      <c r="K48" t="b">
        <f>OR(ISNUMBER(SEARCH("sachbearb",UDE_Truth[[#This Row],[Position]])),ISNUMBER(SEARCH("sachgebiet",UDE_Truth[[#This Row],[Position]])))</f>
        <v>1</v>
      </c>
      <c r="L48" t="b">
        <f>ISNUMBER(SEARCH("Universitätsbibliothek",UDE_Truth[[#This Row],[Position]]))</f>
        <v>0</v>
      </c>
      <c r="M48">
        <f>IF(COUNTIF(UDE_Found[Name],UDE_Truth[[#This Row],[Name]])=0,0,1)</f>
        <v>0</v>
      </c>
      <c r="N48">
        <f>IF(OR(UDE_Truth[[#This Row],[ohnePosition]],AND(UDE_Truth[[#This Row],[ohneInstitut]],UDE_Truth[[#This Row],[ohneWissPos]]),UDE_Truth[[#This Row],[Sachbearbeiter]],UDE_Truth[[#This Row],[Bibliothek]]),0,1)</f>
        <v>0</v>
      </c>
      <c r="O48" t="str">
        <f>IF(UDE_Truth[[#This Row],[zählt]],IF(ISBLANK(UDE_Truth[[#This Row],[dochGefundenGrund]]),UDE_Truth[[#This Row],[Gefunden]],1),"")</f>
        <v/>
      </c>
      <c r="P48">
        <f>IF(AND(UDE_Truth[[#This Row],[zähltAuto]],ISBLANK(UDE_Truth[[#This Row],[zähltNichtGrund]])),1,0)</f>
        <v>0</v>
      </c>
    </row>
    <row r="49" spans="1:20" x14ac:dyDescent="0.25">
      <c r="A49">
        <v>59477</v>
      </c>
      <c r="B49" t="s">
        <v>6348</v>
      </c>
      <c r="C49" t="s">
        <v>6349</v>
      </c>
      <c r="D49" t="s">
        <v>2</v>
      </c>
      <c r="E49" t="s">
        <v>2</v>
      </c>
      <c r="F49" t="s">
        <v>6350</v>
      </c>
      <c r="G49" t="s">
        <v>0</v>
      </c>
      <c r="H49" t="b">
        <f>LEN(UDE_Truth[[#This Row],[Position]])=0</f>
        <v>0</v>
      </c>
      <c r="I49" t="b">
        <f>LEN(UDE_Truth[[#This Row],[Institut]])=0</f>
        <v>1</v>
      </c>
      <c r="J49" t="b">
        <f>NOT(OR(ISNUMBER(SEARCH("wiss.",UDE_Truth[[#This Row],[Position]])),ISNUMBER(SEARCH("wissenschaftl",UDE_Truth[[#This Row],[Position]])),ISNUMBER(SEARCH("professor",UDE_Truth[[#This Row],[Position]]))))</f>
        <v>0</v>
      </c>
      <c r="K49" t="b">
        <f>OR(ISNUMBER(SEARCH("sachbearb",UDE_Truth[[#This Row],[Position]])),ISNUMBER(SEARCH("sachgebiet",UDE_Truth[[#This Row],[Position]])))</f>
        <v>0</v>
      </c>
      <c r="L49" t="b">
        <f>ISNUMBER(SEARCH("Universitätsbibliothek",UDE_Truth[[#This Row],[Position]]))</f>
        <v>0</v>
      </c>
      <c r="M49">
        <f>IF(COUNTIF(UDE_Found[Name],UDE_Truth[[#This Row],[Name]])=0,0,1)</f>
        <v>0</v>
      </c>
      <c r="N49">
        <f>IF(OR(UDE_Truth[[#This Row],[ohnePosition]],AND(UDE_Truth[[#This Row],[ohneInstitut]],UDE_Truth[[#This Row],[ohneWissPos]]),UDE_Truth[[#This Row],[Sachbearbeiter]],UDE_Truth[[#This Row],[Bibliothek]]),0,1)</f>
        <v>1</v>
      </c>
      <c r="O49">
        <f>IF(UDE_Truth[[#This Row],[zählt]],IF(ISBLANK(UDE_Truth[[#This Row],[dochGefundenGrund]]),UDE_Truth[[#This Row],[Gefunden]],1),"")</f>
        <v>1</v>
      </c>
      <c r="P49">
        <f>IF(AND(UDE_Truth[[#This Row],[zähltAuto]],ISBLANK(UDE_Truth[[#This Row],[zähltNichtGrund]])),1,0)</f>
        <v>1</v>
      </c>
      <c r="R49" t="s">
        <v>8105</v>
      </c>
    </row>
    <row r="50" spans="1:20" x14ac:dyDescent="0.25">
      <c r="A50">
        <v>60363</v>
      </c>
      <c r="B50" t="s">
        <v>4497</v>
      </c>
      <c r="C50" t="s">
        <v>6351</v>
      </c>
      <c r="D50" t="s">
        <v>6352</v>
      </c>
      <c r="E50" t="s">
        <v>6229</v>
      </c>
      <c r="F50" t="s">
        <v>6230</v>
      </c>
      <c r="G50" t="s">
        <v>2</v>
      </c>
      <c r="H50" t="b">
        <f>LEN(UDE_Truth[[#This Row],[Position]])=0</f>
        <v>0</v>
      </c>
      <c r="I50" t="b">
        <f>LEN(UDE_Truth[[#This Row],[Institut]])=0</f>
        <v>0</v>
      </c>
      <c r="J50" t="b">
        <f>NOT(OR(ISNUMBER(SEARCH("wiss.",UDE_Truth[[#This Row],[Position]])),ISNUMBER(SEARCH("wissenschaftl",UDE_Truth[[#This Row],[Position]])),ISNUMBER(SEARCH("professor",UDE_Truth[[#This Row],[Position]]))))</f>
        <v>0</v>
      </c>
      <c r="K50" t="b">
        <f>OR(ISNUMBER(SEARCH("sachbearb",UDE_Truth[[#This Row],[Position]])),ISNUMBER(SEARCH("sachgebiet",UDE_Truth[[#This Row],[Position]])))</f>
        <v>0</v>
      </c>
      <c r="L50" t="b">
        <f>ISNUMBER(SEARCH("Universitätsbibliothek",UDE_Truth[[#This Row],[Position]]))</f>
        <v>0</v>
      </c>
      <c r="M50">
        <f>IF(COUNTIF(UDE_Found[Name],UDE_Truth[[#This Row],[Name]])=0,0,1)</f>
        <v>1</v>
      </c>
      <c r="N50">
        <f>IF(OR(UDE_Truth[[#This Row],[ohnePosition]],AND(UDE_Truth[[#This Row],[ohneInstitut]],UDE_Truth[[#This Row],[ohneWissPos]]),UDE_Truth[[#This Row],[Sachbearbeiter]],UDE_Truth[[#This Row],[Bibliothek]]),0,1)</f>
        <v>1</v>
      </c>
      <c r="O50">
        <f>IF(UDE_Truth[[#This Row],[zählt]],IF(ISBLANK(UDE_Truth[[#This Row],[dochGefundenGrund]]),UDE_Truth[[#This Row],[Gefunden]],1),"")</f>
        <v>1</v>
      </c>
      <c r="P50">
        <f>IF(AND(UDE_Truth[[#This Row],[zähltAuto]],ISBLANK(UDE_Truth[[#This Row],[zähltNichtGrund]])),1,0)</f>
        <v>1</v>
      </c>
    </row>
    <row r="51" spans="1:20" x14ac:dyDescent="0.25">
      <c r="A51">
        <v>63213</v>
      </c>
      <c r="B51" t="s">
        <v>6353</v>
      </c>
      <c r="C51" t="s">
        <v>6354</v>
      </c>
      <c r="D51" t="s">
        <v>6355</v>
      </c>
      <c r="E51" t="s">
        <v>6356</v>
      </c>
      <c r="F51" t="s">
        <v>6357</v>
      </c>
      <c r="G51" t="s">
        <v>474</v>
      </c>
      <c r="H51" t="b">
        <f>LEN(UDE_Truth[[#This Row],[Position]])=0</f>
        <v>0</v>
      </c>
      <c r="I51" t="b">
        <f>LEN(UDE_Truth[[#This Row],[Institut]])=0</f>
        <v>0</v>
      </c>
      <c r="J51" t="b">
        <f>NOT(OR(ISNUMBER(SEARCH("wiss.",UDE_Truth[[#This Row],[Position]])),ISNUMBER(SEARCH("wissenschaftl",UDE_Truth[[#This Row],[Position]])),ISNUMBER(SEARCH("professor",UDE_Truth[[#This Row],[Position]]))))</f>
        <v>0</v>
      </c>
      <c r="K51" t="b">
        <f>OR(ISNUMBER(SEARCH("sachbearb",UDE_Truth[[#This Row],[Position]])),ISNUMBER(SEARCH("sachgebiet",UDE_Truth[[#This Row],[Position]])))</f>
        <v>0</v>
      </c>
      <c r="L51" t="b">
        <f>ISNUMBER(SEARCH("Universitätsbibliothek",UDE_Truth[[#This Row],[Position]]))</f>
        <v>0</v>
      </c>
      <c r="M51">
        <f>IF(COUNTIF(UDE_Found[Name],UDE_Truth[[#This Row],[Name]])=0,0,1)</f>
        <v>0</v>
      </c>
      <c r="N51">
        <f>IF(OR(UDE_Truth[[#This Row],[ohnePosition]],AND(UDE_Truth[[#This Row],[ohneInstitut]],UDE_Truth[[#This Row],[ohneWissPos]]),UDE_Truth[[#This Row],[Sachbearbeiter]],UDE_Truth[[#This Row],[Bibliothek]]),0,1)</f>
        <v>1</v>
      </c>
      <c r="O51">
        <f>IF(UDE_Truth[[#This Row],[zählt]],IF(ISBLANK(UDE_Truth[[#This Row],[dochGefundenGrund]]),UDE_Truth[[#This Row],[Gefunden]],1),"")</f>
        <v>0</v>
      </c>
      <c r="P51">
        <f>IF(AND(UDE_Truth[[#This Row],[zähltAuto]],ISBLANK(UDE_Truth[[#This Row],[zähltNichtGrund]])),1,0)</f>
        <v>1</v>
      </c>
      <c r="S51" t="s">
        <v>8266</v>
      </c>
      <c r="T51" s="1" t="s">
        <v>8285</v>
      </c>
    </row>
    <row r="52" spans="1:20" x14ac:dyDescent="0.25">
      <c r="A52">
        <v>62245</v>
      </c>
      <c r="B52" t="s">
        <v>4503</v>
      </c>
      <c r="C52" t="s">
        <v>6358</v>
      </c>
      <c r="D52" t="s">
        <v>6359</v>
      </c>
      <c r="E52" t="s">
        <v>2</v>
      </c>
      <c r="F52" t="s">
        <v>6360</v>
      </c>
      <c r="G52" t="s">
        <v>2</v>
      </c>
      <c r="H52" t="b">
        <f>LEN(UDE_Truth[[#This Row],[Position]])=0</f>
        <v>0</v>
      </c>
      <c r="I52" t="b">
        <f>LEN(UDE_Truth[[#This Row],[Institut]])=0</f>
        <v>1</v>
      </c>
      <c r="J52" t="b">
        <f>NOT(OR(ISNUMBER(SEARCH("wiss.",UDE_Truth[[#This Row],[Position]])),ISNUMBER(SEARCH("wissenschaftl",UDE_Truth[[#This Row],[Position]])),ISNUMBER(SEARCH("professor",UDE_Truth[[#This Row],[Position]]))))</f>
        <v>1</v>
      </c>
      <c r="K52" t="b">
        <f>OR(ISNUMBER(SEARCH("sachbearb",UDE_Truth[[#This Row],[Position]])),ISNUMBER(SEARCH("sachgebiet",UDE_Truth[[#This Row],[Position]])))</f>
        <v>0</v>
      </c>
      <c r="L52" t="b">
        <f>ISNUMBER(SEARCH("Universitätsbibliothek",UDE_Truth[[#This Row],[Position]]))</f>
        <v>0</v>
      </c>
      <c r="M52">
        <f>IF(COUNTIF(UDE_Found[Name],UDE_Truth[[#This Row],[Name]])=0,0,1)</f>
        <v>1</v>
      </c>
      <c r="N52">
        <f>IF(OR(UDE_Truth[[#This Row],[ohnePosition]],AND(UDE_Truth[[#This Row],[ohneInstitut]],UDE_Truth[[#This Row],[ohneWissPos]]),UDE_Truth[[#This Row],[Sachbearbeiter]],UDE_Truth[[#This Row],[Bibliothek]]),0,1)</f>
        <v>0</v>
      </c>
      <c r="O52" t="str">
        <f>IF(UDE_Truth[[#This Row],[zählt]],IF(ISBLANK(UDE_Truth[[#This Row],[dochGefundenGrund]]),UDE_Truth[[#This Row],[Gefunden]],1),"")</f>
        <v/>
      </c>
      <c r="P52">
        <f>IF(AND(UDE_Truth[[#This Row],[zähltAuto]],ISBLANK(UDE_Truth[[#This Row],[zähltNichtGrund]])),1,0)</f>
        <v>0</v>
      </c>
    </row>
    <row r="53" spans="1:20" x14ac:dyDescent="0.25">
      <c r="A53">
        <v>60322</v>
      </c>
      <c r="B53" t="s">
        <v>4506</v>
      </c>
      <c r="C53" t="s">
        <v>4507</v>
      </c>
      <c r="D53" t="s">
        <v>6361</v>
      </c>
      <c r="E53" t="s">
        <v>6362</v>
      </c>
      <c r="F53" t="s">
        <v>6363</v>
      </c>
      <c r="G53" t="s">
        <v>0</v>
      </c>
      <c r="H53" t="b">
        <f>LEN(UDE_Truth[[#This Row],[Position]])=0</f>
        <v>0</v>
      </c>
      <c r="I53" t="b">
        <f>LEN(UDE_Truth[[#This Row],[Institut]])=0</f>
        <v>0</v>
      </c>
      <c r="J53" t="b">
        <f>NOT(OR(ISNUMBER(SEARCH("wiss.",UDE_Truth[[#This Row],[Position]])),ISNUMBER(SEARCH("wissenschaftl",UDE_Truth[[#This Row],[Position]])),ISNUMBER(SEARCH("professor",UDE_Truth[[#This Row],[Position]]))))</f>
        <v>0</v>
      </c>
      <c r="K53" t="b">
        <f>OR(ISNUMBER(SEARCH("sachbearb",UDE_Truth[[#This Row],[Position]])),ISNUMBER(SEARCH("sachgebiet",UDE_Truth[[#This Row],[Position]])))</f>
        <v>0</v>
      </c>
      <c r="L53" t="b">
        <f>ISNUMBER(SEARCH("Universitätsbibliothek",UDE_Truth[[#This Row],[Position]]))</f>
        <v>0</v>
      </c>
      <c r="M53">
        <f>IF(COUNTIF(UDE_Found[Name],UDE_Truth[[#This Row],[Name]])=0,0,1)</f>
        <v>1</v>
      </c>
      <c r="N53">
        <f>IF(OR(UDE_Truth[[#This Row],[ohnePosition]],AND(UDE_Truth[[#This Row],[ohneInstitut]],UDE_Truth[[#This Row],[ohneWissPos]]),UDE_Truth[[#This Row],[Sachbearbeiter]],UDE_Truth[[#This Row],[Bibliothek]]),0,1)</f>
        <v>1</v>
      </c>
      <c r="O53">
        <f>IF(UDE_Truth[[#This Row],[zählt]],IF(ISBLANK(UDE_Truth[[#This Row],[dochGefundenGrund]]),UDE_Truth[[#This Row],[Gefunden]],1),"")</f>
        <v>1</v>
      </c>
      <c r="P53">
        <f>IF(AND(UDE_Truth[[#This Row],[zähltAuto]],ISBLANK(UDE_Truth[[#This Row],[zähltNichtGrund]])),1,0)</f>
        <v>1</v>
      </c>
    </row>
    <row r="54" spans="1:20" x14ac:dyDescent="0.25">
      <c r="A54">
        <v>62393</v>
      </c>
      <c r="B54" t="s">
        <v>6364</v>
      </c>
      <c r="C54" t="s">
        <v>6365</v>
      </c>
      <c r="D54" t="s">
        <v>2</v>
      </c>
      <c r="E54" t="s">
        <v>2</v>
      </c>
      <c r="F54" t="s">
        <v>6329</v>
      </c>
      <c r="G54" t="s">
        <v>152</v>
      </c>
      <c r="H54" t="b">
        <f>LEN(UDE_Truth[[#This Row],[Position]])=0</f>
        <v>0</v>
      </c>
      <c r="I54" t="b">
        <f>LEN(UDE_Truth[[#This Row],[Institut]])=0</f>
        <v>1</v>
      </c>
      <c r="J54" t="b">
        <f>NOT(OR(ISNUMBER(SEARCH("wiss.",UDE_Truth[[#This Row],[Position]])),ISNUMBER(SEARCH("wissenschaftl",UDE_Truth[[#This Row],[Position]])),ISNUMBER(SEARCH("professor",UDE_Truth[[#This Row],[Position]]))))</f>
        <v>0</v>
      </c>
      <c r="K54" t="b">
        <f>OR(ISNUMBER(SEARCH("sachbearb",UDE_Truth[[#This Row],[Position]])),ISNUMBER(SEARCH("sachgebiet",UDE_Truth[[#This Row],[Position]])))</f>
        <v>0</v>
      </c>
      <c r="L54" t="b">
        <f>ISNUMBER(SEARCH("Universitätsbibliothek",UDE_Truth[[#This Row],[Position]]))</f>
        <v>0</v>
      </c>
      <c r="M54">
        <f>IF(COUNTIF(UDE_Found[Name],UDE_Truth[[#This Row],[Name]])=0,0,1)</f>
        <v>0</v>
      </c>
      <c r="N54">
        <f>IF(OR(UDE_Truth[[#This Row],[ohnePosition]],AND(UDE_Truth[[#This Row],[ohneInstitut]],UDE_Truth[[#This Row],[ohneWissPos]]),UDE_Truth[[#This Row],[Sachbearbeiter]],UDE_Truth[[#This Row],[Bibliothek]]),0,1)</f>
        <v>1</v>
      </c>
      <c r="O54" t="str">
        <f>IF(UDE_Truth[[#This Row],[zählt]],IF(ISBLANK(UDE_Truth[[#This Row],[dochGefundenGrund]]),UDE_Truth[[#This Row],[Gefunden]],1),"")</f>
        <v/>
      </c>
      <c r="P54">
        <f>IF(AND(UDE_Truth[[#This Row],[zähltAuto]],ISBLANK(UDE_Truth[[#This Row],[zähltNichtGrund]])),1,0)</f>
        <v>0</v>
      </c>
      <c r="Q54" t="s">
        <v>8107</v>
      </c>
      <c r="T54" t="s">
        <v>8284</v>
      </c>
    </row>
    <row r="55" spans="1:20" x14ac:dyDescent="0.25">
      <c r="A55">
        <v>62818</v>
      </c>
      <c r="B55" t="s">
        <v>6366</v>
      </c>
      <c r="C55" t="s">
        <v>6367</v>
      </c>
      <c r="D55" t="s">
        <v>6368</v>
      </c>
      <c r="E55" t="s">
        <v>6369</v>
      </c>
      <c r="F55" t="s">
        <v>6370</v>
      </c>
      <c r="G55" t="s">
        <v>3631</v>
      </c>
      <c r="H55" t="b">
        <f>LEN(UDE_Truth[[#This Row],[Position]])=0</f>
        <v>0</v>
      </c>
      <c r="I55" t="b">
        <f>LEN(UDE_Truth[[#This Row],[Institut]])=0</f>
        <v>0</v>
      </c>
      <c r="J55" t="b">
        <f>NOT(OR(ISNUMBER(SEARCH("wiss.",UDE_Truth[[#This Row],[Position]])),ISNUMBER(SEARCH("wissenschaftl",UDE_Truth[[#This Row],[Position]])),ISNUMBER(SEARCH("professor",UDE_Truth[[#This Row],[Position]]))))</f>
        <v>0</v>
      </c>
      <c r="K55" t="b">
        <f>OR(ISNUMBER(SEARCH("sachbearb",UDE_Truth[[#This Row],[Position]])),ISNUMBER(SEARCH("sachgebiet",UDE_Truth[[#This Row],[Position]])))</f>
        <v>0</v>
      </c>
      <c r="L55" t="b">
        <f>ISNUMBER(SEARCH("Universitätsbibliothek",UDE_Truth[[#This Row],[Position]]))</f>
        <v>0</v>
      </c>
      <c r="M55">
        <f>IF(COUNTIF(UDE_Found[Name],UDE_Truth[[#This Row],[Name]])=0,0,1)</f>
        <v>0</v>
      </c>
      <c r="N55">
        <f>IF(OR(UDE_Truth[[#This Row],[ohnePosition]],AND(UDE_Truth[[#This Row],[ohneInstitut]],UDE_Truth[[#This Row],[ohneWissPos]]),UDE_Truth[[#This Row],[Sachbearbeiter]],UDE_Truth[[#This Row],[Bibliothek]]),0,1)</f>
        <v>1</v>
      </c>
      <c r="O55">
        <f>IF(UDE_Truth[[#This Row],[zählt]],IF(ISBLANK(UDE_Truth[[#This Row],[dochGefundenGrund]]),UDE_Truth[[#This Row],[Gefunden]],1),"")</f>
        <v>0</v>
      </c>
      <c r="P55">
        <f>IF(AND(UDE_Truth[[#This Row],[zähltAuto]],ISBLANK(UDE_Truth[[#This Row],[zähltNichtGrund]])),1,0)</f>
        <v>1</v>
      </c>
      <c r="S55" t="s">
        <v>8272</v>
      </c>
    </row>
    <row r="56" spans="1:20" x14ac:dyDescent="0.25">
      <c r="A56">
        <v>49033</v>
      </c>
      <c r="B56" t="s">
        <v>4554</v>
      </c>
      <c r="C56" t="s">
        <v>4555</v>
      </c>
      <c r="D56" t="s">
        <v>6371</v>
      </c>
      <c r="E56" t="s">
        <v>6372</v>
      </c>
      <c r="F56" t="s">
        <v>6373</v>
      </c>
      <c r="G56" t="s">
        <v>4862</v>
      </c>
      <c r="H56" t="b">
        <f>LEN(UDE_Truth[[#This Row],[Position]])=0</f>
        <v>0</v>
      </c>
      <c r="I56" t="b">
        <f>LEN(UDE_Truth[[#This Row],[Institut]])=0</f>
        <v>0</v>
      </c>
      <c r="J56" t="b">
        <f>NOT(OR(ISNUMBER(SEARCH("wiss.",UDE_Truth[[#This Row],[Position]])),ISNUMBER(SEARCH("wissenschaftl",UDE_Truth[[#This Row],[Position]])),ISNUMBER(SEARCH("professor",UDE_Truth[[#This Row],[Position]]))))</f>
        <v>0</v>
      </c>
      <c r="K56" t="b">
        <f>OR(ISNUMBER(SEARCH("sachbearb",UDE_Truth[[#This Row],[Position]])),ISNUMBER(SEARCH("sachgebiet",UDE_Truth[[#This Row],[Position]])))</f>
        <v>0</v>
      </c>
      <c r="L56" t="b">
        <f>ISNUMBER(SEARCH("Universitätsbibliothek",UDE_Truth[[#This Row],[Position]]))</f>
        <v>0</v>
      </c>
      <c r="M56">
        <f>IF(COUNTIF(UDE_Found[Name],UDE_Truth[[#This Row],[Name]])=0,0,1)</f>
        <v>1</v>
      </c>
      <c r="N56">
        <f>IF(OR(UDE_Truth[[#This Row],[ohnePosition]],AND(UDE_Truth[[#This Row],[ohneInstitut]],UDE_Truth[[#This Row],[ohneWissPos]]),UDE_Truth[[#This Row],[Sachbearbeiter]],UDE_Truth[[#This Row],[Bibliothek]]),0,1)</f>
        <v>1</v>
      </c>
      <c r="O56">
        <f>IF(UDE_Truth[[#This Row],[zählt]],IF(ISBLANK(UDE_Truth[[#This Row],[dochGefundenGrund]]),UDE_Truth[[#This Row],[Gefunden]],1),"")</f>
        <v>1</v>
      </c>
      <c r="P56">
        <f>IF(AND(UDE_Truth[[#This Row],[zähltAuto]],ISBLANK(UDE_Truth[[#This Row],[zähltNichtGrund]])),1,0)</f>
        <v>1</v>
      </c>
    </row>
    <row r="57" spans="1:20" x14ac:dyDescent="0.25">
      <c r="A57">
        <v>2145</v>
      </c>
      <c r="B57" t="s">
        <v>6374</v>
      </c>
      <c r="C57" t="s">
        <v>6375</v>
      </c>
      <c r="D57" t="s">
        <v>2</v>
      </c>
      <c r="E57" t="s">
        <v>2</v>
      </c>
      <c r="F57" t="s">
        <v>6376</v>
      </c>
      <c r="G57" t="s">
        <v>80</v>
      </c>
      <c r="H57" t="b">
        <f>LEN(UDE_Truth[[#This Row],[Position]])=0</f>
        <v>0</v>
      </c>
      <c r="I57" t="b">
        <f>LEN(UDE_Truth[[#This Row],[Institut]])=0</f>
        <v>1</v>
      </c>
      <c r="J57" t="b">
        <f>NOT(OR(ISNUMBER(SEARCH("wiss.",UDE_Truth[[#This Row],[Position]])),ISNUMBER(SEARCH("wissenschaftl",UDE_Truth[[#This Row],[Position]])),ISNUMBER(SEARCH("professor",UDE_Truth[[#This Row],[Position]]))))</f>
        <v>0</v>
      </c>
      <c r="K57" t="b">
        <f>OR(ISNUMBER(SEARCH("sachbearb",UDE_Truth[[#This Row],[Position]])),ISNUMBER(SEARCH("sachgebiet",UDE_Truth[[#This Row],[Position]])))</f>
        <v>0</v>
      </c>
      <c r="L57" t="b">
        <f>ISNUMBER(SEARCH("Universitätsbibliothek",UDE_Truth[[#This Row],[Position]]))</f>
        <v>0</v>
      </c>
      <c r="M57">
        <f>IF(COUNTIF(UDE_Found[Name],UDE_Truth[[#This Row],[Name]])=0,0,1)</f>
        <v>0</v>
      </c>
      <c r="N57">
        <f>IF(OR(UDE_Truth[[#This Row],[ohnePosition]],AND(UDE_Truth[[#This Row],[ohneInstitut]],UDE_Truth[[#This Row],[ohneWissPos]]),UDE_Truth[[#This Row],[Sachbearbeiter]],UDE_Truth[[#This Row],[Bibliothek]]),0,1)</f>
        <v>1</v>
      </c>
      <c r="O57" t="str">
        <f>IF(UDE_Truth[[#This Row],[zählt]],IF(ISBLANK(UDE_Truth[[#This Row],[dochGefundenGrund]]),UDE_Truth[[#This Row],[Gefunden]],1),"")</f>
        <v/>
      </c>
      <c r="P57">
        <f>IF(AND(UDE_Truth[[#This Row],[zähltAuto]],ISBLANK(UDE_Truth[[#This Row],[zähltNichtGrund]])),1,0)</f>
        <v>0</v>
      </c>
      <c r="Q57" t="s">
        <v>8109</v>
      </c>
      <c r="T57" s="1" t="s">
        <v>8283</v>
      </c>
    </row>
    <row r="58" spans="1:20" x14ac:dyDescent="0.25">
      <c r="A58">
        <v>48335</v>
      </c>
      <c r="B58" t="s">
        <v>4557</v>
      </c>
      <c r="C58" t="s">
        <v>4558</v>
      </c>
      <c r="D58" t="s">
        <v>6377</v>
      </c>
      <c r="E58" t="s">
        <v>2</v>
      </c>
      <c r="F58" t="s">
        <v>6378</v>
      </c>
      <c r="G58" t="s">
        <v>152</v>
      </c>
      <c r="H58" t="b">
        <f>LEN(UDE_Truth[[#This Row],[Position]])=0</f>
        <v>0</v>
      </c>
      <c r="I58" t="b">
        <f>LEN(UDE_Truth[[#This Row],[Institut]])=0</f>
        <v>1</v>
      </c>
      <c r="J58" t="b">
        <f>NOT(OR(ISNUMBER(SEARCH("wiss.",UDE_Truth[[#This Row],[Position]])),ISNUMBER(SEARCH("wissenschaftl",UDE_Truth[[#This Row],[Position]])),ISNUMBER(SEARCH("professor",UDE_Truth[[#This Row],[Position]]))))</f>
        <v>0</v>
      </c>
      <c r="K58" t="b">
        <f>OR(ISNUMBER(SEARCH("sachbearb",UDE_Truth[[#This Row],[Position]])),ISNUMBER(SEARCH("sachgebiet",UDE_Truth[[#This Row],[Position]])))</f>
        <v>0</v>
      </c>
      <c r="L58" t="b">
        <f>ISNUMBER(SEARCH("Universitätsbibliothek",UDE_Truth[[#This Row],[Position]]))</f>
        <v>0</v>
      </c>
      <c r="M58">
        <f>IF(COUNTIF(UDE_Found[Name],UDE_Truth[[#This Row],[Name]])=0,0,1)</f>
        <v>1</v>
      </c>
      <c r="N58">
        <f>IF(OR(UDE_Truth[[#This Row],[ohnePosition]],AND(UDE_Truth[[#This Row],[ohneInstitut]],UDE_Truth[[#This Row],[ohneWissPos]]),UDE_Truth[[#This Row],[Sachbearbeiter]],UDE_Truth[[#This Row],[Bibliothek]]),0,1)</f>
        <v>1</v>
      </c>
      <c r="O58">
        <f>IF(UDE_Truth[[#This Row],[zählt]],IF(ISBLANK(UDE_Truth[[#This Row],[dochGefundenGrund]]),UDE_Truth[[#This Row],[Gefunden]],1),"")</f>
        <v>1</v>
      </c>
      <c r="P58">
        <f>IF(AND(UDE_Truth[[#This Row],[zähltAuto]],ISBLANK(UDE_Truth[[#This Row],[zähltNichtGrund]])),1,0)</f>
        <v>1</v>
      </c>
    </row>
    <row r="59" spans="1:20" x14ac:dyDescent="0.25">
      <c r="A59">
        <v>49048</v>
      </c>
      <c r="B59" t="s">
        <v>6379</v>
      </c>
      <c r="C59" t="s">
        <v>6380</v>
      </c>
      <c r="D59" t="s">
        <v>2</v>
      </c>
      <c r="E59" t="s">
        <v>2</v>
      </c>
      <c r="F59" t="s">
        <v>6381</v>
      </c>
      <c r="G59" t="s">
        <v>2</v>
      </c>
      <c r="H59" t="b">
        <f>LEN(UDE_Truth[[#This Row],[Position]])=0</f>
        <v>0</v>
      </c>
      <c r="I59" t="b">
        <f>LEN(UDE_Truth[[#This Row],[Institut]])=0</f>
        <v>1</v>
      </c>
      <c r="J59" t="b">
        <f>NOT(OR(ISNUMBER(SEARCH("wiss.",UDE_Truth[[#This Row],[Position]])),ISNUMBER(SEARCH("wissenschaftl",UDE_Truth[[#This Row],[Position]])),ISNUMBER(SEARCH("professor",UDE_Truth[[#This Row],[Position]]))))</f>
        <v>1</v>
      </c>
      <c r="K59" t="b">
        <f>OR(ISNUMBER(SEARCH("sachbearb",UDE_Truth[[#This Row],[Position]])),ISNUMBER(SEARCH("sachgebiet",UDE_Truth[[#This Row],[Position]])))</f>
        <v>1</v>
      </c>
      <c r="L59" t="b">
        <f>ISNUMBER(SEARCH("Universitätsbibliothek",UDE_Truth[[#This Row],[Position]]))</f>
        <v>0</v>
      </c>
      <c r="M59">
        <f>IF(COUNTIF(UDE_Found[Name],UDE_Truth[[#This Row],[Name]])=0,0,1)</f>
        <v>0</v>
      </c>
      <c r="N59">
        <f>IF(OR(UDE_Truth[[#This Row],[ohnePosition]],AND(UDE_Truth[[#This Row],[ohneInstitut]],UDE_Truth[[#This Row],[ohneWissPos]]),UDE_Truth[[#This Row],[Sachbearbeiter]],UDE_Truth[[#This Row],[Bibliothek]]),0,1)</f>
        <v>0</v>
      </c>
      <c r="O59" t="str">
        <f>IF(UDE_Truth[[#This Row],[zählt]],IF(ISBLANK(UDE_Truth[[#This Row],[dochGefundenGrund]]),UDE_Truth[[#This Row],[Gefunden]],1),"")</f>
        <v/>
      </c>
      <c r="P59">
        <f>IF(AND(UDE_Truth[[#This Row],[zähltAuto]],ISBLANK(UDE_Truth[[#This Row],[zähltNichtGrund]])),1,0)</f>
        <v>0</v>
      </c>
    </row>
    <row r="60" spans="1:20" x14ac:dyDescent="0.25">
      <c r="A60">
        <v>14797</v>
      </c>
      <c r="B60" t="s">
        <v>6382</v>
      </c>
      <c r="C60" t="s">
        <v>6383</v>
      </c>
      <c r="D60" t="s">
        <v>6384</v>
      </c>
      <c r="E60" t="s">
        <v>2</v>
      </c>
      <c r="F60" t="s">
        <v>6385</v>
      </c>
      <c r="G60" t="s">
        <v>286</v>
      </c>
      <c r="H60" t="b">
        <f>LEN(UDE_Truth[[#This Row],[Position]])=0</f>
        <v>0</v>
      </c>
      <c r="I60" t="b">
        <f>LEN(UDE_Truth[[#This Row],[Institut]])=0</f>
        <v>1</v>
      </c>
      <c r="J60" t="b">
        <f>NOT(OR(ISNUMBER(SEARCH("wiss.",UDE_Truth[[#This Row],[Position]])),ISNUMBER(SEARCH("wissenschaftl",UDE_Truth[[#This Row],[Position]])),ISNUMBER(SEARCH("professor",UDE_Truth[[#This Row],[Position]]))))</f>
        <v>1</v>
      </c>
      <c r="K60" t="b">
        <f>OR(ISNUMBER(SEARCH("sachbearb",UDE_Truth[[#This Row],[Position]])),ISNUMBER(SEARCH("sachgebiet",UDE_Truth[[#This Row],[Position]])))</f>
        <v>0</v>
      </c>
      <c r="L60" t="b">
        <f>ISNUMBER(SEARCH("Universitätsbibliothek",UDE_Truth[[#This Row],[Position]]))</f>
        <v>0</v>
      </c>
      <c r="M60">
        <f>IF(COUNTIF(UDE_Found[Name],UDE_Truth[[#This Row],[Name]])=0,0,1)</f>
        <v>0</v>
      </c>
      <c r="N60">
        <f>IF(OR(UDE_Truth[[#This Row],[ohnePosition]],AND(UDE_Truth[[#This Row],[ohneInstitut]],UDE_Truth[[#This Row],[ohneWissPos]]),UDE_Truth[[#This Row],[Sachbearbeiter]],UDE_Truth[[#This Row],[Bibliothek]]),0,1)</f>
        <v>0</v>
      </c>
      <c r="O60" t="str">
        <f>IF(UDE_Truth[[#This Row],[zählt]],IF(ISBLANK(UDE_Truth[[#This Row],[dochGefundenGrund]]),UDE_Truth[[#This Row],[Gefunden]],1),"")</f>
        <v/>
      </c>
      <c r="P60">
        <f>IF(AND(UDE_Truth[[#This Row],[zähltAuto]],ISBLANK(UDE_Truth[[#This Row],[zähltNichtGrund]])),1,0)</f>
        <v>0</v>
      </c>
    </row>
    <row r="61" spans="1:20" x14ac:dyDescent="0.25">
      <c r="A61">
        <v>48402</v>
      </c>
      <c r="B61" t="s">
        <v>6386</v>
      </c>
      <c r="C61" t="s">
        <v>6387</v>
      </c>
      <c r="D61" t="s">
        <v>2</v>
      </c>
      <c r="E61" t="s">
        <v>6388</v>
      </c>
      <c r="F61" t="s">
        <v>2</v>
      </c>
      <c r="G61" t="s">
        <v>6389</v>
      </c>
      <c r="H61" t="b">
        <f>LEN(UDE_Truth[[#This Row],[Position]])=0</f>
        <v>1</v>
      </c>
      <c r="I61" t="b">
        <f>LEN(UDE_Truth[[#This Row],[Institut]])=0</f>
        <v>0</v>
      </c>
      <c r="J61" t="b">
        <f>NOT(OR(ISNUMBER(SEARCH("wiss.",UDE_Truth[[#This Row],[Position]])),ISNUMBER(SEARCH("wissenschaftl",UDE_Truth[[#This Row],[Position]])),ISNUMBER(SEARCH("professor",UDE_Truth[[#This Row],[Position]]))))</f>
        <v>1</v>
      </c>
      <c r="K61" t="b">
        <f>OR(ISNUMBER(SEARCH("sachbearb",UDE_Truth[[#This Row],[Position]])),ISNUMBER(SEARCH("sachgebiet",UDE_Truth[[#This Row],[Position]])))</f>
        <v>0</v>
      </c>
      <c r="L61" t="b">
        <f>ISNUMBER(SEARCH("Universitätsbibliothek",UDE_Truth[[#This Row],[Position]]))</f>
        <v>0</v>
      </c>
      <c r="M61">
        <f>IF(COUNTIF(UDE_Found[Name],UDE_Truth[[#This Row],[Name]])=0,0,1)</f>
        <v>0</v>
      </c>
      <c r="N61">
        <f>IF(OR(UDE_Truth[[#This Row],[ohnePosition]],AND(UDE_Truth[[#This Row],[ohneInstitut]],UDE_Truth[[#This Row],[ohneWissPos]]),UDE_Truth[[#This Row],[Sachbearbeiter]],UDE_Truth[[#This Row],[Bibliothek]]),0,1)</f>
        <v>0</v>
      </c>
      <c r="O61" t="str">
        <f>IF(UDE_Truth[[#This Row],[zählt]],IF(ISBLANK(UDE_Truth[[#This Row],[dochGefundenGrund]]),UDE_Truth[[#This Row],[Gefunden]],1),"")</f>
        <v/>
      </c>
      <c r="P61">
        <f>IF(AND(UDE_Truth[[#This Row],[zähltAuto]],ISBLANK(UDE_Truth[[#This Row],[zähltNichtGrund]])),1,0)</f>
        <v>0</v>
      </c>
    </row>
    <row r="62" spans="1:20" x14ac:dyDescent="0.25">
      <c r="A62">
        <v>57477</v>
      </c>
      <c r="B62" t="s">
        <v>4573</v>
      </c>
      <c r="C62" t="s">
        <v>6390</v>
      </c>
      <c r="D62" t="s">
        <v>2</v>
      </c>
      <c r="E62" t="s">
        <v>2</v>
      </c>
      <c r="F62" t="s">
        <v>6391</v>
      </c>
      <c r="G62" t="s">
        <v>0</v>
      </c>
      <c r="H62" t="b">
        <f>LEN(UDE_Truth[[#This Row],[Position]])=0</f>
        <v>0</v>
      </c>
      <c r="I62" t="b">
        <f>LEN(UDE_Truth[[#This Row],[Institut]])=0</f>
        <v>1</v>
      </c>
      <c r="J62" t="b">
        <f>NOT(OR(ISNUMBER(SEARCH("wiss.",UDE_Truth[[#This Row],[Position]])),ISNUMBER(SEARCH("wissenschaftl",UDE_Truth[[#This Row],[Position]])),ISNUMBER(SEARCH("professor",UDE_Truth[[#This Row],[Position]]))))</f>
        <v>0</v>
      </c>
      <c r="K62" t="b">
        <f>OR(ISNUMBER(SEARCH("sachbearb",UDE_Truth[[#This Row],[Position]])),ISNUMBER(SEARCH("sachgebiet",UDE_Truth[[#This Row],[Position]])))</f>
        <v>0</v>
      </c>
      <c r="L62" t="b">
        <f>ISNUMBER(SEARCH("Universitätsbibliothek",UDE_Truth[[#This Row],[Position]]))</f>
        <v>0</v>
      </c>
      <c r="M62">
        <f>IF(COUNTIF(UDE_Found[Name],UDE_Truth[[#This Row],[Name]])=0,0,1)</f>
        <v>1</v>
      </c>
      <c r="N62">
        <f>IF(OR(UDE_Truth[[#This Row],[ohnePosition]],AND(UDE_Truth[[#This Row],[ohneInstitut]],UDE_Truth[[#This Row],[ohneWissPos]]),UDE_Truth[[#This Row],[Sachbearbeiter]],UDE_Truth[[#This Row],[Bibliothek]]),0,1)</f>
        <v>1</v>
      </c>
      <c r="O62">
        <f>IF(UDE_Truth[[#This Row],[zählt]],IF(ISBLANK(UDE_Truth[[#This Row],[dochGefundenGrund]]),UDE_Truth[[#This Row],[Gefunden]],1),"")</f>
        <v>1</v>
      </c>
      <c r="P62">
        <f>IF(AND(UDE_Truth[[#This Row],[zähltAuto]],ISBLANK(UDE_Truth[[#This Row],[zähltNichtGrund]])),1,0)</f>
        <v>1</v>
      </c>
    </row>
    <row r="63" spans="1:20" x14ac:dyDescent="0.25">
      <c r="A63">
        <v>57482</v>
      </c>
      <c r="B63" t="s">
        <v>4576</v>
      </c>
      <c r="C63" t="s">
        <v>6392</v>
      </c>
      <c r="D63" t="s">
        <v>6393</v>
      </c>
      <c r="E63" t="s">
        <v>6394</v>
      </c>
      <c r="F63" t="s">
        <v>6395</v>
      </c>
      <c r="G63" t="s">
        <v>2</v>
      </c>
      <c r="H63" t="b">
        <f>LEN(UDE_Truth[[#This Row],[Position]])=0</f>
        <v>0</v>
      </c>
      <c r="I63" t="b">
        <f>LEN(UDE_Truth[[#This Row],[Institut]])=0</f>
        <v>0</v>
      </c>
      <c r="J63" t="b">
        <f>NOT(OR(ISNUMBER(SEARCH("wiss.",UDE_Truth[[#This Row],[Position]])),ISNUMBER(SEARCH("wissenschaftl",UDE_Truth[[#This Row],[Position]])),ISNUMBER(SEARCH("professor",UDE_Truth[[#This Row],[Position]]))))</f>
        <v>1</v>
      </c>
      <c r="K63" t="b">
        <f>OR(ISNUMBER(SEARCH("sachbearb",UDE_Truth[[#This Row],[Position]])),ISNUMBER(SEARCH("sachgebiet",UDE_Truth[[#This Row],[Position]])))</f>
        <v>1</v>
      </c>
      <c r="L63" t="b">
        <f>ISNUMBER(SEARCH("Universitätsbibliothek",UDE_Truth[[#This Row],[Position]]))</f>
        <v>0</v>
      </c>
      <c r="M63">
        <f>IF(COUNTIF(UDE_Found[Name],UDE_Truth[[#This Row],[Name]])=0,0,1)</f>
        <v>1</v>
      </c>
      <c r="N63">
        <f>IF(OR(UDE_Truth[[#This Row],[ohnePosition]],AND(UDE_Truth[[#This Row],[ohneInstitut]],UDE_Truth[[#This Row],[ohneWissPos]]),UDE_Truth[[#This Row],[Sachbearbeiter]],UDE_Truth[[#This Row],[Bibliothek]]),0,1)</f>
        <v>0</v>
      </c>
      <c r="O63" t="str">
        <f>IF(UDE_Truth[[#This Row],[zählt]],IF(ISBLANK(UDE_Truth[[#This Row],[dochGefundenGrund]]),UDE_Truth[[#This Row],[Gefunden]],1),"")</f>
        <v/>
      </c>
      <c r="P63">
        <f>IF(AND(UDE_Truth[[#This Row],[zähltAuto]],ISBLANK(UDE_Truth[[#This Row],[zähltNichtGrund]])),1,0)</f>
        <v>0</v>
      </c>
    </row>
    <row r="64" spans="1:20" x14ac:dyDescent="0.25">
      <c r="A64">
        <v>61731</v>
      </c>
      <c r="B64" t="s">
        <v>6396</v>
      </c>
      <c r="C64" t="s">
        <v>6397</v>
      </c>
      <c r="D64" t="s">
        <v>2</v>
      </c>
      <c r="E64" t="s">
        <v>6398</v>
      </c>
      <c r="F64" t="s">
        <v>6399</v>
      </c>
      <c r="G64" t="s">
        <v>0</v>
      </c>
      <c r="H64" t="b">
        <f>LEN(UDE_Truth[[#This Row],[Position]])=0</f>
        <v>0</v>
      </c>
      <c r="I64" t="b">
        <f>LEN(UDE_Truth[[#This Row],[Institut]])=0</f>
        <v>0</v>
      </c>
      <c r="J64" t="b">
        <f>NOT(OR(ISNUMBER(SEARCH("wiss.",UDE_Truth[[#This Row],[Position]])),ISNUMBER(SEARCH("wissenschaftl",UDE_Truth[[#This Row],[Position]])),ISNUMBER(SEARCH("professor",UDE_Truth[[#This Row],[Position]]))))</f>
        <v>1</v>
      </c>
      <c r="K64" t="b">
        <f>OR(ISNUMBER(SEARCH("sachbearb",UDE_Truth[[#This Row],[Position]])),ISNUMBER(SEARCH("sachgebiet",UDE_Truth[[#This Row],[Position]])))</f>
        <v>0</v>
      </c>
      <c r="L64" t="b">
        <f>ISNUMBER(SEARCH("Universitätsbibliothek",UDE_Truth[[#This Row],[Position]]))</f>
        <v>0</v>
      </c>
      <c r="M64">
        <f>IF(COUNTIF(UDE_Found[Name],UDE_Truth[[#This Row],[Name]])=0,0,1)</f>
        <v>0</v>
      </c>
      <c r="N64">
        <f>IF(OR(UDE_Truth[[#This Row],[ohnePosition]],AND(UDE_Truth[[#This Row],[ohneInstitut]],UDE_Truth[[#This Row],[ohneWissPos]]),UDE_Truth[[#This Row],[Sachbearbeiter]],UDE_Truth[[#This Row],[Bibliothek]]),0,1)</f>
        <v>1</v>
      </c>
      <c r="O64" t="str">
        <f>IF(UDE_Truth[[#This Row],[zählt]],IF(ISBLANK(UDE_Truth[[#This Row],[dochGefundenGrund]]),UDE_Truth[[#This Row],[Gefunden]],1),"")</f>
        <v/>
      </c>
      <c r="P64">
        <f>IF(AND(UDE_Truth[[#This Row],[zähltAuto]],ISBLANK(UDE_Truth[[#This Row],[zähltNichtGrund]])),1,0)</f>
        <v>0</v>
      </c>
      <c r="Q64" t="s">
        <v>8270</v>
      </c>
    </row>
    <row r="65" spans="1:19" x14ac:dyDescent="0.25">
      <c r="A65">
        <v>57845</v>
      </c>
      <c r="B65" t="s">
        <v>6400</v>
      </c>
      <c r="C65" t="s">
        <v>6401</v>
      </c>
      <c r="D65" t="s">
        <v>2</v>
      </c>
      <c r="E65" t="s">
        <v>2</v>
      </c>
      <c r="F65" t="s">
        <v>6402</v>
      </c>
      <c r="G65" t="s">
        <v>0</v>
      </c>
      <c r="H65" t="b">
        <f>LEN(UDE_Truth[[#This Row],[Position]])=0</f>
        <v>0</v>
      </c>
      <c r="I65" t="b">
        <f>LEN(UDE_Truth[[#This Row],[Institut]])=0</f>
        <v>1</v>
      </c>
      <c r="J65" t="b">
        <f>NOT(OR(ISNUMBER(SEARCH("wiss.",UDE_Truth[[#This Row],[Position]])),ISNUMBER(SEARCH("wissenschaftl",UDE_Truth[[#This Row],[Position]])),ISNUMBER(SEARCH("professor",UDE_Truth[[#This Row],[Position]]))))</f>
        <v>1</v>
      </c>
      <c r="K65" t="b">
        <f>OR(ISNUMBER(SEARCH("sachbearb",UDE_Truth[[#This Row],[Position]])),ISNUMBER(SEARCH("sachgebiet",UDE_Truth[[#This Row],[Position]])))</f>
        <v>0</v>
      </c>
      <c r="L65" t="b">
        <f>ISNUMBER(SEARCH("Universitätsbibliothek",UDE_Truth[[#This Row],[Position]]))</f>
        <v>0</v>
      </c>
      <c r="M65">
        <f>IF(COUNTIF(UDE_Found[Name],UDE_Truth[[#This Row],[Name]])=0,0,1)</f>
        <v>0</v>
      </c>
      <c r="N65">
        <f>IF(OR(UDE_Truth[[#This Row],[ohnePosition]],AND(UDE_Truth[[#This Row],[ohneInstitut]],UDE_Truth[[#This Row],[ohneWissPos]]),UDE_Truth[[#This Row],[Sachbearbeiter]],UDE_Truth[[#This Row],[Bibliothek]]),0,1)</f>
        <v>0</v>
      </c>
      <c r="O65" t="str">
        <f>IF(UDE_Truth[[#This Row],[zählt]],IF(ISBLANK(UDE_Truth[[#This Row],[dochGefundenGrund]]),UDE_Truth[[#This Row],[Gefunden]],1),"")</f>
        <v/>
      </c>
      <c r="P65">
        <f>IF(AND(UDE_Truth[[#This Row],[zähltAuto]],ISBLANK(UDE_Truth[[#This Row],[zähltNichtGrund]])),1,0)</f>
        <v>0</v>
      </c>
    </row>
    <row r="66" spans="1:19" x14ac:dyDescent="0.25">
      <c r="A66">
        <v>62232</v>
      </c>
      <c r="B66" t="s">
        <v>4587</v>
      </c>
      <c r="C66" t="s">
        <v>6403</v>
      </c>
      <c r="D66" t="s">
        <v>2</v>
      </c>
      <c r="E66" t="s">
        <v>6341</v>
      </c>
      <c r="F66" t="s">
        <v>6404</v>
      </c>
      <c r="G66" t="s">
        <v>2</v>
      </c>
      <c r="H66" t="b">
        <f>LEN(UDE_Truth[[#This Row],[Position]])=0</f>
        <v>0</v>
      </c>
      <c r="I66" t="b">
        <f>LEN(UDE_Truth[[#This Row],[Institut]])=0</f>
        <v>0</v>
      </c>
      <c r="J66" t="b">
        <f>NOT(OR(ISNUMBER(SEARCH("wiss.",UDE_Truth[[#This Row],[Position]])),ISNUMBER(SEARCH("wissenschaftl",UDE_Truth[[#This Row],[Position]])),ISNUMBER(SEARCH("professor",UDE_Truth[[#This Row],[Position]]))))</f>
        <v>0</v>
      </c>
      <c r="K66" t="b">
        <f>OR(ISNUMBER(SEARCH("sachbearb",UDE_Truth[[#This Row],[Position]])),ISNUMBER(SEARCH("sachgebiet",UDE_Truth[[#This Row],[Position]])))</f>
        <v>0</v>
      </c>
      <c r="L66" t="b">
        <f>ISNUMBER(SEARCH("Universitätsbibliothek",UDE_Truth[[#This Row],[Position]]))</f>
        <v>0</v>
      </c>
      <c r="M66">
        <f>IF(COUNTIF(UDE_Found[Name],UDE_Truth[[#This Row],[Name]])=0,0,1)</f>
        <v>1</v>
      </c>
      <c r="N66">
        <f>IF(OR(UDE_Truth[[#This Row],[ohnePosition]],AND(UDE_Truth[[#This Row],[ohneInstitut]],UDE_Truth[[#This Row],[ohneWissPos]]),UDE_Truth[[#This Row],[Sachbearbeiter]],UDE_Truth[[#This Row],[Bibliothek]]),0,1)</f>
        <v>1</v>
      </c>
      <c r="O66">
        <f>IF(UDE_Truth[[#This Row],[zählt]],IF(ISBLANK(UDE_Truth[[#This Row],[dochGefundenGrund]]),UDE_Truth[[#This Row],[Gefunden]],1),"")</f>
        <v>1</v>
      </c>
      <c r="P66">
        <f>IF(AND(UDE_Truth[[#This Row],[zähltAuto]],ISBLANK(UDE_Truth[[#This Row],[zähltNichtGrund]])),1,0)</f>
        <v>1</v>
      </c>
    </row>
    <row r="67" spans="1:19" x14ac:dyDescent="0.25">
      <c r="A67">
        <v>4018</v>
      </c>
      <c r="B67" t="s">
        <v>6405</v>
      </c>
      <c r="C67" t="s">
        <v>6406</v>
      </c>
      <c r="D67" t="s">
        <v>2</v>
      </c>
      <c r="E67" t="s">
        <v>2</v>
      </c>
      <c r="F67" t="s">
        <v>6407</v>
      </c>
      <c r="G67" t="s">
        <v>6295</v>
      </c>
      <c r="H67" t="b">
        <f>LEN(UDE_Truth[[#This Row],[Position]])=0</f>
        <v>0</v>
      </c>
      <c r="I67" t="b">
        <f>LEN(UDE_Truth[[#This Row],[Institut]])=0</f>
        <v>1</v>
      </c>
      <c r="J67" t="b">
        <f>NOT(OR(ISNUMBER(SEARCH("wiss.",UDE_Truth[[#This Row],[Position]])),ISNUMBER(SEARCH("wissenschaftl",UDE_Truth[[#This Row],[Position]])),ISNUMBER(SEARCH("professor",UDE_Truth[[#This Row],[Position]]))))</f>
        <v>1</v>
      </c>
      <c r="K67" t="b">
        <f>OR(ISNUMBER(SEARCH("sachbearb",UDE_Truth[[#This Row],[Position]])),ISNUMBER(SEARCH("sachgebiet",UDE_Truth[[#This Row],[Position]])))</f>
        <v>0</v>
      </c>
      <c r="L67" t="b">
        <f>ISNUMBER(SEARCH("Universitätsbibliothek",UDE_Truth[[#This Row],[Position]]))</f>
        <v>0</v>
      </c>
      <c r="M67">
        <f>IF(COUNTIF(UDE_Found[Name],UDE_Truth[[#This Row],[Name]])=0,0,1)</f>
        <v>0</v>
      </c>
      <c r="N67">
        <f>IF(OR(UDE_Truth[[#This Row],[ohnePosition]],AND(UDE_Truth[[#This Row],[ohneInstitut]],UDE_Truth[[#This Row],[ohneWissPos]]),UDE_Truth[[#This Row],[Sachbearbeiter]],UDE_Truth[[#This Row],[Bibliothek]]),0,1)</f>
        <v>0</v>
      </c>
      <c r="O67" t="str">
        <f>IF(UDE_Truth[[#This Row],[zählt]],IF(ISBLANK(UDE_Truth[[#This Row],[dochGefundenGrund]]),UDE_Truth[[#This Row],[Gefunden]],1),"")</f>
        <v/>
      </c>
      <c r="P67">
        <f>IF(AND(UDE_Truth[[#This Row],[zähltAuto]],ISBLANK(UDE_Truth[[#This Row],[zähltNichtGrund]])),1,0)</f>
        <v>0</v>
      </c>
      <c r="Q67" t="s">
        <v>8109</v>
      </c>
    </row>
    <row r="68" spans="1:19" x14ac:dyDescent="0.25">
      <c r="A68">
        <v>62212</v>
      </c>
      <c r="B68" t="s">
        <v>6408</v>
      </c>
      <c r="C68" t="s">
        <v>6409</v>
      </c>
      <c r="D68" t="s">
        <v>2</v>
      </c>
      <c r="E68" t="s">
        <v>6410</v>
      </c>
      <c r="F68" t="s">
        <v>6411</v>
      </c>
      <c r="G68" t="s">
        <v>2</v>
      </c>
      <c r="H68" t="b">
        <f>LEN(UDE_Truth[[#This Row],[Position]])=0</f>
        <v>0</v>
      </c>
      <c r="I68" t="b">
        <f>LEN(UDE_Truth[[#This Row],[Institut]])=0</f>
        <v>0</v>
      </c>
      <c r="J68" t="b">
        <f>NOT(OR(ISNUMBER(SEARCH("wiss.",UDE_Truth[[#This Row],[Position]])),ISNUMBER(SEARCH("wissenschaftl",UDE_Truth[[#This Row],[Position]])),ISNUMBER(SEARCH("professor",UDE_Truth[[#This Row],[Position]]))))</f>
        <v>0</v>
      </c>
      <c r="K68" t="b">
        <f>OR(ISNUMBER(SEARCH("sachbearb",UDE_Truth[[#This Row],[Position]])),ISNUMBER(SEARCH("sachgebiet",UDE_Truth[[#This Row],[Position]])))</f>
        <v>0</v>
      </c>
      <c r="L68" t="b">
        <f>ISNUMBER(SEARCH("Universitätsbibliothek",UDE_Truth[[#This Row],[Position]]))</f>
        <v>0</v>
      </c>
      <c r="M68">
        <f>IF(COUNTIF(UDE_Found[Name],UDE_Truth[[#This Row],[Name]])=0,0,1)</f>
        <v>0</v>
      </c>
      <c r="N68">
        <f>IF(OR(UDE_Truth[[#This Row],[ohnePosition]],AND(UDE_Truth[[#This Row],[ohneInstitut]],UDE_Truth[[#This Row],[ohneWissPos]]),UDE_Truth[[#This Row],[Sachbearbeiter]],UDE_Truth[[#This Row],[Bibliothek]]),0,1)</f>
        <v>1</v>
      </c>
      <c r="O68">
        <f>IF(UDE_Truth[[#This Row],[zählt]],IF(ISBLANK(UDE_Truth[[#This Row],[dochGefundenGrund]]),UDE_Truth[[#This Row],[Gefunden]],1),"")</f>
        <v>1</v>
      </c>
      <c r="P68">
        <f>IF(AND(UDE_Truth[[#This Row],[zähltAuto]],ISBLANK(UDE_Truth[[#This Row],[zähltNichtGrund]])),1,0)</f>
        <v>1</v>
      </c>
      <c r="R68" t="s">
        <v>8273</v>
      </c>
    </row>
    <row r="69" spans="1:19" x14ac:dyDescent="0.25">
      <c r="A69">
        <v>52503</v>
      </c>
      <c r="B69" t="s">
        <v>6412</v>
      </c>
      <c r="C69" t="s">
        <v>6413</v>
      </c>
      <c r="D69" t="s">
        <v>2</v>
      </c>
      <c r="E69" t="s">
        <v>2</v>
      </c>
      <c r="F69" t="s">
        <v>2</v>
      </c>
      <c r="G69" t="s">
        <v>0</v>
      </c>
      <c r="H69" t="b">
        <f>LEN(UDE_Truth[[#This Row],[Position]])=0</f>
        <v>1</v>
      </c>
      <c r="I69" t="b">
        <f>LEN(UDE_Truth[[#This Row],[Institut]])=0</f>
        <v>1</v>
      </c>
      <c r="J69" t="b">
        <f>NOT(OR(ISNUMBER(SEARCH("wiss.",UDE_Truth[[#This Row],[Position]])),ISNUMBER(SEARCH("wissenschaftl",UDE_Truth[[#This Row],[Position]])),ISNUMBER(SEARCH("professor",UDE_Truth[[#This Row],[Position]]))))</f>
        <v>1</v>
      </c>
      <c r="K69" t="b">
        <f>OR(ISNUMBER(SEARCH("sachbearb",UDE_Truth[[#This Row],[Position]])),ISNUMBER(SEARCH("sachgebiet",UDE_Truth[[#This Row],[Position]])))</f>
        <v>0</v>
      </c>
      <c r="L69" t="b">
        <f>ISNUMBER(SEARCH("Universitätsbibliothek",UDE_Truth[[#This Row],[Position]]))</f>
        <v>0</v>
      </c>
      <c r="M69">
        <f>IF(COUNTIF(UDE_Found[Name],UDE_Truth[[#This Row],[Name]])=0,0,1)</f>
        <v>0</v>
      </c>
      <c r="N69">
        <f>IF(OR(UDE_Truth[[#This Row],[ohnePosition]],AND(UDE_Truth[[#This Row],[ohneInstitut]],UDE_Truth[[#This Row],[ohneWissPos]]),UDE_Truth[[#This Row],[Sachbearbeiter]],UDE_Truth[[#This Row],[Bibliothek]]),0,1)</f>
        <v>0</v>
      </c>
      <c r="O69" t="str">
        <f>IF(UDE_Truth[[#This Row],[zählt]],IF(ISBLANK(UDE_Truth[[#This Row],[dochGefundenGrund]]),UDE_Truth[[#This Row],[Gefunden]],1),"")</f>
        <v/>
      </c>
      <c r="P69">
        <f>IF(AND(UDE_Truth[[#This Row],[zähltAuto]],ISBLANK(UDE_Truth[[#This Row],[zähltNichtGrund]])),1,0)</f>
        <v>0</v>
      </c>
    </row>
    <row r="70" spans="1:19" x14ac:dyDescent="0.25">
      <c r="A70">
        <v>62615</v>
      </c>
      <c r="B70" t="s">
        <v>4599</v>
      </c>
      <c r="C70" t="s">
        <v>4600</v>
      </c>
      <c r="D70" t="s">
        <v>4601</v>
      </c>
      <c r="E70" t="s">
        <v>6234</v>
      </c>
      <c r="F70" t="s">
        <v>6414</v>
      </c>
      <c r="G70" t="s">
        <v>2</v>
      </c>
      <c r="H70" t="b">
        <f>LEN(UDE_Truth[[#This Row],[Position]])=0</f>
        <v>0</v>
      </c>
      <c r="I70" t="b">
        <f>LEN(UDE_Truth[[#This Row],[Institut]])=0</f>
        <v>0</v>
      </c>
      <c r="J70" t="b">
        <f>NOT(OR(ISNUMBER(SEARCH("wiss.",UDE_Truth[[#This Row],[Position]])),ISNUMBER(SEARCH("wissenschaftl",UDE_Truth[[#This Row],[Position]])),ISNUMBER(SEARCH("professor",UDE_Truth[[#This Row],[Position]]))))</f>
        <v>0</v>
      </c>
      <c r="K70" t="b">
        <f>OR(ISNUMBER(SEARCH("sachbearb",UDE_Truth[[#This Row],[Position]])),ISNUMBER(SEARCH("sachgebiet",UDE_Truth[[#This Row],[Position]])))</f>
        <v>0</v>
      </c>
      <c r="L70" t="b">
        <f>ISNUMBER(SEARCH("Universitätsbibliothek",UDE_Truth[[#This Row],[Position]]))</f>
        <v>0</v>
      </c>
      <c r="M70">
        <f>IF(COUNTIF(UDE_Found[Name],UDE_Truth[[#This Row],[Name]])=0,0,1)</f>
        <v>1</v>
      </c>
      <c r="N70">
        <f>IF(OR(UDE_Truth[[#This Row],[ohnePosition]],AND(UDE_Truth[[#This Row],[ohneInstitut]],UDE_Truth[[#This Row],[ohneWissPos]]),UDE_Truth[[#This Row],[Sachbearbeiter]],UDE_Truth[[#This Row],[Bibliothek]]),0,1)</f>
        <v>1</v>
      </c>
      <c r="O70">
        <f>IF(UDE_Truth[[#This Row],[zählt]],IF(ISBLANK(UDE_Truth[[#This Row],[dochGefundenGrund]]),UDE_Truth[[#This Row],[Gefunden]],1),"")</f>
        <v>1</v>
      </c>
      <c r="P70">
        <f>IF(AND(UDE_Truth[[#This Row],[zähltAuto]],ISBLANK(UDE_Truth[[#This Row],[zähltNichtGrund]])),1,0)</f>
        <v>1</v>
      </c>
    </row>
    <row r="71" spans="1:19" x14ac:dyDescent="0.25">
      <c r="A71">
        <v>47922</v>
      </c>
      <c r="B71" t="s">
        <v>6415</v>
      </c>
      <c r="C71" t="s">
        <v>6416</v>
      </c>
      <c r="D71" t="s">
        <v>2</v>
      </c>
      <c r="E71" t="s">
        <v>2</v>
      </c>
      <c r="F71" t="s">
        <v>2</v>
      </c>
      <c r="G71" t="s">
        <v>152</v>
      </c>
      <c r="H71" t="b">
        <f>LEN(UDE_Truth[[#This Row],[Position]])=0</f>
        <v>1</v>
      </c>
      <c r="I71" t="b">
        <f>LEN(UDE_Truth[[#This Row],[Institut]])=0</f>
        <v>1</v>
      </c>
      <c r="J71" t="b">
        <f>NOT(OR(ISNUMBER(SEARCH("wiss.",UDE_Truth[[#This Row],[Position]])),ISNUMBER(SEARCH("wissenschaftl",UDE_Truth[[#This Row],[Position]])),ISNUMBER(SEARCH("professor",UDE_Truth[[#This Row],[Position]]))))</f>
        <v>1</v>
      </c>
      <c r="K71" t="b">
        <f>OR(ISNUMBER(SEARCH("sachbearb",UDE_Truth[[#This Row],[Position]])),ISNUMBER(SEARCH("sachgebiet",UDE_Truth[[#This Row],[Position]])))</f>
        <v>0</v>
      </c>
      <c r="L71" t="b">
        <f>ISNUMBER(SEARCH("Universitätsbibliothek",UDE_Truth[[#This Row],[Position]]))</f>
        <v>0</v>
      </c>
      <c r="M71">
        <f>IF(COUNTIF(UDE_Found[Name],UDE_Truth[[#This Row],[Name]])=0,0,1)</f>
        <v>0</v>
      </c>
      <c r="N71">
        <f>IF(OR(UDE_Truth[[#This Row],[ohnePosition]],AND(UDE_Truth[[#This Row],[ohneInstitut]],UDE_Truth[[#This Row],[ohneWissPos]]),UDE_Truth[[#This Row],[Sachbearbeiter]],UDE_Truth[[#This Row],[Bibliothek]]),0,1)</f>
        <v>0</v>
      </c>
      <c r="O71" t="str">
        <f>IF(UDE_Truth[[#This Row],[zählt]],IF(ISBLANK(UDE_Truth[[#This Row],[dochGefundenGrund]]),UDE_Truth[[#This Row],[Gefunden]],1),"")</f>
        <v/>
      </c>
      <c r="P71">
        <f>IF(AND(UDE_Truth[[#This Row],[zähltAuto]],ISBLANK(UDE_Truth[[#This Row],[zähltNichtGrund]])),1,0)</f>
        <v>0</v>
      </c>
    </row>
    <row r="72" spans="1:19" x14ac:dyDescent="0.25">
      <c r="A72">
        <v>54120</v>
      </c>
      <c r="B72" t="s">
        <v>6417</v>
      </c>
      <c r="C72" t="s">
        <v>6418</v>
      </c>
      <c r="D72" t="s">
        <v>2</v>
      </c>
      <c r="E72" t="s">
        <v>6238</v>
      </c>
      <c r="F72" t="s">
        <v>6419</v>
      </c>
      <c r="G72" t="s">
        <v>0</v>
      </c>
      <c r="H72" t="b">
        <f>LEN(UDE_Truth[[#This Row],[Position]])=0</f>
        <v>0</v>
      </c>
      <c r="I72" t="b">
        <f>LEN(UDE_Truth[[#This Row],[Institut]])=0</f>
        <v>0</v>
      </c>
      <c r="J72" t="b">
        <f>NOT(OR(ISNUMBER(SEARCH("wiss.",UDE_Truth[[#This Row],[Position]])),ISNUMBER(SEARCH("wissenschaftl",UDE_Truth[[#This Row],[Position]])),ISNUMBER(SEARCH("professor",UDE_Truth[[#This Row],[Position]]))))</f>
        <v>0</v>
      </c>
      <c r="K72" t="b">
        <f>OR(ISNUMBER(SEARCH("sachbearb",UDE_Truth[[#This Row],[Position]])),ISNUMBER(SEARCH("sachgebiet",UDE_Truth[[#This Row],[Position]])))</f>
        <v>0</v>
      </c>
      <c r="L72" t="b">
        <f>ISNUMBER(SEARCH("Universitätsbibliothek",UDE_Truth[[#This Row],[Position]]))</f>
        <v>0</v>
      </c>
      <c r="M72">
        <f>IF(COUNTIF(UDE_Found[Name],UDE_Truth[[#This Row],[Name]])=0,0,1)</f>
        <v>0</v>
      </c>
      <c r="N72">
        <f>IF(OR(UDE_Truth[[#This Row],[ohnePosition]],AND(UDE_Truth[[#This Row],[ohneInstitut]],UDE_Truth[[#This Row],[ohneWissPos]]),UDE_Truth[[#This Row],[Sachbearbeiter]],UDE_Truth[[#This Row],[Bibliothek]]),0,1)</f>
        <v>1</v>
      </c>
      <c r="O72" t="str">
        <f>IF(UDE_Truth[[#This Row],[zählt]],IF(ISBLANK(UDE_Truth[[#This Row],[dochGefundenGrund]]),UDE_Truth[[#This Row],[Gefunden]],1),"")</f>
        <v/>
      </c>
      <c r="P72">
        <f>IF(AND(UDE_Truth[[#This Row],[zähltAuto]],ISBLANK(UDE_Truth[[#This Row],[zähltNichtGrund]])),1,0)</f>
        <v>0</v>
      </c>
      <c r="Q72" t="s">
        <v>8274</v>
      </c>
    </row>
    <row r="73" spans="1:19" x14ac:dyDescent="0.25">
      <c r="A73">
        <v>59267</v>
      </c>
      <c r="B73" t="s">
        <v>4612</v>
      </c>
      <c r="C73" t="s">
        <v>6420</v>
      </c>
      <c r="D73" t="s">
        <v>6421</v>
      </c>
      <c r="E73" t="s">
        <v>2</v>
      </c>
      <c r="F73" t="s">
        <v>6422</v>
      </c>
      <c r="G73" t="s">
        <v>2</v>
      </c>
      <c r="H73" t="b">
        <f>LEN(UDE_Truth[[#This Row],[Position]])=0</f>
        <v>0</v>
      </c>
      <c r="I73" t="b">
        <f>LEN(UDE_Truth[[#This Row],[Institut]])=0</f>
        <v>1</v>
      </c>
      <c r="J73" t="b">
        <f>NOT(OR(ISNUMBER(SEARCH("wiss.",UDE_Truth[[#This Row],[Position]])),ISNUMBER(SEARCH("wissenschaftl",UDE_Truth[[#This Row],[Position]])),ISNUMBER(SEARCH("professor",UDE_Truth[[#This Row],[Position]]))))</f>
        <v>1</v>
      </c>
      <c r="K73" t="b">
        <f>OR(ISNUMBER(SEARCH("sachbearb",UDE_Truth[[#This Row],[Position]])),ISNUMBER(SEARCH("sachgebiet",UDE_Truth[[#This Row],[Position]])))</f>
        <v>0</v>
      </c>
      <c r="L73" t="b">
        <f>ISNUMBER(SEARCH("Universitätsbibliothek",UDE_Truth[[#This Row],[Position]]))</f>
        <v>0</v>
      </c>
      <c r="M73">
        <f>IF(COUNTIF(UDE_Found[Name],UDE_Truth[[#This Row],[Name]])=0,0,1)</f>
        <v>1</v>
      </c>
      <c r="N73">
        <f>IF(OR(UDE_Truth[[#This Row],[ohnePosition]],AND(UDE_Truth[[#This Row],[ohneInstitut]],UDE_Truth[[#This Row],[ohneWissPos]]),UDE_Truth[[#This Row],[Sachbearbeiter]],UDE_Truth[[#This Row],[Bibliothek]]),0,1)</f>
        <v>0</v>
      </c>
      <c r="O73" t="str">
        <f>IF(UDE_Truth[[#This Row],[zählt]],IF(ISBLANK(UDE_Truth[[#This Row],[dochGefundenGrund]]),UDE_Truth[[#This Row],[Gefunden]],1),"")</f>
        <v/>
      </c>
      <c r="P73">
        <f>IF(AND(UDE_Truth[[#This Row],[zähltAuto]],ISBLANK(UDE_Truth[[#This Row],[zähltNichtGrund]])),1,0)</f>
        <v>0</v>
      </c>
    </row>
    <row r="74" spans="1:19" x14ac:dyDescent="0.25">
      <c r="A74">
        <v>61838</v>
      </c>
      <c r="B74" t="s">
        <v>4617</v>
      </c>
      <c r="C74" t="s">
        <v>6423</v>
      </c>
      <c r="D74" t="s">
        <v>6424</v>
      </c>
      <c r="E74" t="s">
        <v>6321</v>
      </c>
      <c r="F74" t="s">
        <v>6425</v>
      </c>
      <c r="G74" t="s">
        <v>2</v>
      </c>
      <c r="H74" t="b">
        <f>LEN(UDE_Truth[[#This Row],[Position]])=0</f>
        <v>0</v>
      </c>
      <c r="I74" t="b">
        <f>LEN(UDE_Truth[[#This Row],[Institut]])=0</f>
        <v>0</v>
      </c>
      <c r="J74" t="b">
        <f>NOT(OR(ISNUMBER(SEARCH("wiss.",UDE_Truth[[#This Row],[Position]])),ISNUMBER(SEARCH("wissenschaftl",UDE_Truth[[#This Row],[Position]])),ISNUMBER(SEARCH("professor",UDE_Truth[[#This Row],[Position]]))))</f>
        <v>0</v>
      </c>
      <c r="K74" t="b">
        <f>OR(ISNUMBER(SEARCH("sachbearb",UDE_Truth[[#This Row],[Position]])),ISNUMBER(SEARCH("sachgebiet",UDE_Truth[[#This Row],[Position]])))</f>
        <v>0</v>
      </c>
      <c r="L74" t="b">
        <f>ISNUMBER(SEARCH("Universitätsbibliothek",UDE_Truth[[#This Row],[Position]]))</f>
        <v>0</v>
      </c>
      <c r="M74">
        <f>IF(COUNTIF(UDE_Found[Name],UDE_Truth[[#This Row],[Name]])=0,0,1)</f>
        <v>1</v>
      </c>
      <c r="N74">
        <f>IF(OR(UDE_Truth[[#This Row],[ohnePosition]],AND(UDE_Truth[[#This Row],[ohneInstitut]],UDE_Truth[[#This Row],[ohneWissPos]]),UDE_Truth[[#This Row],[Sachbearbeiter]],UDE_Truth[[#This Row],[Bibliothek]]),0,1)</f>
        <v>1</v>
      </c>
      <c r="O74">
        <f>IF(UDE_Truth[[#This Row],[zählt]],IF(ISBLANK(UDE_Truth[[#This Row],[dochGefundenGrund]]),UDE_Truth[[#This Row],[Gefunden]],1),"")</f>
        <v>1</v>
      </c>
      <c r="P74">
        <f>IF(AND(UDE_Truth[[#This Row],[zähltAuto]],ISBLANK(UDE_Truth[[#This Row],[zähltNichtGrund]])),1,0)</f>
        <v>1</v>
      </c>
    </row>
    <row r="75" spans="1:19" x14ac:dyDescent="0.25">
      <c r="A75">
        <v>59793</v>
      </c>
      <c r="B75" t="s">
        <v>6426</v>
      </c>
      <c r="C75" t="s">
        <v>6427</v>
      </c>
      <c r="D75" t="s">
        <v>2</v>
      </c>
      <c r="E75" t="s">
        <v>6234</v>
      </c>
      <c r="F75" t="s">
        <v>6428</v>
      </c>
      <c r="G75" t="s">
        <v>2</v>
      </c>
      <c r="H75" t="b">
        <f>LEN(UDE_Truth[[#This Row],[Position]])=0</f>
        <v>0</v>
      </c>
      <c r="I75" t="b">
        <f>LEN(UDE_Truth[[#This Row],[Institut]])=0</f>
        <v>0</v>
      </c>
      <c r="J75" t="b">
        <f>NOT(OR(ISNUMBER(SEARCH("wiss.",UDE_Truth[[#This Row],[Position]])),ISNUMBER(SEARCH("wissenschaftl",UDE_Truth[[#This Row],[Position]])),ISNUMBER(SEARCH("professor",UDE_Truth[[#This Row],[Position]]))))</f>
        <v>0</v>
      </c>
      <c r="K75" t="b">
        <f>OR(ISNUMBER(SEARCH("sachbearb",UDE_Truth[[#This Row],[Position]])),ISNUMBER(SEARCH("sachgebiet",UDE_Truth[[#This Row],[Position]])))</f>
        <v>0</v>
      </c>
      <c r="L75" t="b">
        <f>ISNUMBER(SEARCH("Universitätsbibliothek",UDE_Truth[[#This Row],[Position]]))</f>
        <v>0</v>
      </c>
      <c r="M75">
        <f>IF(COUNTIF(UDE_Found[Name],UDE_Truth[[#This Row],[Name]])=0,0,1)</f>
        <v>0</v>
      </c>
      <c r="N75">
        <f>IF(OR(UDE_Truth[[#This Row],[ohnePosition]],AND(UDE_Truth[[#This Row],[ohneInstitut]],UDE_Truth[[#This Row],[ohneWissPos]]),UDE_Truth[[#This Row],[Sachbearbeiter]],UDE_Truth[[#This Row],[Bibliothek]]),0,1)</f>
        <v>1</v>
      </c>
      <c r="O75">
        <f>IF(UDE_Truth[[#This Row],[zählt]],IF(ISBLANK(UDE_Truth[[#This Row],[dochGefundenGrund]]),UDE_Truth[[#This Row],[Gefunden]],1),"")</f>
        <v>0</v>
      </c>
      <c r="P75">
        <f>IF(AND(UDE_Truth[[#This Row],[zähltAuto]],ISBLANK(UDE_Truth[[#This Row],[zähltNichtGrund]])),1,0)</f>
        <v>1</v>
      </c>
      <c r="S75" t="s">
        <v>8104</v>
      </c>
    </row>
    <row r="76" spans="1:19" x14ac:dyDescent="0.25">
      <c r="A76">
        <v>59576</v>
      </c>
      <c r="B76" t="s">
        <v>4627</v>
      </c>
      <c r="C76" t="s">
        <v>4628</v>
      </c>
      <c r="D76" t="s">
        <v>6429</v>
      </c>
      <c r="E76" t="s">
        <v>6430</v>
      </c>
      <c r="F76" t="s">
        <v>6431</v>
      </c>
      <c r="G76" t="s">
        <v>2</v>
      </c>
      <c r="H76" t="b">
        <f>LEN(UDE_Truth[[#This Row],[Position]])=0</f>
        <v>0</v>
      </c>
      <c r="I76" t="b">
        <f>LEN(UDE_Truth[[#This Row],[Institut]])=0</f>
        <v>0</v>
      </c>
      <c r="J76" t="b">
        <f>NOT(OR(ISNUMBER(SEARCH("wiss.",UDE_Truth[[#This Row],[Position]])),ISNUMBER(SEARCH("wissenschaftl",UDE_Truth[[#This Row],[Position]])),ISNUMBER(SEARCH("professor",UDE_Truth[[#This Row],[Position]]))))</f>
        <v>0</v>
      </c>
      <c r="K76" t="b">
        <f>OR(ISNUMBER(SEARCH("sachbearb",UDE_Truth[[#This Row],[Position]])),ISNUMBER(SEARCH("sachgebiet",UDE_Truth[[#This Row],[Position]])))</f>
        <v>0</v>
      </c>
      <c r="L76" t="b">
        <f>ISNUMBER(SEARCH("Universitätsbibliothek",UDE_Truth[[#This Row],[Position]]))</f>
        <v>0</v>
      </c>
      <c r="M76">
        <f>IF(COUNTIF(UDE_Found[Name],UDE_Truth[[#This Row],[Name]])=0,0,1)</f>
        <v>1</v>
      </c>
      <c r="N76">
        <f>IF(OR(UDE_Truth[[#This Row],[ohnePosition]],AND(UDE_Truth[[#This Row],[ohneInstitut]],UDE_Truth[[#This Row],[ohneWissPos]]),UDE_Truth[[#This Row],[Sachbearbeiter]],UDE_Truth[[#This Row],[Bibliothek]]),0,1)</f>
        <v>1</v>
      </c>
      <c r="O76">
        <f>IF(UDE_Truth[[#This Row],[zählt]],IF(ISBLANK(UDE_Truth[[#This Row],[dochGefundenGrund]]),UDE_Truth[[#This Row],[Gefunden]],1),"")</f>
        <v>1</v>
      </c>
      <c r="P76">
        <f>IF(AND(UDE_Truth[[#This Row],[zähltAuto]],ISBLANK(UDE_Truth[[#This Row],[zähltNichtGrund]])),1,0)</f>
        <v>1</v>
      </c>
    </row>
    <row r="77" spans="1:19" x14ac:dyDescent="0.25">
      <c r="A77">
        <v>60935</v>
      </c>
      <c r="B77" t="s">
        <v>4633</v>
      </c>
      <c r="C77" t="s">
        <v>6432</v>
      </c>
      <c r="D77" t="s">
        <v>6433</v>
      </c>
      <c r="E77" t="s">
        <v>6229</v>
      </c>
      <c r="F77" t="s">
        <v>6434</v>
      </c>
      <c r="G77" t="s">
        <v>2</v>
      </c>
      <c r="H77" t="b">
        <f>LEN(UDE_Truth[[#This Row],[Position]])=0</f>
        <v>0</v>
      </c>
      <c r="I77" t="b">
        <f>LEN(UDE_Truth[[#This Row],[Institut]])=0</f>
        <v>0</v>
      </c>
      <c r="J77" t="b">
        <f>NOT(OR(ISNUMBER(SEARCH("wiss.",UDE_Truth[[#This Row],[Position]])),ISNUMBER(SEARCH("wissenschaftl",UDE_Truth[[#This Row],[Position]])),ISNUMBER(SEARCH("professor",UDE_Truth[[#This Row],[Position]]))))</f>
        <v>0</v>
      </c>
      <c r="K77" t="b">
        <f>OR(ISNUMBER(SEARCH("sachbearb",UDE_Truth[[#This Row],[Position]])),ISNUMBER(SEARCH("sachgebiet",UDE_Truth[[#This Row],[Position]])))</f>
        <v>0</v>
      </c>
      <c r="L77" t="b">
        <f>ISNUMBER(SEARCH("Universitätsbibliothek",UDE_Truth[[#This Row],[Position]]))</f>
        <v>0</v>
      </c>
      <c r="M77">
        <f>IF(COUNTIF(UDE_Found[Name],UDE_Truth[[#This Row],[Name]])=0,0,1)</f>
        <v>1</v>
      </c>
      <c r="N77">
        <f>IF(OR(UDE_Truth[[#This Row],[ohnePosition]],AND(UDE_Truth[[#This Row],[ohneInstitut]],UDE_Truth[[#This Row],[ohneWissPos]]),UDE_Truth[[#This Row],[Sachbearbeiter]],UDE_Truth[[#This Row],[Bibliothek]]),0,1)</f>
        <v>1</v>
      </c>
      <c r="O77">
        <f>IF(UDE_Truth[[#This Row],[zählt]],IF(ISBLANK(UDE_Truth[[#This Row],[dochGefundenGrund]]),UDE_Truth[[#This Row],[Gefunden]],1),"")</f>
        <v>1</v>
      </c>
      <c r="P77">
        <f>IF(AND(UDE_Truth[[#This Row],[zähltAuto]],ISBLANK(UDE_Truth[[#This Row],[zähltNichtGrund]])),1,0)</f>
        <v>1</v>
      </c>
    </row>
    <row r="78" spans="1:19" x14ac:dyDescent="0.25">
      <c r="A78">
        <v>52731</v>
      </c>
      <c r="B78" t="s">
        <v>6435</v>
      </c>
      <c r="C78" t="s">
        <v>6436</v>
      </c>
      <c r="D78" t="s">
        <v>6437</v>
      </c>
      <c r="E78" t="s">
        <v>6438</v>
      </c>
      <c r="F78" t="s">
        <v>6439</v>
      </c>
      <c r="G78" t="s">
        <v>6440</v>
      </c>
      <c r="H78" t="b">
        <f>LEN(UDE_Truth[[#This Row],[Position]])=0</f>
        <v>0</v>
      </c>
      <c r="I78" t="b">
        <f>LEN(UDE_Truth[[#This Row],[Institut]])=0</f>
        <v>0</v>
      </c>
      <c r="J78" t="b">
        <f>NOT(OR(ISNUMBER(SEARCH("wiss.",UDE_Truth[[#This Row],[Position]])),ISNUMBER(SEARCH("wissenschaftl",UDE_Truth[[#This Row],[Position]])),ISNUMBER(SEARCH("professor",UDE_Truth[[#This Row],[Position]]))))</f>
        <v>0</v>
      </c>
      <c r="K78" t="b">
        <f>OR(ISNUMBER(SEARCH("sachbearb",UDE_Truth[[#This Row],[Position]])),ISNUMBER(SEARCH("sachgebiet",UDE_Truth[[#This Row],[Position]])))</f>
        <v>0</v>
      </c>
      <c r="L78" t="b">
        <f>ISNUMBER(SEARCH("Universitätsbibliothek",UDE_Truth[[#This Row],[Position]]))</f>
        <v>0</v>
      </c>
      <c r="M78">
        <f>IF(COUNTIF(UDE_Found[Name],UDE_Truth[[#This Row],[Name]])=0,0,1)</f>
        <v>0</v>
      </c>
      <c r="N78">
        <f>IF(OR(UDE_Truth[[#This Row],[ohnePosition]],AND(UDE_Truth[[#This Row],[ohneInstitut]],UDE_Truth[[#This Row],[ohneWissPos]]),UDE_Truth[[#This Row],[Sachbearbeiter]],UDE_Truth[[#This Row],[Bibliothek]]),0,1)</f>
        <v>1</v>
      </c>
      <c r="O78" t="str">
        <f>IF(UDE_Truth[[#This Row],[zählt]],IF(ISBLANK(UDE_Truth[[#This Row],[dochGefundenGrund]]),UDE_Truth[[#This Row],[Gefunden]],1),"")</f>
        <v/>
      </c>
      <c r="P78">
        <f>IF(AND(UDE_Truth[[#This Row],[zähltAuto]],ISBLANK(UDE_Truth[[#This Row],[zähltNichtGrund]])),1,0)</f>
        <v>0</v>
      </c>
      <c r="Q78" t="s">
        <v>8274</v>
      </c>
    </row>
    <row r="79" spans="1:19" x14ac:dyDescent="0.25">
      <c r="A79">
        <v>63171</v>
      </c>
      <c r="B79" t="s">
        <v>4639</v>
      </c>
      <c r="C79" t="s">
        <v>6441</v>
      </c>
      <c r="D79" t="s">
        <v>2</v>
      </c>
      <c r="E79" t="s">
        <v>6341</v>
      </c>
      <c r="F79" t="s">
        <v>6442</v>
      </c>
      <c r="G79" t="s">
        <v>2</v>
      </c>
      <c r="H79" t="b">
        <f>LEN(UDE_Truth[[#This Row],[Position]])=0</f>
        <v>0</v>
      </c>
      <c r="I79" t="b">
        <f>LEN(UDE_Truth[[#This Row],[Institut]])=0</f>
        <v>0</v>
      </c>
      <c r="J79" t="b">
        <f>NOT(OR(ISNUMBER(SEARCH("wiss.",UDE_Truth[[#This Row],[Position]])),ISNUMBER(SEARCH("wissenschaftl",UDE_Truth[[#This Row],[Position]])),ISNUMBER(SEARCH("professor",UDE_Truth[[#This Row],[Position]]))))</f>
        <v>0</v>
      </c>
      <c r="K79" t="b">
        <f>OR(ISNUMBER(SEARCH("sachbearb",UDE_Truth[[#This Row],[Position]])),ISNUMBER(SEARCH("sachgebiet",UDE_Truth[[#This Row],[Position]])))</f>
        <v>0</v>
      </c>
      <c r="L79" t="b">
        <f>ISNUMBER(SEARCH("Universitätsbibliothek",UDE_Truth[[#This Row],[Position]]))</f>
        <v>0</v>
      </c>
      <c r="M79">
        <f>IF(COUNTIF(UDE_Found[Name],UDE_Truth[[#This Row],[Name]])=0,0,1)</f>
        <v>1</v>
      </c>
      <c r="N79">
        <f>IF(OR(UDE_Truth[[#This Row],[ohnePosition]],AND(UDE_Truth[[#This Row],[ohneInstitut]],UDE_Truth[[#This Row],[ohneWissPos]]),UDE_Truth[[#This Row],[Sachbearbeiter]],UDE_Truth[[#This Row],[Bibliothek]]),0,1)</f>
        <v>1</v>
      </c>
      <c r="O79">
        <f>IF(UDE_Truth[[#This Row],[zählt]],IF(ISBLANK(UDE_Truth[[#This Row],[dochGefundenGrund]]),UDE_Truth[[#This Row],[Gefunden]],1),"")</f>
        <v>1</v>
      </c>
      <c r="P79">
        <f>IF(AND(UDE_Truth[[#This Row],[zähltAuto]],ISBLANK(UDE_Truth[[#This Row],[zähltNichtGrund]])),1,0)</f>
        <v>1</v>
      </c>
    </row>
    <row r="80" spans="1:19" x14ac:dyDescent="0.25">
      <c r="A80">
        <v>62126</v>
      </c>
      <c r="B80" t="s">
        <v>6443</v>
      </c>
      <c r="C80" t="s">
        <v>6444</v>
      </c>
      <c r="D80" t="s">
        <v>2</v>
      </c>
      <c r="E80" t="s">
        <v>6445</v>
      </c>
      <c r="F80" t="s">
        <v>6446</v>
      </c>
      <c r="G80" t="s">
        <v>2</v>
      </c>
      <c r="H80" t="b">
        <f>LEN(UDE_Truth[[#This Row],[Position]])=0</f>
        <v>0</v>
      </c>
      <c r="I80" t="b">
        <f>LEN(UDE_Truth[[#This Row],[Institut]])=0</f>
        <v>0</v>
      </c>
      <c r="J80" t="b">
        <f>NOT(OR(ISNUMBER(SEARCH("wiss.",UDE_Truth[[#This Row],[Position]])),ISNUMBER(SEARCH("wissenschaftl",UDE_Truth[[#This Row],[Position]])),ISNUMBER(SEARCH("professor",UDE_Truth[[#This Row],[Position]]))))</f>
        <v>1</v>
      </c>
      <c r="K80" t="b">
        <f>OR(ISNUMBER(SEARCH("sachbearb",UDE_Truth[[#This Row],[Position]])),ISNUMBER(SEARCH("sachgebiet",UDE_Truth[[#This Row],[Position]])))</f>
        <v>0</v>
      </c>
      <c r="L80" t="b">
        <f>ISNUMBER(SEARCH("Universitätsbibliothek",UDE_Truth[[#This Row],[Position]]))</f>
        <v>0</v>
      </c>
      <c r="M80">
        <f>IF(COUNTIF(UDE_Found[Name],UDE_Truth[[#This Row],[Name]])=0,0,1)</f>
        <v>0</v>
      </c>
      <c r="N80">
        <f>IF(OR(UDE_Truth[[#This Row],[ohnePosition]],AND(UDE_Truth[[#This Row],[ohneInstitut]],UDE_Truth[[#This Row],[ohneWissPos]]),UDE_Truth[[#This Row],[Sachbearbeiter]],UDE_Truth[[#This Row],[Bibliothek]]),0,1)</f>
        <v>1</v>
      </c>
      <c r="O80" t="str">
        <f>IF(UDE_Truth[[#This Row],[zählt]],IF(ISBLANK(UDE_Truth[[#This Row],[dochGefundenGrund]]),UDE_Truth[[#This Row],[Gefunden]],1),"")</f>
        <v/>
      </c>
      <c r="P80">
        <f>IF(AND(UDE_Truth[[#This Row],[zähltAuto]],ISBLANK(UDE_Truth[[#This Row],[zähltNichtGrund]])),1,0)</f>
        <v>0</v>
      </c>
      <c r="Q80" t="s">
        <v>8270</v>
      </c>
    </row>
    <row r="81" spans="1:19" x14ac:dyDescent="0.25">
      <c r="A81">
        <v>48277</v>
      </c>
      <c r="B81" t="s">
        <v>6447</v>
      </c>
      <c r="C81" t="s">
        <v>6448</v>
      </c>
      <c r="D81" t="s">
        <v>2</v>
      </c>
      <c r="E81" t="s">
        <v>2</v>
      </c>
      <c r="F81" t="s">
        <v>2</v>
      </c>
      <c r="G81" t="s">
        <v>2</v>
      </c>
      <c r="H81" t="b">
        <f>LEN(UDE_Truth[[#This Row],[Position]])=0</f>
        <v>1</v>
      </c>
      <c r="I81" t="b">
        <f>LEN(UDE_Truth[[#This Row],[Institut]])=0</f>
        <v>1</v>
      </c>
      <c r="J81" t="b">
        <f>NOT(OR(ISNUMBER(SEARCH("wiss.",UDE_Truth[[#This Row],[Position]])),ISNUMBER(SEARCH("wissenschaftl",UDE_Truth[[#This Row],[Position]])),ISNUMBER(SEARCH("professor",UDE_Truth[[#This Row],[Position]]))))</f>
        <v>1</v>
      </c>
      <c r="K81" t="b">
        <f>OR(ISNUMBER(SEARCH("sachbearb",UDE_Truth[[#This Row],[Position]])),ISNUMBER(SEARCH("sachgebiet",UDE_Truth[[#This Row],[Position]])))</f>
        <v>0</v>
      </c>
      <c r="L81" t="b">
        <f>ISNUMBER(SEARCH("Universitätsbibliothek",UDE_Truth[[#This Row],[Position]]))</f>
        <v>0</v>
      </c>
      <c r="M81">
        <f>IF(COUNTIF(UDE_Found[Name],UDE_Truth[[#This Row],[Name]])=0,0,1)</f>
        <v>0</v>
      </c>
      <c r="N81">
        <f>IF(OR(UDE_Truth[[#This Row],[ohnePosition]],AND(UDE_Truth[[#This Row],[ohneInstitut]],UDE_Truth[[#This Row],[ohneWissPos]]),UDE_Truth[[#This Row],[Sachbearbeiter]],UDE_Truth[[#This Row],[Bibliothek]]),0,1)</f>
        <v>0</v>
      </c>
      <c r="O81" t="str">
        <f>IF(UDE_Truth[[#This Row],[zählt]],IF(ISBLANK(UDE_Truth[[#This Row],[dochGefundenGrund]]),UDE_Truth[[#This Row],[Gefunden]],1),"")</f>
        <v/>
      </c>
      <c r="P81">
        <f>IF(AND(UDE_Truth[[#This Row],[zähltAuto]],ISBLANK(UDE_Truth[[#This Row],[zähltNichtGrund]])),1,0)</f>
        <v>0</v>
      </c>
    </row>
    <row r="82" spans="1:19" x14ac:dyDescent="0.25">
      <c r="A82">
        <v>60835</v>
      </c>
      <c r="B82" t="s">
        <v>4648</v>
      </c>
      <c r="C82" t="s">
        <v>4649</v>
      </c>
      <c r="D82" t="s">
        <v>2</v>
      </c>
      <c r="E82" t="s">
        <v>2</v>
      </c>
      <c r="F82" t="s">
        <v>6449</v>
      </c>
      <c r="G82" t="s">
        <v>152</v>
      </c>
      <c r="H82" t="b">
        <f>LEN(UDE_Truth[[#This Row],[Position]])=0</f>
        <v>0</v>
      </c>
      <c r="I82" t="b">
        <f>LEN(UDE_Truth[[#This Row],[Institut]])=0</f>
        <v>1</v>
      </c>
      <c r="J82" t="b">
        <f>NOT(OR(ISNUMBER(SEARCH("wiss.",UDE_Truth[[#This Row],[Position]])),ISNUMBER(SEARCH("wissenschaftl",UDE_Truth[[#This Row],[Position]])),ISNUMBER(SEARCH("professor",UDE_Truth[[#This Row],[Position]]))))</f>
        <v>0</v>
      </c>
      <c r="K82" t="b">
        <f>OR(ISNUMBER(SEARCH("sachbearb",UDE_Truth[[#This Row],[Position]])),ISNUMBER(SEARCH("sachgebiet",UDE_Truth[[#This Row],[Position]])))</f>
        <v>0</v>
      </c>
      <c r="L82" t="b">
        <f>ISNUMBER(SEARCH("Universitätsbibliothek",UDE_Truth[[#This Row],[Position]]))</f>
        <v>0</v>
      </c>
      <c r="M82">
        <f>IF(COUNTIF(UDE_Found[Name],UDE_Truth[[#This Row],[Name]])=0,0,1)</f>
        <v>1</v>
      </c>
      <c r="N82">
        <f>IF(OR(UDE_Truth[[#This Row],[ohnePosition]],AND(UDE_Truth[[#This Row],[ohneInstitut]],UDE_Truth[[#This Row],[ohneWissPos]]),UDE_Truth[[#This Row],[Sachbearbeiter]],UDE_Truth[[#This Row],[Bibliothek]]),0,1)</f>
        <v>1</v>
      </c>
      <c r="O82">
        <f>IF(UDE_Truth[[#This Row],[zählt]],IF(ISBLANK(UDE_Truth[[#This Row],[dochGefundenGrund]]),UDE_Truth[[#This Row],[Gefunden]],1),"")</f>
        <v>1</v>
      </c>
      <c r="P82">
        <f>IF(AND(UDE_Truth[[#This Row],[zähltAuto]],ISBLANK(UDE_Truth[[#This Row],[zähltNichtGrund]])),1,0)</f>
        <v>1</v>
      </c>
    </row>
    <row r="83" spans="1:19" x14ac:dyDescent="0.25">
      <c r="A83">
        <v>57877</v>
      </c>
      <c r="B83" t="s">
        <v>6450</v>
      </c>
      <c r="C83" t="s">
        <v>6451</v>
      </c>
      <c r="D83" t="s">
        <v>2</v>
      </c>
      <c r="E83" t="s">
        <v>2</v>
      </c>
      <c r="F83" t="s">
        <v>6452</v>
      </c>
      <c r="G83" t="s">
        <v>2</v>
      </c>
      <c r="H83" t="b">
        <f>LEN(UDE_Truth[[#This Row],[Position]])=0</f>
        <v>0</v>
      </c>
      <c r="I83" t="b">
        <f>LEN(UDE_Truth[[#This Row],[Institut]])=0</f>
        <v>1</v>
      </c>
      <c r="J83" t="b">
        <f>NOT(OR(ISNUMBER(SEARCH("wiss.",UDE_Truth[[#This Row],[Position]])),ISNUMBER(SEARCH("wissenschaftl",UDE_Truth[[#This Row],[Position]])),ISNUMBER(SEARCH("professor",UDE_Truth[[#This Row],[Position]]))))</f>
        <v>1</v>
      </c>
      <c r="K83" t="b">
        <f>OR(ISNUMBER(SEARCH("sachbearb",UDE_Truth[[#This Row],[Position]])),ISNUMBER(SEARCH("sachgebiet",UDE_Truth[[#This Row],[Position]])))</f>
        <v>1</v>
      </c>
      <c r="L83" t="b">
        <f>ISNUMBER(SEARCH("Universitätsbibliothek",UDE_Truth[[#This Row],[Position]]))</f>
        <v>0</v>
      </c>
      <c r="M83">
        <f>IF(COUNTIF(UDE_Found[Name],UDE_Truth[[#This Row],[Name]])=0,0,1)</f>
        <v>0</v>
      </c>
      <c r="N83">
        <f>IF(OR(UDE_Truth[[#This Row],[ohnePosition]],AND(UDE_Truth[[#This Row],[ohneInstitut]],UDE_Truth[[#This Row],[ohneWissPos]]),UDE_Truth[[#This Row],[Sachbearbeiter]],UDE_Truth[[#This Row],[Bibliothek]]),0,1)</f>
        <v>0</v>
      </c>
      <c r="O83" t="str">
        <f>IF(UDE_Truth[[#This Row],[zählt]],IF(ISBLANK(UDE_Truth[[#This Row],[dochGefundenGrund]]),UDE_Truth[[#This Row],[Gefunden]],1),"")</f>
        <v/>
      </c>
      <c r="P83">
        <f>IF(AND(UDE_Truth[[#This Row],[zähltAuto]],ISBLANK(UDE_Truth[[#This Row],[zähltNichtGrund]])),1,0)</f>
        <v>0</v>
      </c>
    </row>
    <row r="84" spans="1:19" x14ac:dyDescent="0.25">
      <c r="A84">
        <v>61475</v>
      </c>
      <c r="B84" t="s">
        <v>4651</v>
      </c>
      <c r="C84" t="s">
        <v>6453</v>
      </c>
      <c r="D84" t="s">
        <v>2</v>
      </c>
      <c r="E84" t="s">
        <v>6454</v>
      </c>
      <c r="F84" t="s">
        <v>6455</v>
      </c>
      <c r="G84" t="s">
        <v>6456</v>
      </c>
      <c r="H84" t="b">
        <f>LEN(UDE_Truth[[#This Row],[Position]])=0</f>
        <v>0</v>
      </c>
      <c r="I84" t="b">
        <f>LEN(UDE_Truth[[#This Row],[Institut]])=0</f>
        <v>0</v>
      </c>
      <c r="J84" t="b">
        <f>NOT(OR(ISNUMBER(SEARCH("wiss.",UDE_Truth[[#This Row],[Position]])),ISNUMBER(SEARCH("wissenschaftl",UDE_Truth[[#This Row],[Position]])),ISNUMBER(SEARCH("professor",UDE_Truth[[#This Row],[Position]]))))</f>
        <v>0</v>
      </c>
      <c r="K84" t="b">
        <f>OR(ISNUMBER(SEARCH("sachbearb",UDE_Truth[[#This Row],[Position]])),ISNUMBER(SEARCH("sachgebiet",UDE_Truth[[#This Row],[Position]])))</f>
        <v>0</v>
      </c>
      <c r="L84" t="b">
        <f>ISNUMBER(SEARCH("Universitätsbibliothek",UDE_Truth[[#This Row],[Position]]))</f>
        <v>0</v>
      </c>
      <c r="M84">
        <f>IF(COUNTIF(UDE_Found[Name],UDE_Truth[[#This Row],[Name]])=0,0,1)</f>
        <v>1</v>
      </c>
      <c r="N84">
        <f>IF(OR(UDE_Truth[[#This Row],[ohnePosition]],AND(UDE_Truth[[#This Row],[ohneInstitut]],UDE_Truth[[#This Row],[ohneWissPos]]),UDE_Truth[[#This Row],[Sachbearbeiter]],UDE_Truth[[#This Row],[Bibliothek]]),0,1)</f>
        <v>1</v>
      </c>
      <c r="O84">
        <f>IF(UDE_Truth[[#This Row],[zählt]],IF(ISBLANK(UDE_Truth[[#This Row],[dochGefundenGrund]]),UDE_Truth[[#This Row],[Gefunden]],1),"")</f>
        <v>1</v>
      </c>
      <c r="P84">
        <f>IF(AND(UDE_Truth[[#This Row],[zähltAuto]],ISBLANK(UDE_Truth[[#This Row],[zähltNichtGrund]])),1,0)</f>
        <v>1</v>
      </c>
    </row>
    <row r="85" spans="1:19" x14ac:dyDescent="0.25">
      <c r="A85">
        <v>61321</v>
      </c>
      <c r="B85" t="s">
        <v>4657</v>
      </c>
      <c r="C85" t="s">
        <v>6457</v>
      </c>
      <c r="D85" t="s">
        <v>2</v>
      </c>
      <c r="E85" t="s">
        <v>2</v>
      </c>
      <c r="F85" t="s">
        <v>2</v>
      </c>
      <c r="G85" t="s">
        <v>36</v>
      </c>
      <c r="H85" t="b">
        <f>LEN(UDE_Truth[[#This Row],[Position]])=0</f>
        <v>1</v>
      </c>
      <c r="I85" t="b">
        <f>LEN(UDE_Truth[[#This Row],[Institut]])=0</f>
        <v>1</v>
      </c>
      <c r="J85" t="b">
        <f>NOT(OR(ISNUMBER(SEARCH("wiss.",UDE_Truth[[#This Row],[Position]])),ISNUMBER(SEARCH("wissenschaftl",UDE_Truth[[#This Row],[Position]])),ISNUMBER(SEARCH("professor",UDE_Truth[[#This Row],[Position]]))))</f>
        <v>1</v>
      </c>
      <c r="K85" t="b">
        <f>OR(ISNUMBER(SEARCH("sachbearb",UDE_Truth[[#This Row],[Position]])),ISNUMBER(SEARCH("sachgebiet",UDE_Truth[[#This Row],[Position]])))</f>
        <v>0</v>
      </c>
      <c r="L85" t="b">
        <f>ISNUMBER(SEARCH("Universitätsbibliothek",UDE_Truth[[#This Row],[Position]]))</f>
        <v>0</v>
      </c>
      <c r="M85">
        <f>IF(COUNTIF(UDE_Found[Name],UDE_Truth[[#This Row],[Name]])=0,0,1)</f>
        <v>1</v>
      </c>
      <c r="N85">
        <f>IF(OR(UDE_Truth[[#This Row],[ohnePosition]],AND(UDE_Truth[[#This Row],[ohneInstitut]],UDE_Truth[[#This Row],[ohneWissPos]]),UDE_Truth[[#This Row],[Sachbearbeiter]],UDE_Truth[[#This Row],[Bibliothek]]),0,1)</f>
        <v>0</v>
      </c>
      <c r="O85" t="str">
        <f>IF(UDE_Truth[[#This Row],[zählt]],IF(ISBLANK(UDE_Truth[[#This Row],[dochGefundenGrund]]),UDE_Truth[[#This Row],[Gefunden]],1),"")</f>
        <v/>
      </c>
      <c r="P85">
        <f>IF(AND(UDE_Truth[[#This Row],[zähltAuto]],ISBLANK(UDE_Truth[[#This Row],[zähltNichtGrund]])),1,0)</f>
        <v>0</v>
      </c>
    </row>
    <row r="86" spans="1:19" x14ac:dyDescent="0.25">
      <c r="A86">
        <v>51401</v>
      </c>
      <c r="B86" t="s">
        <v>6458</v>
      </c>
      <c r="C86" t="s">
        <v>4699</v>
      </c>
      <c r="D86" t="s">
        <v>6459</v>
      </c>
      <c r="E86" t="s">
        <v>6321</v>
      </c>
      <c r="F86" t="s">
        <v>6460</v>
      </c>
      <c r="G86" t="s">
        <v>2</v>
      </c>
      <c r="H86" t="b">
        <f>LEN(UDE_Truth[[#This Row],[Position]])=0</f>
        <v>0</v>
      </c>
      <c r="I86" t="b">
        <f>LEN(UDE_Truth[[#This Row],[Institut]])=0</f>
        <v>0</v>
      </c>
      <c r="J86" t="b">
        <f>NOT(OR(ISNUMBER(SEARCH("wiss.",UDE_Truth[[#This Row],[Position]])),ISNUMBER(SEARCH("wissenschaftl",UDE_Truth[[#This Row],[Position]])),ISNUMBER(SEARCH("professor",UDE_Truth[[#This Row],[Position]]))))</f>
        <v>0</v>
      </c>
      <c r="K86" t="b">
        <f>OR(ISNUMBER(SEARCH("sachbearb",UDE_Truth[[#This Row],[Position]])),ISNUMBER(SEARCH("sachgebiet",UDE_Truth[[#This Row],[Position]])))</f>
        <v>0</v>
      </c>
      <c r="L86" t="b">
        <f>ISNUMBER(SEARCH("Universitätsbibliothek",UDE_Truth[[#This Row],[Position]]))</f>
        <v>0</v>
      </c>
      <c r="M86">
        <f>IF(COUNTIF(UDE_Found[Name],UDE_Truth[[#This Row],[Name]])=0,0,1)</f>
        <v>0</v>
      </c>
      <c r="N86">
        <f>IF(OR(UDE_Truth[[#This Row],[ohnePosition]],AND(UDE_Truth[[#This Row],[ohneInstitut]],UDE_Truth[[#This Row],[ohneWissPos]]),UDE_Truth[[#This Row],[Sachbearbeiter]],UDE_Truth[[#This Row],[Bibliothek]]),0,1)</f>
        <v>1</v>
      </c>
      <c r="O86">
        <f>IF(UDE_Truth[[#This Row],[zählt]],IF(ISBLANK(UDE_Truth[[#This Row],[dochGefundenGrund]]),UDE_Truth[[#This Row],[Gefunden]],1),"")</f>
        <v>1</v>
      </c>
      <c r="P86">
        <f>IF(AND(UDE_Truth[[#This Row],[zähltAuto]],ISBLANK(UDE_Truth[[#This Row],[zähltNichtGrund]])),1,0)</f>
        <v>1</v>
      </c>
      <c r="R86" t="s">
        <v>8105</v>
      </c>
    </row>
    <row r="87" spans="1:19" x14ac:dyDescent="0.25">
      <c r="A87">
        <v>58142</v>
      </c>
      <c r="B87" t="s">
        <v>4660</v>
      </c>
      <c r="C87" t="s">
        <v>4661</v>
      </c>
      <c r="D87" t="s">
        <v>2</v>
      </c>
      <c r="E87" t="s">
        <v>6461</v>
      </c>
      <c r="F87" t="s">
        <v>6462</v>
      </c>
      <c r="G87" t="s">
        <v>2</v>
      </c>
      <c r="H87" t="b">
        <f>LEN(UDE_Truth[[#This Row],[Position]])=0</f>
        <v>0</v>
      </c>
      <c r="I87" t="b">
        <f>LEN(UDE_Truth[[#This Row],[Institut]])=0</f>
        <v>0</v>
      </c>
      <c r="J87" t="b">
        <f>NOT(OR(ISNUMBER(SEARCH("wiss.",UDE_Truth[[#This Row],[Position]])),ISNUMBER(SEARCH("wissenschaftl",UDE_Truth[[#This Row],[Position]])),ISNUMBER(SEARCH("professor",UDE_Truth[[#This Row],[Position]]))))</f>
        <v>1</v>
      </c>
      <c r="K87" t="b">
        <f>OR(ISNUMBER(SEARCH("sachbearb",UDE_Truth[[#This Row],[Position]])),ISNUMBER(SEARCH("sachgebiet",UDE_Truth[[#This Row],[Position]])))</f>
        <v>0</v>
      </c>
      <c r="L87" t="b">
        <f>ISNUMBER(SEARCH("Universitätsbibliothek",UDE_Truth[[#This Row],[Position]]))</f>
        <v>0</v>
      </c>
      <c r="M87">
        <f>IF(COUNTIF(UDE_Found[Name],UDE_Truth[[#This Row],[Name]])=0,0,1)</f>
        <v>1</v>
      </c>
      <c r="N87">
        <f>IF(OR(UDE_Truth[[#This Row],[ohnePosition]],AND(UDE_Truth[[#This Row],[ohneInstitut]],UDE_Truth[[#This Row],[ohneWissPos]]),UDE_Truth[[#This Row],[Sachbearbeiter]],UDE_Truth[[#This Row],[Bibliothek]]),0,1)</f>
        <v>1</v>
      </c>
      <c r="O87">
        <f>IF(UDE_Truth[[#This Row],[zählt]],IF(ISBLANK(UDE_Truth[[#This Row],[dochGefundenGrund]]),UDE_Truth[[#This Row],[Gefunden]],1),"")</f>
        <v>1</v>
      </c>
      <c r="P87">
        <f>IF(AND(UDE_Truth[[#This Row],[zähltAuto]],ISBLANK(UDE_Truth[[#This Row],[zähltNichtGrund]])),1,0)</f>
        <v>1</v>
      </c>
    </row>
    <row r="88" spans="1:19" x14ac:dyDescent="0.25">
      <c r="A88">
        <v>3081</v>
      </c>
      <c r="B88" t="s">
        <v>4663</v>
      </c>
      <c r="C88" t="s">
        <v>4664</v>
      </c>
      <c r="D88" t="s">
        <v>2</v>
      </c>
      <c r="E88" t="s">
        <v>2</v>
      </c>
      <c r="F88" t="s">
        <v>2</v>
      </c>
      <c r="G88" t="s">
        <v>191</v>
      </c>
      <c r="H88" t="b">
        <f>LEN(UDE_Truth[[#This Row],[Position]])=0</f>
        <v>1</v>
      </c>
      <c r="I88" t="b">
        <f>LEN(UDE_Truth[[#This Row],[Institut]])=0</f>
        <v>1</v>
      </c>
      <c r="J88" t="b">
        <f>NOT(OR(ISNUMBER(SEARCH("wiss.",UDE_Truth[[#This Row],[Position]])),ISNUMBER(SEARCH("wissenschaftl",UDE_Truth[[#This Row],[Position]])),ISNUMBER(SEARCH("professor",UDE_Truth[[#This Row],[Position]]))))</f>
        <v>1</v>
      </c>
      <c r="K88" t="b">
        <f>OR(ISNUMBER(SEARCH("sachbearb",UDE_Truth[[#This Row],[Position]])),ISNUMBER(SEARCH("sachgebiet",UDE_Truth[[#This Row],[Position]])))</f>
        <v>0</v>
      </c>
      <c r="L88" t="b">
        <f>ISNUMBER(SEARCH("Universitätsbibliothek",UDE_Truth[[#This Row],[Position]]))</f>
        <v>0</v>
      </c>
      <c r="M88">
        <f>IF(COUNTIF(UDE_Found[Name],UDE_Truth[[#This Row],[Name]])=0,0,1)</f>
        <v>1</v>
      </c>
      <c r="N88">
        <f>IF(OR(UDE_Truth[[#This Row],[ohnePosition]],AND(UDE_Truth[[#This Row],[ohneInstitut]],UDE_Truth[[#This Row],[ohneWissPos]]),UDE_Truth[[#This Row],[Sachbearbeiter]],UDE_Truth[[#This Row],[Bibliothek]]),0,1)</f>
        <v>0</v>
      </c>
      <c r="O88" t="str">
        <f>IF(UDE_Truth[[#This Row],[zählt]],IF(ISBLANK(UDE_Truth[[#This Row],[dochGefundenGrund]]),UDE_Truth[[#This Row],[Gefunden]],1),"")</f>
        <v/>
      </c>
      <c r="P88">
        <f>IF(AND(UDE_Truth[[#This Row],[zähltAuto]],ISBLANK(UDE_Truth[[#This Row],[zähltNichtGrund]])),1,0)</f>
        <v>0</v>
      </c>
    </row>
    <row r="89" spans="1:19" x14ac:dyDescent="0.25">
      <c r="A89">
        <v>50905</v>
      </c>
      <c r="B89" t="s">
        <v>6463</v>
      </c>
      <c r="C89" t="s">
        <v>6464</v>
      </c>
      <c r="D89" t="s">
        <v>6465</v>
      </c>
      <c r="E89" t="s">
        <v>6269</v>
      </c>
      <c r="F89" t="s">
        <v>2</v>
      </c>
      <c r="G89" t="s">
        <v>2</v>
      </c>
      <c r="H89" t="b">
        <f>LEN(UDE_Truth[[#This Row],[Position]])=0</f>
        <v>1</v>
      </c>
      <c r="I89" t="b">
        <f>LEN(UDE_Truth[[#This Row],[Institut]])=0</f>
        <v>0</v>
      </c>
      <c r="J89" t="b">
        <f>NOT(OR(ISNUMBER(SEARCH("wiss.",UDE_Truth[[#This Row],[Position]])),ISNUMBER(SEARCH("wissenschaftl",UDE_Truth[[#This Row],[Position]])),ISNUMBER(SEARCH("professor",UDE_Truth[[#This Row],[Position]]))))</f>
        <v>1</v>
      </c>
      <c r="K89" t="b">
        <f>OR(ISNUMBER(SEARCH("sachbearb",UDE_Truth[[#This Row],[Position]])),ISNUMBER(SEARCH("sachgebiet",UDE_Truth[[#This Row],[Position]])))</f>
        <v>0</v>
      </c>
      <c r="L89" t="b">
        <f>ISNUMBER(SEARCH("Universitätsbibliothek",UDE_Truth[[#This Row],[Position]]))</f>
        <v>0</v>
      </c>
      <c r="M89">
        <f>IF(COUNTIF(UDE_Found[Name],UDE_Truth[[#This Row],[Name]])=0,0,1)</f>
        <v>0</v>
      </c>
      <c r="N89">
        <f>IF(OR(UDE_Truth[[#This Row],[ohnePosition]],AND(UDE_Truth[[#This Row],[ohneInstitut]],UDE_Truth[[#This Row],[ohneWissPos]]),UDE_Truth[[#This Row],[Sachbearbeiter]],UDE_Truth[[#This Row],[Bibliothek]]),0,1)</f>
        <v>0</v>
      </c>
      <c r="O89" t="str">
        <f>IF(UDE_Truth[[#This Row],[zählt]],IF(ISBLANK(UDE_Truth[[#This Row],[dochGefundenGrund]]),UDE_Truth[[#This Row],[Gefunden]],1),"")</f>
        <v/>
      </c>
      <c r="P89">
        <f>IF(AND(UDE_Truth[[#This Row],[zähltAuto]],ISBLANK(UDE_Truth[[#This Row],[zähltNichtGrund]])),1,0)</f>
        <v>0</v>
      </c>
      <c r="Q89" t="s">
        <v>8274</v>
      </c>
    </row>
    <row r="90" spans="1:19" x14ac:dyDescent="0.25">
      <c r="A90">
        <v>58288</v>
      </c>
      <c r="B90" t="s">
        <v>4670</v>
      </c>
      <c r="C90" t="s">
        <v>6466</v>
      </c>
      <c r="D90" t="s">
        <v>2</v>
      </c>
      <c r="E90" t="s">
        <v>6341</v>
      </c>
      <c r="F90" t="s">
        <v>6467</v>
      </c>
      <c r="G90" t="s">
        <v>36</v>
      </c>
      <c r="H90" t="b">
        <f>LEN(UDE_Truth[[#This Row],[Position]])=0</f>
        <v>0</v>
      </c>
      <c r="I90" t="b">
        <f>LEN(UDE_Truth[[#This Row],[Institut]])=0</f>
        <v>0</v>
      </c>
      <c r="J90" t="b">
        <f>NOT(OR(ISNUMBER(SEARCH("wiss.",UDE_Truth[[#This Row],[Position]])),ISNUMBER(SEARCH("wissenschaftl",UDE_Truth[[#This Row],[Position]])),ISNUMBER(SEARCH("professor",UDE_Truth[[#This Row],[Position]]))))</f>
        <v>0</v>
      </c>
      <c r="K90" t="b">
        <f>OR(ISNUMBER(SEARCH("sachbearb",UDE_Truth[[#This Row],[Position]])),ISNUMBER(SEARCH("sachgebiet",UDE_Truth[[#This Row],[Position]])))</f>
        <v>0</v>
      </c>
      <c r="L90" t="b">
        <f>ISNUMBER(SEARCH("Universitätsbibliothek",UDE_Truth[[#This Row],[Position]]))</f>
        <v>0</v>
      </c>
      <c r="M90">
        <f>IF(COUNTIF(UDE_Found[Name],UDE_Truth[[#This Row],[Name]])=0,0,1)</f>
        <v>1</v>
      </c>
      <c r="N90">
        <f>IF(OR(UDE_Truth[[#This Row],[ohnePosition]],AND(UDE_Truth[[#This Row],[ohneInstitut]],UDE_Truth[[#This Row],[ohneWissPos]]),UDE_Truth[[#This Row],[Sachbearbeiter]],UDE_Truth[[#This Row],[Bibliothek]]),0,1)</f>
        <v>1</v>
      </c>
      <c r="O90">
        <f>IF(UDE_Truth[[#This Row],[zählt]],IF(ISBLANK(UDE_Truth[[#This Row],[dochGefundenGrund]]),UDE_Truth[[#This Row],[Gefunden]],1),"")</f>
        <v>1</v>
      </c>
      <c r="P90">
        <f>IF(AND(UDE_Truth[[#This Row],[zähltAuto]],ISBLANK(UDE_Truth[[#This Row],[zähltNichtGrund]])),1,0)</f>
        <v>1</v>
      </c>
    </row>
    <row r="91" spans="1:19" x14ac:dyDescent="0.25">
      <c r="A91">
        <v>62735</v>
      </c>
      <c r="B91" t="s">
        <v>6468</v>
      </c>
      <c r="C91" t="s">
        <v>6469</v>
      </c>
      <c r="D91" t="s">
        <v>2</v>
      </c>
      <c r="E91" t="s">
        <v>6234</v>
      </c>
      <c r="F91" t="s">
        <v>6470</v>
      </c>
      <c r="G91" t="s">
        <v>2</v>
      </c>
      <c r="H91" t="b">
        <f>LEN(UDE_Truth[[#This Row],[Position]])=0</f>
        <v>0</v>
      </c>
      <c r="I91" t="b">
        <f>LEN(UDE_Truth[[#This Row],[Institut]])=0</f>
        <v>0</v>
      </c>
      <c r="J91" t="b">
        <f>NOT(OR(ISNUMBER(SEARCH("wiss.",UDE_Truth[[#This Row],[Position]])),ISNUMBER(SEARCH("wissenschaftl",UDE_Truth[[#This Row],[Position]])),ISNUMBER(SEARCH("professor",UDE_Truth[[#This Row],[Position]]))))</f>
        <v>0</v>
      </c>
      <c r="K91" t="b">
        <f>OR(ISNUMBER(SEARCH("sachbearb",UDE_Truth[[#This Row],[Position]])),ISNUMBER(SEARCH("sachgebiet",UDE_Truth[[#This Row],[Position]])))</f>
        <v>0</v>
      </c>
      <c r="L91" t="b">
        <f>ISNUMBER(SEARCH("Universitätsbibliothek",UDE_Truth[[#This Row],[Position]]))</f>
        <v>0</v>
      </c>
      <c r="M91">
        <f>IF(COUNTIF(UDE_Found[Name],UDE_Truth[[#This Row],[Name]])=0,0,1)</f>
        <v>0</v>
      </c>
      <c r="N91">
        <f>IF(OR(UDE_Truth[[#This Row],[ohnePosition]],AND(UDE_Truth[[#This Row],[ohneInstitut]],UDE_Truth[[#This Row],[ohneWissPos]]),UDE_Truth[[#This Row],[Sachbearbeiter]],UDE_Truth[[#This Row],[Bibliothek]]),0,1)</f>
        <v>1</v>
      </c>
      <c r="O91">
        <f>IF(UDE_Truth[[#This Row],[zählt]],IF(ISBLANK(UDE_Truth[[#This Row],[dochGefundenGrund]]),UDE_Truth[[#This Row],[Gefunden]],1),"")</f>
        <v>0</v>
      </c>
      <c r="P91">
        <f>IF(AND(UDE_Truth[[#This Row],[zähltAuto]],ISBLANK(UDE_Truth[[#This Row],[zähltNichtGrund]])),1,0)</f>
        <v>1</v>
      </c>
      <c r="S91" t="s">
        <v>8104</v>
      </c>
    </row>
    <row r="92" spans="1:19" x14ac:dyDescent="0.25">
      <c r="A92">
        <v>14678</v>
      </c>
      <c r="B92" t="s">
        <v>6471</v>
      </c>
      <c r="C92" t="s">
        <v>6472</v>
      </c>
      <c r="D92" t="s">
        <v>2</v>
      </c>
      <c r="E92" t="s">
        <v>2</v>
      </c>
      <c r="F92" t="s">
        <v>6473</v>
      </c>
      <c r="G92" t="s">
        <v>0</v>
      </c>
      <c r="H92" t="b">
        <f>LEN(UDE_Truth[[#This Row],[Position]])=0</f>
        <v>0</v>
      </c>
      <c r="I92" t="b">
        <f>LEN(UDE_Truth[[#This Row],[Institut]])=0</f>
        <v>1</v>
      </c>
      <c r="J92" t="b">
        <f>NOT(OR(ISNUMBER(SEARCH("wiss.",UDE_Truth[[#This Row],[Position]])),ISNUMBER(SEARCH("wissenschaftl",UDE_Truth[[#This Row],[Position]])),ISNUMBER(SEARCH("professor",UDE_Truth[[#This Row],[Position]]))))</f>
        <v>1</v>
      </c>
      <c r="K92" t="b">
        <f>OR(ISNUMBER(SEARCH("sachbearb",UDE_Truth[[#This Row],[Position]])),ISNUMBER(SEARCH("sachgebiet",UDE_Truth[[#This Row],[Position]])))</f>
        <v>0</v>
      </c>
      <c r="L92" t="b">
        <f>ISNUMBER(SEARCH("Universitätsbibliothek",UDE_Truth[[#This Row],[Position]]))</f>
        <v>0</v>
      </c>
      <c r="M92">
        <f>IF(COUNTIF(UDE_Found[Name],UDE_Truth[[#This Row],[Name]])=0,0,1)</f>
        <v>0</v>
      </c>
      <c r="N92">
        <f>IF(OR(UDE_Truth[[#This Row],[ohnePosition]],AND(UDE_Truth[[#This Row],[ohneInstitut]],UDE_Truth[[#This Row],[ohneWissPos]]),UDE_Truth[[#This Row],[Sachbearbeiter]],UDE_Truth[[#This Row],[Bibliothek]]),0,1)</f>
        <v>0</v>
      </c>
      <c r="O92" t="str">
        <f>IF(UDE_Truth[[#This Row],[zählt]],IF(ISBLANK(UDE_Truth[[#This Row],[dochGefundenGrund]]),UDE_Truth[[#This Row],[Gefunden]],1),"")</f>
        <v/>
      </c>
      <c r="P92">
        <f>IF(AND(UDE_Truth[[#This Row],[zähltAuto]],ISBLANK(UDE_Truth[[#This Row],[zähltNichtGrund]])),1,0)</f>
        <v>0</v>
      </c>
    </row>
    <row r="93" spans="1:19" x14ac:dyDescent="0.25">
      <c r="A93">
        <v>60908</v>
      </c>
      <c r="B93" t="s">
        <v>4678</v>
      </c>
      <c r="C93" t="s">
        <v>6474</v>
      </c>
      <c r="D93" t="s">
        <v>2</v>
      </c>
      <c r="E93" t="s">
        <v>6475</v>
      </c>
      <c r="F93" t="s">
        <v>6476</v>
      </c>
      <c r="G93" t="s">
        <v>2</v>
      </c>
      <c r="H93" t="b">
        <f>LEN(UDE_Truth[[#This Row],[Position]])=0</f>
        <v>0</v>
      </c>
      <c r="I93" t="b">
        <f>LEN(UDE_Truth[[#This Row],[Institut]])=0</f>
        <v>0</v>
      </c>
      <c r="J93" t="b">
        <f>NOT(OR(ISNUMBER(SEARCH("wiss.",UDE_Truth[[#This Row],[Position]])),ISNUMBER(SEARCH("wissenschaftl",UDE_Truth[[#This Row],[Position]])),ISNUMBER(SEARCH("professor",UDE_Truth[[#This Row],[Position]]))))</f>
        <v>1</v>
      </c>
      <c r="K93" t="b">
        <f>OR(ISNUMBER(SEARCH("sachbearb",UDE_Truth[[#This Row],[Position]])),ISNUMBER(SEARCH("sachgebiet",UDE_Truth[[#This Row],[Position]])))</f>
        <v>0</v>
      </c>
      <c r="L93" t="b">
        <f>ISNUMBER(SEARCH("Universitätsbibliothek",UDE_Truth[[#This Row],[Position]]))</f>
        <v>0</v>
      </c>
      <c r="M93">
        <f>IF(COUNTIF(UDE_Found[Name],UDE_Truth[[#This Row],[Name]])=0,0,1)</f>
        <v>1</v>
      </c>
      <c r="N93">
        <f>IF(OR(UDE_Truth[[#This Row],[ohnePosition]],AND(UDE_Truth[[#This Row],[ohneInstitut]],UDE_Truth[[#This Row],[ohneWissPos]]),UDE_Truth[[#This Row],[Sachbearbeiter]],UDE_Truth[[#This Row],[Bibliothek]]),0,1)</f>
        <v>1</v>
      </c>
      <c r="O93">
        <f>IF(UDE_Truth[[#This Row],[zählt]],IF(ISBLANK(UDE_Truth[[#This Row],[dochGefundenGrund]]),UDE_Truth[[#This Row],[Gefunden]],1),"")</f>
        <v>1</v>
      </c>
      <c r="P93">
        <f>IF(AND(UDE_Truth[[#This Row],[zähltAuto]],ISBLANK(UDE_Truth[[#This Row],[zähltNichtGrund]])),1,0)</f>
        <v>1</v>
      </c>
    </row>
    <row r="94" spans="1:19" x14ac:dyDescent="0.25">
      <c r="A94">
        <v>61032</v>
      </c>
      <c r="B94" t="s">
        <v>6477</v>
      </c>
      <c r="C94" t="s">
        <v>6478</v>
      </c>
      <c r="D94" t="s">
        <v>2</v>
      </c>
      <c r="E94" t="s">
        <v>6323</v>
      </c>
      <c r="F94" t="s">
        <v>6479</v>
      </c>
      <c r="G94" t="s">
        <v>2</v>
      </c>
      <c r="H94" t="b">
        <f>LEN(UDE_Truth[[#This Row],[Position]])=0</f>
        <v>0</v>
      </c>
      <c r="I94" t="b">
        <f>LEN(UDE_Truth[[#This Row],[Institut]])=0</f>
        <v>0</v>
      </c>
      <c r="J94" t="b">
        <f>NOT(OR(ISNUMBER(SEARCH("wiss.",UDE_Truth[[#This Row],[Position]])),ISNUMBER(SEARCH("wissenschaftl",UDE_Truth[[#This Row],[Position]])),ISNUMBER(SEARCH("professor",UDE_Truth[[#This Row],[Position]]))))</f>
        <v>0</v>
      </c>
      <c r="K94" t="b">
        <f>OR(ISNUMBER(SEARCH("sachbearb",UDE_Truth[[#This Row],[Position]])),ISNUMBER(SEARCH("sachgebiet",UDE_Truth[[#This Row],[Position]])))</f>
        <v>0</v>
      </c>
      <c r="L94" t="b">
        <f>ISNUMBER(SEARCH("Universitätsbibliothek",UDE_Truth[[#This Row],[Position]]))</f>
        <v>0</v>
      </c>
      <c r="M94">
        <f>IF(COUNTIF(UDE_Found[Name],UDE_Truth[[#This Row],[Name]])=0,0,1)</f>
        <v>0</v>
      </c>
      <c r="N94">
        <f>IF(OR(UDE_Truth[[#This Row],[ohnePosition]],AND(UDE_Truth[[#This Row],[ohneInstitut]],UDE_Truth[[#This Row],[ohneWissPos]]),UDE_Truth[[#This Row],[Sachbearbeiter]],UDE_Truth[[#This Row],[Bibliothek]]),0,1)</f>
        <v>1</v>
      </c>
      <c r="O94" t="str">
        <f>IF(UDE_Truth[[#This Row],[zählt]],IF(ISBLANK(UDE_Truth[[#This Row],[dochGefundenGrund]]),UDE_Truth[[#This Row],[Gefunden]],1),"")</f>
        <v/>
      </c>
      <c r="P94">
        <f>IF(AND(UDE_Truth[[#This Row],[zähltAuto]],ISBLANK(UDE_Truth[[#This Row],[zähltNichtGrund]])),1,0)</f>
        <v>0</v>
      </c>
      <c r="Q94" t="s">
        <v>6508</v>
      </c>
    </row>
    <row r="95" spans="1:19" x14ac:dyDescent="0.25">
      <c r="A95">
        <v>50102</v>
      </c>
      <c r="B95" t="s">
        <v>4688</v>
      </c>
      <c r="C95" t="s">
        <v>4689</v>
      </c>
      <c r="D95" t="s">
        <v>6480</v>
      </c>
      <c r="E95" t="s">
        <v>6481</v>
      </c>
      <c r="F95" t="s">
        <v>6482</v>
      </c>
      <c r="G95" t="s">
        <v>1914</v>
      </c>
      <c r="H95" t="b">
        <f>LEN(UDE_Truth[[#This Row],[Position]])=0</f>
        <v>0</v>
      </c>
      <c r="I95" t="b">
        <f>LEN(UDE_Truth[[#This Row],[Institut]])=0</f>
        <v>0</v>
      </c>
      <c r="J95" t="b">
        <f>NOT(OR(ISNUMBER(SEARCH("wiss.",UDE_Truth[[#This Row],[Position]])),ISNUMBER(SEARCH("wissenschaftl",UDE_Truth[[#This Row],[Position]])),ISNUMBER(SEARCH("professor",UDE_Truth[[#This Row],[Position]]))))</f>
        <v>0</v>
      </c>
      <c r="K95" t="b">
        <f>OR(ISNUMBER(SEARCH("sachbearb",UDE_Truth[[#This Row],[Position]])),ISNUMBER(SEARCH("sachgebiet",UDE_Truth[[#This Row],[Position]])))</f>
        <v>0</v>
      </c>
      <c r="L95" t="b">
        <f>ISNUMBER(SEARCH("Universitätsbibliothek",UDE_Truth[[#This Row],[Position]]))</f>
        <v>0</v>
      </c>
      <c r="M95">
        <f>IF(COUNTIF(UDE_Found[Name],UDE_Truth[[#This Row],[Name]])=0,0,1)</f>
        <v>1</v>
      </c>
      <c r="N95">
        <f>IF(OR(UDE_Truth[[#This Row],[ohnePosition]],AND(UDE_Truth[[#This Row],[ohneInstitut]],UDE_Truth[[#This Row],[ohneWissPos]]),UDE_Truth[[#This Row],[Sachbearbeiter]],UDE_Truth[[#This Row],[Bibliothek]]),0,1)</f>
        <v>1</v>
      </c>
      <c r="O95">
        <f>IF(UDE_Truth[[#This Row],[zählt]],IF(ISBLANK(UDE_Truth[[#This Row],[dochGefundenGrund]]),UDE_Truth[[#This Row],[Gefunden]],1),"")</f>
        <v>1</v>
      </c>
      <c r="P95">
        <f>IF(AND(UDE_Truth[[#This Row],[zähltAuto]],ISBLANK(UDE_Truth[[#This Row],[zähltNichtGrund]])),1,0)</f>
        <v>1</v>
      </c>
    </row>
    <row r="96" spans="1:19" x14ac:dyDescent="0.25">
      <c r="A96">
        <v>60535</v>
      </c>
      <c r="B96" t="s">
        <v>6483</v>
      </c>
      <c r="C96" t="s">
        <v>6484</v>
      </c>
      <c r="D96" t="s">
        <v>6485</v>
      </c>
      <c r="E96" t="s">
        <v>6486</v>
      </c>
      <c r="F96" t="s">
        <v>6487</v>
      </c>
      <c r="G96" t="s">
        <v>1674</v>
      </c>
      <c r="H96" t="b">
        <f>LEN(UDE_Truth[[#This Row],[Position]])=0</f>
        <v>0</v>
      </c>
      <c r="I96" t="b">
        <f>LEN(UDE_Truth[[#This Row],[Institut]])=0</f>
        <v>0</v>
      </c>
      <c r="J96" t="b">
        <f>NOT(OR(ISNUMBER(SEARCH("wiss.",UDE_Truth[[#This Row],[Position]])),ISNUMBER(SEARCH("wissenschaftl",UDE_Truth[[#This Row],[Position]])),ISNUMBER(SEARCH("professor",UDE_Truth[[#This Row],[Position]]))))</f>
        <v>0</v>
      </c>
      <c r="K96" t="b">
        <f>OR(ISNUMBER(SEARCH("sachbearb",UDE_Truth[[#This Row],[Position]])),ISNUMBER(SEARCH("sachgebiet",UDE_Truth[[#This Row],[Position]])))</f>
        <v>0</v>
      </c>
      <c r="L96" t="b">
        <f>ISNUMBER(SEARCH("Universitätsbibliothek",UDE_Truth[[#This Row],[Position]]))</f>
        <v>0</v>
      </c>
      <c r="M96">
        <f>IF(COUNTIF(UDE_Found[Name],UDE_Truth[[#This Row],[Name]])=0,0,1)</f>
        <v>0</v>
      </c>
      <c r="N96">
        <f>IF(OR(UDE_Truth[[#This Row],[ohnePosition]],AND(UDE_Truth[[#This Row],[ohneInstitut]],UDE_Truth[[#This Row],[ohneWissPos]]),UDE_Truth[[#This Row],[Sachbearbeiter]],UDE_Truth[[#This Row],[Bibliothek]]),0,1)</f>
        <v>1</v>
      </c>
      <c r="O96">
        <f>IF(UDE_Truth[[#This Row],[zählt]],IF(ISBLANK(UDE_Truth[[#This Row],[dochGefundenGrund]]),UDE_Truth[[#This Row],[Gefunden]],1),"")</f>
        <v>0</v>
      </c>
      <c r="P96">
        <f>IF(AND(UDE_Truth[[#This Row],[zähltAuto]],ISBLANK(UDE_Truth[[#This Row],[zähltNichtGrund]])),1,0)</f>
        <v>1</v>
      </c>
      <c r="S96" t="s">
        <v>8266</v>
      </c>
    </row>
    <row r="97" spans="1:19" x14ac:dyDescent="0.25">
      <c r="A97">
        <v>59319</v>
      </c>
      <c r="B97" t="s">
        <v>6488</v>
      </c>
      <c r="C97" t="s">
        <v>6489</v>
      </c>
      <c r="D97" t="s">
        <v>6490</v>
      </c>
      <c r="E97" t="s">
        <v>6306</v>
      </c>
      <c r="F97" t="s">
        <v>6491</v>
      </c>
      <c r="G97" t="s">
        <v>2019</v>
      </c>
      <c r="H97" t="b">
        <f>LEN(UDE_Truth[[#This Row],[Position]])=0</f>
        <v>0</v>
      </c>
      <c r="I97" t="b">
        <f>LEN(UDE_Truth[[#This Row],[Institut]])=0</f>
        <v>0</v>
      </c>
      <c r="J97" t="b">
        <f>NOT(OR(ISNUMBER(SEARCH("wiss.",UDE_Truth[[#This Row],[Position]])),ISNUMBER(SEARCH("wissenschaftl",UDE_Truth[[#This Row],[Position]])),ISNUMBER(SEARCH("professor",UDE_Truth[[#This Row],[Position]]))))</f>
        <v>0</v>
      </c>
      <c r="K97" t="b">
        <f>OR(ISNUMBER(SEARCH("sachbearb",UDE_Truth[[#This Row],[Position]])),ISNUMBER(SEARCH("sachgebiet",UDE_Truth[[#This Row],[Position]])))</f>
        <v>0</v>
      </c>
      <c r="L97" t="b">
        <f>ISNUMBER(SEARCH("Universitätsbibliothek",UDE_Truth[[#This Row],[Position]]))</f>
        <v>0</v>
      </c>
      <c r="M97">
        <f>IF(COUNTIF(UDE_Found[Name],UDE_Truth[[#This Row],[Name]])=0,0,1)</f>
        <v>0</v>
      </c>
      <c r="N97">
        <f>IF(OR(UDE_Truth[[#This Row],[ohnePosition]],AND(UDE_Truth[[#This Row],[ohneInstitut]],UDE_Truth[[#This Row],[ohneWissPos]]),UDE_Truth[[#This Row],[Sachbearbeiter]],UDE_Truth[[#This Row],[Bibliothek]]),0,1)</f>
        <v>1</v>
      </c>
      <c r="O97">
        <f>IF(UDE_Truth[[#This Row],[zählt]],IF(ISBLANK(UDE_Truth[[#This Row],[dochGefundenGrund]]),UDE_Truth[[#This Row],[Gefunden]],1),"")</f>
        <v>1</v>
      </c>
      <c r="P97">
        <f>IF(AND(UDE_Truth[[#This Row],[zähltAuto]],ISBLANK(UDE_Truth[[#This Row],[zähltNichtGrund]])),1,0)</f>
        <v>1</v>
      </c>
      <c r="R97" t="s">
        <v>8105</v>
      </c>
    </row>
    <row r="98" spans="1:19" x14ac:dyDescent="0.25">
      <c r="A98">
        <v>941</v>
      </c>
      <c r="B98" t="s">
        <v>6492</v>
      </c>
      <c r="C98" t="s">
        <v>6493</v>
      </c>
      <c r="D98" t="s">
        <v>2</v>
      </c>
      <c r="E98" t="s">
        <v>2</v>
      </c>
      <c r="F98" t="s">
        <v>2</v>
      </c>
      <c r="G98" t="s">
        <v>6494</v>
      </c>
      <c r="H98" t="b">
        <f>LEN(UDE_Truth[[#This Row],[Position]])=0</f>
        <v>1</v>
      </c>
      <c r="I98" t="b">
        <f>LEN(UDE_Truth[[#This Row],[Institut]])=0</f>
        <v>1</v>
      </c>
      <c r="J98" t="b">
        <f>NOT(OR(ISNUMBER(SEARCH("wiss.",UDE_Truth[[#This Row],[Position]])),ISNUMBER(SEARCH("wissenschaftl",UDE_Truth[[#This Row],[Position]])),ISNUMBER(SEARCH("professor",UDE_Truth[[#This Row],[Position]]))))</f>
        <v>1</v>
      </c>
      <c r="K98" t="b">
        <f>OR(ISNUMBER(SEARCH("sachbearb",UDE_Truth[[#This Row],[Position]])),ISNUMBER(SEARCH("sachgebiet",UDE_Truth[[#This Row],[Position]])))</f>
        <v>0</v>
      </c>
      <c r="L98" t="b">
        <f>ISNUMBER(SEARCH("Universitätsbibliothek",UDE_Truth[[#This Row],[Position]]))</f>
        <v>0</v>
      </c>
      <c r="M98">
        <f>IF(COUNTIF(UDE_Found[Name],UDE_Truth[[#This Row],[Name]])=0,0,1)</f>
        <v>0</v>
      </c>
      <c r="N98">
        <f>IF(OR(UDE_Truth[[#This Row],[ohnePosition]],AND(UDE_Truth[[#This Row],[ohneInstitut]],UDE_Truth[[#This Row],[ohneWissPos]]),UDE_Truth[[#This Row],[Sachbearbeiter]],UDE_Truth[[#This Row],[Bibliothek]]),0,1)</f>
        <v>0</v>
      </c>
      <c r="O98" t="str">
        <f>IF(UDE_Truth[[#This Row],[zählt]],IF(ISBLANK(UDE_Truth[[#This Row],[dochGefundenGrund]]),UDE_Truth[[#This Row],[Gefunden]],1),"")</f>
        <v/>
      </c>
      <c r="P98">
        <f>IF(AND(UDE_Truth[[#This Row],[zähltAuto]],ISBLANK(UDE_Truth[[#This Row],[zähltNichtGrund]])),1,0)</f>
        <v>0</v>
      </c>
    </row>
    <row r="99" spans="1:19" x14ac:dyDescent="0.25">
      <c r="A99">
        <v>60573</v>
      </c>
      <c r="B99" t="s">
        <v>6495</v>
      </c>
      <c r="C99" t="s">
        <v>6496</v>
      </c>
      <c r="D99" t="s">
        <v>2</v>
      </c>
      <c r="E99" t="s">
        <v>2</v>
      </c>
      <c r="F99" t="s">
        <v>6497</v>
      </c>
      <c r="G99" t="s">
        <v>2</v>
      </c>
      <c r="H99" t="b">
        <f>LEN(UDE_Truth[[#This Row],[Position]])=0</f>
        <v>0</v>
      </c>
      <c r="I99" t="b">
        <f>LEN(UDE_Truth[[#This Row],[Institut]])=0</f>
        <v>1</v>
      </c>
      <c r="J99" t="b">
        <f>NOT(OR(ISNUMBER(SEARCH("wiss.",UDE_Truth[[#This Row],[Position]])),ISNUMBER(SEARCH("wissenschaftl",UDE_Truth[[#This Row],[Position]])),ISNUMBER(SEARCH("professor",UDE_Truth[[#This Row],[Position]]))))</f>
        <v>0</v>
      </c>
      <c r="K99" t="b">
        <f>OR(ISNUMBER(SEARCH("sachbearb",UDE_Truth[[#This Row],[Position]])),ISNUMBER(SEARCH("sachgebiet",UDE_Truth[[#This Row],[Position]])))</f>
        <v>0</v>
      </c>
      <c r="L99" t="b">
        <f>ISNUMBER(SEARCH("Universitätsbibliothek",UDE_Truth[[#This Row],[Position]]))</f>
        <v>0</v>
      </c>
      <c r="M99">
        <f>IF(COUNTIF(UDE_Found[Name],UDE_Truth[[#This Row],[Name]])=0,0,1)</f>
        <v>0</v>
      </c>
      <c r="N99">
        <f>IF(OR(UDE_Truth[[#This Row],[ohnePosition]],AND(UDE_Truth[[#This Row],[ohneInstitut]],UDE_Truth[[#This Row],[ohneWissPos]]),UDE_Truth[[#This Row],[Sachbearbeiter]],UDE_Truth[[#This Row],[Bibliothek]]),0,1)</f>
        <v>1</v>
      </c>
      <c r="O99" t="str">
        <f>IF(UDE_Truth[[#This Row],[zählt]],IF(ISBLANK(UDE_Truth[[#This Row],[dochGefundenGrund]]),UDE_Truth[[#This Row],[Gefunden]],1),"")</f>
        <v/>
      </c>
      <c r="P99">
        <f>IF(AND(UDE_Truth[[#This Row],[zähltAuto]],ISBLANK(UDE_Truth[[#This Row],[zähltNichtGrund]])),1,0)</f>
        <v>0</v>
      </c>
      <c r="Q99" t="s">
        <v>8106</v>
      </c>
    </row>
    <row r="100" spans="1:19" x14ac:dyDescent="0.25">
      <c r="A100">
        <v>61525</v>
      </c>
      <c r="B100" t="s">
        <v>6498</v>
      </c>
      <c r="C100" t="s">
        <v>6499</v>
      </c>
      <c r="D100" t="s">
        <v>6500</v>
      </c>
      <c r="E100" t="s">
        <v>6501</v>
      </c>
      <c r="F100" t="s">
        <v>6502</v>
      </c>
      <c r="G100" t="s">
        <v>2</v>
      </c>
      <c r="H100" t="b">
        <f>LEN(UDE_Truth[[#This Row],[Position]])=0</f>
        <v>0</v>
      </c>
      <c r="I100" t="b">
        <f>LEN(UDE_Truth[[#This Row],[Institut]])=0</f>
        <v>0</v>
      </c>
      <c r="J100" t="b">
        <f>NOT(OR(ISNUMBER(SEARCH("wiss.",UDE_Truth[[#This Row],[Position]])),ISNUMBER(SEARCH("wissenschaftl",UDE_Truth[[#This Row],[Position]])),ISNUMBER(SEARCH("professor",UDE_Truth[[#This Row],[Position]]))))</f>
        <v>1</v>
      </c>
      <c r="K100" t="b">
        <f>OR(ISNUMBER(SEARCH("sachbearb",UDE_Truth[[#This Row],[Position]])),ISNUMBER(SEARCH("sachgebiet",UDE_Truth[[#This Row],[Position]])))</f>
        <v>0</v>
      </c>
      <c r="L100" t="b">
        <f>ISNUMBER(SEARCH("Universitätsbibliothek",UDE_Truth[[#This Row],[Position]]))</f>
        <v>0</v>
      </c>
      <c r="M100">
        <f>IF(COUNTIF(UDE_Found[Name],UDE_Truth[[#This Row],[Name]])=0,0,1)</f>
        <v>0</v>
      </c>
      <c r="N100">
        <f>IF(OR(UDE_Truth[[#This Row],[ohnePosition]],AND(UDE_Truth[[#This Row],[ohneInstitut]],UDE_Truth[[#This Row],[ohneWissPos]]),UDE_Truth[[#This Row],[Sachbearbeiter]],UDE_Truth[[#This Row],[Bibliothek]]),0,1)</f>
        <v>1</v>
      </c>
      <c r="O100">
        <f>IF(UDE_Truth[[#This Row],[zählt]],IF(ISBLANK(UDE_Truth[[#This Row],[dochGefundenGrund]]),UDE_Truth[[#This Row],[Gefunden]],1),"")</f>
        <v>0</v>
      </c>
      <c r="P100">
        <f>IF(AND(UDE_Truth[[#This Row],[zähltAuto]],ISBLANK(UDE_Truth[[#This Row],[zähltNichtGrund]])),1,0)</f>
        <v>1</v>
      </c>
      <c r="S100" t="s">
        <v>8266</v>
      </c>
    </row>
    <row r="101" spans="1:19" x14ac:dyDescent="0.25">
      <c r="A101">
        <v>58685</v>
      </c>
      <c r="B101" t="s">
        <v>6503</v>
      </c>
      <c r="C101" t="s">
        <v>6504</v>
      </c>
      <c r="D101" t="s">
        <v>2</v>
      </c>
      <c r="E101" t="s">
        <v>6505</v>
      </c>
      <c r="F101" t="s">
        <v>6506</v>
      </c>
      <c r="G101" t="s">
        <v>2</v>
      </c>
      <c r="H101" t="b">
        <f>LEN(UDE_Truth[[#This Row],[Position]])=0</f>
        <v>0</v>
      </c>
      <c r="I101" t="b">
        <f>LEN(UDE_Truth[[#This Row],[Institut]])=0</f>
        <v>0</v>
      </c>
      <c r="J101" t="b">
        <f>NOT(OR(ISNUMBER(SEARCH("wiss.",UDE_Truth[[#This Row],[Position]])),ISNUMBER(SEARCH("wissenschaftl",UDE_Truth[[#This Row],[Position]])),ISNUMBER(SEARCH("professor",UDE_Truth[[#This Row],[Position]]))))</f>
        <v>1</v>
      </c>
      <c r="K101" t="b">
        <f>OR(ISNUMBER(SEARCH("sachbearb",UDE_Truth[[#This Row],[Position]])),ISNUMBER(SEARCH("sachgebiet",UDE_Truth[[#This Row],[Position]])))</f>
        <v>1</v>
      </c>
      <c r="L101" t="b">
        <f>ISNUMBER(SEARCH("Universitätsbibliothek",UDE_Truth[[#This Row],[Position]]))</f>
        <v>0</v>
      </c>
      <c r="M101">
        <f>IF(COUNTIF(UDE_Found[Name],UDE_Truth[[#This Row],[Name]])=0,0,1)</f>
        <v>0</v>
      </c>
      <c r="N101">
        <f>IF(OR(UDE_Truth[[#This Row],[ohnePosition]],AND(UDE_Truth[[#This Row],[ohneInstitut]],UDE_Truth[[#This Row],[ohneWissPos]]),UDE_Truth[[#This Row],[Sachbearbeiter]],UDE_Truth[[#This Row],[Bibliothek]]),0,1)</f>
        <v>0</v>
      </c>
      <c r="O101" t="str">
        <f>IF(UDE_Truth[[#This Row],[zählt]],IF(ISBLANK(UDE_Truth[[#This Row],[dochGefundenGrund]]),UDE_Truth[[#This Row],[Gefunden]],1),"")</f>
        <v/>
      </c>
      <c r="P101">
        <f>IF(AND(UDE_Truth[[#This Row],[zähltAuto]],ISBLANK(UDE_Truth[[#This Row],[zähltNichtGrund]])),1,0)</f>
        <v>0</v>
      </c>
    </row>
    <row r="102" spans="1:19" x14ac:dyDescent="0.25">
      <c r="A102">
        <v>57416</v>
      </c>
      <c r="B102" t="s">
        <v>4715</v>
      </c>
      <c r="C102" t="s">
        <v>6507</v>
      </c>
      <c r="D102" t="s">
        <v>2</v>
      </c>
      <c r="E102" t="s">
        <v>6508</v>
      </c>
      <c r="F102" t="s">
        <v>2</v>
      </c>
      <c r="G102" t="s">
        <v>2</v>
      </c>
      <c r="H102" t="b">
        <f>LEN(UDE_Truth[[#This Row],[Position]])=0</f>
        <v>1</v>
      </c>
      <c r="I102" t="b">
        <f>LEN(UDE_Truth[[#This Row],[Institut]])=0</f>
        <v>0</v>
      </c>
      <c r="J102" t="b">
        <f>NOT(OR(ISNUMBER(SEARCH("wiss.",UDE_Truth[[#This Row],[Position]])),ISNUMBER(SEARCH("wissenschaftl",UDE_Truth[[#This Row],[Position]])),ISNUMBER(SEARCH("professor",UDE_Truth[[#This Row],[Position]]))))</f>
        <v>1</v>
      </c>
      <c r="K102" t="b">
        <f>OR(ISNUMBER(SEARCH("sachbearb",UDE_Truth[[#This Row],[Position]])),ISNUMBER(SEARCH("sachgebiet",UDE_Truth[[#This Row],[Position]])))</f>
        <v>0</v>
      </c>
      <c r="L102" t="b">
        <f>ISNUMBER(SEARCH("Universitätsbibliothek",UDE_Truth[[#This Row],[Position]]))</f>
        <v>0</v>
      </c>
      <c r="M102">
        <f>IF(COUNTIF(UDE_Found[Name],UDE_Truth[[#This Row],[Name]])=0,0,1)</f>
        <v>1</v>
      </c>
      <c r="N102">
        <f>IF(OR(UDE_Truth[[#This Row],[ohnePosition]],AND(UDE_Truth[[#This Row],[ohneInstitut]],UDE_Truth[[#This Row],[ohneWissPos]]),UDE_Truth[[#This Row],[Sachbearbeiter]],UDE_Truth[[#This Row],[Bibliothek]]),0,1)</f>
        <v>0</v>
      </c>
      <c r="O102" t="str">
        <f>IF(UDE_Truth[[#This Row],[zählt]],IF(ISBLANK(UDE_Truth[[#This Row],[dochGefundenGrund]]),UDE_Truth[[#This Row],[Gefunden]],1),"")</f>
        <v/>
      </c>
      <c r="P102">
        <f>IF(AND(UDE_Truth[[#This Row],[zähltAuto]],ISBLANK(UDE_Truth[[#This Row],[zähltNichtGrund]])),1,0)</f>
        <v>0</v>
      </c>
    </row>
    <row r="103" spans="1:19" x14ac:dyDescent="0.25">
      <c r="A103">
        <v>62354</v>
      </c>
      <c r="B103" t="s">
        <v>4718</v>
      </c>
      <c r="C103" t="s">
        <v>6509</v>
      </c>
      <c r="D103" t="s">
        <v>6510</v>
      </c>
      <c r="E103" t="s">
        <v>6229</v>
      </c>
      <c r="F103" t="s">
        <v>6511</v>
      </c>
      <c r="G103" t="s">
        <v>2</v>
      </c>
      <c r="H103" t="b">
        <f>LEN(UDE_Truth[[#This Row],[Position]])=0</f>
        <v>0</v>
      </c>
      <c r="I103" t="b">
        <f>LEN(UDE_Truth[[#This Row],[Institut]])=0</f>
        <v>0</v>
      </c>
      <c r="J103" t="b">
        <f>NOT(OR(ISNUMBER(SEARCH("wiss.",UDE_Truth[[#This Row],[Position]])),ISNUMBER(SEARCH("wissenschaftl",UDE_Truth[[#This Row],[Position]])),ISNUMBER(SEARCH("professor",UDE_Truth[[#This Row],[Position]]))))</f>
        <v>0</v>
      </c>
      <c r="K103" t="b">
        <f>OR(ISNUMBER(SEARCH("sachbearb",UDE_Truth[[#This Row],[Position]])),ISNUMBER(SEARCH("sachgebiet",UDE_Truth[[#This Row],[Position]])))</f>
        <v>0</v>
      </c>
      <c r="L103" t="b">
        <f>ISNUMBER(SEARCH("Universitätsbibliothek",UDE_Truth[[#This Row],[Position]]))</f>
        <v>0</v>
      </c>
      <c r="M103">
        <f>IF(COUNTIF(UDE_Found[Name],UDE_Truth[[#This Row],[Name]])=0,0,1)</f>
        <v>1</v>
      </c>
      <c r="N103">
        <f>IF(OR(UDE_Truth[[#This Row],[ohnePosition]],AND(UDE_Truth[[#This Row],[ohneInstitut]],UDE_Truth[[#This Row],[ohneWissPos]]),UDE_Truth[[#This Row],[Sachbearbeiter]],UDE_Truth[[#This Row],[Bibliothek]]),0,1)</f>
        <v>1</v>
      </c>
      <c r="O103">
        <f>IF(UDE_Truth[[#This Row],[zählt]],IF(ISBLANK(UDE_Truth[[#This Row],[dochGefundenGrund]]),UDE_Truth[[#This Row],[Gefunden]],1),"")</f>
        <v>1</v>
      </c>
      <c r="P103">
        <f>IF(AND(UDE_Truth[[#This Row],[zähltAuto]],ISBLANK(UDE_Truth[[#This Row],[zähltNichtGrund]])),1,0)</f>
        <v>1</v>
      </c>
    </row>
    <row r="104" spans="1:19" x14ac:dyDescent="0.25">
      <c r="A104">
        <v>57974</v>
      </c>
      <c r="B104" t="s">
        <v>4721</v>
      </c>
      <c r="C104" t="s">
        <v>6512</v>
      </c>
      <c r="D104" t="s">
        <v>6513</v>
      </c>
      <c r="E104" t="s">
        <v>6341</v>
      </c>
      <c r="F104" t="s">
        <v>6514</v>
      </c>
      <c r="G104" t="s">
        <v>36</v>
      </c>
      <c r="H104" t="b">
        <f>LEN(UDE_Truth[[#This Row],[Position]])=0</f>
        <v>0</v>
      </c>
      <c r="I104" t="b">
        <f>LEN(UDE_Truth[[#This Row],[Institut]])=0</f>
        <v>0</v>
      </c>
      <c r="J104" t="b">
        <f>NOT(OR(ISNUMBER(SEARCH("wiss.",UDE_Truth[[#This Row],[Position]])),ISNUMBER(SEARCH("wissenschaftl",UDE_Truth[[#This Row],[Position]])),ISNUMBER(SEARCH("professor",UDE_Truth[[#This Row],[Position]]))))</f>
        <v>0</v>
      </c>
      <c r="K104" t="b">
        <f>OR(ISNUMBER(SEARCH("sachbearb",UDE_Truth[[#This Row],[Position]])),ISNUMBER(SEARCH("sachgebiet",UDE_Truth[[#This Row],[Position]])))</f>
        <v>0</v>
      </c>
      <c r="L104" t="b">
        <f>ISNUMBER(SEARCH("Universitätsbibliothek",UDE_Truth[[#This Row],[Position]]))</f>
        <v>0</v>
      </c>
      <c r="M104">
        <f>IF(COUNTIF(UDE_Found[Name],UDE_Truth[[#This Row],[Name]])=0,0,1)</f>
        <v>1</v>
      </c>
      <c r="N104">
        <f>IF(OR(UDE_Truth[[#This Row],[ohnePosition]],AND(UDE_Truth[[#This Row],[ohneInstitut]],UDE_Truth[[#This Row],[ohneWissPos]]),UDE_Truth[[#This Row],[Sachbearbeiter]],UDE_Truth[[#This Row],[Bibliothek]]),0,1)</f>
        <v>1</v>
      </c>
      <c r="O104">
        <f>IF(UDE_Truth[[#This Row],[zählt]],IF(ISBLANK(UDE_Truth[[#This Row],[dochGefundenGrund]]),UDE_Truth[[#This Row],[Gefunden]],1),"")</f>
        <v>1</v>
      </c>
      <c r="P104">
        <f>IF(AND(UDE_Truth[[#This Row],[zähltAuto]],ISBLANK(UDE_Truth[[#This Row],[zähltNichtGrund]])),1,0)</f>
        <v>1</v>
      </c>
    </row>
    <row r="105" spans="1:19" x14ac:dyDescent="0.25">
      <c r="A105">
        <v>3232</v>
      </c>
      <c r="B105" t="s">
        <v>6515</v>
      </c>
      <c r="C105" t="s">
        <v>6516</v>
      </c>
      <c r="D105" t="s">
        <v>2</v>
      </c>
      <c r="E105" t="s">
        <v>6517</v>
      </c>
      <c r="F105" t="s">
        <v>6518</v>
      </c>
      <c r="G105" t="s">
        <v>4675</v>
      </c>
      <c r="H105" t="b">
        <f>LEN(UDE_Truth[[#This Row],[Position]])=0</f>
        <v>0</v>
      </c>
      <c r="I105" t="b">
        <f>LEN(UDE_Truth[[#This Row],[Institut]])=0</f>
        <v>0</v>
      </c>
      <c r="J105" t="b">
        <f>NOT(OR(ISNUMBER(SEARCH("wiss.",UDE_Truth[[#This Row],[Position]])),ISNUMBER(SEARCH("wissenschaftl",UDE_Truth[[#This Row],[Position]])),ISNUMBER(SEARCH("professor",UDE_Truth[[#This Row],[Position]]))))</f>
        <v>1</v>
      </c>
      <c r="K105" t="b">
        <f>OR(ISNUMBER(SEARCH("sachbearb",UDE_Truth[[#This Row],[Position]])),ISNUMBER(SEARCH("sachgebiet",UDE_Truth[[#This Row],[Position]])))</f>
        <v>0</v>
      </c>
      <c r="L105" t="b">
        <f>ISNUMBER(SEARCH("Universitätsbibliothek",UDE_Truth[[#This Row],[Position]]))</f>
        <v>0</v>
      </c>
      <c r="M105">
        <f>IF(COUNTIF(UDE_Found[Name],UDE_Truth[[#This Row],[Name]])=0,0,1)</f>
        <v>0</v>
      </c>
      <c r="N105">
        <f>IF(OR(UDE_Truth[[#This Row],[ohnePosition]],AND(UDE_Truth[[#This Row],[ohneInstitut]],UDE_Truth[[#This Row],[ohneWissPos]]),UDE_Truth[[#This Row],[Sachbearbeiter]],UDE_Truth[[#This Row],[Bibliothek]]),0,1)</f>
        <v>1</v>
      </c>
      <c r="O105">
        <f>IF(UDE_Truth[[#This Row],[zählt]],IF(ISBLANK(UDE_Truth[[#This Row],[dochGefundenGrund]]),UDE_Truth[[#This Row],[Gefunden]],1),"")</f>
        <v>0</v>
      </c>
      <c r="P105">
        <f>IF(AND(UDE_Truth[[#This Row],[zähltAuto]],ISBLANK(UDE_Truth[[#This Row],[zähltNichtGrund]])),1,0)</f>
        <v>1</v>
      </c>
      <c r="S105" t="s">
        <v>8277</v>
      </c>
    </row>
    <row r="106" spans="1:19" x14ac:dyDescent="0.25">
      <c r="A106">
        <v>48263</v>
      </c>
      <c r="B106" t="s">
        <v>6519</v>
      </c>
      <c r="C106" t="s">
        <v>6520</v>
      </c>
      <c r="D106" t="s">
        <v>2</v>
      </c>
      <c r="E106" t="s">
        <v>2</v>
      </c>
      <c r="F106" t="s">
        <v>2</v>
      </c>
      <c r="G106" t="s">
        <v>2</v>
      </c>
      <c r="H106" t="b">
        <f>LEN(UDE_Truth[[#This Row],[Position]])=0</f>
        <v>1</v>
      </c>
      <c r="I106" t="b">
        <f>LEN(UDE_Truth[[#This Row],[Institut]])=0</f>
        <v>1</v>
      </c>
      <c r="J106" t="b">
        <f>NOT(OR(ISNUMBER(SEARCH("wiss.",UDE_Truth[[#This Row],[Position]])),ISNUMBER(SEARCH("wissenschaftl",UDE_Truth[[#This Row],[Position]])),ISNUMBER(SEARCH("professor",UDE_Truth[[#This Row],[Position]]))))</f>
        <v>1</v>
      </c>
      <c r="K106" t="b">
        <f>OR(ISNUMBER(SEARCH("sachbearb",UDE_Truth[[#This Row],[Position]])),ISNUMBER(SEARCH("sachgebiet",UDE_Truth[[#This Row],[Position]])))</f>
        <v>0</v>
      </c>
      <c r="L106" t="b">
        <f>ISNUMBER(SEARCH("Universitätsbibliothek",UDE_Truth[[#This Row],[Position]]))</f>
        <v>0</v>
      </c>
      <c r="M106">
        <f>IF(COUNTIF(UDE_Found[Name],UDE_Truth[[#This Row],[Name]])=0,0,1)</f>
        <v>0</v>
      </c>
      <c r="N106">
        <f>IF(OR(UDE_Truth[[#This Row],[ohnePosition]],AND(UDE_Truth[[#This Row],[ohneInstitut]],UDE_Truth[[#This Row],[ohneWissPos]]),UDE_Truth[[#This Row],[Sachbearbeiter]],UDE_Truth[[#This Row],[Bibliothek]]),0,1)</f>
        <v>0</v>
      </c>
      <c r="O106" t="str">
        <f>IF(UDE_Truth[[#This Row],[zählt]],IF(ISBLANK(UDE_Truth[[#This Row],[dochGefundenGrund]]),UDE_Truth[[#This Row],[Gefunden]],1),"")</f>
        <v/>
      </c>
      <c r="P106">
        <f>IF(AND(UDE_Truth[[#This Row],[zähltAuto]],ISBLANK(UDE_Truth[[#This Row],[zähltNichtGrund]])),1,0)</f>
        <v>0</v>
      </c>
    </row>
    <row r="107" spans="1:19" x14ac:dyDescent="0.25">
      <c r="A107">
        <v>46944</v>
      </c>
      <c r="B107" t="s">
        <v>4723</v>
      </c>
      <c r="C107" t="s">
        <v>6521</v>
      </c>
      <c r="D107" t="s">
        <v>6522</v>
      </c>
      <c r="E107" t="s">
        <v>6523</v>
      </c>
      <c r="F107" t="s">
        <v>6524</v>
      </c>
      <c r="G107" t="s">
        <v>519</v>
      </c>
      <c r="H107" t="b">
        <f>LEN(UDE_Truth[[#This Row],[Position]])=0</f>
        <v>0</v>
      </c>
      <c r="I107" t="b">
        <f>LEN(UDE_Truth[[#This Row],[Institut]])=0</f>
        <v>0</v>
      </c>
      <c r="J107" t="b">
        <f>NOT(OR(ISNUMBER(SEARCH("wiss.",UDE_Truth[[#This Row],[Position]])),ISNUMBER(SEARCH("wissenschaftl",UDE_Truth[[#This Row],[Position]])),ISNUMBER(SEARCH("professor",UDE_Truth[[#This Row],[Position]]))))</f>
        <v>0</v>
      </c>
      <c r="K107" t="b">
        <f>OR(ISNUMBER(SEARCH("sachbearb",UDE_Truth[[#This Row],[Position]])),ISNUMBER(SEARCH("sachgebiet",UDE_Truth[[#This Row],[Position]])))</f>
        <v>0</v>
      </c>
      <c r="L107" t="b">
        <f>ISNUMBER(SEARCH("Universitätsbibliothek",UDE_Truth[[#This Row],[Position]]))</f>
        <v>0</v>
      </c>
      <c r="M107">
        <f>IF(COUNTIF(UDE_Found[Name],UDE_Truth[[#This Row],[Name]])=0,0,1)</f>
        <v>1</v>
      </c>
      <c r="N107">
        <f>IF(OR(UDE_Truth[[#This Row],[ohnePosition]],AND(UDE_Truth[[#This Row],[ohneInstitut]],UDE_Truth[[#This Row],[ohneWissPos]]),UDE_Truth[[#This Row],[Sachbearbeiter]],UDE_Truth[[#This Row],[Bibliothek]]),0,1)</f>
        <v>1</v>
      </c>
      <c r="O107">
        <f>IF(UDE_Truth[[#This Row],[zählt]],IF(ISBLANK(UDE_Truth[[#This Row],[dochGefundenGrund]]),UDE_Truth[[#This Row],[Gefunden]],1),"")</f>
        <v>1</v>
      </c>
      <c r="P107">
        <f>IF(AND(UDE_Truth[[#This Row],[zähltAuto]],ISBLANK(UDE_Truth[[#This Row],[zähltNichtGrund]])),1,0)</f>
        <v>1</v>
      </c>
    </row>
    <row r="108" spans="1:19" x14ac:dyDescent="0.25">
      <c r="A108">
        <v>52460</v>
      </c>
      <c r="B108" t="s">
        <v>6525</v>
      </c>
      <c r="C108" t="s">
        <v>6526</v>
      </c>
      <c r="D108" t="s">
        <v>2</v>
      </c>
      <c r="E108" t="s">
        <v>2</v>
      </c>
      <c r="F108" t="s">
        <v>2</v>
      </c>
      <c r="G108" t="s">
        <v>1569</v>
      </c>
      <c r="H108" t="b">
        <f>LEN(UDE_Truth[[#This Row],[Position]])=0</f>
        <v>1</v>
      </c>
      <c r="I108" t="b">
        <f>LEN(UDE_Truth[[#This Row],[Institut]])=0</f>
        <v>1</v>
      </c>
      <c r="J108" t="b">
        <f>NOT(OR(ISNUMBER(SEARCH("wiss.",UDE_Truth[[#This Row],[Position]])),ISNUMBER(SEARCH("wissenschaftl",UDE_Truth[[#This Row],[Position]])),ISNUMBER(SEARCH("professor",UDE_Truth[[#This Row],[Position]]))))</f>
        <v>1</v>
      </c>
      <c r="K108" t="b">
        <f>OR(ISNUMBER(SEARCH("sachbearb",UDE_Truth[[#This Row],[Position]])),ISNUMBER(SEARCH("sachgebiet",UDE_Truth[[#This Row],[Position]])))</f>
        <v>0</v>
      </c>
      <c r="L108" t="b">
        <f>ISNUMBER(SEARCH("Universitätsbibliothek",UDE_Truth[[#This Row],[Position]]))</f>
        <v>0</v>
      </c>
      <c r="M108">
        <f>IF(COUNTIF(UDE_Found[Name],UDE_Truth[[#This Row],[Name]])=0,0,1)</f>
        <v>0</v>
      </c>
      <c r="N108">
        <f>IF(OR(UDE_Truth[[#This Row],[ohnePosition]],AND(UDE_Truth[[#This Row],[ohneInstitut]],UDE_Truth[[#This Row],[ohneWissPos]]),UDE_Truth[[#This Row],[Sachbearbeiter]],UDE_Truth[[#This Row],[Bibliothek]]),0,1)</f>
        <v>0</v>
      </c>
      <c r="O108" t="str">
        <f>IF(UDE_Truth[[#This Row],[zählt]],IF(ISBLANK(UDE_Truth[[#This Row],[dochGefundenGrund]]),UDE_Truth[[#This Row],[Gefunden]],1),"")</f>
        <v/>
      </c>
      <c r="P108">
        <f>IF(AND(UDE_Truth[[#This Row],[zähltAuto]],ISBLANK(UDE_Truth[[#This Row],[zähltNichtGrund]])),1,0)</f>
        <v>0</v>
      </c>
    </row>
    <row r="109" spans="1:19" x14ac:dyDescent="0.25">
      <c r="A109">
        <v>48754</v>
      </c>
      <c r="B109" t="s">
        <v>6527</v>
      </c>
      <c r="C109" t="s">
        <v>6528</v>
      </c>
      <c r="D109" t="s">
        <v>2</v>
      </c>
      <c r="E109" t="s">
        <v>2</v>
      </c>
      <c r="F109" t="s">
        <v>6529</v>
      </c>
      <c r="G109" t="s">
        <v>2</v>
      </c>
      <c r="H109" t="b">
        <f>LEN(UDE_Truth[[#This Row],[Position]])=0</f>
        <v>0</v>
      </c>
      <c r="I109" t="b">
        <f>LEN(UDE_Truth[[#This Row],[Institut]])=0</f>
        <v>1</v>
      </c>
      <c r="J109" t="b">
        <f>NOT(OR(ISNUMBER(SEARCH("wiss.",UDE_Truth[[#This Row],[Position]])),ISNUMBER(SEARCH("wissenschaftl",UDE_Truth[[#This Row],[Position]])),ISNUMBER(SEARCH("professor",UDE_Truth[[#This Row],[Position]]))))</f>
        <v>0</v>
      </c>
      <c r="K109" t="b">
        <f>OR(ISNUMBER(SEARCH("sachbearb",UDE_Truth[[#This Row],[Position]])),ISNUMBER(SEARCH("sachgebiet",UDE_Truth[[#This Row],[Position]])))</f>
        <v>0</v>
      </c>
      <c r="L109" t="b">
        <f>ISNUMBER(SEARCH("Universitätsbibliothek",UDE_Truth[[#This Row],[Position]]))</f>
        <v>0</v>
      </c>
      <c r="M109">
        <f>IF(COUNTIF(UDE_Found[Name],UDE_Truth[[#This Row],[Name]])=0,0,1)</f>
        <v>0</v>
      </c>
      <c r="N109">
        <f>IF(OR(UDE_Truth[[#This Row],[ohnePosition]],AND(UDE_Truth[[#This Row],[ohneInstitut]],UDE_Truth[[#This Row],[ohneWissPos]]),UDE_Truth[[#This Row],[Sachbearbeiter]],UDE_Truth[[#This Row],[Bibliothek]]),0,1)</f>
        <v>1</v>
      </c>
      <c r="O109" t="str">
        <f>IF(UDE_Truth[[#This Row],[zählt]],IF(ISBLANK(UDE_Truth[[#This Row],[dochGefundenGrund]]),UDE_Truth[[#This Row],[Gefunden]],1),"")</f>
        <v/>
      </c>
      <c r="P109">
        <f>IF(AND(UDE_Truth[[#This Row],[zähltAuto]],ISBLANK(UDE_Truth[[#This Row],[zähltNichtGrund]])),1,0)</f>
        <v>0</v>
      </c>
      <c r="Q109" t="s">
        <v>8107</v>
      </c>
    </row>
    <row r="110" spans="1:19" x14ac:dyDescent="0.25">
      <c r="A110">
        <v>56783</v>
      </c>
      <c r="B110" t="s">
        <v>6530</v>
      </c>
      <c r="C110" t="s">
        <v>6531</v>
      </c>
      <c r="D110" t="s">
        <v>6532</v>
      </c>
      <c r="E110" t="s">
        <v>2</v>
      </c>
      <c r="F110" t="s">
        <v>2</v>
      </c>
      <c r="G110" t="s">
        <v>2</v>
      </c>
      <c r="H110" t="b">
        <f>LEN(UDE_Truth[[#This Row],[Position]])=0</f>
        <v>1</v>
      </c>
      <c r="I110" t="b">
        <f>LEN(UDE_Truth[[#This Row],[Institut]])=0</f>
        <v>1</v>
      </c>
      <c r="J110" t="b">
        <f>NOT(OR(ISNUMBER(SEARCH("wiss.",UDE_Truth[[#This Row],[Position]])),ISNUMBER(SEARCH("wissenschaftl",UDE_Truth[[#This Row],[Position]])),ISNUMBER(SEARCH("professor",UDE_Truth[[#This Row],[Position]]))))</f>
        <v>1</v>
      </c>
      <c r="K110" t="b">
        <f>OR(ISNUMBER(SEARCH("sachbearb",UDE_Truth[[#This Row],[Position]])),ISNUMBER(SEARCH("sachgebiet",UDE_Truth[[#This Row],[Position]])))</f>
        <v>0</v>
      </c>
      <c r="L110" t="b">
        <f>ISNUMBER(SEARCH("Universitätsbibliothek",UDE_Truth[[#This Row],[Position]]))</f>
        <v>0</v>
      </c>
      <c r="M110">
        <f>IF(COUNTIF(UDE_Found[Name],UDE_Truth[[#This Row],[Name]])=0,0,1)</f>
        <v>0</v>
      </c>
      <c r="N110">
        <f>IF(OR(UDE_Truth[[#This Row],[ohnePosition]],AND(UDE_Truth[[#This Row],[ohneInstitut]],UDE_Truth[[#This Row],[ohneWissPos]]),UDE_Truth[[#This Row],[Sachbearbeiter]],UDE_Truth[[#This Row],[Bibliothek]]),0,1)</f>
        <v>0</v>
      </c>
      <c r="O110" t="str">
        <f>IF(UDE_Truth[[#This Row],[zählt]],IF(ISBLANK(UDE_Truth[[#This Row],[dochGefundenGrund]]),UDE_Truth[[#This Row],[Gefunden]],1),"")</f>
        <v/>
      </c>
      <c r="P110">
        <f>IF(AND(UDE_Truth[[#This Row],[zähltAuto]],ISBLANK(UDE_Truth[[#This Row],[zähltNichtGrund]])),1,0)</f>
        <v>0</v>
      </c>
    </row>
    <row r="111" spans="1:19" x14ac:dyDescent="0.25">
      <c r="A111">
        <v>53484</v>
      </c>
      <c r="B111" t="s">
        <v>6533</v>
      </c>
      <c r="C111" t="s">
        <v>6534</v>
      </c>
      <c r="D111" t="s">
        <v>2</v>
      </c>
      <c r="E111" t="s">
        <v>6535</v>
      </c>
      <c r="F111" t="s">
        <v>6536</v>
      </c>
      <c r="G111" t="s">
        <v>1569</v>
      </c>
      <c r="H111" t="b">
        <f>LEN(UDE_Truth[[#This Row],[Position]])=0</f>
        <v>0</v>
      </c>
      <c r="I111" t="b">
        <f>LEN(UDE_Truth[[#This Row],[Institut]])=0</f>
        <v>0</v>
      </c>
      <c r="J111" t="b">
        <f>NOT(OR(ISNUMBER(SEARCH("wiss.",UDE_Truth[[#This Row],[Position]])),ISNUMBER(SEARCH("wissenschaftl",UDE_Truth[[#This Row],[Position]])),ISNUMBER(SEARCH("professor",UDE_Truth[[#This Row],[Position]]))))</f>
        <v>0</v>
      </c>
      <c r="K111" t="b">
        <f>OR(ISNUMBER(SEARCH("sachbearb",UDE_Truth[[#This Row],[Position]])),ISNUMBER(SEARCH("sachgebiet",UDE_Truth[[#This Row],[Position]])))</f>
        <v>0</v>
      </c>
      <c r="L111" t="b">
        <f>ISNUMBER(SEARCH("Universitätsbibliothek",UDE_Truth[[#This Row],[Position]]))</f>
        <v>0</v>
      </c>
      <c r="M111">
        <f>IF(COUNTIF(UDE_Found[Name],UDE_Truth[[#This Row],[Name]])=0,0,1)</f>
        <v>0</v>
      </c>
      <c r="N111">
        <f>IF(OR(UDE_Truth[[#This Row],[ohnePosition]],AND(UDE_Truth[[#This Row],[ohneInstitut]],UDE_Truth[[#This Row],[ohneWissPos]]),UDE_Truth[[#This Row],[Sachbearbeiter]],UDE_Truth[[#This Row],[Bibliothek]]),0,1)</f>
        <v>1</v>
      </c>
      <c r="O111" t="str">
        <f>IF(UDE_Truth[[#This Row],[zählt]],IF(ISBLANK(UDE_Truth[[#This Row],[dochGefundenGrund]]),UDE_Truth[[#This Row],[Gefunden]],1),"")</f>
        <v/>
      </c>
      <c r="P111">
        <f>IF(AND(UDE_Truth[[#This Row],[zähltAuto]],ISBLANK(UDE_Truth[[#This Row],[zähltNichtGrund]])),1,0)</f>
        <v>0</v>
      </c>
      <c r="Q111" t="s">
        <v>8274</v>
      </c>
    </row>
    <row r="112" spans="1:19" x14ac:dyDescent="0.25">
      <c r="A112">
        <v>60829</v>
      </c>
      <c r="B112" t="s">
        <v>4725</v>
      </c>
      <c r="C112" t="s">
        <v>4726</v>
      </c>
      <c r="D112" t="s">
        <v>2</v>
      </c>
      <c r="E112" t="s">
        <v>2</v>
      </c>
      <c r="F112" t="s">
        <v>6537</v>
      </c>
      <c r="G112" t="s">
        <v>152</v>
      </c>
      <c r="H112" t="b">
        <f>LEN(UDE_Truth[[#This Row],[Position]])=0</f>
        <v>0</v>
      </c>
      <c r="I112" t="b">
        <f>LEN(UDE_Truth[[#This Row],[Institut]])=0</f>
        <v>1</v>
      </c>
      <c r="J112" t="b">
        <f>NOT(OR(ISNUMBER(SEARCH("wiss.",UDE_Truth[[#This Row],[Position]])),ISNUMBER(SEARCH("wissenschaftl",UDE_Truth[[#This Row],[Position]])),ISNUMBER(SEARCH("professor",UDE_Truth[[#This Row],[Position]]))))</f>
        <v>0</v>
      </c>
      <c r="K112" t="b">
        <f>OR(ISNUMBER(SEARCH("sachbearb",UDE_Truth[[#This Row],[Position]])),ISNUMBER(SEARCH("sachgebiet",UDE_Truth[[#This Row],[Position]])))</f>
        <v>0</v>
      </c>
      <c r="L112" t="b">
        <f>ISNUMBER(SEARCH("Universitätsbibliothek",UDE_Truth[[#This Row],[Position]]))</f>
        <v>0</v>
      </c>
      <c r="M112">
        <f>IF(COUNTIF(UDE_Found[Name],UDE_Truth[[#This Row],[Name]])=0,0,1)</f>
        <v>1</v>
      </c>
      <c r="N112">
        <f>IF(OR(UDE_Truth[[#This Row],[ohnePosition]],AND(UDE_Truth[[#This Row],[ohneInstitut]],UDE_Truth[[#This Row],[ohneWissPos]]),UDE_Truth[[#This Row],[Sachbearbeiter]],UDE_Truth[[#This Row],[Bibliothek]]),0,1)</f>
        <v>1</v>
      </c>
      <c r="O112">
        <f>IF(UDE_Truth[[#This Row],[zählt]],IF(ISBLANK(UDE_Truth[[#This Row],[dochGefundenGrund]]),UDE_Truth[[#This Row],[Gefunden]],1),"")</f>
        <v>1</v>
      </c>
      <c r="P112">
        <f>IF(AND(UDE_Truth[[#This Row],[zähltAuto]],ISBLANK(UDE_Truth[[#This Row],[zähltNichtGrund]])),1,0)</f>
        <v>1</v>
      </c>
    </row>
    <row r="113" spans="1:28" x14ac:dyDescent="0.25">
      <c r="A113">
        <v>49769</v>
      </c>
      <c r="B113" t="s">
        <v>6538</v>
      </c>
      <c r="C113" t="s">
        <v>6539</v>
      </c>
      <c r="D113" t="s">
        <v>2</v>
      </c>
      <c r="E113" t="s">
        <v>6540</v>
      </c>
      <c r="F113" t="s">
        <v>6541</v>
      </c>
      <c r="G113" t="s">
        <v>3265</v>
      </c>
      <c r="H113" t="b">
        <f>LEN(UDE_Truth[[#This Row],[Position]])=0</f>
        <v>0</v>
      </c>
      <c r="I113" t="b">
        <f>LEN(UDE_Truth[[#This Row],[Institut]])=0</f>
        <v>0</v>
      </c>
      <c r="J113" t="b">
        <f>NOT(OR(ISNUMBER(SEARCH("wiss.",UDE_Truth[[#This Row],[Position]])),ISNUMBER(SEARCH("wissenschaftl",UDE_Truth[[#This Row],[Position]])),ISNUMBER(SEARCH("professor",UDE_Truth[[#This Row],[Position]]))))</f>
        <v>0</v>
      </c>
      <c r="K113" t="b">
        <f>OR(ISNUMBER(SEARCH("sachbearb",UDE_Truth[[#This Row],[Position]])),ISNUMBER(SEARCH("sachgebiet",UDE_Truth[[#This Row],[Position]])))</f>
        <v>0</v>
      </c>
      <c r="L113" t="b">
        <f>ISNUMBER(SEARCH("Universitätsbibliothek",UDE_Truth[[#This Row],[Position]]))</f>
        <v>0</v>
      </c>
      <c r="M113">
        <f>IF(COUNTIF(UDE_Found[Name],UDE_Truth[[#This Row],[Name]])=0,0,1)</f>
        <v>0</v>
      </c>
      <c r="N113">
        <f>IF(OR(UDE_Truth[[#This Row],[ohnePosition]],AND(UDE_Truth[[#This Row],[ohneInstitut]],UDE_Truth[[#This Row],[ohneWissPos]]),UDE_Truth[[#This Row],[Sachbearbeiter]],UDE_Truth[[#This Row],[Bibliothek]]),0,1)</f>
        <v>1</v>
      </c>
      <c r="O113" t="str">
        <f>IF(UDE_Truth[[#This Row],[zählt]],IF(ISBLANK(UDE_Truth[[#This Row],[dochGefundenGrund]]),UDE_Truth[[#This Row],[Gefunden]],1),"")</f>
        <v/>
      </c>
      <c r="P113">
        <f>IF(AND(UDE_Truth[[#This Row],[zähltAuto]],ISBLANK(UDE_Truth[[#This Row],[zähltNichtGrund]])),1,0)</f>
        <v>0</v>
      </c>
      <c r="Q113" t="s">
        <v>8274</v>
      </c>
    </row>
    <row r="114" spans="1:28" x14ac:dyDescent="0.25">
      <c r="A114">
        <v>56715</v>
      </c>
      <c r="B114" t="s">
        <v>4734</v>
      </c>
      <c r="C114" t="s">
        <v>6542</v>
      </c>
      <c r="D114" t="s">
        <v>2</v>
      </c>
      <c r="E114" t="s">
        <v>6306</v>
      </c>
      <c r="F114" t="s">
        <v>6543</v>
      </c>
      <c r="G114" t="s">
        <v>36</v>
      </c>
      <c r="H114" t="b">
        <f>LEN(UDE_Truth[[#This Row],[Position]])=0</f>
        <v>0</v>
      </c>
      <c r="I114" t="b">
        <f>LEN(UDE_Truth[[#This Row],[Institut]])=0</f>
        <v>0</v>
      </c>
      <c r="J114" t="b">
        <f>NOT(OR(ISNUMBER(SEARCH("wiss.",UDE_Truth[[#This Row],[Position]])),ISNUMBER(SEARCH("wissenschaftl",UDE_Truth[[#This Row],[Position]])),ISNUMBER(SEARCH("professor",UDE_Truth[[#This Row],[Position]]))))</f>
        <v>0</v>
      </c>
      <c r="K114" t="b">
        <f>OR(ISNUMBER(SEARCH("sachbearb",UDE_Truth[[#This Row],[Position]])),ISNUMBER(SEARCH("sachgebiet",UDE_Truth[[#This Row],[Position]])))</f>
        <v>0</v>
      </c>
      <c r="L114" t="b">
        <f>ISNUMBER(SEARCH("Universitätsbibliothek",UDE_Truth[[#This Row],[Position]]))</f>
        <v>0</v>
      </c>
      <c r="M114">
        <f>IF(COUNTIF(UDE_Found[Name],UDE_Truth[[#This Row],[Name]])=0,0,1)</f>
        <v>1</v>
      </c>
      <c r="N114">
        <f>IF(OR(UDE_Truth[[#This Row],[ohnePosition]],AND(UDE_Truth[[#This Row],[ohneInstitut]],UDE_Truth[[#This Row],[ohneWissPos]]),UDE_Truth[[#This Row],[Sachbearbeiter]],UDE_Truth[[#This Row],[Bibliothek]]),0,1)</f>
        <v>1</v>
      </c>
      <c r="O114">
        <f>IF(UDE_Truth[[#This Row],[zählt]],IF(ISBLANK(UDE_Truth[[#This Row],[dochGefundenGrund]]),UDE_Truth[[#This Row],[Gefunden]],1),"")</f>
        <v>1</v>
      </c>
      <c r="P114">
        <f>IF(AND(UDE_Truth[[#This Row],[zähltAuto]],ISBLANK(UDE_Truth[[#This Row],[zähltNichtGrund]])),1,0)</f>
        <v>1</v>
      </c>
    </row>
    <row r="115" spans="1:28" x14ac:dyDescent="0.25">
      <c r="A115">
        <v>62631</v>
      </c>
      <c r="B115" t="s">
        <v>6544</v>
      </c>
      <c r="C115" t="s">
        <v>6545</v>
      </c>
      <c r="D115" t="s">
        <v>2</v>
      </c>
      <c r="E115" t="s">
        <v>6306</v>
      </c>
      <c r="F115" t="s">
        <v>6546</v>
      </c>
      <c r="G115" t="s">
        <v>4000</v>
      </c>
      <c r="H115" t="b">
        <f>LEN(UDE_Truth[[#This Row],[Position]])=0</f>
        <v>0</v>
      </c>
      <c r="I115" t="b">
        <f>LEN(UDE_Truth[[#This Row],[Institut]])=0</f>
        <v>0</v>
      </c>
      <c r="J115" t="b">
        <f>NOT(OR(ISNUMBER(SEARCH("wiss.",UDE_Truth[[#This Row],[Position]])),ISNUMBER(SEARCH("wissenschaftl",UDE_Truth[[#This Row],[Position]])),ISNUMBER(SEARCH("professor",UDE_Truth[[#This Row],[Position]]))))</f>
        <v>1</v>
      </c>
      <c r="K115" t="b">
        <f>OR(ISNUMBER(SEARCH("sachbearb",UDE_Truth[[#This Row],[Position]])),ISNUMBER(SEARCH("sachgebiet",UDE_Truth[[#This Row],[Position]])))</f>
        <v>0</v>
      </c>
      <c r="L115" t="b">
        <f>ISNUMBER(SEARCH("Universitätsbibliothek",UDE_Truth[[#This Row],[Position]]))</f>
        <v>0</v>
      </c>
      <c r="M115">
        <f>IF(COUNTIF(UDE_Found[Name],UDE_Truth[[#This Row],[Name]])=0,0,1)</f>
        <v>0</v>
      </c>
      <c r="N115">
        <f>IF(OR(UDE_Truth[[#This Row],[ohnePosition]],AND(UDE_Truth[[#This Row],[ohneInstitut]],UDE_Truth[[#This Row],[ohneWissPos]]),UDE_Truth[[#This Row],[Sachbearbeiter]],UDE_Truth[[#This Row],[Bibliothek]]),0,1)</f>
        <v>1</v>
      </c>
      <c r="O115" t="str">
        <f>IF(UDE_Truth[[#This Row],[zählt]],IF(ISBLANK(UDE_Truth[[#This Row],[dochGefundenGrund]]),UDE_Truth[[#This Row],[Gefunden]],1),"")</f>
        <v/>
      </c>
      <c r="P115">
        <f>IF(AND(UDE_Truth[[#This Row],[zähltAuto]],ISBLANK(UDE_Truth[[#This Row],[zähltNichtGrund]])),1,0)</f>
        <v>0</v>
      </c>
      <c r="Q115" t="s">
        <v>8108</v>
      </c>
    </row>
    <row r="116" spans="1:28" x14ac:dyDescent="0.25">
      <c r="A116">
        <v>62863</v>
      </c>
      <c r="B116" t="s">
        <v>4737</v>
      </c>
      <c r="C116" t="s">
        <v>4738</v>
      </c>
      <c r="D116" t="s">
        <v>6547</v>
      </c>
      <c r="E116" t="s">
        <v>6341</v>
      </c>
      <c r="F116" t="s">
        <v>6536</v>
      </c>
      <c r="G116" t="s">
        <v>36</v>
      </c>
      <c r="H116" t="b">
        <f>LEN(UDE_Truth[[#This Row],[Position]])=0</f>
        <v>0</v>
      </c>
      <c r="I116" t="b">
        <f>LEN(UDE_Truth[[#This Row],[Institut]])=0</f>
        <v>0</v>
      </c>
      <c r="J116" t="b">
        <f>NOT(OR(ISNUMBER(SEARCH("wiss.",UDE_Truth[[#This Row],[Position]])),ISNUMBER(SEARCH("wissenschaftl",UDE_Truth[[#This Row],[Position]])),ISNUMBER(SEARCH("professor",UDE_Truth[[#This Row],[Position]]))))</f>
        <v>0</v>
      </c>
      <c r="K116" t="b">
        <f>OR(ISNUMBER(SEARCH("sachbearb",UDE_Truth[[#This Row],[Position]])),ISNUMBER(SEARCH("sachgebiet",UDE_Truth[[#This Row],[Position]])))</f>
        <v>0</v>
      </c>
      <c r="L116" t="b">
        <f>ISNUMBER(SEARCH("Universitätsbibliothek",UDE_Truth[[#This Row],[Position]]))</f>
        <v>0</v>
      </c>
      <c r="M116">
        <f>IF(COUNTIF(UDE_Found[Name],UDE_Truth[[#This Row],[Name]])=0,0,1)</f>
        <v>1</v>
      </c>
      <c r="N116">
        <f>IF(OR(UDE_Truth[[#This Row],[ohnePosition]],AND(UDE_Truth[[#This Row],[ohneInstitut]],UDE_Truth[[#This Row],[ohneWissPos]]),UDE_Truth[[#This Row],[Sachbearbeiter]],UDE_Truth[[#This Row],[Bibliothek]]),0,1)</f>
        <v>1</v>
      </c>
      <c r="O116">
        <f>IF(UDE_Truth[[#This Row],[zählt]],IF(ISBLANK(UDE_Truth[[#This Row],[dochGefundenGrund]]),UDE_Truth[[#This Row],[Gefunden]],1),"")</f>
        <v>1</v>
      </c>
      <c r="P116">
        <f>IF(AND(UDE_Truth[[#This Row],[zähltAuto]],ISBLANK(UDE_Truth[[#This Row],[zähltNichtGrund]])),1,0)</f>
        <v>1</v>
      </c>
    </row>
    <row r="117" spans="1:28" x14ac:dyDescent="0.25">
      <c r="A117">
        <v>48841</v>
      </c>
      <c r="B117" t="s">
        <v>6548</v>
      </c>
      <c r="C117" t="s">
        <v>6549</v>
      </c>
      <c r="D117" t="s">
        <v>2</v>
      </c>
      <c r="E117" t="s">
        <v>6550</v>
      </c>
      <c r="F117" t="s">
        <v>6551</v>
      </c>
      <c r="G117" t="s">
        <v>2</v>
      </c>
      <c r="H117" t="b">
        <f>LEN(UDE_Truth[[#This Row],[Position]])=0</f>
        <v>0</v>
      </c>
      <c r="I117" t="b">
        <f>LEN(UDE_Truth[[#This Row],[Institut]])=0</f>
        <v>0</v>
      </c>
      <c r="J117" t="b">
        <f>NOT(OR(ISNUMBER(SEARCH("wiss.",UDE_Truth[[#This Row],[Position]])),ISNUMBER(SEARCH("wissenschaftl",UDE_Truth[[#This Row],[Position]])),ISNUMBER(SEARCH("professor",UDE_Truth[[#This Row],[Position]]))))</f>
        <v>1</v>
      </c>
      <c r="K117" t="b">
        <f>OR(ISNUMBER(SEARCH("sachbearb",UDE_Truth[[#This Row],[Position]])),ISNUMBER(SEARCH("sachgebiet",UDE_Truth[[#This Row],[Position]])))</f>
        <v>0</v>
      </c>
      <c r="L117" t="b">
        <f>ISNUMBER(SEARCH("Universitätsbibliothek",UDE_Truth[[#This Row],[Position]]))</f>
        <v>0</v>
      </c>
      <c r="M117">
        <f>IF(COUNTIF(UDE_Found[Name],UDE_Truth[[#This Row],[Name]])=0,0,1)</f>
        <v>0</v>
      </c>
      <c r="N117">
        <f>IF(OR(UDE_Truth[[#This Row],[ohnePosition]],AND(UDE_Truth[[#This Row],[ohneInstitut]],UDE_Truth[[#This Row],[ohneWissPos]]),UDE_Truth[[#This Row],[Sachbearbeiter]],UDE_Truth[[#This Row],[Bibliothek]]),0,1)</f>
        <v>1</v>
      </c>
      <c r="O117" t="str">
        <f>IF(UDE_Truth[[#This Row],[zählt]],IF(ISBLANK(UDE_Truth[[#This Row],[dochGefundenGrund]]),UDE_Truth[[#This Row],[Gefunden]],1),"")</f>
        <v/>
      </c>
      <c r="P117">
        <f>IF(AND(UDE_Truth[[#This Row],[zähltAuto]],ISBLANK(UDE_Truth[[#This Row],[zähltNichtGrund]])),1,0)</f>
        <v>0</v>
      </c>
      <c r="Q117" t="s">
        <v>8289</v>
      </c>
    </row>
    <row r="118" spans="1:28" x14ac:dyDescent="0.25">
      <c r="A118">
        <v>10735</v>
      </c>
      <c r="B118" t="s">
        <v>4741</v>
      </c>
      <c r="C118" t="s">
        <v>6552</v>
      </c>
      <c r="D118" t="s">
        <v>6553</v>
      </c>
      <c r="E118" t="s">
        <v>2</v>
      </c>
      <c r="F118" t="s">
        <v>2</v>
      </c>
      <c r="G118" t="s">
        <v>6554</v>
      </c>
      <c r="H118" t="b">
        <f>LEN(UDE_Truth[[#This Row],[Position]])=0</f>
        <v>1</v>
      </c>
      <c r="I118" t="b">
        <f>LEN(UDE_Truth[[#This Row],[Institut]])=0</f>
        <v>1</v>
      </c>
      <c r="J118" t="b">
        <f>NOT(OR(ISNUMBER(SEARCH("wiss.",UDE_Truth[[#This Row],[Position]])),ISNUMBER(SEARCH("wissenschaftl",UDE_Truth[[#This Row],[Position]])),ISNUMBER(SEARCH("professor",UDE_Truth[[#This Row],[Position]]))))</f>
        <v>1</v>
      </c>
      <c r="K118" t="b">
        <f>OR(ISNUMBER(SEARCH("sachbearb",UDE_Truth[[#This Row],[Position]])),ISNUMBER(SEARCH("sachgebiet",UDE_Truth[[#This Row],[Position]])))</f>
        <v>0</v>
      </c>
      <c r="L118" t="b">
        <f>ISNUMBER(SEARCH("Universitätsbibliothek",UDE_Truth[[#This Row],[Position]]))</f>
        <v>0</v>
      </c>
      <c r="M118">
        <f>IF(COUNTIF(UDE_Found[Name],UDE_Truth[[#This Row],[Name]])=0,0,1)</f>
        <v>1</v>
      </c>
      <c r="N118">
        <f>IF(OR(UDE_Truth[[#This Row],[ohnePosition]],AND(UDE_Truth[[#This Row],[ohneInstitut]],UDE_Truth[[#This Row],[ohneWissPos]]),UDE_Truth[[#This Row],[Sachbearbeiter]],UDE_Truth[[#This Row],[Bibliothek]]),0,1)</f>
        <v>0</v>
      </c>
      <c r="O118" t="str">
        <f>IF(UDE_Truth[[#This Row],[zählt]],IF(ISBLANK(UDE_Truth[[#This Row],[dochGefundenGrund]]),UDE_Truth[[#This Row],[Gefunden]],1),"")</f>
        <v/>
      </c>
      <c r="P118">
        <f>IF(AND(UDE_Truth[[#This Row],[zähltAuto]],ISBLANK(UDE_Truth[[#This Row],[zähltNichtGrund]])),1,0)</f>
        <v>0</v>
      </c>
    </row>
    <row r="119" spans="1:28" x14ac:dyDescent="0.25">
      <c r="A119">
        <v>57973</v>
      </c>
      <c r="B119" t="s">
        <v>6555</v>
      </c>
      <c r="C119" t="s">
        <v>6556</v>
      </c>
      <c r="D119" t="s">
        <v>2</v>
      </c>
      <c r="E119" t="s">
        <v>6341</v>
      </c>
      <c r="F119" t="s">
        <v>6536</v>
      </c>
      <c r="G119" t="s">
        <v>36</v>
      </c>
      <c r="H119" t="b">
        <f>LEN(UDE_Truth[[#This Row],[Position]])=0</f>
        <v>0</v>
      </c>
      <c r="I119" t="b">
        <f>LEN(UDE_Truth[[#This Row],[Institut]])=0</f>
        <v>0</v>
      </c>
      <c r="J119" t="b">
        <f>NOT(OR(ISNUMBER(SEARCH("wiss.",UDE_Truth[[#This Row],[Position]])),ISNUMBER(SEARCH("wissenschaftl",UDE_Truth[[#This Row],[Position]])),ISNUMBER(SEARCH("professor",UDE_Truth[[#This Row],[Position]]))))</f>
        <v>0</v>
      </c>
      <c r="K119" t="b">
        <f>OR(ISNUMBER(SEARCH("sachbearb",UDE_Truth[[#This Row],[Position]])),ISNUMBER(SEARCH("sachgebiet",UDE_Truth[[#This Row],[Position]])))</f>
        <v>0</v>
      </c>
      <c r="L119" t="b">
        <f>ISNUMBER(SEARCH("Universitätsbibliothek",UDE_Truth[[#This Row],[Position]]))</f>
        <v>0</v>
      </c>
      <c r="M119">
        <f>IF(COUNTIF(UDE_Found[Name],UDE_Truth[[#This Row],[Name]])=0,0,1)</f>
        <v>0</v>
      </c>
      <c r="N119">
        <f>IF(OR(UDE_Truth[[#This Row],[ohnePosition]],AND(UDE_Truth[[#This Row],[ohneInstitut]],UDE_Truth[[#This Row],[ohneWissPos]]),UDE_Truth[[#This Row],[Sachbearbeiter]],UDE_Truth[[#This Row],[Bibliothek]]),0,1)</f>
        <v>1</v>
      </c>
      <c r="O119" t="str">
        <f>IF(UDE_Truth[[#This Row],[zählt]],IF(ISBLANK(UDE_Truth[[#This Row],[dochGefundenGrund]]),UDE_Truth[[#This Row],[Gefunden]],1),"")</f>
        <v/>
      </c>
      <c r="P119">
        <f>IF(AND(UDE_Truth[[#This Row],[zähltAuto]],ISBLANK(UDE_Truth[[#This Row],[zähltNichtGrund]])),1,0)</f>
        <v>0</v>
      </c>
      <c r="Q119" t="s">
        <v>8274</v>
      </c>
    </row>
    <row r="120" spans="1:28" x14ac:dyDescent="0.25">
      <c r="A120">
        <v>10712</v>
      </c>
      <c r="B120" t="s">
        <v>4746</v>
      </c>
      <c r="C120" t="s">
        <v>6557</v>
      </c>
      <c r="D120" t="s">
        <v>2</v>
      </c>
      <c r="E120" t="s">
        <v>6558</v>
      </c>
      <c r="F120" t="s">
        <v>6559</v>
      </c>
      <c r="G120" t="s">
        <v>191</v>
      </c>
      <c r="H120" t="b">
        <f>LEN(UDE_Truth[[#This Row],[Position]])=0</f>
        <v>0</v>
      </c>
      <c r="I120" t="b">
        <f>LEN(UDE_Truth[[#This Row],[Institut]])=0</f>
        <v>0</v>
      </c>
      <c r="J120" t="b">
        <f>NOT(OR(ISNUMBER(SEARCH("wiss.",UDE_Truth[[#This Row],[Position]])),ISNUMBER(SEARCH("wissenschaftl",UDE_Truth[[#This Row],[Position]])),ISNUMBER(SEARCH("professor",UDE_Truth[[#This Row],[Position]]))))</f>
        <v>1</v>
      </c>
      <c r="K120" t="b">
        <f>OR(ISNUMBER(SEARCH("sachbearb",UDE_Truth[[#This Row],[Position]])),ISNUMBER(SEARCH("sachgebiet",UDE_Truth[[#This Row],[Position]])))</f>
        <v>0</v>
      </c>
      <c r="L120" t="b">
        <f>ISNUMBER(SEARCH("Universitätsbibliothek",UDE_Truth[[#This Row],[Position]]))</f>
        <v>0</v>
      </c>
      <c r="M120">
        <f>IF(COUNTIF(UDE_Found[Name],UDE_Truth[[#This Row],[Name]])=0,0,1)</f>
        <v>1</v>
      </c>
      <c r="N120">
        <f>IF(OR(UDE_Truth[[#This Row],[ohnePosition]],AND(UDE_Truth[[#This Row],[ohneInstitut]],UDE_Truth[[#This Row],[ohneWissPos]]),UDE_Truth[[#This Row],[Sachbearbeiter]],UDE_Truth[[#This Row],[Bibliothek]]),0,1)</f>
        <v>1</v>
      </c>
      <c r="O120">
        <f>IF(UDE_Truth[[#This Row],[zählt]],IF(ISBLANK(UDE_Truth[[#This Row],[dochGefundenGrund]]),UDE_Truth[[#This Row],[Gefunden]],1),"")</f>
        <v>1</v>
      </c>
      <c r="P120">
        <f>IF(AND(UDE_Truth[[#This Row],[zähltAuto]],ISBLANK(UDE_Truth[[#This Row],[zähltNichtGrund]])),1,0)</f>
        <v>1</v>
      </c>
    </row>
    <row r="121" spans="1:28" x14ac:dyDescent="0.25">
      <c r="A121">
        <v>59860</v>
      </c>
      <c r="B121" t="s">
        <v>6560</v>
      </c>
      <c r="C121" t="s">
        <v>6561</v>
      </c>
      <c r="D121" t="s">
        <v>2</v>
      </c>
      <c r="E121" t="s">
        <v>6562</v>
      </c>
      <c r="F121" t="s">
        <v>6563</v>
      </c>
      <c r="G121" t="s">
        <v>36</v>
      </c>
      <c r="H121" t="b">
        <f>LEN(UDE_Truth[[#This Row],[Position]])=0</f>
        <v>0</v>
      </c>
      <c r="I121" t="b">
        <f>LEN(UDE_Truth[[#This Row],[Institut]])=0</f>
        <v>0</v>
      </c>
      <c r="J121" t="b">
        <f>NOT(OR(ISNUMBER(SEARCH("wiss.",UDE_Truth[[#This Row],[Position]])),ISNUMBER(SEARCH("wissenschaftl",UDE_Truth[[#This Row],[Position]])),ISNUMBER(SEARCH("professor",UDE_Truth[[#This Row],[Position]]))))</f>
        <v>0</v>
      </c>
      <c r="K121" t="b">
        <f>OR(ISNUMBER(SEARCH("sachbearb",UDE_Truth[[#This Row],[Position]])),ISNUMBER(SEARCH("sachgebiet",UDE_Truth[[#This Row],[Position]])))</f>
        <v>0</v>
      </c>
      <c r="L121" t="b">
        <f>ISNUMBER(SEARCH("Universitätsbibliothek",UDE_Truth[[#This Row],[Position]]))</f>
        <v>0</v>
      </c>
      <c r="M121">
        <f>IF(COUNTIF(UDE_Found[Name],UDE_Truth[[#This Row],[Name]])=0,0,1)</f>
        <v>0</v>
      </c>
      <c r="N121">
        <f>IF(OR(UDE_Truth[[#This Row],[ohnePosition]],AND(UDE_Truth[[#This Row],[ohneInstitut]],UDE_Truth[[#This Row],[ohneWissPos]]),UDE_Truth[[#This Row],[Sachbearbeiter]],UDE_Truth[[#This Row],[Bibliothek]]),0,1)</f>
        <v>1</v>
      </c>
      <c r="O121">
        <f>IF(UDE_Truth[[#This Row],[zählt]],IF(ISBLANK(UDE_Truth[[#This Row],[dochGefundenGrund]]),UDE_Truth[[#This Row],[Gefunden]],1),"")</f>
        <v>0</v>
      </c>
      <c r="P121">
        <f>IF(AND(UDE_Truth[[#This Row],[zähltAuto]],ISBLANK(UDE_Truth[[#This Row],[zähltNichtGrund]])),1,0)</f>
        <v>1</v>
      </c>
      <c r="S121" t="s">
        <v>8278</v>
      </c>
      <c r="AB121" s="2" t="s">
        <v>8308</v>
      </c>
    </row>
    <row r="122" spans="1:28" x14ac:dyDescent="0.25">
      <c r="A122">
        <v>62985</v>
      </c>
      <c r="B122" t="s">
        <v>4750</v>
      </c>
      <c r="C122" t="s">
        <v>6564</v>
      </c>
      <c r="D122" t="s">
        <v>2</v>
      </c>
      <c r="E122" t="s">
        <v>2</v>
      </c>
      <c r="F122" t="s">
        <v>6565</v>
      </c>
      <c r="G122" t="s">
        <v>0</v>
      </c>
      <c r="H122" t="b">
        <f>LEN(UDE_Truth[[#This Row],[Position]])=0</f>
        <v>0</v>
      </c>
      <c r="I122" t="b">
        <f>LEN(UDE_Truth[[#This Row],[Institut]])=0</f>
        <v>1</v>
      </c>
      <c r="J122" t="b">
        <f>NOT(OR(ISNUMBER(SEARCH("wiss.",UDE_Truth[[#This Row],[Position]])),ISNUMBER(SEARCH("wissenschaftl",UDE_Truth[[#This Row],[Position]])),ISNUMBER(SEARCH("professor",UDE_Truth[[#This Row],[Position]]))))</f>
        <v>1</v>
      </c>
      <c r="K122" t="b">
        <f>OR(ISNUMBER(SEARCH("sachbearb",UDE_Truth[[#This Row],[Position]])),ISNUMBER(SEARCH("sachgebiet",UDE_Truth[[#This Row],[Position]])))</f>
        <v>0</v>
      </c>
      <c r="L122" t="b">
        <f>ISNUMBER(SEARCH("Universitätsbibliothek",UDE_Truth[[#This Row],[Position]]))</f>
        <v>0</v>
      </c>
      <c r="M122">
        <f>IF(COUNTIF(UDE_Found[Name],UDE_Truth[[#This Row],[Name]])=0,0,1)</f>
        <v>1</v>
      </c>
      <c r="N122">
        <f>IF(OR(UDE_Truth[[#This Row],[ohnePosition]],AND(UDE_Truth[[#This Row],[ohneInstitut]],UDE_Truth[[#This Row],[ohneWissPos]]),UDE_Truth[[#This Row],[Sachbearbeiter]],UDE_Truth[[#This Row],[Bibliothek]]),0,1)</f>
        <v>0</v>
      </c>
      <c r="O122" t="str">
        <f>IF(UDE_Truth[[#This Row],[zählt]],IF(ISBLANK(UDE_Truth[[#This Row],[dochGefundenGrund]]),UDE_Truth[[#This Row],[Gefunden]],1),"")</f>
        <v/>
      </c>
      <c r="P122">
        <f>IF(AND(UDE_Truth[[#This Row],[zähltAuto]],ISBLANK(UDE_Truth[[#This Row],[zähltNichtGrund]])),1,0)</f>
        <v>0</v>
      </c>
    </row>
    <row r="123" spans="1:28" x14ac:dyDescent="0.25">
      <c r="A123">
        <v>52476</v>
      </c>
      <c r="B123" t="s">
        <v>6566</v>
      </c>
      <c r="C123" t="s">
        <v>6567</v>
      </c>
      <c r="D123" t="s">
        <v>6568</v>
      </c>
      <c r="E123" t="s">
        <v>6569</v>
      </c>
      <c r="F123" t="s">
        <v>2</v>
      </c>
      <c r="G123" t="s">
        <v>0</v>
      </c>
      <c r="H123" t="b">
        <f>LEN(UDE_Truth[[#This Row],[Position]])=0</f>
        <v>1</v>
      </c>
      <c r="I123" t="b">
        <f>LEN(UDE_Truth[[#This Row],[Institut]])=0</f>
        <v>0</v>
      </c>
      <c r="J123" t="b">
        <f>NOT(OR(ISNUMBER(SEARCH("wiss.",UDE_Truth[[#This Row],[Position]])),ISNUMBER(SEARCH("wissenschaftl",UDE_Truth[[#This Row],[Position]])),ISNUMBER(SEARCH("professor",UDE_Truth[[#This Row],[Position]]))))</f>
        <v>1</v>
      </c>
      <c r="K123" t="b">
        <f>OR(ISNUMBER(SEARCH("sachbearb",UDE_Truth[[#This Row],[Position]])),ISNUMBER(SEARCH("sachgebiet",UDE_Truth[[#This Row],[Position]])))</f>
        <v>0</v>
      </c>
      <c r="L123" t="b">
        <f>ISNUMBER(SEARCH("Universitätsbibliothek",UDE_Truth[[#This Row],[Position]]))</f>
        <v>0</v>
      </c>
      <c r="M123">
        <f>IF(COUNTIF(UDE_Found[Name],UDE_Truth[[#This Row],[Name]])=0,0,1)</f>
        <v>0</v>
      </c>
      <c r="N123">
        <f>IF(OR(UDE_Truth[[#This Row],[ohnePosition]],AND(UDE_Truth[[#This Row],[ohneInstitut]],UDE_Truth[[#This Row],[ohneWissPos]]),UDE_Truth[[#This Row],[Sachbearbeiter]],UDE_Truth[[#This Row],[Bibliothek]]),0,1)</f>
        <v>0</v>
      </c>
      <c r="O123" t="str">
        <f>IF(UDE_Truth[[#This Row],[zählt]],IF(ISBLANK(UDE_Truth[[#This Row],[dochGefundenGrund]]),UDE_Truth[[#This Row],[Gefunden]],1),"")</f>
        <v/>
      </c>
      <c r="P123">
        <f>IF(AND(UDE_Truth[[#This Row],[zähltAuto]],ISBLANK(UDE_Truth[[#This Row],[zähltNichtGrund]])),1,0)</f>
        <v>0</v>
      </c>
    </row>
    <row r="124" spans="1:28" x14ac:dyDescent="0.25">
      <c r="A124">
        <v>10443</v>
      </c>
      <c r="B124" t="s">
        <v>4754</v>
      </c>
      <c r="C124" t="s">
        <v>4755</v>
      </c>
      <c r="D124" t="s">
        <v>6570</v>
      </c>
      <c r="E124" t="s">
        <v>6540</v>
      </c>
      <c r="F124" t="s">
        <v>6571</v>
      </c>
      <c r="G124" t="s">
        <v>0</v>
      </c>
      <c r="H124" t="b">
        <f>LEN(UDE_Truth[[#This Row],[Position]])=0</f>
        <v>0</v>
      </c>
      <c r="I124" t="b">
        <f>LEN(UDE_Truth[[#This Row],[Institut]])=0</f>
        <v>0</v>
      </c>
      <c r="J124" t="b">
        <f>NOT(OR(ISNUMBER(SEARCH("wiss.",UDE_Truth[[#This Row],[Position]])),ISNUMBER(SEARCH("wissenschaftl",UDE_Truth[[#This Row],[Position]])),ISNUMBER(SEARCH("professor",UDE_Truth[[#This Row],[Position]]))))</f>
        <v>0</v>
      </c>
      <c r="K124" t="b">
        <f>OR(ISNUMBER(SEARCH("sachbearb",UDE_Truth[[#This Row],[Position]])),ISNUMBER(SEARCH("sachgebiet",UDE_Truth[[#This Row],[Position]])))</f>
        <v>0</v>
      </c>
      <c r="L124" t="b">
        <f>ISNUMBER(SEARCH("Universitätsbibliothek",UDE_Truth[[#This Row],[Position]]))</f>
        <v>0</v>
      </c>
      <c r="M124">
        <f>IF(COUNTIF(UDE_Found[Name],UDE_Truth[[#This Row],[Name]])=0,0,1)</f>
        <v>1</v>
      </c>
      <c r="N124">
        <f>IF(OR(UDE_Truth[[#This Row],[ohnePosition]],AND(UDE_Truth[[#This Row],[ohneInstitut]],UDE_Truth[[#This Row],[ohneWissPos]]),UDE_Truth[[#This Row],[Sachbearbeiter]],UDE_Truth[[#This Row],[Bibliothek]]),0,1)</f>
        <v>1</v>
      </c>
      <c r="O124">
        <f>IF(UDE_Truth[[#This Row],[zählt]],IF(ISBLANK(UDE_Truth[[#This Row],[dochGefundenGrund]]),UDE_Truth[[#This Row],[Gefunden]],1),"")</f>
        <v>1</v>
      </c>
      <c r="P124">
        <f>IF(AND(UDE_Truth[[#This Row],[zähltAuto]],ISBLANK(UDE_Truth[[#This Row],[zähltNichtGrund]])),1,0)</f>
        <v>1</v>
      </c>
    </row>
    <row r="125" spans="1:28" x14ac:dyDescent="0.25">
      <c r="A125">
        <v>62261</v>
      </c>
      <c r="B125" t="s">
        <v>6572</v>
      </c>
      <c r="C125" t="s">
        <v>6573</v>
      </c>
      <c r="D125" t="s">
        <v>2</v>
      </c>
      <c r="E125" t="s">
        <v>6574</v>
      </c>
      <c r="F125" t="s">
        <v>6575</v>
      </c>
      <c r="G125" t="s">
        <v>2</v>
      </c>
      <c r="H125" t="b">
        <f>LEN(UDE_Truth[[#This Row],[Position]])=0</f>
        <v>0</v>
      </c>
      <c r="I125" t="b">
        <f>LEN(UDE_Truth[[#This Row],[Institut]])=0</f>
        <v>0</v>
      </c>
      <c r="J125" t="b">
        <f>NOT(OR(ISNUMBER(SEARCH("wiss.",UDE_Truth[[#This Row],[Position]])),ISNUMBER(SEARCH("wissenschaftl",UDE_Truth[[#This Row],[Position]])),ISNUMBER(SEARCH("professor",UDE_Truth[[#This Row],[Position]]))))</f>
        <v>0</v>
      </c>
      <c r="K125" t="b">
        <f>OR(ISNUMBER(SEARCH("sachbearb",UDE_Truth[[#This Row],[Position]])),ISNUMBER(SEARCH("sachgebiet",UDE_Truth[[#This Row],[Position]])))</f>
        <v>0</v>
      </c>
      <c r="L125" t="b">
        <f>ISNUMBER(SEARCH("Universitätsbibliothek",UDE_Truth[[#This Row],[Position]]))</f>
        <v>0</v>
      </c>
      <c r="M125">
        <f>IF(COUNTIF(UDE_Found[Name],UDE_Truth[[#This Row],[Name]])=0,0,1)</f>
        <v>0</v>
      </c>
      <c r="N125">
        <f>IF(OR(UDE_Truth[[#This Row],[ohnePosition]],AND(UDE_Truth[[#This Row],[ohneInstitut]],UDE_Truth[[#This Row],[ohneWissPos]]),UDE_Truth[[#This Row],[Sachbearbeiter]],UDE_Truth[[#This Row],[Bibliothek]]),0,1)</f>
        <v>1</v>
      </c>
      <c r="O125" t="str">
        <f>IF(UDE_Truth[[#This Row],[zählt]],IF(ISBLANK(UDE_Truth[[#This Row],[dochGefundenGrund]]),UDE_Truth[[#This Row],[Gefunden]],1),"")</f>
        <v/>
      </c>
      <c r="P125">
        <f>IF(AND(UDE_Truth[[#This Row],[zähltAuto]],ISBLANK(UDE_Truth[[#This Row],[zähltNichtGrund]])),1,0)</f>
        <v>0</v>
      </c>
      <c r="Q125" t="s">
        <v>8109</v>
      </c>
    </row>
    <row r="126" spans="1:28" x14ac:dyDescent="0.25">
      <c r="A126">
        <v>59289</v>
      </c>
      <c r="B126" t="s">
        <v>6576</v>
      </c>
      <c r="C126" t="s">
        <v>6577</v>
      </c>
      <c r="D126" t="s">
        <v>2</v>
      </c>
      <c r="E126" t="s">
        <v>6269</v>
      </c>
      <c r="F126" t="s">
        <v>2</v>
      </c>
      <c r="G126" t="s">
        <v>2</v>
      </c>
      <c r="H126" t="b">
        <f>LEN(UDE_Truth[[#This Row],[Position]])=0</f>
        <v>1</v>
      </c>
      <c r="I126" t="b">
        <f>LEN(UDE_Truth[[#This Row],[Institut]])=0</f>
        <v>0</v>
      </c>
      <c r="J126" t="b">
        <f>NOT(OR(ISNUMBER(SEARCH("wiss.",UDE_Truth[[#This Row],[Position]])),ISNUMBER(SEARCH("wissenschaftl",UDE_Truth[[#This Row],[Position]])),ISNUMBER(SEARCH("professor",UDE_Truth[[#This Row],[Position]]))))</f>
        <v>1</v>
      </c>
      <c r="K126" t="b">
        <f>OR(ISNUMBER(SEARCH("sachbearb",UDE_Truth[[#This Row],[Position]])),ISNUMBER(SEARCH("sachgebiet",UDE_Truth[[#This Row],[Position]])))</f>
        <v>0</v>
      </c>
      <c r="L126" t="b">
        <f>ISNUMBER(SEARCH("Universitätsbibliothek",UDE_Truth[[#This Row],[Position]]))</f>
        <v>0</v>
      </c>
      <c r="M126">
        <f>IF(COUNTIF(UDE_Found[Name],UDE_Truth[[#This Row],[Name]])=0,0,1)</f>
        <v>0</v>
      </c>
      <c r="N126">
        <f>IF(OR(UDE_Truth[[#This Row],[ohnePosition]],AND(UDE_Truth[[#This Row],[ohneInstitut]],UDE_Truth[[#This Row],[ohneWissPos]]),UDE_Truth[[#This Row],[Sachbearbeiter]],UDE_Truth[[#This Row],[Bibliothek]]),0,1)</f>
        <v>0</v>
      </c>
      <c r="O126" t="str">
        <f>IF(UDE_Truth[[#This Row],[zählt]],IF(ISBLANK(UDE_Truth[[#This Row],[dochGefundenGrund]]),UDE_Truth[[#This Row],[Gefunden]],1),"")</f>
        <v/>
      </c>
      <c r="P126">
        <f>IF(AND(UDE_Truth[[#This Row],[zähltAuto]],ISBLANK(UDE_Truth[[#This Row],[zähltNichtGrund]])),1,0)</f>
        <v>0</v>
      </c>
      <c r="Q126" t="s">
        <v>8274</v>
      </c>
    </row>
    <row r="127" spans="1:28" x14ac:dyDescent="0.25">
      <c r="A127">
        <v>61283</v>
      </c>
      <c r="B127" t="s">
        <v>6578</v>
      </c>
      <c r="C127" t="s">
        <v>6579</v>
      </c>
      <c r="D127" t="s">
        <v>2</v>
      </c>
      <c r="E127" t="s">
        <v>2</v>
      </c>
      <c r="F127" t="s">
        <v>6580</v>
      </c>
      <c r="G127" t="s">
        <v>2</v>
      </c>
      <c r="H127" t="b">
        <f>LEN(UDE_Truth[[#This Row],[Position]])=0</f>
        <v>0</v>
      </c>
      <c r="I127" t="b">
        <f>LEN(UDE_Truth[[#This Row],[Institut]])=0</f>
        <v>1</v>
      </c>
      <c r="J127" t="b">
        <f>NOT(OR(ISNUMBER(SEARCH("wiss.",UDE_Truth[[#This Row],[Position]])),ISNUMBER(SEARCH("wissenschaftl",UDE_Truth[[#This Row],[Position]])),ISNUMBER(SEARCH("professor",UDE_Truth[[#This Row],[Position]]))))</f>
        <v>1</v>
      </c>
      <c r="K127" t="b">
        <f>OR(ISNUMBER(SEARCH("sachbearb",UDE_Truth[[#This Row],[Position]])),ISNUMBER(SEARCH("sachgebiet",UDE_Truth[[#This Row],[Position]])))</f>
        <v>0</v>
      </c>
      <c r="L127" t="b">
        <f>ISNUMBER(SEARCH("Universitätsbibliothek",UDE_Truth[[#This Row],[Position]]))</f>
        <v>0</v>
      </c>
      <c r="M127">
        <f>IF(COUNTIF(UDE_Found[Name],UDE_Truth[[#This Row],[Name]])=0,0,1)</f>
        <v>0</v>
      </c>
      <c r="N127">
        <f>IF(OR(UDE_Truth[[#This Row],[ohnePosition]],AND(UDE_Truth[[#This Row],[ohneInstitut]],UDE_Truth[[#This Row],[ohneWissPos]]),UDE_Truth[[#This Row],[Sachbearbeiter]],UDE_Truth[[#This Row],[Bibliothek]]),0,1)</f>
        <v>0</v>
      </c>
      <c r="O127" t="str">
        <f>IF(UDE_Truth[[#This Row],[zählt]],IF(ISBLANK(UDE_Truth[[#This Row],[dochGefundenGrund]]),UDE_Truth[[#This Row],[Gefunden]],1),"")</f>
        <v/>
      </c>
      <c r="P127">
        <f>IF(AND(UDE_Truth[[#This Row],[zähltAuto]],ISBLANK(UDE_Truth[[#This Row],[zähltNichtGrund]])),1,0)</f>
        <v>0</v>
      </c>
      <c r="Q127" t="s">
        <v>8274</v>
      </c>
    </row>
    <row r="128" spans="1:28" x14ac:dyDescent="0.25">
      <c r="A128">
        <v>48075</v>
      </c>
      <c r="B128" t="s">
        <v>6581</v>
      </c>
      <c r="C128" t="s">
        <v>6582</v>
      </c>
      <c r="D128" t="s">
        <v>2</v>
      </c>
      <c r="E128" t="s">
        <v>2</v>
      </c>
      <c r="F128" t="s">
        <v>2</v>
      </c>
      <c r="G128" t="s">
        <v>2</v>
      </c>
      <c r="H128" t="b">
        <f>LEN(UDE_Truth[[#This Row],[Position]])=0</f>
        <v>1</v>
      </c>
      <c r="I128" t="b">
        <f>LEN(UDE_Truth[[#This Row],[Institut]])=0</f>
        <v>1</v>
      </c>
      <c r="J128" t="b">
        <f>NOT(OR(ISNUMBER(SEARCH("wiss.",UDE_Truth[[#This Row],[Position]])),ISNUMBER(SEARCH("wissenschaftl",UDE_Truth[[#This Row],[Position]])),ISNUMBER(SEARCH("professor",UDE_Truth[[#This Row],[Position]]))))</f>
        <v>1</v>
      </c>
      <c r="K128" t="b">
        <f>OR(ISNUMBER(SEARCH("sachbearb",UDE_Truth[[#This Row],[Position]])),ISNUMBER(SEARCH("sachgebiet",UDE_Truth[[#This Row],[Position]])))</f>
        <v>0</v>
      </c>
      <c r="L128" t="b">
        <f>ISNUMBER(SEARCH("Universitätsbibliothek",UDE_Truth[[#This Row],[Position]]))</f>
        <v>0</v>
      </c>
      <c r="M128">
        <f>IF(COUNTIF(UDE_Found[Name],UDE_Truth[[#This Row],[Name]])=0,0,1)</f>
        <v>0</v>
      </c>
      <c r="N128">
        <f>IF(OR(UDE_Truth[[#This Row],[ohnePosition]],AND(UDE_Truth[[#This Row],[ohneInstitut]],UDE_Truth[[#This Row],[ohneWissPos]]),UDE_Truth[[#This Row],[Sachbearbeiter]],UDE_Truth[[#This Row],[Bibliothek]]),0,1)</f>
        <v>0</v>
      </c>
      <c r="O128" t="str">
        <f>IF(UDE_Truth[[#This Row],[zählt]],IF(ISBLANK(UDE_Truth[[#This Row],[dochGefundenGrund]]),UDE_Truth[[#This Row],[Gefunden]],1),"")</f>
        <v/>
      </c>
      <c r="P128">
        <f>IF(AND(UDE_Truth[[#This Row],[zähltAuto]],ISBLANK(UDE_Truth[[#This Row],[zähltNichtGrund]])),1,0)</f>
        <v>0</v>
      </c>
      <c r="Q128" t="s">
        <v>8274</v>
      </c>
    </row>
    <row r="129" spans="1:28" x14ac:dyDescent="0.25">
      <c r="A129">
        <v>58582</v>
      </c>
      <c r="B129" t="s">
        <v>6583</v>
      </c>
      <c r="C129" t="s">
        <v>6584</v>
      </c>
      <c r="D129" t="s">
        <v>2</v>
      </c>
      <c r="E129" t="s">
        <v>2</v>
      </c>
      <c r="F129" t="s">
        <v>6585</v>
      </c>
      <c r="G129" t="s">
        <v>2</v>
      </c>
      <c r="H129" t="b">
        <f>LEN(UDE_Truth[[#This Row],[Position]])=0</f>
        <v>0</v>
      </c>
      <c r="I129" t="b">
        <f>LEN(UDE_Truth[[#This Row],[Institut]])=0</f>
        <v>1</v>
      </c>
      <c r="J129" t="b">
        <f>NOT(OR(ISNUMBER(SEARCH("wiss.",UDE_Truth[[#This Row],[Position]])),ISNUMBER(SEARCH("wissenschaftl",UDE_Truth[[#This Row],[Position]])),ISNUMBER(SEARCH("professor",UDE_Truth[[#This Row],[Position]]))))</f>
        <v>1</v>
      </c>
      <c r="K129" t="b">
        <f>OR(ISNUMBER(SEARCH("sachbearb",UDE_Truth[[#This Row],[Position]])),ISNUMBER(SEARCH("sachgebiet",UDE_Truth[[#This Row],[Position]])))</f>
        <v>0</v>
      </c>
      <c r="L129" t="b">
        <f>ISNUMBER(SEARCH("Universitätsbibliothek",UDE_Truth[[#This Row],[Position]]))</f>
        <v>0</v>
      </c>
      <c r="M129">
        <f>IF(COUNTIF(UDE_Found[Name],UDE_Truth[[#This Row],[Name]])=0,0,1)</f>
        <v>0</v>
      </c>
      <c r="N129">
        <f>IF(OR(UDE_Truth[[#This Row],[ohnePosition]],AND(UDE_Truth[[#This Row],[ohneInstitut]],UDE_Truth[[#This Row],[ohneWissPos]]),UDE_Truth[[#This Row],[Sachbearbeiter]],UDE_Truth[[#This Row],[Bibliothek]]),0,1)</f>
        <v>0</v>
      </c>
      <c r="O129" t="str">
        <f>IF(UDE_Truth[[#This Row],[zählt]],IF(ISBLANK(UDE_Truth[[#This Row],[dochGefundenGrund]]),UDE_Truth[[#This Row],[Gefunden]],1),"")</f>
        <v/>
      </c>
      <c r="P129">
        <f>IF(AND(UDE_Truth[[#This Row],[zähltAuto]],ISBLANK(UDE_Truth[[#This Row],[zähltNichtGrund]])),1,0)</f>
        <v>0</v>
      </c>
      <c r="S129" t="s">
        <v>8279</v>
      </c>
      <c r="T129" s="1" t="s">
        <v>8282</v>
      </c>
    </row>
    <row r="130" spans="1:28" x14ac:dyDescent="0.25">
      <c r="A130">
        <v>56871</v>
      </c>
      <c r="B130" t="s">
        <v>4789</v>
      </c>
      <c r="C130" t="s">
        <v>6586</v>
      </c>
      <c r="D130" t="s">
        <v>6587</v>
      </c>
      <c r="E130" t="s">
        <v>6588</v>
      </c>
      <c r="F130" t="s">
        <v>6589</v>
      </c>
      <c r="G130" t="s">
        <v>2</v>
      </c>
      <c r="H130" t="b">
        <f>LEN(UDE_Truth[[#This Row],[Position]])=0</f>
        <v>0</v>
      </c>
      <c r="I130" t="b">
        <f>LEN(UDE_Truth[[#This Row],[Institut]])=0</f>
        <v>0</v>
      </c>
      <c r="J130" t="b">
        <f>NOT(OR(ISNUMBER(SEARCH("wiss.",UDE_Truth[[#This Row],[Position]])),ISNUMBER(SEARCH("wissenschaftl",UDE_Truth[[#This Row],[Position]])),ISNUMBER(SEARCH("professor",UDE_Truth[[#This Row],[Position]]))))</f>
        <v>0</v>
      </c>
      <c r="K130" t="b">
        <f>OR(ISNUMBER(SEARCH("sachbearb",UDE_Truth[[#This Row],[Position]])),ISNUMBER(SEARCH("sachgebiet",UDE_Truth[[#This Row],[Position]])))</f>
        <v>0</v>
      </c>
      <c r="L130" t="b">
        <f>ISNUMBER(SEARCH("Universitätsbibliothek",UDE_Truth[[#This Row],[Position]]))</f>
        <v>0</v>
      </c>
      <c r="M130">
        <f>IF(COUNTIF(UDE_Found[Name],UDE_Truth[[#This Row],[Name]])=0,0,1)</f>
        <v>1</v>
      </c>
      <c r="N130">
        <f>IF(OR(UDE_Truth[[#This Row],[ohnePosition]],AND(UDE_Truth[[#This Row],[ohneInstitut]],UDE_Truth[[#This Row],[ohneWissPos]]),UDE_Truth[[#This Row],[Sachbearbeiter]],UDE_Truth[[#This Row],[Bibliothek]]),0,1)</f>
        <v>1</v>
      </c>
      <c r="O130">
        <f>IF(UDE_Truth[[#This Row],[zählt]],IF(ISBLANK(UDE_Truth[[#This Row],[dochGefundenGrund]]),UDE_Truth[[#This Row],[Gefunden]],1),"")</f>
        <v>1</v>
      </c>
      <c r="P130">
        <f>IF(AND(UDE_Truth[[#This Row],[zähltAuto]],ISBLANK(UDE_Truth[[#This Row],[zähltNichtGrund]])),1,0)</f>
        <v>1</v>
      </c>
    </row>
    <row r="131" spans="1:28" x14ac:dyDescent="0.25">
      <c r="A131">
        <v>57513</v>
      </c>
      <c r="B131" t="s">
        <v>6590</v>
      </c>
      <c r="C131" t="s">
        <v>6591</v>
      </c>
      <c r="D131" t="s">
        <v>6298</v>
      </c>
      <c r="E131" t="s">
        <v>6592</v>
      </c>
      <c r="F131" t="s">
        <v>6300</v>
      </c>
      <c r="G131" t="s">
        <v>0</v>
      </c>
      <c r="H131" t="b">
        <f>LEN(UDE_Truth[[#This Row],[Position]])=0</f>
        <v>0</v>
      </c>
      <c r="I131" t="b">
        <f>LEN(UDE_Truth[[#This Row],[Institut]])=0</f>
        <v>0</v>
      </c>
      <c r="J131" t="b">
        <f>NOT(OR(ISNUMBER(SEARCH("wiss.",UDE_Truth[[#This Row],[Position]])),ISNUMBER(SEARCH("wissenschaftl",UDE_Truth[[#This Row],[Position]])),ISNUMBER(SEARCH("professor",UDE_Truth[[#This Row],[Position]]))))</f>
        <v>0</v>
      </c>
      <c r="K131" t="b">
        <f>OR(ISNUMBER(SEARCH("sachbearb",UDE_Truth[[#This Row],[Position]])),ISNUMBER(SEARCH("sachgebiet",UDE_Truth[[#This Row],[Position]])))</f>
        <v>0</v>
      </c>
      <c r="L131" t="b">
        <f>ISNUMBER(SEARCH("Universitätsbibliothek",UDE_Truth[[#This Row],[Position]]))</f>
        <v>0</v>
      </c>
      <c r="M131">
        <f>IF(COUNTIF(UDE_Found[Name],UDE_Truth[[#This Row],[Name]])=0,0,1)</f>
        <v>0</v>
      </c>
      <c r="N131">
        <f>IF(OR(UDE_Truth[[#This Row],[ohnePosition]],AND(UDE_Truth[[#This Row],[ohneInstitut]],UDE_Truth[[#This Row],[ohneWissPos]]),UDE_Truth[[#This Row],[Sachbearbeiter]],UDE_Truth[[#This Row],[Bibliothek]]),0,1)</f>
        <v>1</v>
      </c>
      <c r="O131">
        <f>IF(UDE_Truth[[#This Row],[zählt]],IF(ISBLANK(UDE_Truth[[#This Row],[dochGefundenGrund]]),UDE_Truth[[#This Row],[Gefunden]],1),"")</f>
        <v>0</v>
      </c>
      <c r="P131">
        <f>IF(AND(UDE_Truth[[#This Row],[zähltAuto]],ISBLANK(UDE_Truth[[#This Row],[zähltNichtGrund]])),1,0)</f>
        <v>1</v>
      </c>
      <c r="S131" t="s">
        <v>8272</v>
      </c>
      <c r="AB131" s="2" t="s">
        <v>8309</v>
      </c>
    </row>
    <row r="132" spans="1:28" x14ac:dyDescent="0.25">
      <c r="A132">
        <v>59266</v>
      </c>
      <c r="B132" t="s">
        <v>4793</v>
      </c>
      <c r="C132" t="s">
        <v>6593</v>
      </c>
      <c r="D132" t="s">
        <v>2</v>
      </c>
      <c r="E132" t="s">
        <v>6594</v>
      </c>
      <c r="F132" t="s">
        <v>6595</v>
      </c>
      <c r="G132" t="s">
        <v>80</v>
      </c>
      <c r="H132" t="b">
        <f>LEN(UDE_Truth[[#This Row],[Position]])=0</f>
        <v>0</v>
      </c>
      <c r="I132" t="b">
        <f>LEN(UDE_Truth[[#This Row],[Institut]])=0</f>
        <v>0</v>
      </c>
      <c r="J132" t="b">
        <f>NOT(OR(ISNUMBER(SEARCH("wiss.",UDE_Truth[[#This Row],[Position]])),ISNUMBER(SEARCH("wissenschaftl",UDE_Truth[[#This Row],[Position]])),ISNUMBER(SEARCH("professor",UDE_Truth[[#This Row],[Position]]))))</f>
        <v>0</v>
      </c>
      <c r="K132" t="b">
        <f>OR(ISNUMBER(SEARCH("sachbearb",UDE_Truth[[#This Row],[Position]])),ISNUMBER(SEARCH("sachgebiet",UDE_Truth[[#This Row],[Position]])))</f>
        <v>0</v>
      </c>
      <c r="L132" t="b">
        <f>ISNUMBER(SEARCH("Universitätsbibliothek",UDE_Truth[[#This Row],[Position]]))</f>
        <v>0</v>
      </c>
      <c r="M132">
        <f>IF(COUNTIF(UDE_Found[Name],UDE_Truth[[#This Row],[Name]])=0,0,1)</f>
        <v>1</v>
      </c>
      <c r="N132">
        <f>IF(OR(UDE_Truth[[#This Row],[ohnePosition]],AND(UDE_Truth[[#This Row],[ohneInstitut]],UDE_Truth[[#This Row],[ohneWissPos]]),UDE_Truth[[#This Row],[Sachbearbeiter]],UDE_Truth[[#This Row],[Bibliothek]]),0,1)</f>
        <v>1</v>
      </c>
      <c r="O132">
        <f>IF(UDE_Truth[[#This Row],[zählt]],IF(ISBLANK(UDE_Truth[[#This Row],[dochGefundenGrund]]),UDE_Truth[[#This Row],[Gefunden]],1),"")</f>
        <v>1</v>
      </c>
      <c r="P132">
        <f>IF(AND(UDE_Truth[[#This Row],[zähltAuto]],ISBLANK(UDE_Truth[[#This Row],[zähltNichtGrund]])),1,0)</f>
        <v>1</v>
      </c>
    </row>
    <row r="133" spans="1:28" x14ac:dyDescent="0.25">
      <c r="A133">
        <v>54673</v>
      </c>
      <c r="B133" t="s">
        <v>4795</v>
      </c>
      <c r="C133" t="s">
        <v>4796</v>
      </c>
      <c r="D133" t="s">
        <v>2</v>
      </c>
      <c r="E133" t="s">
        <v>6596</v>
      </c>
      <c r="F133" t="s">
        <v>6597</v>
      </c>
      <c r="G133" t="s">
        <v>2</v>
      </c>
      <c r="H133" t="b">
        <f>LEN(UDE_Truth[[#This Row],[Position]])=0</f>
        <v>0</v>
      </c>
      <c r="I133" t="b">
        <f>LEN(UDE_Truth[[#This Row],[Institut]])=0</f>
        <v>0</v>
      </c>
      <c r="J133" t="b">
        <f>NOT(OR(ISNUMBER(SEARCH("wiss.",UDE_Truth[[#This Row],[Position]])),ISNUMBER(SEARCH("wissenschaftl",UDE_Truth[[#This Row],[Position]])),ISNUMBER(SEARCH("professor",UDE_Truth[[#This Row],[Position]]))))</f>
        <v>1</v>
      </c>
      <c r="K133" t="b">
        <f>OR(ISNUMBER(SEARCH("sachbearb",UDE_Truth[[#This Row],[Position]])),ISNUMBER(SEARCH("sachgebiet",UDE_Truth[[#This Row],[Position]])))</f>
        <v>0</v>
      </c>
      <c r="L133" t="b">
        <f>ISNUMBER(SEARCH("Universitätsbibliothek",UDE_Truth[[#This Row],[Position]]))</f>
        <v>0</v>
      </c>
      <c r="M133">
        <f>IF(COUNTIF(UDE_Found[Name],UDE_Truth[[#This Row],[Name]])=0,0,1)</f>
        <v>1</v>
      </c>
      <c r="N133">
        <f>IF(OR(UDE_Truth[[#This Row],[ohnePosition]],AND(UDE_Truth[[#This Row],[ohneInstitut]],UDE_Truth[[#This Row],[ohneWissPos]]),UDE_Truth[[#This Row],[Sachbearbeiter]],UDE_Truth[[#This Row],[Bibliothek]]),0,1)</f>
        <v>1</v>
      </c>
      <c r="O133">
        <f>IF(UDE_Truth[[#This Row],[zählt]],IF(ISBLANK(UDE_Truth[[#This Row],[dochGefundenGrund]]),UDE_Truth[[#This Row],[Gefunden]],1),"")</f>
        <v>1</v>
      </c>
      <c r="P133">
        <f>IF(AND(UDE_Truth[[#This Row],[zähltAuto]],ISBLANK(UDE_Truth[[#This Row],[zähltNichtGrund]])),1,0)</f>
        <v>1</v>
      </c>
    </row>
    <row r="134" spans="1:28" x14ac:dyDescent="0.25">
      <c r="A134">
        <v>61360</v>
      </c>
      <c r="B134" t="s">
        <v>4804</v>
      </c>
      <c r="C134" t="s">
        <v>6598</v>
      </c>
      <c r="D134" t="s">
        <v>6599</v>
      </c>
      <c r="E134" t="s">
        <v>6600</v>
      </c>
      <c r="F134" t="s">
        <v>6601</v>
      </c>
      <c r="G134" t="s">
        <v>2</v>
      </c>
      <c r="H134" t="b">
        <f>LEN(UDE_Truth[[#This Row],[Position]])=0</f>
        <v>0</v>
      </c>
      <c r="I134" t="b">
        <f>LEN(UDE_Truth[[#This Row],[Institut]])=0</f>
        <v>0</v>
      </c>
      <c r="J134" t="b">
        <f>NOT(OR(ISNUMBER(SEARCH("wiss.",UDE_Truth[[#This Row],[Position]])),ISNUMBER(SEARCH("wissenschaftl",UDE_Truth[[#This Row],[Position]])),ISNUMBER(SEARCH("professor",UDE_Truth[[#This Row],[Position]]))))</f>
        <v>1</v>
      </c>
      <c r="K134" t="b">
        <f>OR(ISNUMBER(SEARCH("sachbearb",UDE_Truth[[#This Row],[Position]])),ISNUMBER(SEARCH("sachgebiet",UDE_Truth[[#This Row],[Position]])))</f>
        <v>1</v>
      </c>
      <c r="L134" t="b">
        <f>ISNUMBER(SEARCH("Universitätsbibliothek",UDE_Truth[[#This Row],[Position]]))</f>
        <v>0</v>
      </c>
      <c r="M134">
        <f>IF(COUNTIF(UDE_Found[Name],UDE_Truth[[#This Row],[Name]])=0,0,1)</f>
        <v>1</v>
      </c>
      <c r="N134">
        <f>IF(OR(UDE_Truth[[#This Row],[ohnePosition]],AND(UDE_Truth[[#This Row],[ohneInstitut]],UDE_Truth[[#This Row],[ohneWissPos]]),UDE_Truth[[#This Row],[Sachbearbeiter]],UDE_Truth[[#This Row],[Bibliothek]]),0,1)</f>
        <v>0</v>
      </c>
      <c r="O134" t="str">
        <f>IF(UDE_Truth[[#This Row],[zählt]],IF(ISBLANK(UDE_Truth[[#This Row],[dochGefundenGrund]]),UDE_Truth[[#This Row],[Gefunden]],1),"")</f>
        <v/>
      </c>
      <c r="P134">
        <f>IF(AND(UDE_Truth[[#This Row],[zähltAuto]],ISBLANK(UDE_Truth[[#This Row],[zähltNichtGrund]])),1,0)</f>
        <v>0</v>
      </c>
    </row>
    <row r="135" spans="1:28" x14ac:dyDescent="0.25">
      <c r="A135">
        <v>57851</v>
      </c>
      <c r="B135" t="s">
        <v>6602</v>
      </c>
      <c r="C135" t="s">
        <v>6603</v>
      </c>
      <c r="D135" t="s">
        <v>6604</v>
      </c>
      <c r="E135" t="s">
        <v>6605</v>
      </c>
      <c r="F135" t="s">
        <v>6606</v>
      </c>
      <c r="G135" t="s">
        <v>0</v>
      </c>
      <c r="H135" t="b">
        <f>LEN(UDE_Truth[[#This Row],[Position]])=0</f>
        <v>0</v>
      </c>
      <c r="I135" t="b">
        <f>LEN(UDE_Truth[[#This Row],[Institut]])=0</f>
        <v>0</v>
      </c>
      <c r="J135" t="b">
        <f>NOT(OR(ISNUMBER(SEARCH("wiss.",UDE_Truth[[#This Row],[Position]])),ISNUMBER(SEARCH("wissenschaftl",UDE_Truth[[#This Row],[Position]])),ISNUMBER(SEARCH("professor",UDE_Truth[[#This Row],[Position]]))))</f>
        <v>1</v>
      </c>
      <c r="K135" t="b">
        <f>OR(ISNUMBER(SEARCH("sachbearb",UDE_Truth[[#This Row],[Position]])),ISNUMBER(SEARCH("sachgebiet",UDE_Truth[[#This Row],[Position]])))</f>
        <v>1</v>
      </c>
      <c r="L135" t="b">
        <f>ISNUMBER(SEARCH("Universitätsbibliothek",UDE_Truth[[#This Row],[Position]]))</f>
        <v>0</v>
      </c>
      <c r="M135">
        <f>IF(COUNTIF(UDE_Found[Name],UDE_Truth[[#This Row],[Name]])=0,0,1)</f>
        <v>0</v>
      </c>
      <c r="N135">
        <f>IF(OR(UDE_Truth[[#This Row],[ohnePosition]],AND(UDE_Truth[[#This Row],[ohneInstitut]],UDE_Truth[[#This Row],[ohneWissPos]]),UDE_Truth[[#This Row],[Sachbearbeiter]],UDE_Truth[[#This Row],[Bibliothek]]),0,1)</f>
        <v>0</v>
      </c>
      <c r="O135" t="str">
        <f>IF(UDE_Truth[[#This Row],[zählt]],IF(ISBLANK(UDE_Truth[[#This Row],[dochGefundenGrund]]),UDE_Truth[[#This Row],[Gefunden]],1),"")</f>
        <v/>
      </c>
      <c r="P135">
        <f>IF(AND(UDE_Truth[[#This Row],[zähltAuto]],ISBLANK(UDE_Truth[[#This Row],[zähltNichtGrund]])),1,0)</f>
        <v>0</v>
      </c>
    </row>
    <row r="136" spans="1:28" x14ac:dyDescent="0.25">
      <c r="A136">
        <v>61378</v>
      </c>
      <c r="B136" t="s">
        <v>4807</v>
      </c>
      <c r="C136" t="s">
        <v>4808</v>
      </c>
      <c r="D136" t="s">
        <v>2</v>
      </c>
      <c r="E136" t="s">
        <v>2</v>
      </c>
      <c r="F136" t="s">
        <v>6607</v>
      </c>
      <c r="G136" t="s">
        <v>2</v>
      </c>
      <c r="H136" t="b">
        <f>LEN(UDE_Truth[[#This Row],[Position]])=0</f>
        <v>0</v>
      </c>
      <c r="I136" t="b">
        <f>LEN(UDE_Truth[[#This Row],[Institut]])=0</f>
        <v>1</v>
      </c>
      <c r="J136" t="b">
        <f>NOT(OR(ISNUMBER(SEARCH("wiss.",UDE_Truth[[#This Row],[Position]])),ISNUMBER(SEARCH("wissenschaftl",UDE_Truth[[#This Row],[Position]])),ISNUMBER(SEARCH("professor",UDE_Truth[[#This Row],[Position]]))))</f>
        <v>1</v>
      </c>
      <c r="K136" t="b">
        <f>OR(ISNUMBER(SEARCH("sachbearb",UDE_Truth[[#This Row],[Position]])),ISNUMBER(SEARCH("sachgebiet",UDE_Truth[[#This Row],[Position]])))</f>
        <v>0</v>
      </c>
      <c r="L136" t="b">
        <f>ISNUMBER(SEARCH("Universitätsbibliothek",UDE_Truth[[#This Row],[Position]]))</f>
        <v>0</v>
      </c>
      <c r="M136">
        <f>IF(COUNTIF(UDE_Found[Name],UDE_Truth[[#This Row],[Name]])=0,0,1)</f>
        <v>1</v>
      </c>
      <c r="N136">
        <f>IF(OR(UDE_Truth[[#This Row],[ohnePosition]],AND(UDE_Truth[[#This Row],[ohneInstitut]],UDE_Truth[[#This Row],[ohneWissPos]]),UDE_Truth[[#This Row],[Sachbearbeiter]],UDE_Truth[[#This Row],[Bibliothek]]),0,1)</f>
        <v>0</v>
      </c>
      <c r="O136" t="str">
        <f>IF(UDE_Truth[[#This Row],[zählt]],IF(ISBLANK(UDE_Truth[[#This Row],[dochGefundenGrund]]),UDE_Truth[[#This Row],[Gefunden]],1),"")</f>
        <v/>
      </c>
      <c r="P136">
        <f>IF(AND(UDE_Truth[[#This Row],[zähltAuto]],ISBLANK(UDE_Truth[[#This Row],[zähltNichtGrund]])),1,0)</f>
        <v>0</v>
      </c>
    </row>
    <row r="137" spans="1:28" x14ac:dyDescent="0.25">
      <c r="A137">
        <v>49518</v>
      </c>
      <c r="B137" t="s">
        <v>6608</v>
      </c>
      <c r="C137" t="s">
        <v>6609</v>
      </c>
      <c r="D137" t="s">
        <v>2</v>
      </c>
      <c r="E137" t="s">
        <v>6540</v>
      </c>
      <c r="F137" t="s">
        <v>2</v>
      </c>
      <c r="G137" t="s">
        <v>3265</v>
      </c>
      <c r="H137" t="b">
        <f>LEN(UDE_Truth[[#This Row],[Position]])=0</f>
        <v>1</v>
      </c>
      <c r="I137" t="b">
        <f>LEN(UDE_Truth[[#This Row],[Institut]])=0</f>
        <v>0</v>
      </c>
      <c r="J137" t="b">
        <f>NOT(OR(ISNUMBER(SEARCH("wiss.",UDE_Truth[[#This Row],[Position]])),ISNUMBER(SEARCH("wissenschaftl",UDE_Truth[[#This Row],[Position]])),ISNUMBER(SEARCH("professor",UDE_Truth[[#This Row],[Position]]))))</f>
        <v>1</v>
      </c>
      <c r="K137" t="b">
        <f>OR(ISNUMBER(SEARCH("sachbearb",UDE_Truth[[#This Row],[Position]])),ISNUMBER(SEARCH("sachgebiet",UDE_Truth[[#This Row],[Position]])))</f>
        <v>0</v>
      </c>
      <c r="L137" t="b">
        <f>ISNUMBER(SEARCH("Universitätsbibliothek",UDE_Truth[[#This Row],[Position]]))</f>
        <v>0</v>
      </c>
      <c r="M137">
        <f>IF(COUNTIF(UDE_Found[Name],UDE_Truth[[#This Row],[Name]])=0,0,1)</f>
        <v>0</v>
      </c>
      <c r="N137">
        <f>IF(OR(UDE_Truth[[#This Row],[ohnePosition]],AND(UDE_Truth[[#This Row],[ohneInstitut]],UDE_Truth[[#This Row],[ohneWissPos]]),UDE_Truth[[#This Row],[Sachbearbeiter]],UDE_Truth[[#This Row],[Bibliothek]]),0,1)</f>
        <v>0</v>
      </c>
      <c r="O137" t="str">
        <f>IF(UDE_Truth[[#This Row],[zählt]],IF(ISBLANK(UDE_Truth[[#This Row],[dochGefundenGrund]]),UDE_Truth[[#This Row],[Gefunden]],1),"")</f>
        <v/>
      </c>
      <c r="P137">
        <f>IF(AND(UDE_Truth[[#This Row],[zähltAuto]],ISBLANK(UDE_Truth[[#This Row],[zähltNichtGrund]])),1,0)</f>
        <v>0</v>
      </c>
      <c r="Q137" t="s">
        <v>8274</v>
      </c>
    </row>
    <row r="138" spans="1:28" x14ac:dyDescent="0.25">
      <c r="A138">
        <v>55152</v>
      </c>
      <c r="B138" t="s">
        <v>480</v>
      </c>
      <c r="C138" t="s">
        <v>6610</v>
      </c>
      <c r="D138" t="s">
        <v>6611</v>
      </c>
      <c r="E138" t="s">
        <v>6612</v>
      </c>
      <c r="F138" t="s">
        <v>6613</v>
      </c>
      <c r="G138" t="s">
        <v>80</v>
      </c>
      <c r="H138" t="b">
        <f>LEN(UDE_Truth[[#This Row],[Position]])=0</f>
        <v>0</v>
      </c>
      <c r="I138" t="b">
        <f>LEN(UDE_Truth[[#This Row],[Institut]])=0</f>
        <v>0</v>
      </c>
      <c r="J138" t="b">
        <f>NOT(OR(ISNUMBER(SEARCH("wiss.",UDE_Truth[[#This Row],[Position]])),ISNUMBER(SEARCH("wissenschaftl",UDE_Truth[[#This Row],[Position]])),ISNUMBER(SEARCH("professor",UDE_Truth[[#This Row],[Position]]))))</f>
        <v>0</v>
      </c>
      <c r="K138" t="b">
        <f>OR(ISNUMBER(SEARCH("sachbearb",UDE_Truth[[#This Row],[Position]])),ISNUMBER(SEARCH("sachgebiet",UDE_Truth[[#This Row],[Position]])))</f>
        <v>0</v>
      </c>
      <c r="L138" t="b">
        <f>ISNUMBER(SEARCH("Universitätsbibliothek",UDE_Truth[[#This Row],[Position]]))</f>
        <v>0</v>
      </c>
      <c r="M138">
        <f>IF(COUNTIF(UDE_Found[Name],UDE_Truth[[#This Row],[Name]])=0,0,1)</f>
        <v>1</v>
      </c>
      <c r="N138">
        <f>IF(OR(UDE_Truth[[#This Row],[ohnePosition]],AND(UDE_Truth[[#This Row],[ohneInstitut]],UDE_Truth[[#This Row],[ohneWissPos]]),UDE_Truth[[#This Row],[Sachbearbeiter]],UDE_Truth[[#This Row],[Bibliothek]]),0,1)</f>
        <v>1</v>
      </c>
      <c r="O138">
        <f>IF(UDE_Truth[[#This Row],[zählt]],IF(ISBLANK(UDE_Truth[[#This Row],[dochGefundenGrund]]),UDE_Truth[[#This Row],[Gefunden]],1),"")</f>
        <v>1</v>
      </c>
      <c r="P138">
        <f>IF(AND(UDE_Truth[[#This Row],[zähltAuto]],ISBLANK(UDE_Truth[[#This Row],[zähltNichtGrund]])),1,0)</f>
        <v>1</v>
      </c>
    </row>
    <row r="139" spans="1:28" x14ac:dyDescent="0.25">
      <c r="A139">
        <v>48585</v>
      </c>
      <c r="B139" t="s">
        <v>6614</v>
      </c>
      <c r="C139" t="s">
        <v>6615</v>
      </c>
      <c r="D139" t="s">
        <v>6616</v>
      </c>
      <c r="E139" t="s">
        <v>6617</v>
      </c>
      <c r="F139" t="s">
        <v>6618</v>
      </c>
      <c r="G139" t="s">
        <v>2</v>
      </c>
      <c r="H139" t="b">
        <f>LEN(UDE_Truth[[#This Row],[Position]])=0</f>
        <v>0</v>
      </c>
      <c r="I139" t="b">
        <f>LEN(UDE_Truth[[#This Row],[Institut]])=0</f>
        <v>0</v>
      </c>
      <c r="J139" t="b">
        <f>NOT(OR(ISNUMBER(SEARCH("wiss.",UDE_Truth[[#This Row],[Position]])),ISNUMBER(SEARCH("wissenschaftl",UDE_Truth[[#This Row],[Position]])),ISNUMBER(SEARCH("professor",UDE_Truth[[#This Row],[Position]]))))</f>
        <v>1</v>
      </c>
      <c r="K139" t="b">
        <f>OR(ISNUMBER(SEARCH("sachbearb",UDE_Truth[[#This Row],[Position]])),ISNUMBER(SEARCH("sachgebiet",UDE_Truth[[#This Row],[Position]])))</f>
        <v>0</v>
      </c>
      <c r="L139" t="b">
        <f>ISNUMBER(SEARCH("Universitätsbibliothek",UDE_Truth[[#This Row],[Position]]))</f>
        <v>1</v>
      </c>
      <c r="M139">
        <f>IF(COUNTIF(UDE_Found[Name],UDE_Truth[[#This Row],[Name]])=0,0,1)</f>
        <v>0</v>
      </c>
      <c r="N139">
        <f>IF(OR(UDE_Truth[[#This Row],[ohnePosition]],AND(UDE_Truth[[#This Row],[ohneInstitut]],UDE_Truth[[#This Row],[ohneWissPos]]),UDE_Truth[[#This Row],[Sachbearbeiter]],UDE_Truth[[#This Row],[Bibliothek]]),0,1)</f>
        <v>0</v>
      </c>
      <c r="O139" t="str">
        <f>IF(UDE_Truth[[#This Row],[zählt]],IF(ISBLANK(UDE_Truth[[#This Row],[dochGefundenGrund]]),UDE_Truth[[#This Row],[Gefunden]],1),"")</f>
        <v/>
      </c>
      <c r="P139">
        <f>IF(AND(UDE_Truth[[#This Row],[zähltAuto]],ISBLANK(UDE_Truth[[#This Row],[zähltNichtGrund]])),1,0)</f>
        <v>0</v>
      </c>
    </row>
    <row r="140" spans="1:28" x14ac:dyDescent="0.25">
      <c r="A140">
        <v>61856</v>
      </c>
      <c r="B140" t="s">
        <v>4812</v>
      </c>
      <c r="C140" t="s">
        <v>4813</v>
      </c>
      <c r="D140" t="s">
        <v>2</v>
      </c>
      <c r="E140" t="s">
        <v>6619</v>
      </c>
      <c r="F140" t="s">
        <v>6620</v>
      </c>
      <c r="G140" t="s">
        <v>2</v>
      </c>
      <c r="H140" t="b">
        <f>LEN(UDE_Truth[[#This Row],[Position]])=0</f>
        <v>0</v>
      </c>
      <c r="I140" t="b">
        <f>LEN(UDE_Truth[[#This Row],[Institut]])=0</f>
        <v>0</v>
      </c>
      <c r="J140" t="b">
        <f>NOT(OR(ISNUMBER(SEARCH("wiss.",UDE_Truth[[#This Row],[Position]])),ISNUMBER(SEARCH("wissenschaftl",UDE_Truth[[#This Row],[Position]])),ISNUMBER(SEARCH("professor",UDE_Truth[[#This Row],[Position]]))))</f>
        <v>0</v>
      </c>
      <c r="K140" t="b">
        <f>OR(ISNUMBER(SEARCH("sachbearb",UDE_Truth[[#This Row],[Position]])),ISNUMBER(SEARCH("sachgebiet",UDE_Truth[[#This Row],[Position]])))</f>
        <v>0</v>
      </c>
      <c r="L140" t="b">
        <f>ISNUMBER(SEARCH("Universitätsbibliothek",UDE_Truth[[#This Row],[Position]]))</f>
        <v>0</v>
      </c>
      <c r="M140">
        <f>IF(COUNTIF(UDE_Found[Name],UDE_Truth[[#This Row],[Name]])=0,0,1)</f>
        <v>1</v>
      </c>
      <c r="N140">
        <f>IF(OR(UDE_Truth[[#This Row],[ohnePosition]],AND(UDE_Truth[[#This Row],[ohneInstitut]],UDE_Truth[[#This Row],[ohneWissPos]]),UDE_Truth[[#This Row],[Sachbearbeiter]],UDE_Truth[[#This Row],[Bibliothek]]),0,1)</f>
        <v>1</v>
      </c>
      <c r="O140">
        <f>IF(UDE_Truth[[#This Row],[zählt]],IF(ISBLANK(UDE_Truth[[#This Row],[dochGefundenGrund]]),UDE_Truth[[#This Row],[Gefunden]],1),"")</f>
        <v>1</v>
      </c>
      <c r="P140">
        <f>IF(AND(UDE_Truth[[#This Row],[zähltAuto]],ISBLANK(UDE_Truth[[#This Row],[zähltNichtGrund]])),1,0)</f>
        <v>1</v>
      </c>
    </row>
    <row r="141" spans="1:28" x14ac:dyDescent="0.25">
      <c r="A141">
        <v>48543</v>
      </c>
      <c r="B141" t="s">
        <v>6621</v>
      </c>
      <c r="C141" t="s">
        <v>6622</v>
      </c>
      <c r="D141" t="s">
        <v>2</v>
      </c>
      <c r="E141" t="s">
        <v>2</v>
      </c>
      <c r="F141" t="s">
        <v>2</v>
      </c>
      <c r="G141" t="s">
        <v>2</v>
      </c>
      <c r="H141" t="b">
        <f>LEN(UDE_Truth[[#This Row],[Position]])=0</f>
        <v>1</v>
      </c>
      <c r="I141" t="b">
        <f>LEN(UDE_Truth[[#This Row],[Institut]])=0</f>
        <v>1</v>
      </c>
      <c r="J141" t="b">
        <f>NOT(OR(ISNUMBER(SEARCH("wiss.",UDE_Truth[[#This Row],[Position]])),ISNUMBER(SEARCH("wissenschaftl",UDE_Truth[[#This Row],[Position]])),ISNUMBER(SEARCH("professor",UDE_Truth[[#This Row],[Position]]))))</f>
        <v>1</v>
      </c>
      <c r="K141" t="b">
        <f>OR(ISNUMBER(SEARCH("sachbearb",UDE_Truth[[#This Row],[Position]])),ISNUMBER(SEARCH("sachgebiet",UDE_Truth[[#This Row],[Position]])))</f>
        <v>0</v>
      </c>
      <c r="L141" t="b">
        <f>ISNUMBER(SEARCH("Universitätsbibliothek",UDE_Truth[[#This Row],[Position]]))</f>
        <v>0</v>
      </c>
      <c r="M141">
        <f>IF(COUNTIF(UDE_Found[Name],UDE_Truth[[#This Row],[Name]])=0,0,1)</f>
        <v>0</v>
      </c>
      <c r="N141">
        <f>IF(OR(UDE_Truth[[#This Row],[ohnePosition]],AND(UDE_Truth[[#This Row],[ohneInstitut]],UDE_Truth[[#This Row],[ohneWissPos]]),UDE_Truth[[#This Row],[Sachbearbeiter]],UDE_Truth[[#This Row],[Bibliothek]]),0,1)</f>
        <v>0</v>
      </c>
      <c r="O141" t="str">
        <f>IF(UDE_Truth[[#This Row],[zählt]],IF(ISBLANK(UDE_Truth[[#This Row],[dochGefundenGrund]]),UDE_Truth[[#This Row],[Gefunden]],1),"")</f>
        <v/>
      </c>
      <c r="P141">
        <f>IF(AND(UDE_Truth[[#This Row],[zähltAuto]],ISBLANK(UDE_Truth[[#This Row],[zähltNichtGrund]])),1,0)</f>
        <v>0</v>
      </c>
    </row>
    <row r="142" spans="1:28" x14ac:dyDescent="0.25">
      <c r="A142">
        <v>53398</v>
      </c>
      <c r="B142" t="s">
        <v>6623</v>
      </c>
      <c r="C142" t="s">
        <v>6624</v>
      </c>
      <c r="D142" t="s">
        <v>2</v>
      </c>
      <c r="E142" t="s">
        <v>6625</v>
      </c>
      <c r="F142" t="s">
        <v>6626</v>
      </c>
      <c r="G142" t="s">
        <v>0</v>
      </c>
      <c r="H142" t="b">
        <f>LEN(UDE_Truth[[#This Row],[Position]])=0</f>
        <v>0</v>
      </c>
      <c r="I142" t="b">
        <f>LEN(UDE_Truth[[#This Row],[Institut]])=0</f>
        <v>0</v>
      </c>
      <c r="J142" t="b">
        <f>NOT(OR(ISNUMBER(SEARCH("wiss.",UDE_Truth[[#This Row],[Position]])),ISNUMBER(SEARCH("wissenschaftl",UDE_Truth[[#This Row],[Position]])),ISNUMBER(SEARCH("professor",UDE_Truth[[#This Row],[Position]]))))</f>
        <v>1</v>
      </c>
      <c r="K142" t="b">
        <f>OR(ISNUMBER(SEARCH("sachbearb",UDE_Truth[[#This Row],[Position]])),ISNUMBER(SEARCH("sachgebiet",UDE_Truth[[#This Row],[Position]])))</f>
        <v>0</v>
      </c>
      <c r="L142" t="b">
        <f>ISNUMBER(SEARCH("Universitätsbibliothek",UDE_Truth[[#This Row],[Position]]))</f>
        <v>0</v>
      </c>
      <c r="M142">
        <f>IF(COUNTIF(UDE_Found[Name],UDE_Truth[[#This Row],[Name]])=0,0,1)</f>
        <v>0</v>
      </c>
      <c r="N142">
        <f>IF(OR(UDE_Truth[[#This Row],[ohnePosition]],AND(UDE_Truth[[#This Row],[ohneInstitut]],UDE_Truth[[#This Row],[ohneWissPos]]),UDE_Truth[[#This Row],[Sachbearbeiter]],UDE_Truth[[#This Row],[Bibliothek]]),0,1)</f>
        <v>1</v>
      </c>
      <c r="O142">
        <f>IF(UDE_Truth[[#This Row],[zählt]],IF(ISBLANK(UDE_Truth[[#This Row],[dochGefundenGrund]]),UDE_Truth[[#This Row],[Gefunden]],1),"")</f>
        <v>0</v>
      </c>
      <c r="P142">
        <f>IF(AND(UDE_Truth[[#This Row],[zähltAuto]],ISBLANK(UDE_Truth[[#This Row],[zähltNichtGrund]])),1,0)</f>
        <v>1</v>
      </c>
      <c r="S142" t="s">
        <v>8279</v>
      </c>
      <c r="AB142" s="2" t="s">
        <v>8310</v>
      </c>
    </row>
    <row r="143" spans="1:28" x14ac:dyDescent="0.25">
      <c r="A143">
        <v>48319</v>
      </c>
      <c r="B143" t="s">
        <v>482</v>
      </c>
      <c r="C143" t="s">
        <v>6627</v>
      </c>
      <c r="D143" t="s">
        <v>2</v>
      </c>
      <c r="E143" t="s">
        <v>6356</v>
      </c>
      <c r="F143" t="s">
        <v>2</v>
      </c>
      <c r="G143" t="s">
        <v>1674</v>
      </c>
      <c r="H143" t="b">
        <f>LEN(UDE_Truth[[#This Row],[Position]])=0</f>
        <v>1</v>
      </c>
      <c r="I143" t="b">
        <f>LEN(UDE_Truth[[#This Row],[Institut]])=0</f>
        <v>0</v>
      </c>
      <c r="J143" t="b">
        <f>NOT(OR(ISNUMBER(SEARCH("wiss.",UDE_Truth[[#This Row],[Position]])),ISNUMBER(SEARCH("wissenschaftl",UDE_Truth[[#This Row],[Position]])),ISNUMBER(SEARCH("professor",UDE_Truth[[#This Row],[Position]]))))</f>
        <v>1</v>
      </c>
      <c r="K143" t="b">
        <f>OR(ISNUMBER(SEARCH("sachbearb",UDE_Truth[[#This Row],[Position]])),ISNUMBER(SEARCH("sachgebiet",UDE_Truth[[#This Row],[Position]])))</f>
        <v>0</v>
      </c>
      <c r="L143" t="b">
        <f>ISNUMBER(SEARCH("Universitätsbibliothek",UDE_Truth[[#This Row],[Position]]))</f>
        <v>0</v>
      </c>
      <c r="M143">
        <f>IF(COUNTIF(UDE_Found[Name],UDE_Truth[[#This Row],[Name]])=0,0,1)</f>
        <v>0</v>
      </c>
      <c r="N143">
        <f>IF(OR(UDE_Truth[[#This Row],[ohnePosition]],AND(UDE_Truth[[#This Row],[ohneInstitut]],UDE_Truth[[#This Row],[ohneWissPos]]),UDE_Truth[[#This Row],[Sachbearbeiter]],UDE_Truth[[#This Row],[Bibliothek]]),0,1)</f>
        <v>0</v>
      </c>
      <c r="O143" t="str">
        <f>IF(UDE_Truth[[#This Row],[zählt]],IF(ISBLANK(UDE_Truth[[#This Row],[dochGefundenGrund]]),UDE_Truth[[#This Row],[Gefunden]],1),"")</f>
        <v/>
      </c>
      <c r="P143">
        <f>IF(AND(UDE_Truth[[#This Row],[zähltAuto]],ISBLANK(UDE_Truth[[#This Row],[zähltNichtGrund]])),1,0)</f>
        <v>0</v>
      </c>
      <c r="Q143" t="s">
        <v>8274</v>
      </c>
    </row>
    <row r="144" spans="1:28" x14ac:dyDescent="0.25">
      <c r="A144">
        <v>58444</v>
      </c>
      <c r="B144" t="s">
        <v>4822</v>
      </c>
      <c r="C144" t="s">
        <v>6628</v>
      </c>
      <c r="D144" t="s">
        <v>2</v>
      </c>
      <c r="E144" t="s">
        <v>6323</v>
      </c>
      <c r="F144" t="s">
        <v>6479</v>
      </c>
      <c r="G144" t="s">
        <v>2</v>
      </c>
      <c r="H144" t="b">
        <f>LEN(UDE_Truth[[#This Row],[Position]])=0</f>
        <v>0</v>
      </c>
      <c r="I144" t="b">
        <f>LEN(UDE_Truth[[#This Row],[Institut]])=0</f>
        <v>0</v>
      </c>
      <c r="J144" t="b">
        <f>NOT(OR(ISNUMBER(SEARCH("wiss.",UDE_Truth[[#This Row],[Position]])),ISNUMBER(SEARCH("wissenschaftl",UDE_Truth[[#This Row],[Position]])),ISNUMBER(SEARCH("professor",UDE_Truth[[#This Row],[Position]]))))</f>
        <v>0</v>
      </c>
      <c r="K144" t="b">
        <f>OR(ISNUMBER(SEARCH("sachbearb",UDE_Truth[[#This Row],[Position]])),ISNUMBER(SEARCH("sachgebiet",UDE_Truth[[#This Row],[Position]])))</f>
        <v>0</v>
      </c>
      <c r="L144" t="b">
        <f>ISNUMBER(SEARCH("Universitätsbibliothek",UDE_Truth[[#This Row],[Position]]))</f>
        <v>0</v>
      </c>
      <c r="M144">
        <f>IF(COUNTIF(UDE_Found[Name],UDE_Truth[[#This Row],[Name]])=0,0,1)</f>
        <v>1</v>
      </c>
      <c r="N144">
        <f>IF(OR(UDE_Truth[[#This Row],[ohnePosition]],AND(UDE_Truth[[#This Row],[ohneInstitut]],UDE_Truth[[#This Row],[ohneWissPos]]),UDE_Truth[[#This Row],[Sachbearbeiter]],UDE_Truth[[#This Row],[Bibliothek]]),0,1)</f>
        <v>1</v>
      </c>
      <c r="O144">
        <f>IF(UDE_Truth[[#This Row],[zählt]],IF(ISBLANK(UDE_Truth[[#This Row],[dochGefundenGrund]]),UDE_Truth[[#This Row],[Gefunden]],1),"")</f>
        <v>1</v>
      </c>
      <c r="P144">
        <f>IF(AND(UDE_Truth[[#This Row],[zähltAuto]],ISBLANK(UDE_Truth[[#This Row],[zähltNichtGrund]])),1,0)</f>
        <v>1</v>
      </c>
    </row>
    <row r="145" spans="1:28" x14ac:dyDescent="0.25">
      <c r="A145">
        <v>62747</v>
      </c>
      <c r="B145" t="s">
        <v>6629</v>
      </c>
      <c r="C145" t="s">
        <v>6630</v>
      </c>
      <c r="D145" t="s">
        <v>2</v>
      </c>
      <c r="E145" t="s">
        <v>6341</v>
      </c>
      <c r="F145" t="s">
        <v>6631</v>
      </c>
      <c r="G145" t="s">
        <v>2</v>
      </c>
      <c r="H145" t="b">
        <f>LEN(UDE_Truth[[#This Row],[Position]])=0</f>
        <v>0</v>
      </c>
      <c r="I145" t="b">
        <f>LEN(UDE_Truth[[#This Row],[Institut]])=0</f>
        <v>0</v>
      </c>
      <c r="J145" t="b">
        <f>NOT(OR(ISNUMBER(SEARCH("wiss.",UDE_Truth[[#This Row],[Position]])),ISNUMBER(SEARCH("wissenschaftl",UDE_Truth[[#This Row],[Position]])),ISNUMBER(SEARCH("professor",UDE_Truth[[#This Row],[Position]]))))</f>
        <v>0</v>
      </c>
      <c r="K145" t="b">
        <f>OR(ISNUMBER(SEARCH("sachbearb",UDE_Truth[[#This Row],[Position]])),ISNUMBER(SEARCH("sachgebiet",UDE_Truth[[#This Row],[Position]])))</f>
        <v>0</v>
      </c>
      <c r="L145" t="b">
        <f>ISNUMBER(SEARCH("Universitätsbibliothek",UDE_Truth[[#This Row],[Position]]))</f>
        <v>0</v>
      </c>
      <c r="M145">
        <f>IF(COUNTIF(UDE_Found[Name],UDE_Truth[[#This Row],[Name]])=0,0,1)</f>
        <v>0</v>
      </c>
      <c r="N145">
        <f>IF(OR(UDE_Truth[[#This Row],[ohnePosition]],AND(UDE_Truth[[#This Row],[ohneInstitut]],UDE_Truth[[#This Row],[ohneWissPos]]),UDE_Truth[[#This Row],[Sachbearbeiter]],UDE_Truth[[#This Row],[Bibliothek]]),0,1)</f>
        <v>1</v>
      </c>
      <c r="O145">
        <f>IF(UDE_Truth[[#This Row],[zählt]],IF(ISBLANK(UDE_Truth[[#This Row],[dochGefundenGrund]]),UDE_Truth[[#This Row],[Gefunden]],1),"")</f>
        <v>0</v>
      </c>
      <c r="P145">
        <f>IF(AND(UDE_Truth[[#This Row],[zähltAuto]],ISBLANK(UDE_Truth[[#This Row],[zähltNichtGrund]])),1,0)</f>
        <v>1</v>
      </c>
      <c r="S145" t="s">
        <v>8281</v>
      </c>
      <c r="T145" s="1" t="s">
        <v>4986</v>
      </c>
      <c r="AB145" s="2" t="s">
        <v>8311</v>
      </c>
    </row>
    <row r="146" spans="1:28" x14ac:dyDescent="0.25">
      <c r="A146">
        <v>55403</v>
      </c>
      <c r="B146" t="s">
        <v>6632</v>
      </c>
      <c r="C146" t="s">
        <v>6633</v>
      </c>
      <c r="D146" t="s">
        <v>6634</v>
      </c>
      <c r="E146" t="s">
        <v>6635</v>
      </c>
      <c r="F146" t="s">
        <v>6636</v>
      </c>
      <c r="G146" t="s">
        <v>2</v>
      </c>
      <c r="H146" t="b">
        <f>LEN(UDE_Truth[[#This Row],[Position]])=0</f>
        <v>0</v>
      </c>
      <c r="I146" t="b">
        <f>LEN(UDE_Truth[[#This Row],[Institut]])=0</f>
        <v>0</v>
      </c>
      <c r="J146" t="b">
        <f>NOT(OR(ISNUMBER(SEARCH("wiss.",UDE_Truth[[#This Row],[Position]])),ISNUMBER(SEARCH("wissenschaftl",UDE_Truth[[#This Row],[Position]])),ISNUMBER(SEARCH("professor",UDE_Truth[[#This Row],[Position]]))))</f>
        <v>1</v>
      </c>
      <c r="K146" t="b">
        <f>OR(ISNUMBER(SEARCH("sachbearb",UDE_Truth[[#This Row],[Position]])),ISNUMBER(SEARCH("sachgebiet",UDE_Truth[[#This Row],[Position]])))</f>
        <v>0</v>
      </c>
      <c r="L146" t="b">
        <f>ISNUMBER(SEARCH("Universitätsbibliothek",UDE_Truth[[#This Row],[Position]]))</f>
        <v>0</v>
      </c>
      <c r="M146">
        <f>IF(COUNTIF(UDE_Found[Name],UDE_Truth[[#This Row],[Name]])=0,0,1)</f>
        <v>0</v>
      </c>
      <c r="N146">
        <f>IF(OR(UDE_Truth[[#This Row],[ohnePosition]],AND(UDE_Truth[[#This Row],[ohneInstitut]],UDE_Truth[[#This Row],[ohneWissPos]]),UDE_Truth[[#This Row],[Sachbearbeiter]],UDE_Truth[[#This Row],[Bibliothek]]),0,1)</f>
        <v>1</v>
      </c>
      <c r="O146">
        <f>IF(UDE_Truth[[#This Row],[zählt]],IF(ISBLANK(UDE_Truth[[#This Row],[dochGefundenGrund]]),UDE_Truth[[#This Row],[Gefunden]],1),"")</f>
        <v>1</v>
      </c>
      <c r="P146">
        <f>IF(AND(UDE_Truth[[#This Row],[zähltAuto]],ISBLANK(UDE_Truth[[#This Row],[zähltNichtGrund]])),1,0)</f>
        <v>1</v>
      </c>
      <c r="R146" t="s">
        <v>8273</v>
      </c>
    </row>
    <row r="147" spans="1:28" x14ac:dyDescent="0.25">
      <c r="A147">
        <v>49241</v>
      </c>
      <c r="B147" t="s">
        <v>6637</v>
      </c>
      <c r="C147" t="s">
        <v>6638</v>
      </c>
      <c r="D147" t="s">
        <v>2</v>
      </c>
      <c r="E147" t="s">
        <v>2</v>
      </c>
      <c r="F147" t="s">
        <v>2</v>
      </c>
      <c r="G147" t="s">
        <v>1914</v>
      </c>
      <c r="H147" t="b">
        <f>LEN(UDE_Truth[[#This Row],[Position]])=0</f>
        <v>1</v>
      </c>
      <c r="I147" t="b">
        <f>LEN(UDE_Truth[[#This Row],[Institut]])=0</f>
        <v>1</v>
      </c>
      <c r="J147" t="b">
        <f>NOT(OR(ISNUMBER(SEARCH("wiss.",UDE_Truth[[#This Row],[Position]])),ISNUMBER(SEARCH("wissenschaftl",UDE_Truth[[#This Row],[Position]])),ISNUMBER(SEARCH("professor",UDE_Truth[[#This Row],[Position]]))))</f>
        <v>1</v>
      </c>
      <c r="K147" t="b">
        <f>OR(ISNUMBER(SEARCH("sachbearb",UDE_Truth[[#This Row],[Position]])),ISNUMBER(SEARCH("sachgebiet",UDE_Truth[[#This Row],[Position]])))</f>
        <v>0</v>
      </c>
      <c r="L147" t="b">
        <f>ISNUMBER(SEARCH("Universitätsbibliothek",UDE_Truth[[#This Row],[Position]]))</f>
        <v>0</v>
      </c>
      <c r="M147">
        <f>IF(COUNTIF(UDE_Found[Name],UDE_Truth[[#This Row],[Name]])=0,0,1)</f>
        <v>0</v>
      </c>
      <c r="N147">
        <f>IF(OR(UDE_Truth[[#This Row],[ohnePosition]],AND(UDE_Truth[[#This Row],[ohneInstitut]],UDE_Truth[[#This Row],[ohneWissPos]]),UDE_Truth[[#This Row],[Sachbearbeiter]],UDE_Truth[[#This Row],[Bibliothek]]),0,1)</f>
        <v>0</v>
      </c>
      <c r="O147" t="str">
        <f>IF(UDE_Truth[[#This Row],[zählt]],IF(ISBLANK(UDE_Truth[[#This Row],[dochGefundenGrund]]),UDE_Truth[[#This Row],[Gefunden]],1),"")</f>
        <v/>
      </c>
      <c r="P147">
        <f>IF(AND(UDE_Truth[[#This Row],[zähltAuto]],ISBLANK(UDE_Truth[[#This Row],[zähltNichtGrund]])),1,0)</f>
        <v>0</v>
      </c>
    </row>
    <row r="148" spans="1:28" x14ac:dyDescent="0.25">
      <c r="A148">
        <v>15707</v>
      </c>
      <c r="B148" t="s">
        <v>4849</v>
      </c>
      <c r="C148" t="s">
        <v>6639</v>
      </c>
      <c r="D148" t="s">
        <v>6640</v>
      </c>
      <c r="E148" t="s">
        <v>6641</v>
      </c>
      <c r="F148" t="s">
        <v>6642</v>
      </c>
      <c r="G148" t="s">
        <v>80</v>
      </c>
      <c r="H148" t="b">
        <f>LEN(UDE_Truth[[#This Row],[Position]])=0</f>
        <v>0</v>
      </c>
      <c r="I148" t="b">
        <f>LEN(UDE_Truth[[#This Row],[Institut]])=0</f>
        <v>0</v>
      </c>
      <c r="J148" t="b">
        <f>NOT(OR(ISNUMBER(SEARCH("wiss.",UDE_Truth[[#This Row],[Position]])),ISNUMBER(SEARCH("wissenschaftl",UDE_Truth[[#This Row],[Position]])),ISNUMBER(SEARCH("professor",UDE_Truth[[#This Row],[Position]]))))</f>
        <v>0</v>
      </c>
      <c r="K148" t="b">
        <f>OR(ISNUMBER(SEARCH("sachbearb",UDE_Truth[[#This Row],[Position]])),ISNUMBER(SEARCH("sachgebiet",UDE_Truth[[#This Row],[Position]])))</f>
        <v>0</v>
      </c>
      <c r="L148" t="b">
        <f>ISNUMBER(SEARCH("Universitätsbibliothek",UDE_Truth[[#This Row],[Position]]))</f>
        <v>0</v>
      </c>
      <c r="M148">
        <f>IF(COUNTIF(UDE_Found[Name],UDE_Truth[[#This Row],[Name]])=0,0,1)</f>
        <v>1</v>
      </c>
      <c r="N148">
        <f>IF(OR(UDE_Truth[[#This Row],[ohnePosition]],AND(UDE_Truth[[#This Row],[ohneInstitut]],UDE_Truth[[#This Row],[ohneWissPos]]),UDE_Truth[[#This Row],[Sachbearbeiter]],UDE_Truth[[#This Row],[Bibliothek]]),0,1)</f>
        <v>1</v>
      </c>
      <c r="O148">
        <f>IF(UDE_Truth[[#This Row],[zählt]],IF(ISBLANK(UDE_Truth[[#This Row],[dochGefundenGrund]]),UDE_Truth[[#This Row],[Gefunden]],1),"")</f>
        <v>1</v>
      </c>
      <c r="P148">
        <f>IF(AND(UDE_Truth[[#This Row],[zähltAuto]],ISBLANK(UDE_Truth[[#This Row],[zähltNichtGrund]])),1,0)</f>
        <v>1</v>
      </c>
    </row>
    <row r="149" spans="1:28" x14ac:dyDescent="0.25">
      <c r="A149">
        <v>15793</v>
      </c>
      <c r="B149" t="s">
        <v>4852</v>
      </c>
      <c r="C149" t="s">
        <v>4853</v>
      </c>
      <c r="D149" t="s">
        <v>6643</v>
      </c>
      <c r="E149" t="s">
        <v>6644</v>
      </c>
      <c r="F149" t="s">
        <v>6645</v>
      </c>
      <c r="G149" t="s">
        <v>80</v>
      </c>
      <c r="H149" t="b">
        <f>LEN(UDE_Truth[[#This Row],[Position]])=0</f>
        <v>0</v>
      </c>
      <c r="I149" t="b">
        <f>LEN(UDE_Truth[[#This Row],[Institut]])=0</f>
        <v>0</v>
      </c>
      <c r="J149" t="b">
        <f>NOT(OR(ISNUMBER(SEARCH("wiss.",UDE_Truth[[#This Row],[Position]])),ISNUMBER(SEARCH("wissenschaftl",UDE_Truth[[#This Row],[Position]])),ISNUMBER(SEARCH("professor",UDE_Truth[[#This Row],[Position]]))))</f>
        <v>0</v>
      </c>
      <c r="K149" t="b">
        <f>OR(ISNUMBER(SEARCH("sachbearb",UDE_Truth[[#This Row],[Position]])),ISNUMBER(SEARCH("sachgebiet",UDE_Truth[[#This Row],[Position]])))</f>
        <v>0</v>
      </c>
      <c r="L149" t="b">
        <f>ISNUMBER(SEARCH("Universitätsbibliothek",UDE_Truth[[#This Row],[Position]]))</f>
        <v>0</v>
      </c>
      <c r="M149">
        <f>IF(COUNTIF(UDE_Found[Name],UDE_Truth[[#This Row],[Name]])=0,0,1)</f>
        <v>1</v>
      </c>
      <c r="N149">
        <f>IF(OR(UDE_Truth[[#This Row],[ohnePosition]],AND(UDE_Truth[[#This Row],[ohneInstitut]],UDE_Truth[[#This Row],[ohneWissPos]]),UDE_Truth[[#This Row],[Sachbearbeiter]],UDE_Truth[[#This Row],[Bibliothek]]),0,1)</f>
        <v>1</v>
      </c>
      <c r="O149">
        <f>IF(UDE_Truth[[#This Row],[zählt]],IF(ISBLANK(UDE_Truth[[#This Row],[dochGefundenGrund]]),UDE_Truth[[#This Row],[Gefunden]],1),"")</f>
        <v>1</v>
      </c>
      <c r="P149">
        <f>IF(AND(UDE_Truth[[#This Row],[zähltAuto]],ISBLANK(UDE_Truth[[#This Row],[zähltNichtGrund]])),1,0)</f>
        <v>1</v>
      </c>
    </row>
    <row r="150" spans="1:28" x14ac:dyDescent="0.25">
      <c r="A150">
        <v>12092</v>
      </c>
      <c r="B150" t="s">
        <v>6646</v>
      </c>
      <c r="C150" t="s">
        <v>6284</v>
      </c>
      <c r="D150" t="s">
        <v>6318</v>
      </c>
      <c r="E150" t="s">
        <v>2</v>
      </c>
      <c r="F150" t="s">
        <v>6647</v>
      </c>
      <c r="G150" t="s">
        <v>2</v>
      </c>
      <c r="H150" t="b">
        <f>LEN(UDE_Truth[[#This Row],[Position]])=0</f>
        <v>0</v>
      </c>
      <c r="I150" t="b">
        <f>LEN(UDE_Truth[[#This Row],[Institut]])=0</f>
        <v>1</v>
      </c>
      <c r="J150" t="b">
        <f>NOT(OR(ISNUMBER(SEARCH("wiss.",UDE_Truth[[#This Row],[Position]])),ISNUMBER(SEARCH("wissenschaftl",UDE_Truth[[#This Row],[Position]])),ISNUMBER(SEARCH("professor",UDE_Truth[[#This Row],[Position]]))))</f>
        <v>0</v>
      </c>
      <c r="K150" t="b">
        <f>OR(ISNUMBER(SEARCH("sachbearb",UDE_Truth[[#This Row],[Position]])),ISNUMBER(SEARCH("sachgebiet",UDE_Truth[[#This Row],[Position]])))</f>
        <v>0</v>
      </c>
      <c r="L150" t="b">
        <f>ISNUMBER(SEARCH("Universitätsbibliothek",UDE_Truth[[#This Row],[Position]]))</f>
        <v>0</v>
      </c>
      <c r="M150">
        <f>IF(COUNTIF(UDE_Found[Name],UDE_Truth[[#This Row],[Name]])=0,0,1)</f>
        <v>0</v>
      </c>
      <c r="N150">
        <f>IF(OR(UDE_Truth[[#This Row],[ohnePosition]],AND(UDE_Truth[[#This Row],[ohneInstitut]],UDE_Truth[[#This Row],[ohneWissPos]]),UDE_Truth[[#This Row],[Sachbearbeiter]],UDE_Truth[[#This Row],[Bibliothek]]),0,1)</f>
        <v>1</v>
      </c>
      <c r="O150" t="str">
        <f>IF(UDE_Truth[[#This Row],[zählt]],IF(ISBLANK(UDE_Truth[[#This Row],[dochGefundenGrund]]),UDE_Truth[[#This Row],[Gefunden]],1),"")</f>
        <v/>
      </c>
      <c r="P150">
        <f>IF(AND(UDE_Truth[[#This Row],[zähltAuto]],ISBLANK(UDE_Truth[[#This Row],[zähltNichtGrund]])),1,0)</f>
        <v>0</v>
      </c>
      <c r="Q150" t="s">
        <v>8274</v>
      </c>
    </row>
    <row r="151" spans="1:28" x14ac:dyDescent="0.25">
      <c r="A151">
        <v>48784</v>
      </c>
      <c r="B151" t="s">
        <v>4856</v>
      </c>
      <c r="C151" t="s">
        <v>4857</v>
      </c>
      <c r="D151" t="s">
        <v>6648</v>
      </c>
      <c r="E151" t="s">
        <v>2</v>
      </c>
      <c r="F151" t="s">
        <v>6649</v>
      </c>
      <c r="G151" t="s">
        <v>519</v>
      </c>
      <c r="H151" t="b">
        <f>LEN(UDE_Truth[[#This Row],[Position]])=0</f>
        <v>0</v>
      </c>
      <c r="I151" t="b">
        <f>LEN(UDE_Truth[[#This Row],[Institut]])=0</f>
        <v>1</v>
      </c>
      <c r="J151" t="b">
        <f>NOT(OR(ISNUMBER(SEARCH("wiss.",UDE_Truth[[#This Row],[Position]])),ISNUMBER(SEARCH("wissenschaftl",UDE_Truth[[#This Row],[Position]])),ISNUMBER(SEARCH("professor",UDE_Truth[[#This Row],[Position]]))))</f>
        <v>0</v>
      </c>
      <c r="K151" t="b">
        <f>OR(ISNUMBER(SEARCH("sachbearb",UDE_Truth[[#This Row],[Position]])),ISNUMBER(SEARCH("sachgebiet",UDE_Truth[[#This Row],[Position]])))</f>
        <v>0</v>
      </c>
      <c r="L151" t="b">
        <f>ISNUMBER(SEARCH("Universitätsbibliothek",UDE_Truth[[#This Row],[Position]]))</f>
        <v>0</v>
      </c>
      <c r="M151">
        <f>IF(COUNTIF(UDE_Found[Name],UDE_Truth[[#This Row],[Name]])=0,0,1)</f>
        <v>1</v>
      </c>
      <c r="N151">
        <f>IF(OR(UDE_Truth[[#This Row],[ohnePosition]],AND(UDE_Truth[[#This Row],[ohneInstitut]],UDE_Truth[[#This Row],[ohneWissPos]]),UDE_Truth[[#This Row],[Sachbearbeiter]],UDE_Truth[[#This Row],[Bibliothek]]),0,1)</f>
        <v>1</v>
      </c>
      <c r="O151">
        <f>IF(UDE_Truth[[#This Row],[zählt]],IF(ISBLANK(UDE_Truth[[#This Row],[dochGefundenGrund]]),UDE_Truth[[#This Row],[Gefunden]],1),"")</f>
        <v>1</v>
      </c>
      <c r="P151">
        <f>IF(AND(UDE_Truth[[#This Row],[zähltAuto]],ISBLANK(UDE_Truth[[#This Row],[zähltNichtGrund]])),1,0)</f>
        <v>1</v>
      </c>
    </row>
    <row r="152" spans="1:28" x14ac:dyDescent="0.25">
      <c r="A152">
        <v>10208</v>
      </c>
      <c r="B152" t="s">
        <v>6650</v>
      </c>
      <c r="C152" t="s">
        <v>6651</v>
      </c>
      <c r="D152" t="s">
        <v>2</v>
      </c>
      <c r="E152" t="s">
        <v>2</v>
      </c>
      <c r="F152" t="s">
        <v>2</v>
      </c>
      <c r="G152" t="s">
        <v>152</v>
      </c>
      <c r="H152" t="b">
        <f>LEN(UDE_Truth[[#This Row],[Position]])=0</f>
        <v>1</v>
      </c>
      <c r="I152" t="b">
        <f>LEN(UDE_Truth[[#This Row],[Institut]])=0</f>
        <v>1</v>
      </c>
      <c r="J152" t="b">
        <f>NOT(OR(ISNUMBER(SEARCH("wiss.",UDE_Truth[[#This Row],[Position]])),ISNUMBER(SEARCH("wissenschaftl",UDE_Truth[[#This Row],[Position]])),ISNUMBER(SEARCH("professor",UDE_Truth[[#This Row],[Position]]))))</f>
        <v>1</v>
      </c>
      <c r="K152" t="b">
        <f>OR(ISNUMBER(SEARCH("sachbearb",UDE_Truth[[#This Row],[Position]])),ISNUMBER(SEARCH("sachgebiet",UDE_Truth[[#This Row],[Position]])))</f>
        <v>0</v>
      </c>
      <c r="L152" t="b">
        <f>ISNUMBER(SEARCH("Universitätsbibliothek",UDE_Truth[[#This Row],[Position]]))</f>
        <v>0</v>
      </c>
      <c r="M152">
        <f>IF(COUNTIF(UDE_Found[Name],UDE_Truth[[#This Row],[Name]])=0,0,1)</f>
        <v>0</v>
      </c>
      <c r="N152">
        <f>IF(OR(UDE_Truth[[#This Row],[ohnePosition]],AND(UDE_Truth[[#This Row],[ohneInstitut]],UDE_Truth[[#This Row],[ohneWissPos]]),UDE_Truth[[#This Row],[Sachbearbeiter]],UDE_Truth[[#This Row],[Bibliothek]]),0,1)</f>
        <v>0</v>
      </c>
      <c r="O152" t="str">
        <f>IF(UDE_Truth[[#This Row],[zählt]],IF(ISBLANK(UDE_Truth[[#This Row],[dochGefundenGrund]]),UDE_Truth[[#This Row],[Gefunden]],1),"")</f>
        <v/>
      </c>
      <c r="P152">
        <f>IF(AND(UDE_Truth[[#This Row],[zähltAuto]],ISBLANK(UDE_Truth[[#This Row],[zähltNichtGrund]])),1,0)</f>
        <v>0</v>
      </c>
    </row>
    <row r="153" spans="1:28" x14ac:dyDescent="0.25">
      <c r="A153">
        <v>3194</v>
      </c>
      <c r="B153" t="s">
        <v>6652</v>
      </c>
      <c r="C153" t="s">
        <v>6653</v>
      </c>
      <c r="D153" t="s">
        <v>2</v>
      </c>
      <c r="E153" t="s">
        <v>2</v>
      </c>
      <c r="F153" t="s">
        <v>2</v>
      </c>
      <c r="G153" t="s">
        <v>2</v>
      </c>
      <c r="H153" t="b">
        <f>LEN(UDE_Truth[[#This Row],[Position]])=0</f>
        <v>1</v>
      </c>
      <c r="I153" t="b">
        <f>LEN(UDE_Truth[[#This Row],[Institut]])=0</f>
        <v>1</v>
      </c>
      <c r="J153" t="b">
        <f>NOT(OR(ISNUMBER(SEARCH("wiss.",UDE_Truth[[#This Row],[Position]])),ISNUMBER(SEARCH("wissenschaftl",UDE_Truth[[#This Row],[Position]])),ISNUMBER(SEARCH("professor",UDE_Truth[[#This Row],[Position]]))))</f>
        <v>1</v>
      </c>
      <c r="K153" t="b">
        <f>OR(ISNUMBER(SEARCH("sachbearb",UDE_Truth[[#This Row],[Position]])),ISNUMBER(SEARCH("sachgebiet",UDE_Truth[[#This Row],[Position]])))</f>
        <v>0</v>
      </c>
      <c r="L153" t="b">
        <f>ISNUMBER(SEARCH("Universitätsbibliothek",UDE_Truth[[#This Row],[Position]]))</f>
        <v>0</v>
      </c>
      <c r="M153">
        <f>IF(COUNTIF(UDE_Found[Name],UDE_Truth[[#This Row],[Name]])=0,0,1)</f>
        <v>0</v>
      </c>
      <c r="N153">
        <f>IF(OR(UDE_Truth[[#This Row],[ohnePosition]],AND(UDE_Truth[[#This Row],[ohneInstitut]],UDE_Truth[[#This Row],[ohneWissPos]]),UDE_Truth[[#This Row],[Sachbearbeiter]],UDE_Truth[[#This Row],[Bibliothek]]),0,1)</f>
        <v>0</v>
      </c>
      <c r="O153" t="str">
        <f>IF(UDE_Truth[[#This Row],[zählt]],IF(ISBLANK(UDE_Truth[[#This Row],[dochGefundenGrund]]),UDE_Truth[[#This Row],[Gefunden]],1),"")</f>
        <v/>
      </c>
      <c r="P153">
        <f>IF(AND(UDE_Truth[[#This Row],[zähltAuto]],ISBLANK(UDE_Truth[[#This Row],[zähltNichtGrund]])),1,0)</f>
        <v>0</v>
      </c>
    </row>
    <row r="154" spans="1:28" x14ac:dyDescent="0.25">
      <c r="A154">
        <v>48457</v>
      </c>
      <c r="B154" t="s">
        <v>6654</v>
      </c>
      <c r="C154" t="s">
        <v>6655</v>
      </c>
      <c r="D154" t="s">
        <v>2</v>
      </c>
      <c r="E154" t="s">
        <v>2</v>
      </c>
      <c r="F154" t="s">
        <v>2</v>
      </c>
      <c r="G154" t="s">
        <v>2</v>
      </c>
      <c r="H154" t="b">
        <f>LEN(UDE_Truth[[#This Row],[Position]])=0</f>
        <v>1</v>
      </c>
      <c r="I154" t="b">
        <f>LEN(UDE_Truth[[#This Row],[Institut]])=0</f>
        <v>1</v>
      </c>
      <c r="J154" t="b">
        <f>NOT(OR(ISNUMBER(SEARCH("wiss.",UDE_Truth[[#This Row],[Position]])),ISNUMBER(SEARCH("wissenschaftl",UDE_Truth[[#This Row],[Position]])),ISNUMBER(SEARCH("professor",UDE_Truth[[#This Row],[Position]]))))</f>
        <v>1</v>
      </c>
      <c r="K154" t="b">
        <f>OR(ISNUMBER(SEARCH("sachbearb",UDE_Truth[[#This Row],[Position]])),ISNUMBER(SEARCH("sachgebiet",UDE_Truth[[#This Row],[Position]])))</f>
        <v>0</v>
      </c>
      <c r="L154" t="b">
        <f>ISNUMBER(SEARCH("Universitätsbibliothek",UDE_Truth[[#This Row],[Position]]))</f>
        <v>0</v>
      </c>
      <c r="M154">
        <f>IF(COUNTIF(UDE_Found[Name],UDE_Truth[[#This Row],[Name]])=0,0,1)</f>
        <v>0</v>
      </c>
      <c r="N154">
        <f>IF(OR(UDE_Truth[[#This Row],[ohnePosition]],AND(UDE_Truth[[#This Row],[ohneInstitut]],UDE_Truth[[#This Row],[ohneWissPos]]),UDE_Truth[[#This Row],[Sachbearbeiter]],UDE_Truth[[#This Row],[Bibliothek]]),0,1)</f>
        <v>0</v>
      </c>
      <c r="O154" t="str">
        <f>IF(UDE_Truth[[#This Row],[zählt]],IF(ISBLANK(UDE_Truth[[#This Row],[dochGefundenGrund]]),UDE_Truth[[#This Row],[Gefunden]],1),"")</f>
        <v/>
      </c>
      <c r="P154">
        <f>IF(AND(UDE_Truth[[#This Row],[zähltAuto]],ISBLANK(UDE_Truth[[#This Row],[zähltNichtGrund]])),1,0)</f>
        <v>0</v>
      </c>
    </row>
    <row r="155" spans="1:28" x14ac:dyDescent="0.25">
      <c r="A155">
        <v>47148</v>
      </c>
      <c r="B155" t="s">
        <v>6656</v>
      </c>
      <c r="C155" t="s">
        <v>6657</v>
      </c>
      <c r="D155" t="s">
        <v>2</v>
      </c>
      <c r="E155" t="s">
        <v>2</v>
      </c>
      <c r="F155" t="s">
        <v>2</v>
      </c>
      <c r="G155" t="s">
        <v>1569</v>
      </c>
      <c r="H155" t="b">
        <f>LEN(UDE_Truth[[#This Row],[Position]])=0</f>
        <v>1</v>
      </c>
      <c r="I155" t="b">
        <f>LEN(UDE_Truth[[#This Row],[Institut]])=0</f>
        <v>1</v>
      </c>
      <c r="J155" t="b">
        <f>NOT(OR(ISNUMBER(SEARCH("wiss.",UDE_Truth[[#This Row],[Position]])),ISNUMBER(SEARCH("wissenschaftl",UDE_Truth[[#This Row],[Position]])),ISNUMBER(SEARCH("professor",UDE_Truth[[#This Row],[Position]]))))</f>
        <v>1</v>
      </c>
      <c r="K155" t="b">
        <f>OR(ISNUMBER(SEARCH("sachbearb",UDE_Truth[[#This Row],[Position]])),ISNUMBER(SEARCH("sachgebiet",UDE_Truth[[#This Row],[Position]])))</f>
        <v>0</v>
      </c>
      <c r="L155" t="b">
        <f>ISNUMBER(SEARCH("Universitätsbibliothek",UDE_Truth[[#This Row],[Position]]))</f>
        <v>0</v>
      </c>
      <c r="M155">
        <f>IF(COUNTIF(UDE_Found[Name],UDE_Truth[[#This Row],[Name]])=0,0,1)</f>
        <v>0</v>
      </c>
      <c r="N155">
        <f>IF(OR(UDE_Truth[[#This Row],[ohnePosition]],AND(UDE_Truth[[#This Row],[ohneInstitut]],UDE_Truth[[#This Row],[ohneWissPos]]),UDE_Truth[[#This Row],[Sachbearbeiter]],UDE_Truth[[#This Row],[Bibliothek]]),0,1)</f>
        <v>0</v>
      </c>
      <c r="O155" t="str">
        <f>IF(UDE_Truth[[#This Row],[zählt]],IF(ISBLANK(UDE_Truth[[#This Row],[dochGefundenGrund]]),UDE_Truth[[#This Row],[Gefunden]],1),"")</f>
        <v/>
      </c>
      <c r="P155">
        <f>IF(AND(UDE_Truth[[#This Row],[zähltAuto]],ISBLANK(UDE_Truth[[#This Row],[zähltNichtGrund]])),1,0)</f>
        <v>0</v>
      </c>
    </row>
    <row r="156" spans="1:28" x14ac:dyDescent="0.25">
      <c r="A156">
        <v>51160</v>
      </c>
      <c r="B156" t="s">
        <v>6658</v>
      </c>
      <c r="C156" t="s">
        <v>6659</v>
      </c>
      <c r="D156" t="s">
        <v>2</v>
      </c>
      <c r="E156" t="s">
        <v>2</v>
      </c>
      <c r="F156" t="s">
        <v>2</v>
      </c>
      <c r="G156" t="s">
        <v>152</v>
      </c>
      <c r="H156" t="b">
        <f>LEN(UDE_Truth[[#This Row],[Position]])=0</f>
        <v>1</v>
      </c>
      <c r="I156" t="b">
        <f>LEN(UDE_Truth[[#This Row],[Institut]])=0</f>
        <v>1</v>
      </c>
      <c r="J156" t="b">
        <f>NOT(OR(ISNUMBER(SEARCH("wiss.",UDE_Truth[[#This Row],[Position]])),ISNUMBER(SEARCH("wissenschaftl",UDE_Truth[[#This Row],[Position]])),ISNUMBER(SEARCH("professor",UDE_Truth[[#This Row],[Position]]))))</f>
        <v>1</v>
      </c>
      <c r="K156" t="b">
        <f>OR(ISNUMBER(SEARCH("sachbearb",UDE_Truth[[#This Row],[Position]])),ISNUMBER(SEARCH("sachgebiet",UDE_Truth[[#This Row],[Position]])))</f>
        <v>0</v>
      </c>
      <c r="L156" t="b">
        <f>ISNUMBER(SEARCH("Universitätsbibliothek",UDE_Truth[[#This Row],[Position]]))</f>
        <v>0</v>
      </c>
      <c r="M156">
        <f>IF(COUNTIF(UDE_Found[Name],UDE_Truth[[#This Row],[Name]])=0,0,1)</f>
        <v>0</v>
      </c>
      <c r="N156">
        <f>IF(OR(UDE_Truth[[#This Row],[ohnePosition]],AND(UDE_Truth[[#This Row],[ohneInstitut]],UDE_Truth[[#This Row],[ohneWissPos]]),UDE_Truth[[#This Row],[Sachbearbeiter]],UDE_Truth[[#This Row],[Bibliothek]]),0,1)</f>
        <v>0</v>
      </c>
      <c r="O156" t="str">
        <f>IF(UDE_Truth[[#This Row],[zählt]],IF(ISBLANK(UDE_Truth[[#This Row],[dochGefundenGrund]]),UDE_Truth[[#This Row],[Gefunden]],1),"")</f>
        <v/>
      </c>
      <c r="P156">
        <f>IF(AND(UDE_Truth[[#This Row],[zähltAuto]],ISBLANK(UDE_Truth[[#This Row],[zähltNichtGrund]])),1,0)</f>
        <v>0</v>
      </c>
    </row>
    <row r="157" spans="1:28" x14ac:dyDescent="0.25">
      <c r="A157">
        <v>61683</v>
      </c>
      <c r="B157" t="s">
        <v>4879</v>
      </c>
      <c r="C157" t="s">
        <v>6660</v>
      </c>
      <c r="D157" t="s">
        <v>2</v>
      </c>
      <c r="E157" t="s">
        <v>6323</v>
      </c>
      <c r="F157" t="s">
        <v>6661</v>
      </c>
      <c r="G157" t="s">
        <v>2</v>
      </c>
      <c r="H157" t="b">
        <f>LEN(UDE_Truth[[#This Row],[Position]])=0</f>
        <v>0</v>
      </c>
      <c r="I157" t="b">
        <f>LEN(UDE_Truth[[#This Row],[Institut]])=0</f>
        <v>0</v>
      </c>
      <c r="J157" t="b">
        <f>NOT(OR(ISNUMBER(SEARCH("wiss.",UDE_Truth[[#This Row],[Position]])),ISNUMBER(SEARCH("wissenschaftl",UDE_Truth[[#This Row],[Position]])),ISNUMBER(SEARCH("professor",UDE_Truth[[#This Row],[Position]]))))</f>
        <v>0</v>
      </c>
      <c r="K157" t="b">
        <f>OR(ISNUMBER(SEARCH("sachbearb",UDE_Truth[[#This Row],[Position]])),ISNUMBER(SEARCH("sachgebiet",UDE_Truth[[#This Row],[Position]])))</f>
        <v>0</v>
      </c>
      <c r="L157" t="b">
        <f>ISNUMBER(SEARCH("Universitätsbibliothek",UDE_Truth[[#This Row],[Position]]))</f>
        <v>0</v>
      </c>
      <c r="M157">
        <f>IF(COUNTIF(UDE_Found[Name],UDE_Truth[[#This Row],[Name]])=0,0,1)</f>
        <v>1</v>
      </c>
      <c r="N157">
        <f>IF(OR(UDE_Truth[[#This Row],[ohnePosition]],AND(UDE_Truth[[#This Row],[ohneInstitut]],UDE_Truth[[#This Row],[ohneWissPos]]),UDE_Truth[[#This Row],[Sachbearbeiter]],UDE_Truth[[#This Row],[Bibliothek]]),0,1)</f>
        <v>1</v>
      </c>
      <c r="O157">
        <f>IF(UDE_Truth[[#This Row],[zählt]],IF(ISBLANK(UDE_Truth[[#This Row],[dochGefundenGrund]]),UDE_Truth[[#This Row],[Gefunden]],1),"")</f>
        <v>1</v>
      </c>
      <c r="P157">
        <f>IF(AND(UDE_Truth[[#This Row],[zähltAuto]],ISBLANK(UDE_Truth[[#This Row],[zähltNichtGrund]])),1,0)</f>
        <v>1</v>
      </c>
    </row>
    <row r="158" spans="1:28" x14ac:dyDescent="0.25">
      <c r="A158">
        <v>52188</v>
      </c>
      <c r="B158" t="s">
        <v>6662</v>
      </c>
      <c r="C158" t="s">
        <v>6663</v>
      </c>
      <c r="D158" t="s">
        <v>2</v>
      </c>
      <c r="E158" t="s">
        <v>2</v>
      </c>
      <c r="F158" t="s">
        <v>2</v>
      </c>
      <c r="G158" t="s">
        <v>2</v>
      </c>
      <c r="H158" t="b">
        <f>LEN(UDE_Truth[[#This Row],[Position]])=0</f>
        <v>1</v>
      </c>
      <c r="I158" t="b">
        <f>LEN(UDE_Truth[[#This Row],[Institut]])=0</f>
        <v>1</v>
      </c>
      <c r="J158" t="b">
        <f>NOT(OR(ISNUMBER(SEARCH("wiss.",UDE_Truth[[#This Row],[Position]])),ISNUMBER(SEARCH("wissenschaftl",UDE_Truth[[#This Row],[Position]])),ISNUMBER(SEARCH("professor",UDE_Truth[[#This Row],[Position]]))))</f>
        <v>1</v>
      </c>
      <c r="K158" t="b">
        <f>OR(ISNUMBER(SEARCH("sachbearb",UDE_Truth[[#This Row],[Position]])),ISNUMBER(SEARCH("sachgebiet",UDE_Truth[[#This Row],[Position]])))</f>
        <v>0</v>
      </c>
      <c r="L158" t="b">
        <f>ISNUMBER(SEARCH("Universitätsbibliothek",UDE_Truth[[#This Row],[Position]]))</f>
        <v>0</v>
      </c>
      <c r="M158">
        <f>IF(COUNTIF(UDE_Found[Name],UDE_Truth[[#This Row],[Name]])=0,0,1)</f>
        <v>0</v>
      </c>
      <c r="N158">
        <f>IF(OR(UDE_Truth[[#This Row],[ohnePosition]],AND(UDE_Truth[[#This Row],[ohneInstitut]],UDE_Truth[[#This Row],[ohneWissPos]]),UDE_Truth[[#This Row],[Sachbearbeiter]],UDE_Truth[[#This Row],[Bibliothek]]),0,1)</f>
        <v>0</v>
      </c>
      <c r="O158" t="str">
        <f>IF(UDE_Truth[[#This Row],[zählt]],IF(ISBLANK(UDE_Truth[[#This Row],[dochGefundenGrund]]),UDE_Truth[[#This Row],[Gefunden]],1),"")</f>
        <v/>
      </c>
      <c r="P158">
        <f>IF(AND(UDE_Truth[[#This Row],[zähltAuto]],ISBLANK(UDE_Truth[[#This Row],[zähltNichtGrund]])),1,0)</f>
        <v>0</v>
      </c>
    </row>
    <row r="159" spans="1:28" x14ac:dyDescent="0.25">
      <c r="A159">
        <v>52947</v>
      </c>
      <c r="B159" t="s">
        <v>6664</v>
      </c>
      <c r="C159" t="s">
        <v>6665</v>
      </c>
      <c r="D159" t="s">
        <v>2</v>
      </c>
      <c r="E159" t="s">
        <v>2</v>
      </c>
      <c r="F159" t="s">
        <v>2</v>
      </c>
      <c r="G159" t="s">
        <v>152</v>
      </c>
      <c r="H159" t="b">
        <f>LEN(UDE_Truth[[#This Row],[Position]])=0</f>
        <v>1</v>
      </c>
      <c r="I159" t="b">
        <f>LEN(UDE_Truth[[#This Row],[Institut]])=0</f>
        <v>1</v>
      </c>
      <c r="J159" t="b">
        <f>NOT(OR(ISNUMBER(SEARCH("wiss.",UDE_Truth[[#This Row],[Position]])),ISNUMBER(SEARCH("wissenschaftl",UDE_Truth[[#This Row],[Position]])),ISNUMBER(SEARCH("professor",UDE_Truth[[#This Row],[Position]]))))</f>
        <v>1</v>
      </c>
      <c r="K159" t="b">
        <f>OR(ISNUMBER(SEARCH("sachbearb",UDE_Truth[[#This Row],[Position]])),ISNUMBER(SEARCH("sachgebiet",UDE_Truth[[#This Row],[Position]])))</f>
        <v>0</v>
      </c>
      <c r="L159" t="b">
        <f>ISNUMBER(SEARCH("Universitätsbibliothek",UDE_Truth[[#This Row],[Position]]))</f>
        <v>0</v>
      </c>
      <c r="M159">
        <f>IF(COUNTIF(UDE_Found[Name],UDE_Truth[[#This Row],[Name]])=0,0,1)</f>
        <v>0</v>
      </c>
      <c r="N159">
        <f>IF(OR(UDE_Truth[[#This Row],[ohnePosition]],AND(UDE_Truth[[#This Row],[ohneInstitut]],UDE_Truth[[#This Row],[ohneWissPos]]),UDE_Truth[[#This Row],[Sachbearbeiter]],UDE_Truth[[#This Row],[Bibliothek]]),0,1)</f>
        <v>0</v>
      </c>
      <c r="O159" t="str">
        <f>IF(UDE_Truth[[#This Row],[zählt]],IF(ISBLANK(UDE_Truth[[#This Row],[dochGefundenGrund]]),UDE_Truth[[#This Row],[Gefunden]],1),"")</f>
        <v/>
      </c>
      <c r="P159">
        <f>IF(AND(UDE_Truth[[#This Row],[zähltAuto]],ISBLANK(UDE_Truth[[#This Row],[zähltNichtGrund]])),1,0)</f>
        <v>0</v>
      </c>
    </row>
    <row r="160" spans="1:28" x14ac:dyDescent="0.25">
      <c r="A160">
        <v>60721</v>
      </c>
      <c r="B160" t="s">
        <v>6666</v>
      </c>
      <c r="C160" t="s">
        <v>6667</v>
      </c>
      <c r="D160" t="s">
        <v>2</v>
      </c>
      <c r="E160" t="s">
        <v>6323</v>
      </c>
      <c r="F160" t="s">
        <v>6668</v>
      </c>
      <c r="G160" t="s">
        <v>2</v>
      </c>
      <c r="H160" t="b">
        <f>LEN(UDE_Truth[[#This Row],[Position]])=0</f>
        <v>0</v>
      </c>
      <c r="I160" t="b">
        <f>LEN(UDE_Truth[[#This Row],[Institut]])=0</f>
        <v>0</v>
      </c>
      <c r="J160" t="b">
        <f>NOT(OR(ISNUMBER(SEARCH("wiss.",UDE_Truth[[#This Row],[Position]])),ISNUMBER(SEARCH("wissenschaftl",UDE_Truth[[#This Row],[Position]])),ISNUMBER(SEARCH("professor",UDE_Truth[[#This Row],[Position]]))))</f>
        <v>0</v>
      </c>
      <c r="K160" t="b">
        <f>OR(ISNUMBER(SEARCH("sachbearb",UDE_Truth[[#This Row],[Position]])),ISNUMBER(SEARCH("sachgebiet",UDE_Truth[[#This Row],[Position]])))</f>
        <v>0</v>
      </c>
      <c r="L160" t="b">
        <f>ISNUMBER(SEARCH("Universitätsbibliothek",UDE_Truth[[#This Row],[Position]]))</f>
        <v>0</v>
      </c>
      <c r="M160">
        <f>IF(COUNTIF(UDE_Found[Name],UDE_Truth[[#This Row],[Name]])=0,0,1)</f>
        <v>0</v>
      </c>
      <c r="N160">
        <f>IF(OR(UDE_Truth[[#This Row],[ohnePosition]],AND(UDE_Truth[[#This Row],[ohneInstitut]],UDE_Truth[[#This Row],[ohneWissPos]]),UDE_Truth[[#This Row],[Sachbearbeiter]],UDE_Truth[[#This Row],[Bibliothek]]),0,1)</f>
        <v>1</v>
      </c>
      <c r="O160" t="str">
        <f>IF(UDE_Truth[[#This Row],[zählt]],IF(ISBLANK(UDE_Truth[[#This Row],[dochGefundenGrund]]),UDE_Truth[[#This Row],[Gefunden]],1),"")</f>
        <v/>
      </c>
      <c r="P160">
        <f>IF(AND(UDE_Truth[[#This Row],[zähltAuto]],ISBLANK(UDE_Truth[[#This Row],[zähltNichtGrund]])),1,0)</f>
        <v>0</v>
      </c>
      <c r="Q160" t="s">
        <v>8274</v>
      </c>
    </row>
    <row r="161" spans="1:28" x14ac:dyDescent="0.25">
      <c r="A161">
        <v>61551</v>
      </c>
      <c r="B161" t="s">
        <v>4898</v>
      </c>
      <c r="C161" t="s">
        <v>6669</v>
      </c>
      <c r="D161" t="s">
        <v>6670</v>
      </c>
      <c r="E161" t="s">
        <v>6321</v>
      </c>
      <c r="F161" t="s">
        <v>6671</v>
      </c>
      <c r="G161" t="s">
        <v>2</v>
      </c>
      <c r="H161" t="b">
        <f>LEN(UDE_Truth[[#This Row],[Position]])=0</f>
        <v>0</v>
      </c>
      <c r="I161" t="b">
        <f>LEN(UDE_Truth[[#This Row],[Institut]])=0</f>
        <v>0</v>
      </c>
      <c r="J161" t="b">
        <f>NOT(OR(ISNUMBER(SEARCH("wiss.",UDE_Truth[[#This Row],[Position]])),ISNUMBER(SEARCH("wissenschaftl",UDE_Truth[[#This Row],[Position]])),ISNUMBER(SEARCH("professor",UDE_Truth[[#This Row],[Position]]))))</f>
        <v>0</v>
      </c>
      <c r="K161" t="b">
        <f>OR(ISNUMBER(SEARCH("sachbearb",UDE_Truth[[#This Row],[Position]])),ISNUMBER(SEARCH("sachgebiet",UDE_Truth[[#This Row],[Position]])))</f>
        <v>0</v>
      </c>
      <c r="L161" t="b">
        <f>ISNUMBER(SEARCH("Universitätsbibliothek",UDE_Truth[[#This Row],[Position]]))</f>
        <v>0</v>
      </c>
      <c r="M161">
        <f>IF(COUNTIF(UDE_Found[Name],UDE_Truth[[#This Row],[Name]])=0,0,1)</f>
        <v>1</v>
      </c>
      <c r="N161">
        <f>IF(OR(UDE_Truth[[#This Row],[ohnePosition]],AND(UDE_Truth[[#This Row],[ohneInstitut]],UDE_Truth[[#This Row],[ohneWissPos]]),UDE_Truth[[#This Row],[Sachbearbeiter]],UDE_Truth[[#This Row],[Bibliothek]]),0,1)</f>
        <v>1</v>
      </c>
      <c r="O161">
        <f>IF(UDE_Truth[[#This Row],[zählt]],IF(ISBLANK(UDE_Truth[[#This Row],[dochGefundenGrund]]),UDE_Truth[[#This Row],[Gefunden]],1),"")</f>
        <v>1</v>
      </c>
      <c r="P161">
        <f>IF(AND(UDE_Truth[[#This Row],[zähltAuto]],ISBLANK(UDE_Truth[[#This Row],[zähltNichtGrund]])),1,0)</f>
        <v>1</v>
      </c>
    </row>
    <row r="162" spans="1:28" x14ac:dyDescent="0.25">
      <c r="A162">
        <v>52475</v>
      </c>
      <c r="B162" t="s">
        <v>6672</v>
      </c>
      <c r="C162" t="s">
        <v>6673</v>
      </c>
      <c r="D162" t="s">
        <v>2</v>
      </c>
      <c r="E162" t="s">
        <v>2</v>
      </c>
      <c r="F162" t="s">
        <v>2</v>
      </c>
      <c r="G162" t="s">
        <v>2</v>
      </c>
      <c r="H162" t="b">
        <f>LEN(UDE_Truth[[#This Row],[Position]])=0</f>
        <v>1</v>
      </c>
      <c r="I162" t="b">
        <f>LEN(UDE_Truth[[#This Row],[Institut]])=0</f>
        <v>1</v>
      </c>
      <c r="J162" t="b">
        <f>NOT(OR(ISNUMBER(SEARCH("wiss.",UDE_Truth[[#This Row],[Position]])),ISNUMBER(SEARCH("wissenschaftl",UDE_Truth[[#This Row],[Position]])),ISNUMBER(SEARCH("professor",UDE_Truth[[#This Row],[Position]]))))</f>
        <v>1</v>
      </c>
      <c r="K162" t="b">
        <f>OR(ISNUMBER(SEARCH("sachbearb",UDE_Truth[[#This Row],[Position]])),ISNUMBER(SEARCH("sachgebiet",UDE_Truth[[#This Row],[Position]])))</f>
        <v>0</v>
      </c>
      <c r="L162" t="b">
        <f>ISNUMBER(SEARCH("Universitätsbibliothek",UDE_Truth[[#This Row],[Position]]))</f>
        <v>0</v>
      </c>
      <c r="M162">
        <f>IF(COUNTIF(UDE_Found[Name],UDE_Truth[[#This Row],[Name]])=0,0,1)</f>
        <v>0</v>
      </c>
      <c r="N162">
        <f>IF(OR(UDE_Truth[[#This Row],[ohnePosition]],AND(UDE_Truth[[#This Row],[ohneInstitut]],UDE_Truth[[#This Row],[ohneWissPos]]),UDE_Truth[[#This Row],[Sachbearbeiter]],UDE_Truth[[#This Row],[Bibliothek]]),0,1)</f>
        <v>0</v>
      </c>
      <c r="O162" t="str">
        <f>IF(UDE_Truth[[#This Row],[zählt]],IF(ISBLANK(UDE_Truth[[#This Row],[dochGefundenGrund]]),UDE_Truth[[#This Row],[Gefunden]],1),"")</f>
        <v/>
      </c>
      <c r="P162">
        <f>IF(AND(UDE_Truth[[#This Row],[zähltAuto]],ISBLANK(UDE_Truth[[#This Row],[zähltNichtGrund]])),1,0)</f>
        <v>0</v>
      </c>
    </row>
    <row r="163" spans="1:28" x14ac:dyDescent="0.25">
      <c r="A163">
        <v>60183</v>
      </c>
      <c r="B163" t="s">
        <v>6674</v>
      </c>
      <c r="C163" t="s">
        <v>6675</v>
      </c>
      <c r="D163" t="s">
        <v>2</v>
      </c>
      <c r="E163" t="s">
        <v>6676</v>
      </c>
      <c r="F163" t="s">
        <v>2</v>
      </c>
      <c r="G163" t="s">
        <v>2</v>
      </c>
      <c r="H163" t="b">
        <f>LEN(UDE_Truth[[#This Row],[Position]])=0</f>
        <v>1</v>
      </c>
      <c r="I163" t="b">
        <f>LEN(UDE_Truth[[#This Row],[Institut]])=0</f>
        <v>0</v>
      </c>
      <c r="J163" t="b">
        <f>NOT(OR(ISNUMBER(SEARCH("wiss.",UDE_Truth[[#This Row],[Position]])),ISNUMBER(SEARCH("wissenschaftl",UDE_Truth[[#This Row],[Position]])),ISNUMBER(SEARCH("professor",UDE_Truth[[#This Row],[Position]]))))</f>
        <v>1</v>
      </c>
      <c r="K163" t="b">
        <f>OR(ISNUMBER(SEARCH("sachbearb",UDE_Truth[[#This Row],[Position]])),ISNUMBER(SEARCH("sachgebiet",UDE_Truth[[#This Row],[Position]])))</f>
        <v>0</v>
      </c>
      <c r="L163" t="b">
        <f>ISNUMBER(SEARCH("Universitätsbibliothek",UDE_Truth[[#This Row],[Position]]))</f>
        <v>0</v>
      </c>
      <c r="M163">
        <f>IF(COUNTIF(UDE_Found[Name],UDE_Truth[[#This Row],[Name]])=0,0,1)</f>
        <v>0</v>
      </c>
      <c r="N163">
        <f>IF(OR(UDE_Truth[[#This Row],[ohnePosition]],AND(UDE_Truth[[#This Row],[ohneInstitut]],UDE_Truth[[#This Row],[ohneWissPos]]),UDE_Truth[[#This Row],[Sachbearbeiter]],UDE_Truth[[#This Row],[Bibliothek]]),0,1)</f>
        <v>0</v>
      </c>
      <c r="O163" t="str">
        <f>IF(UDE_Truth[[#This Row],[zählt]],IF(ISBLANK(UDE_Truth[[#This Row],[dochGefundenGrund]]),UDE_Truth[[#This Row],[Gefunden]],1),"")</f>
        <v/>
      </c>
      <c r="P163">
        <f>IF(AND(UDE_Truth[[#This Row],[zähltAuto]],ISBLANK(UDE_Truth[[#This Row],[zähltNichtGrund]])),1,0)</f>
        <v>0</v>
      </c>
      <c r="Q163" t="s">
        <v>8290</v>
      </c>
    </row>
    <row r="164" spans="1:28" x14ac:dyDescent="0.25">
      <c r="A164">
        <v>62839</v>
      </c>
      <c r="B164" t="s">
        <v>6677</v>
      </c>
      <c r="C164" t="s">
        <v>6678</v>
      </c>
      <c r="D164" t="s">
        <v>2</v>
      </c>
      <c r="E164" t="s">
        <v>2</v>
      </c>
      <c r="F164" t="s">
        <v>6679</v>
      </c>
      <c r="G164" t="s">
        <v>2</v>
      </c>
      <c r="H164" t="b">
        <f>LEN(UDE_Truth[[#This Row],[Position]])=0</f>
        <v>0</v>
      </c>
      <c r="I164" t="b">
        <f>LEN(UDE_Truth[[#This Row],[Institut]])=0</f>
        <v>1</v>
      </c>
      <c r="J164" t="b">
        <f>NOT(OR(ISNUMBER(SEARCH("wiss.",UDE_Truth[[#This Row],[Position]])),ISNUMBER(SEARCH("wissenschaftl",UDE_Truth[[#This Row],[Position]])),ISNUMBER(SEARCH("professor",UDE_Truth[[#This Row],[Position]]))))</f>
        <v>0</v>
      </c>
      <c r="K164" t="b">
        <f>OR(ISNUMBER(SEARCH("sachbearb",UDE_Truth[[#This Row],[Position]])),ISNUMBER(SEARCH("sachgebiet",UDE_Truth[[#This Row],[Position]])))</f>
        <v>0</v>
      </c>
      <c r="L164" t="b">
        <f>ISNUMBER(SEARCH("Universitätsbibliothek",UDE_Truth[[#This Row],[Position]]))</f>
        <v>0</v>
      </c>
      <c r="M164">
        <f>IF(COUNTIF(UDE_Found[Name],UDE_Truth[[#This Row],[Name]])=0,0,1)</f>
        <v>0</v>
      </c>
      <c r="N164">
        <f>IF(OR(UDE_Truth[[#This Row],[ohnePosition]],AND(UDE_Truth[[#This Row],[ohneInstitut]],UDE_Truth[[#This Row],[ohneWissPos]]),UDE_Truth[[#This Row],[Sachbearbeiter]],UDE_Truth[[#This Row],[Bibliothek]]),0,1)</f>
        <v>1</v>
      </c>
      <c r="O164">
        <f>IF(UDE_Truth[[#This Row],[zählt]],IF(ISBLANK(UDE_Truth[[#This Row],[dochGefundenGrund]]),UDE_Truth[[#This Row],[Gefunden]],1),"")</f>
        <v>0</v>
      </c>
      <c r="P164">
        <f>IF(AND(UDE_Truth[[#This Row],[zähltAuto]],ISBLANK(UDE_Truth[[#This Row],[zähltNichtGrund]])),1,0)</f>
        <v>1</v>
      </c>
      <c r="S164" t="s">
        <v>8272</v>
      </c>
      <c r="T164" t="s">
        <v>8280</v>
      </c>
      <c r="AB164" s="2" t="s">
        <v>8312</v>
      </c>
    </row>
    <row r="165" spans="1:28" x14ac:dyDescent="0.25">
      <c r="A165">
        <v>62565</v>
      </c>
      <c r="B165" t="s">
        <v>4910</v>
      </c>
      <c r="C165" t="s">
        <v>4911</v>
      </c>
      <c r="D165" t="s">
        <v>6680</v>
      </c>
      <c r="E165" t="s">
        <v>6681</v>
      </c>
      <c r="F165" t="s">
        <v>6682</v>
      </c>
      <c r="G165" t="s">
        <v>2</v>
      </c>
      <c r="H165" t="b">
        <f>LEN(UDE_Truth[[#This Row],[Position]])=0</f>
        <v>0</v>
      </c>
      <c r="I165" t="b">
        <f>LEN(UDE_Truth[[#This Row],[Institut]])=0</f>
        <v>0</v>
      </c>
      <c r="J165" t="b">
        <f>NOT(OR(ISNUMBER(SEARCH("wiss.",UDE_Truth[[#This Row],[Position]])),ISNUMBER(SEARCH("wissenschaftl",UDE_Truth[[#This Row],[Position]])),ISNUMBER(SEARCH("professor",UDE_Truth[[#This Row],[Position]]))))</f>
        <v>1</v>
      </c>
      <c r="K165" t="b">
        <f>OR(ISNUMBER(SEARCH("sachbearb",UDE_Truth[[#This Row],[Position]])),ISNUMBER(SEARCH("sachgebiet",UDE_Truth[[#This Row],[Position]])))</f>
        <v>0</v>
      </c>
      <c r="L165" t="b">
        <f>ISNUMBER(SEARCH("Universitätsbibliothek",UDE_Truth[[#This Row],[Position]]))</f>
        <v>0</v>
      </c>
      <c r="M165">
        <f>IF(COUNTIF(UDE_Found[Name],UDE_Truth[[#This Row],[Name]])=0,0,1)</f>
        <v>1</v>
      </c>
      <c r="N165">
        <f>IF(OR(UDE_Truth[[#This Row],[ohnePosition]],AND(UDE_Truth[[#This Row],[ohneInstitut]],UDE_Truth[[#This Row],[ohneWissPos]]),UDE_Truth[[#This Row],[Sachbearbeiter]],UDE_Truth[[#This Row],[Bibliothek]]),0,1)</f>
        <v>1</v>
      </c>
      <c r="O165">
        <f>IF(UDE_Truth[[#This Row],[zählt]],IF(ISBLANK(UDE_Truth[[#This Row],[dochGefundenGrund]]),UDE_Truth[[#This Row],[Gefunden]],1),"")</f>
        <v>1</v>
      </c>
      <c r="P165">
        <f>IF(AND(UDE_Truth[[#This Row],[zähltAuto]],ISBLANK(UDE_Truth[[#This Row],[zähltNichtGrund]])),1,0)</f>
        <v>1</v>
      </c>
    </row>
    <row r="166" spans="1:28" x14ac:dyDescent="0.25">
      <c r="A166">
        <v>63092</v>
      </c>
      <c r="B166" t="s">
        <v>4913</v>
      </c>
      <c r="C166" t="s">
        <v>4914</v>
      </c>
      <c r="D166" t="s">
        <v>6683</v>
      </c>
      <c r="E166" t="s">
        <v>6430</v>
      </c>
      <c r="F166" t="s">
        <v>6684</v>
      </c>
      <c r="G166" t="s">
        <v>2</v>
      </c>
      <c r="H166" t="b">
        <f>LEN(UDE_Truth[[#This Row],[Position]])=0</f>
        <v>0</v>
      </c>
      <c r="I166" t="b">
        <f>LEN(UDE_Truth[[#This Row],[Institut]])=0</f>
        <v>0</v>
      </c>
      <c r="J166" t="b">
        <f>NOT(OR(ISNUMBER(SEARCH("wiss.",UDE_Truth[[#This Row],[Position]])),ISNUMBER(SEARCH("wissenschaftl",UDE_Truth[[#This Row],[Position]])),ISNUMBER(SEARCH("professor",UDE_Truth[[#This Row],[Position]]))))</f>
        <v>1</v>
      </c>
      <c r="K166" t="b">
        <f>OR(ISNUMBER(SEARCH("sachbearb",UDE_Truth[[#This Row],[Position]])),ISNUMBER(SEARCH("sachgebiet",UDE_Truth[[#This Row],[Position]])))</f>
        <v>0</v>
      </c>
      <c r="L166" t="b">
        <f>ISNUMBER(SEARCH("Universitätsbibliothek",UDE_Truth[[#This Row],[Position]]))</f>
        <v>0</v>
      </c>
      <c r="M166">
        <f>IF(COUNTIF(UDE_Found[Name],UDE_Truth[[#This Row],[Name]])=0,0,1)</f>
        <v>1</v>
      </c>
      <c r="N166">
        <f>IF(OR(UDE_Truth[[#This Row],[ohnePosition]],AND(UDE_Truth[[#This Row],[ohneInstitut]],UDE_Truth[[#This Row],[ohneWissPos]]),UDE_Truth[[#This Row],[Sachbearbeiter]],UDE_Truth[[#This Row],[Bibliothek]]),0,1)</f>
        <v>1</v>
      </c>
      <c r="O166">
        <f>IF(UDE_Truth[[#This Row],[zählt]],IF(ISBLANK(UDE_Truth[[#This Row],[dochGefundenGrund]]),UDE_Truth[[#This Row],[Gefunden]],1),"")</f>
        <v>1</v>
      </c>
      <c r="P166">
        <f>IF(AND(UDE_Truth[[#This Row],[zähltAuto]],ISBLANK(UDE_Truth[[#This Row],[zähltNichtGrund]])),1,0)</f>
        <v>1</v>
      </c>
    </row>
    <row r="167" spans="1:28" x14ac:dyDescent="0.25">
      <c r="A167">
        <v>2515</v>
      </c>
      <c r="B167" t="s">
        <v>6685</v>
      </c>
      <c r="C167" t="s">
        <v>6686</v>
      </c>
      <c r="D167" t="s">
        <v>2</v>
      </c>
      <c r="E167" t="s">
        <v>2</v>
      </c>
      <c r="F167" t="s">
        <v>6687</v>
      </c>
      <c r="G167" t="s">
        <v>5365</v>
      </c>
      <c r="H167" t="b">
        <f>LEN(UDE_Truth[[#This Row],[Position]])=0</f>
        <v>0</v>
      </c>
      <c r="I167" t="b">
        <f>LEN(UDE_Truth[[#This Row],[Institut]])=0</f>
        <v>1</v>
      </c>
      <c r="J167" t="b">
        <f>NOT(OR(ISNUMBER(SEARCH("wiss.",UDE_Truth[[#This Row],[Position]])),ISNUMBER(SEARCH("wissenschaftl",UDE_Truth[[#This Row],[Position]])),ISNUMBER(SEARCH("professor",UDE_Truth[[#This Row],[Position]]))))</f>
        <v>0</v>
      </c>
      <c r="K167" t="b">
        <f>OR(ISNUMBER(SEARCH("sachbearb",UDE_Truth[[#This Row],[Position]])),ISNUMBER(SEARCH("sachgebiet",UDE_Truth[[#This Row],[Position]])))</f>
        <v>0</v>
      </c>
      <c r="L167" t="b">
        <f>ISNUMBER(SEARCH("Universitätsbibliothek",UDE_Truth[[#This Row],[Position]]))</f>
        <v>0</v>
      </c>
      <c r="M167">
        <f>IF(COUNTIF(UDE_Found[Name],UDE_Truth[[#This Row],[Name]])=0,0,1)</f>
        <v>0</v>
      </c>
      <c r="N167">
        <f>IF(OR(UDE_Truth[[#This Row],[ohnePosition]],AND(UDE_Truth[[#This Row],[ohneInstitut]],UDE_Truth[[#This Row],[ohneWissPos]]),UDE_Truth[[#This Row],[Sachbearbeiter]],UDE_Truth[[#This Row],[Bibliothek]]),0,1)</f>
        <v>1</v>
      </c>
      <c r="O167" t="str">
        <f>IF(UDE_Truth[[#This Row],[zählt]],IF(ISBLANK(UDE_Truth[[#This Row],[dochGefundenGrund]]),UDE_Truth[[#This Row],[Gefunden]],1),"")</f>
        <v/>
      </c>
      <c r="P167">
        <f>IF(AND(UDE_Truth[[#This Row],[zähltAuto]],ISBLANK(UDE_Truth[[#This Row],[zähltNichtGrund]])),1,0)</f>
        <v>0</v>
      </c>
      <c r="Q167" t="s">
        <v>8109</v>
      </c>
    </row>
    <row r="168" spans="1:28" x14ac:dyDescent="0.25">
      <c r="A168">
        <v>60412</v>
      </c>
      <c r="B168" t="s">
        <v>4920</v>
      </c>
      <c r="C168" t="s">
        <v>4921</v>
      </c>
      <c r="D168" t="s">
        <v>6688</v>
      </c>
      <c r="E168" t="s">
        <v>6689</v>
      </c>
      <c r="F168" t="s">
        <v>6690</v>
      </c>
      <c r="G168" t="s">
        <v>103</v>
      </c>
      <c r="H168" t="b">
        <f>LEN(UDE_Truth[[#This Row],[Position]])=0</f>
        <v>0</v>
      </c>
      <c r="I168" t="b">
        <f>LEN(UDE_Truth[[#This Row],[Institut]])=0</f>
        <v>0</v>
      </c>
      <c r="J168" t="b">
        <f>NOT(OR(ISNUMBER(SEARCH("wiss.",UDE_Truth[[#This Row],[Position]])),ISNUMBER(SEARCH("wissenschaftl",UDE_Truth[[#This Row],[Position]])),ISNUMBER(SEARCH("professor",UDE_Truth[[#This Row],[Position]]))))</f>
        <v>0</v>
      </c>
      <c r="K168" t="b">
        <f>OR(ISNUMBER(SEARCH("sachbearb",UDE_Truth[[#This Row],[Position]])),ISNUMBER(SEARCH("sachgebiet",UDE_Truth[[#This Row],[Position]])))</f>
        <v>0</v>
      </c>
      <c r="L168" t="b">
        <f>ISNUMBER(SEARCH("Universitätsbibliothek",UDE_Truth[[#This Row],[Position]]))</f>
        <v>0</v>
      </c>
      <c r="M168">
        <f>IF(COUNTIF(UDE_Found[Name],UDE_Truth[[#This Row],[Name]])=0,0,1)</f>
        <v>1</v>
      </c>
      <c r="N168">
        <f>IF(OR(UDE_Truth[[#This Row],[ohnePosition]],AND(UDE_Truth[[#This Row],[ohneInstitut]],UDE_Truth[[#This Row],[ohneWissPos]]),UDE_Truth[[#This Row],[Sachbearbeiter]],UDE_Truth[[#This Row],[Bibliothek]]),0,1)</f>
        <v>1</v>
      </c>
      <c r="O168">
        <f>IF(UDE_Truth[[#This Row],[zählt]],IF(ISBLANK(UDE_Truth[[#This Row],[dochGefundenGrund]]),UDE_Truth[[#This Row],[Gefunden]],1),"")</f>
        <v>1</v>
      </c>
      <c r="P168">
        <f>IF(AND(UDE_Truth[[#This Row],[zähltAuto]],ISBLANK(UDE_Truth[[#This Row],[zähltNichtGrund]])),1,0)</f>
        <v>1</v>
      </c>
    </row>
    <row r="169" spans="1:28" x14ac:dyDescent="0.25">
      <c r="A169">
        <v>62000</v>
      </c>
      <c r="B169" t="s">
        <v>6691</v>
      </c>
      <c r="C169" t="s">
        <v>6692</v>
      </c>
      <c r="D169" t="s">
        <v>6693</v>
      </c>
      <c r="E169" t="s">
        <v>2</v>
      </c>
      <c r="F169" t="s">
        <v>2</v>
      </c>
      <c r="G169" t="s">
        <v>2</v>
      </c>
      <c r="H169" t="b">
        <f>LEN(UDE_Truth[[#This Row],[Position]])=0</f>
        <v>1</v>
      </c>
      <c r="I169" t="b">
        <f>LEN(UDE_Truth[[#This Row],[Institut]])=0</f>
        <v>1</v>
      </c>
      <c r="J169" t="b">
        <f>NOT(OR(ISNUMBER(SEARCH("wiss.",UDE_Truth[[#This Row],[Position]])),ISNUMBER(SEARCH("wissenschaftl",UDE_Truth[[#This Row],[Position]])),ISNUMBER(SEARCH("professor",UDE_Truth[[#This Row],[Position]]))))</f>
        <v>1</v>
      </c>
      <c r="K169" t="b">
        <f>OR(ISNUMBER(SEARCH("sachbearb",UDE_Truth[[#This Row],[Position]])),ISNUMBER(SEARCH("sachgebiet",UDE_Truth[[#This Row],[Position]])))</f>
        <v>0</v>
      </c>
      <c r="L169" t="b">
        <f>ISNUMBER(SEARCH("Universitätsbibliothek",UDE_Truth[[#This Row],[Position]]))</f>
        <v>0</v>
      </c>
      <c r="M169">
        <f>IF(COUNTIF(UDE_Found[Name],UDE_Truth[[#This Row],[Name]])=0,0,1)</f>
        <v>0</v>
      </c>
      <c r="N169">
        <f>IF(OR(UDE_Truth[[#This Row],[ohnePosition]],AND(UDE_Truth[[#This Row],[ohneInstitut]],UDE_Truth[[#This Row],[ohneWissPos]]),UDE_Truth[[#This Row],[Sachbearbeiter]],UDE_Truth[[#This Row],[Bibliothek]]),0,1)</f>
        <v>0</v>
      </c>
      <c r="O169" t="str">
        <f>IF(UDE_Truth[[#This Row],[zählt]],IF(ISBLANK(UDE_Truth[[#This Row],[dochGefundenGrund]]),UDE_Truth[[#This Row],[Gefunden]],1),"")</f>
        <v/>
      </c>
      <c r="P169">
        <f>IF(AND(UDE_Truth[[#This Row],[zähltAuto]],ISBLANK(UDE_Truth[[#This Row],[zähltNichtGrund]])),1,0)</f>
        <v>0</v>
      </c>
    </row>
    <row r="170" spans="1:28" x14ac:dyDescent="0.25">
      <c r="A170">
        <v>55994</v>
      </c>
      <c r="B170" t="s">
        <v>4933</v>
      </c>
      <c r="C170" t="s">
        <v>4934</v>
      </c>
      <c r="D170" t="s">
        <v>2</v>
      </c>
      <c r="E170" t="s">
        <v>6246</v>
      </c>
      <c r="F170" t="s">
        <v>6694</v>
      </c>
      <c r="G170" t="s">
        <v>0</v>
      </c>
      <c r="H170" t="b">
        <f>LEN(UDE_Truth[[#This Row],[Position]])=0</f>
        <v>0</v>
      </c>
      <c r="I170" t="b">
        <f>LEN(UDE_Truth[[#This Row],[Institut]])=0</f>
        <v>0</v>
      </c>
      <c r="J170" t="b">
        <f>NOT(OR(ISNUMBER(SEARCH("wiss.",UDE_Truth[[#This Row],[Position]])),ISNUMBER(SEARCH("wissenschaftl",UDE_Truth[[#This Row],[Position]])),ISNUMBER(SEARCH("professor",UDE_Truth[[#This Row],[Position]]))))</f>
        <v>0</v>
      </c>
      <c r="K170" t="b">
        <f>OR(ISNUMBER(SEARCH("sachbearb",UDE_Truth[[#This Row],[Position]])),ISNUMBER(SEARCH("sachgebiet",UDE_Truth[[#This Row],[Position]])))</f>
        <v>0</v>
      </c>
      <c r="L170" t="b">
        <f>ISNUMBER(SEARCH("Universitätsbibliothek",UDE_Truth[[#This Row],[Position]]))</f>
        <v>0</v>
      </c>
      <c r="M170">
        <f>IF(COUNTIF(UDE_Found[Name],UDE_Truth[[#This Row],[Name]])=0,0,1)</f>
        <v>1</v>
      </c>
      <c r="N170">
        <f>IF(OR(UDE_Truth[[#This Row],[ohnePosition]],AND(UDE_Truth[[#This Row],[ohneInstitut]],UDE_Truth[[#This Row],[ohneWissPos]]),UDE_Truth[[#This Row],[Sachbearbeiter]],UDE_Truth[[#This Row],[Bibliothek]]),0,1)</f>
        <v>1</v>
      </c>
      <c r="O170">
        <f>IF(UDE_Truth[[#This Row],[zählt]],IF(ISBLANK(UDE_Truth[[#This Row],[dochGefundenGrund]]),UDE_Truth[[#This Row],[Gefunden]],1),"")</f>
        <v>1</v>
      </c>
      <c r="P170">
        <f>IF(AND(UDE_Truth[[#This Row],[zähltAuto]],ISBLANK(UDE_Truth[[#This Row],[zähltNichtGrund]])),1,0)</f>
        <v>1</v>
      </c>
    </row>
    <row r="171" spans="1:28" x14ac:dyDescent="0.25">
      <c r="A171">
        <v>60153</v>
      </c>
      <c r="B171" t="s">
        <v>6695</v>
      </c>
      <c r="C171" t="s">
        <v>6696</v>
      </c>
      <c r="D171" t="s">
        <v>2</v>
      </c>
      <c r="E171" t="s">
        <v>6341</v>
      </c>
      <c r="F171" t="s">
        <v>6442</v>
      </c>
      <c r="G171" t="s">
        <v>36</v>
      </c>
      <c r="H171" t="b">
        <f>LEN(UDE_Truth[[#This Row],[Position]])=0</f>
        <v>0</v>
      </c>
      <c r="I171" t="b">
        <f>LEN(UDE_Truth[[#This Row],[Institut]])=0</f>
        <v>0</v>
      </c>
      <c r="J171" t="b">
        <f>NOT(OR(ISNUMBER(SEARCH("wiss.",UDE_Truth[[#This Row],[Position]])),ISNUMBER(SEARCH("wissenschaftl",UDE_Truth[[#This Row],[Position]])),ISNUMBER(SEARCH("professor",UDE_Truth[[#This Row],[Position]]))))</f>
        <v>0</v>
      </c>
      <c r="K171" t="b">
        <f>OR(ISNUMBER(SEARCH("sachbearb",UDE_Truth[[#This Row],[Position]])),ISNUMBER(SEARCH("sachgebiet",UDE_Truth[[#This Row],[Position]])))</f>
        <v>0</v>
      </c>
      <c r="L171" t="b">
        <f>ISNUMBER(SEARCH("Universitätsbibliothek",UDE_Truth[[#This Row],[Position]]))</f>
        <v>0</v>
      </c>
      <c r="M171">
        <f>IF(COUNTIF(UDE_Found[Name],UDE_Truth[[#This Row],[Name]])=0,0,1)</f>
        <v>0</v>
      </c>
      <c r="N171">
        <f>IF(OR(UDE_Truth[[#This Row],[ohnePosition]],AND(UDE_Truth[[#This Row],[ohneInstitut]],UDE_Truth[[#This Row],[ohneWissPos]]),UDE_Truth[[#This Row],[Sachbearbeiter]],UDE_Truth[[#This Row],[Bibliothek]]),0,1)</f>
        <v>1</v>
      </c>
      <c r="O171" t="str">
        <f>IF(UDE_Truth[[#This Row],[zählt]],IF(ISBLANK(UDE_Truth[[#This Row],[dochGefundenGrund]]),UDE_Truth[[#This Row],[Gefunden]],1),"")</f>
        <v/>
      </c>
      <c r="P171">
        <f>IF(AND(UDE_Truth[[#This Row],[zähltAuto]],ISBLANK(UDE_Truth[[#This Row],[zähltNichtGrund]])),1,0)</f>
        <v>0</v>
      </c>
      <c r="Q171" t="s">
        <v>6508</v>
      </c>
      <c r="T171" s="1" t="s">
        <v>8288</v>
      </c>
      <c r="AB171" s="2" t="s">
        <v>8313</v>
      </c>
    </row>
    <row r="172" spans="1:28" x14ac:dyDescent="0.25">
      <c r="A172">
        <v>62964</v>
      </c>
      <c r="B172" t="s">
        <v>6697</v>
      </c>
      <c r="C172" t="s">
        <v>6698</v>
      </c>
      <c r="D172" t="s">
        <v>2</v>
      </c>
      <c r="E172" t="s">
        <v>6699</v>
      </c>
      <c r="F172" t="s">
        <v>6700</v>
      </c>
      <c r="G172" t="s">
        <v>2</v>
      </c>
      <c r="H172" t="b">
        <f>LEN(UDE_Truth[[#This Row],[Position]])=0</f>
        <v>0</v>
      </c>
      <c r="I172" t="b">
        <f>LEN(UDE_Truth[[#This Row],[Institut]])=0</f>
        <v>0</v>
      </c>
      <c r="J172" t="b">
        <f>NOT(OR(ISNUMBER(SEARCH("wiss.",UDE_Truth[[#This Row],[Position]])),ISNUMBER(SEARCH("wissenschaftl",UDE_Truth[[#This Row],[Position]])),ISNUMBER(SEARCH("professor",UDE_Truth[[#This Row],[Position]]))))</f>
        <v>1</v>
      </c>
      <c r="K172" t="b">
        <f>OR(ISNUMBER(SEARCH("sachbearb",UDE_Truth[[#This Row],[Position]])),ISNUMBER(SEARCH("sachgebiet",UDE_Truth[[#This Row],[Position]])))</f>
        <v>0</v>
      </c>
      <c r="L172" t="b">
        <f>ISNUMBER(SEARCH("Universitätsbibliothek",UDE_Truth[[#This Row],[Position]]))</f>
        <v>0</v>
      </c>
      <c r="M172">
        <f>IF(COUNTIF(UDE_Found[Name],UDE_Truth[[#This Row],[Name]])=0,0,1)</f>
        <v>0</v>
      </c>
      <c r="N172">
        <f>IF(OR(UDE_Truth[[#This Row],[ohnePosition]],AND(UDE_Truth[[#This Row],[ohneInstitut]],UDE_Truth[[#This Row],[ohneWissPos]]),UDE_Truth[[#This Row],[Sachbearbeiter]],UDE_Truth[[#This Row],[Bibliothek]]),0,1)</f>
        <v>1</v>
      </c>
      <c r="O172" t="str">
        <f>IF(UDE_Truth[[#This Row],[zählt]],IF(ISBLANK(UDE_Truth[[#This Row],[dochGefundenGrund]]),UDE_Truth[[#This Row],[Gefunden]],1),"")</f>
        <v/>
      </c>
      <c r="P172">
        <f>IF(AND(UDE_Truth[[#This Row],[zähltAuto]],ISBLANK(UDE_Truth[[#This Row],[zähltNichtGrund]])),1,0)</f>
        <v>0</v>
      </c>
      <c r="Q172" t="s">
        <v>8274</v>
      </c>
    </row>
    <row r="173" spans="1:28" x14ac:dyDescent="0.25">
      <c r="A173">
        <v>53025</v>
      </c>
      <c r="B173" t="s">
        <v>4938</v>
      </c>
      <c r="C173" t="s">
        <v>4939</v>
      </c>
      <c r="D173" t="s">
        <v>4922</v>
      </c>
      <c r="E173" t="s">
        <v>6701</v>
      </c>
      <c r="F173" t="s">
        <v>6702</v>
      </c>
      <c r="G173" t="s">
        <v>2</v>
      </c>
      <c r="H173" t="b">
        <f>LEN(UDE_Truth[[#This Row],[Position]])=0</f>
        <v>0</v>
      </c>
      <c r="I173" t="b">
        <f>LEN(UDE_Truth[[#This Row],[Institut]])=0</f>
        <v>0</v>
      </c>
      <c r="J173" t="b">
        <f>NOT(OR(ISNUMBER(SEARCH("wiss.",UDE_Truth[[#This Row],[Position]])),ISNUMBER(SEARCH("wissenschaftl",UDE_Truth[[#This Row],[Position]])),ISNUMBER(SEARCH("professor",UDE_Truth[[#This Row],[Position]]))))</f>
        <v>1</v>
      </c>
      <c r="K173" t="b">
        <f>OR(ISNUMBER(SEARCH("sachbearb",UDE_Truth[[#This Row],[Position]])),ISNUMBER(SEARCH("sachgebiet",UDE_Truth[[#This Row],[Position]])))</f>
        <v>0</v>
      </c>
      <c r="L173" t="b">
        <f>ISNUMBER(SEARCH("Universitätsbibliothek",UDE_Truth[[#This Row],[Position]]))</f>
        <v>0</v>
      </c>
      <c r="M173">
        <f>IF(COUNTIF(UDE_Found[Name],UDE_Truth[[#This Row],[Name]])=0,0,1)</f>
        <v>1</v>
      </c>
      <c r="N173">
        <f>IF(OR(UDE_Truth[[#This Row],[ohnePosition]],AND(UDE_Truth[[#This Row],[ohneInstitut]],UDE_Truth[[#This Row],[ohneWissPos]]),UDE_Truth[[#This Row],[Sachbearbeiter]],UDE_Truth[[#This Row],[Bibliothek]]),0,1)</f>
        <v>1</v>
      </c>
      <c r="O173">
        <f>IF(UDE_Truth[[#This Row],[zählt]],IF(ISBLANK(UDE_Truth[[#This Row],[dochGefundenGrund]]),UDE_Truth[[#This Row],[Gefunden]],1),"")</f>
        <v>1</v>
      </c>
      <c r="P173">
        <f>IF(AND(UDE_Truth[[#This Row],[zähltAuto]],ISBLANK(UDE_Truth[[#This Row],[zähltNichtGrund]])),1,0)</f>
        <v>1</v>
      </c>
    </row>
    <row r="174" spans="1:28" x14ac:dyDescent="0.25">
      <c r="A174">
        <v>62704</v>
      </c>
      <c r="B174" t="s">
        <v>4940</v>
      </c>
      <c r="C174" t="s">
        <v>6703</v>
      </c>
      <c r="D174" t="s">
        <v>2</v>
      </c>
      <c r="E174" t="s">
        <v>6704</v>
      </c>
      <c r="F174" t="s">
        <v>6705</v>
      </c>
      <c r="G174" t="s">
        <v>36</v>
      </c>
      <c r="H174" t="b">
        <f>LEN(UDE_Truth[[#This Row],[Position]])=0</f>
        <v>0</v>
      </c>
      <c r="I174" t="b">
        <f>LEN(UDE_Truth[[#This Row],[Institut]])=0</f>
        <v>0</v>
      </c>
      <c r="J174" t="b">
        <f>NOT(OR(ISNUMBER(SEARCH("wiss.",UDE_Truth[[#This Row],[Position]])),ISNUMBER(SEARCH("wissenschaftl",UDE_Truth[[#This Row],[Position]])),ISNUMBER(SEARCH("professor",UDE_Truth[[#This Row],[Position]]))))</f>
        <v>0</v>
      </c>
      <c r="K174" t="b">
        <f>OR(ISNUMBER(SEARCH("sachbearb",UDE_Truth[[#This Row],[Position]])),ISNUMBER(SEARCH("sachgebiet",UDE_Truth[[#This Row],[Position]])))</f>
        <v>0</v>
      </c>
      <c r="L174" t="b">
        <f>ISNUMBER(SEARCH("Universitätsbibliothek",UDE_Truth[[#This Row],[Position]]))</f>
        <v>0</v>
      </c>
      <c r="M174">
        <f>IF(COUNTIF(UDE_Found[Name],UDE_Truth[[#This Row],[Name]])=0,0,1)</f>
        <v>1</v>
      </c>
      <c r="N174">
        <f>IF(OR(UDE_Truth[[#This Row],[ohnePosition]],AND(UDE_Truth[[#This Row],[ohneInstitut]],UDE_Truth[[#This Row],[ohneWissPos]]),UDE_Truth[[#This Row],[Sachbearbeiter]],UDE_Truth[[#This Row],[Bibliothek]]),0,1)</f>
        <v>1</v>
      </c>
      <c r="O174">
        <f>IF(UDE_Truth[[#This Row],[zählt]],IF(ISBLANK(UDE_Truth[[#This Row],[dochGefundenGrund]]),UDE_Truth[[#This Row],[Gefunden]],1),"")</f>
        <v>1</v>
      </c>
      <c r="P174">
        <f>IF(AND(UDE_Truth[[#This Row],[zähltAuto]],ISBLANK(UDE_Truth[[#This Row],[zähltNichtGrund]])),1,0)</f>
        <v>1</v>
      </c>
    </row>
    <row r="175" spans="1:28" x14ac:dyDescent="0.25">
      <c r="A175">
        <v>59744</v>
      </c>
      <c r="B175" t="s">
        <v>4942</v>
      </c>
      <c r="C175" t="s">
        <v>4943</v>
      </c>
      <c r="D175" t="s">
        <v>2</v>
      </c>
      <c r="E175" t="s">
        <v>6706</v>
      </c>
      <c r="F175" t="s">
        <v>6419</v>
      </c>
      <c r="G175" t="s">
        <v>103</v>
      </c>
      <c r="H175" t="b">
        <f>LEN(UDE_Truth[[#This Row],[Position]])=0</f>
        <v>0</v>
      </c>
      <c r="I175" t="b">
        <f>LEN(UDE_Truth[[#This Row],[Institut]])=0</f>
        <v>0</v>
      </c>
      <c r="J175" t="b">
        <f>NOT(OR(ISNUMBER(SEARCH("wiss.",UDE_Truth[[#This Row],[Position]])),ISNUMBER(SEARCH("wissenschaftl",UDE_Truth[[#This Row],[Position]])),ISNUMBER(SEARCH("professor",UDE_Truth[[#This Row],[Position]]))))</f>
        <v>0</v>
      </c>
      <c r="K175" t="b">
        <f>OR(ISNUMBER(SEARCH("sachbearb",UDE_Truth[[#This Row],[Position]])),ISNUMBER(SEARCH("sachgebiet",UDE_Truth[[#This Row],[Position]])))</f>
        <v>0</v>
      </c>
      <c r="L175" t="b">
        <f>ISNUMBER(SEARCH("Universitätsbibliothek",UDE_Truth[[#This Row],[Position]]))</f>
        <v>0</v>
      </c>
      <c r="M175">
        <f>IF(COUNTIF(UDE_Found[Name],UDE_Truth[[#This Row],[Name]])=0,0,1)</f>
        <v>1</v>
      </c>
      <c r="N175">
        <f>IF(OR(UDE_Truth[[#This Row],[ohnePosition]],AND(UDE_Truth[[#This Row],[ohneInstitut]],UDE_Truth[[#This Row],[ohneWissPos]]),UDE_Truth[[#This Row],[Sachbearbeiter]],UDE_Truth[[#This Row],[Bibliothek]]),0,1)</f>
        <v>1</v>
      </c>
      <c r="O175">
        <f>IF(UDE_Truth[[#This Row],[zählt]],IF(ISBLANK(UDE_Truth[[#This Row],[dochGefundenGrund]]),UDE_Truth[[#This Row],[Gefunden]],1),"")</f>
        <v>1</v>
      </c>
      <c r="P175">
        <f>IF(AND(UDE_Truth[[#This Row],[zähltAuto]],ISBLANK(UDE_Truth[[#This Row],[zähltNichtGrund]])),1,0)</f>
        <v>1</v>
      </c>
    </row>
    <row r="176" spans="1:28" x14ac:dyDescent="0.25">
      <c r="A176">
        <v>62719</v>
      </c>
      <c r="B176" t="s">
        <v>4950</v>
      </c>
      <c r="C176" t="s">
        <v>4951</v>
      </c>
      <c r="D176" t="s">
        <v>2</v>
      </c>
      <c r="E176" t="s">
        <v>2</v>
      </c>
      <c r="F176" t="s">
        <v>6707</v>
      </c>
      <c r="G176" t="s">
        <v>152</v>
      </c>
      <c r="H176" t="b">
        <f>LEN(UDE_Truth[[#This Row],[Position]])=0</f>
        <v>0</v>
      </c>
      <c r="I176" t="b">
        <f>LEN(UDE_Truth[[#This Row],[Institut]])=0</f>
        <v>1</v>
      </c>
      <c r="J176" t="b">
        <f>NOT(OR(ISNUMBER(SEARCH("wiss.",UDE_Truth[[#This Row],[Position]])),ISNUMBER(SEARCH("wissenschaftl",UDE_Truth[[#This Row],[Position]])),ISNUMBER(SEARCH("professor",UDE_Truth[[#This Row],[Position]]))))</f>
        <v>0</v>
      </c>
      <c r="K176" t="b">
        <f>OR(ISNUMBER(SEARCH("sachbearb",UDE_Truth[[#This Row],[Position]])),ISNUMBER(SEARCH("sachgebiet",UDE_Truth[[#This Row],[Position]])))</f>
        <v>0</v>
      </c>
      <c r="L176" t="b">
        <f>ISNUMBER(SEARCH("Universitätsbibliothek",UDE_Truth[[#This Row],[Position]]))</f>
        <v>0</v>
      </c>
      <c r="M176">
        <f>IF(COUNTIF(UDE_Found[Name],UDE_Truth[[#This Row],[Name]])=0,0,1)</f>
        <v>1</v>
      </c>
      <c r="N176">
        <f>IF(OR(UDE_Truth[[#This Row],[ohnePosition]],AND(UDE_Truth[[#This Row],[ohneInstitut]],UDE_Truth[[#This Row],[ohneWissPos]]),UDE_Truth[[#This Row],[Sachbearbeiter]],UDE_Truth[[#This Row],[Bibliothek]]),0,1)</f>
        <v>1</v>
      </c>
      <c r="O176">
        <f>IF(UDE_Truth[[#This Row],[zählt]],IF(ISBLANK(UDE_Truth[[#This Row],[dochGefundenGrund]]),UDE_Truth[[#This Row],[Gefunden]],1),"")</f>
        <v>1</v>
      </c>
      <c r="P176">
        <f>IF(AND(UDE_Truth[[#This Row],[zähltAuto]],ISBLANK(UDE_Truth[[#This Row],[zähltNichtGrund]])),1,0)</f>
        <v>1</v>
      </c>
    </row>
    <row r="177" spans="1:20" x14ac:dyDescent="0.25">
      <c r="A177">
        <v>58858</v>
      </c>
      <c r="B177" t="s">
        <v>6708</v>
      </c>
      <c r="C177" t="s">
        <v>6709</v>
      </c>
      <c r="D177" t="s">
        <v>6710</v>
      </c>
      <c r="E177" t="s">
        <v>6711</v>
      </c>
      <c r="F177" t="s">
        <v>6712</v>
      </c>
      <c r="G177" t="s">
        <v>2</v>
      </c>
      <c r="H177" t="b">
        <f>LEN(UDE_Truth[[#This Row],[Position]])=0</f>
        <v>0</v>
      </c>
      <c r="I177" t="b">
        <f>LEN(UDE_Truth[[#This Row],[Institut]])=0</f>
        <v>0</v>
      </c>
      <c r="J177" t="b">
        <f>NOT(OR(ISNUMBER(SEARCH("wiss.",UDE_Truth[[#This Row],[Position]])),ISNUMBER(SEARCH("wissenschaftl",UDE_Truth[[#This Row],[Position]])),ISNUMBER(SEARCH("professor",UDE_Truth[[#This Row],[Position]]))))</f>
        <v>1</v>
      </c>
      <c r="K177" t="b">
        <f>OR(ISNUMBER(SEARCH("sachbearb",UDE_Truth[[#This Row],[Position]])),ISNUMBER(SEARCH("sachgebiet",UDE_Truth[[#This Row],[Position]])))</f>
        <v>0</v>
      </c>
      <c r="L177" t="b">
        <f>ISNUMBER(SEARCH("Universitätsbibliothek",UDE_Truth[[#This Row],[Position]]))</f>
        <v>0</v>
      </c>
      <c r="M177">
        <f>IF(COUNTIF(UDE_Found[Name],UDE_Truth[[#This Row],[Name]])=0,0,1)</f>
        <v>0</v>
      </c>
      <c r="N177">
        <f>IF(OR(UDE_Truth[[#This Row],[ohnePosition]],AND(UDE_Truth[[#This Row],[ohneInstitut]],UDE_Truth[[#This Row],[ohneWissPos]]),UDE_Truth[[#This Row],[Sachbearbeiter]],UDE_Truth[[#This Row],[Bibliothek]]),0,1)</f>
        <v>1</v>
      </c>
      <c r="O177" t="str">
        <f>IF(UDE_Truth[[#This Row],[zählt]],IF(ISBLANK(UDE_Truth[[#This Row],[dochGefundenGrund]]),UDE_Truth[[#This Row],[Gefunden]],1),"")</f>
        <v/>
      </c>
      <c r="P177">
        <f>IF(AND(UDE_Truth[[#This Row],[zähltAuto]],ISBLANK(UDE_Truth[[#This Row],[zähltNichtGrund]])),1,0)</f>
        <v>0</v>
      </c>
      <c r="Q177" t="s">
        <v>8289</v>
      </c>
    </row>
    <row r="178" spans="1:20" x14ac:dyDescent="0.25">
      <c r="A178">
        <v>61768</v>
      </c>
      <c r="B178" t="s">
        <v>4955</v>
      </c>
      <c r="C178" t="s">
        <v>6713</v>
      </c>
      <c r="D178" t="s">
        <v>2</v>
      </c>
      <c r="E178" t="s">
        <v>2</v>
      </c>
      <c r="F178" t="s">
        <v>6350</v>
      </c>
      <c r="G178" t="s">
        <v>152</v>
      </c>
      <c r="H178" t="b">
        <f>LEN(UDE_Truth[[#This Row],[Position]])=0</f>
        <v>0</v>
      </c>
      <c r="I178" t="b">
        <f>LEN(UDE_Truth[[#This Row],[Institut]])=0</f>
        <v>1</v>
      </c>
      <c r="J178" t="b">
        <f>NOT(OR(ISNUMBER(SEARCH("wiss.",UDE_Truth[[#This Row],[Position]])),ISNUMBER(SEARCH("wissenschaftl",UDE_Truth[[#This Row],[Position]])),ISNUMBER(SEARCH("professor",UDE_Truth[[#This Row],[Position]]))))</f>
        <v>0</v>
      </c>
      <c r="K178" t="b">
        <f>OR(ISNUMBER(SEARCH("sachbearb",UDE_Truth[[#This Row],[Position]])),ISNUMBER(SEARCH("sachgebiet",UDE_Truth[[#This Row],[Position]])))</f>
        <v>0</v>
      </c>
      <c r="L178" t="b">
        <f>ISNUMBER(SEARCH("Universitätsbibliothek",UDE_Truth[[#This Row],[Position]]))</f>
        <v>0</v>
      </c>
      <c r="M178">
        <f>IF(COUNTIF(UDE_Found[Name],UDE_Truth[[#This Row],[Name]])=0,0,1)</f>
        <v>1</v>
      </c>
      <c r="N178">
        <f>IF(OR(UDE_Truth[[#This Row],[ohnePosition]],AND(UDE_Truth[[#This Row],[ohneInstitut]],UDE_Truth[[#This Row],[ohneWissPos]]),UDE_Truth[[#This Row],[Sachbearbeiter]],UDE_Truth[[#This Row],[Bibliothek]]),0,1)</f>
        <v>1</v>
      </c>
      <c r="O178">
        <f>IF(UDE_Truth[[#This Row],[zählt]],IF(ISBLANK(UDE_Truth[[#This Row],[dochGefundenGrund]]),UDE_Truth[[#This Row],[Gefunden]],1),"")</f>
        <v>1</v>
      </c>
      <c r="P178">
        <f>IF(AND(UDE_Truth[[#This Row],[zähltAuto]],ISBLANK(UDE_Truth[[#This Row],[zähltNichtGrund]])),1,0)</f>
        <v>1</v>
      </c>
    </row>
    <row r="179" spans="1:20" x14ac:dyDescent="0.25">
      <c r="A179">
        <v>2913</v>
      </c>
      <c r="B179" t="s">
        <v>6714</v>
      </c>
      <c r="C179" t="s">
        <v>6715</v>
      </c>
      <c r="D179" t="s">
        <v>2</v>
      </c>
      <c r="E179" t="s">
        <v>2</v>
      </c>
      <c r="F179" t="s">
        <v>6716</v>
      </c>
      <c r="G179" t="s">
        <v>2</v>
      </c>
      <c r="H179" t="b">
        <f>LEN(UDE_Truth[[#This Row],[Position]])=0</f>
        <v>0</v>
      </c>
      <c r="I179" t="b">
        <f>LEN(UDE_Truth[[#This Row],[Institut]])=0</f>
        <v>1</v>
      </c>
      <c r="J179" t="b">
        <f>NOT(OR(ISNUMBER(SEARCH("wiss.",UDE_Truth[[#This Row],[Position]])),ISNUMBER(SEARCH("wissenschaftl",UDE_Truth[[#This Row],[Position]])),ISNUMBER(SEARCH("professor",UDE_Truth[[#This Row],[Position]]))))</f>
        <v>1</v>
      </c>
      <c r="K179" t="b">
        <f>OR(ISNUMBER(SEARCH("sachbearb",UDE_Truth[[#This Row],[Position]])),ISNUMBER(SEARCH("sachgebiet",UDE_Truth[[#This Row],[Position]])))</f>
        <v>0</v>
      </c>
      <c r="L179" t="b">
        <f>ISNUMBER(SEARCH("Universitätsbibliothek",UDE_Truth[[#This Row],[Position]]))</f>
        <v>0</v>
      </c>
      <c r="M179">
        <f>IF(COUNTIF(UDE_Found[Name],UDE_Truth[[#This Row],[Name]])=0,0,1)</f>
        <v>0</v>
      </c>
      <c r="N179">
        <f>IF(OR(UDE_Truth[[#This Row],[ohnePosition]],AND(UDE_Truth[[#This Row],[ohneInstitut]],UDE_Truth[[#This Row],[ohneWissPos]]),UDE_Truth[[#This Row],[Sachbearbeiter]],UDE_Truth[[#This Row],[Bibliothek]]),0,1)</f>
        <v>0</v>
      </c>
      <c r="O179" t="str">
        <f>IF(UDE_Truth[[#This Row],[zählt]],IF(ISBLANK(UDE_Truth[[#This Row],[dochGefundenGrund]]),UDE_Truth[[#This Row],[Gefunden]],1),"")</f>
        <v/>
      </c>
      <c r="P179">
        <f>IF(AND(UDE_Truth[[#This Row],[zähltAuto]],ISBLANK(UDE_Truth[[#This Row],[zähltNichtGrund]])),1,0)</f>
        <v>0</v>
      </c>
    </row>
    <row r="180" spans="1:20" x14ac:dyDescent="0.25">
      <c r="A180">
        <v>58919</v>
      </c>
      <c r="B180" t="s">
        <v>4959</v>
      </c>
      <c r="C180" t="s">
        <v>6717</v>
      </c>
      <c r="D180" t="s">
        <v>6718</v>
      </c>
      <c r="E180" t="s">
        <v>6719</v>
      </c>
      <c r="F180" t="s">
        <v>2</v>
      </c>
      <c r="G180" t="s">
        <v>6456</v>
      </c>
      <c r="H180" t="b">
        <f>LEN(UDE_Truth[[#This Row],[Position]])=0</f>
        <v>1</v>
      </c>
      <c r="I180" t="b">
        <f>LEN(UDE_Truth[[#This Row],[Institut]])=0</f>
        <v>0</v>
      </c>
      <c r="J180" t="b">
        <f>NOT(OR(ISNUMBER(SEARCH("wiss.",UDE_Truth[[#This Row],[Position]])),ISNUMBER(SEARCH("wissenschaftl",UDE_Truth[[#This Row],[Position]])),ISNUMBER(SEARCH("professor",UDE_Truth[[#This Row],[Position]]))))</f>
        <v>1</v>
      </c>
      <c r="K180" t="b">
        <f>OR(ISNUMBER(SEARCH("sachbearb",UDE_Truth[[#This Row],[Position]])),ISNUMBER(SEARCH("sachgebiet",UDE_Truth[[#This Row],[Position]])))</f>
        <v>0</v>
      </c>
      <c r="L180" t="b">
        <f>ISNUMBER(SEARCH("Universitätsbibliothek",UDE_Truth[[#This Row],[Position]]))</f>
        <v>0</v>
      </c>
      <c r="M180">
        <f>IF(COUNTIF(UDE_Found[Name],UDE_Truth[[#This Row],[Name]])=0,0,1)</f>
        <v>1</v>
      </c>
      <c r="N180">
        <f>IF(OR(UDE_Truth[[#This Row],[ohnePosition]],AND(UDE_Truth[[#This Row],[ohneInstitut]],UDE_Truth[[#This Row],[ohneWissPos]]),UDE_Truth[[#This Row],[Sachbearbeiter]],UDE_Truth[[#This Row],[Bibliothek]]),0,1)</f>
        <v>0</v>
      </c>
      <c r="O180" t="str">
        <f>IF(UDE_Truth[[#This Row],[zählt]],IF(ISBLANK(UDE_Truth[[#This Row],[dochGefundenGrund]]),UDE_Truth[[#This Row],[Gefunden]],1),"")</f>
        <v/>
      </c>
      <c r="P180">
        <f>IF(AND(UDE_Truth[[#This Row],[zähltAuto]],ISBLANK(UDE_Truth[[#This Row],[zähltNichtGrund]])),1,0)</f>
        <v>0</v>
      </c>
    </row>
    <row r="181" spans="1:20" x14ac:dyDescent="0.25">
      <c r="A181">
        <v>61324</v>
      </c>
      <c r="B181" t="s">
        <v>6720</v>
      </c>
      <c r="C181" t="s">
        <v>6721</v>
      </c>
      <c r="D181" t="s">
        <v>2</v>
      </c>
      <c r="E181" t="s">
        <v>6722</v>
      </c>
      <c r="F181" t="s">
        <v>2</v>
      </c>
      <c r="G181" t="s">
        <v>36</v>
      </c>
      <c r="H181" t="b">
        <f>LEN(UDE_Truth[[#This Row],[Position]])=0</f>
        <v>1</v>
      </c>
      <c r="I181" t="b">
        <f>LEN(UDE_Truth[[#This Row],[Institut]])=0</f>
        <v>0</v>
      </c>
      <c r="J181" t="b">
        <f>NOT(OR(ISNUMBER(SEARCH("wiss.",UDE_Truth[[#This Row],[Position]])),ISNUMBER(SEARCH("wissenschaftl",UDE_Truth[[#This Row],[Position]])),ISNUMBER(SEARCH("professor",UDE_Truth[[#This Row],[Position]]))))</f>
        <v>1</v>
      </c>
      <c r="K181" t="b">
        <f>OR(ISNUMBER(SEARCH("sachbearb",UDE_Truth[[#This Row],[Position]])),ISNUMBER(SEARCH("sachgebiet",UDE_Truth[[#This Row],[Position]])))</f>
        <v>0</v>
      </c>
      <c r="L181" t="b">
        <f>ISNUMBER(SEARCH("Universitätsbibliothek",UDE_Truth[[#This Row],[Position]]))</f>
        <v>0</v>
      </c>
      <c r="M181">
        <f>IF(COUNTIF(UDE_Found[Name],UDE_Truth[[#This Row],[Name]])=0,0,1)</f>
        <v>0</v>
      </c>
      <c r="N181">
        <f>IF(OR(UDE_Truth[[#This Row],[ohnePosition]],AND(UDE_Truth[[#This Row],[ohneInstitut]],UDE_Truth[[#This Row],[ohneWissPos]]),UDE_Truth[[#This Row],[Sachbearbeiter]],UDE_Truth[[#This Row],[Bibliothek]]),0,1)</f>
        <v>0</v>
      </c>
      <c r="O181" t="str">
        <f>IF(UDE_Truth[[#This Row],[zählt]],IF(ISBLANK(UDE_Truth[[#This Row],[dochGefundenGrund]]),UDE_Truth[[#This Row],[Gefunden]],1),"")</f>
        <v/>
      </c>
      <c r="P181">
        <f>IF(AND(UDE_Truth[[#This Row],[zähltAuto]],ISBLANK(UDE_Truth[[#This Row],[zähltNichtGrund]])),1,0)</f>
        <v>0</v>
      </c>
      <c r="Q181" t="s">
        <v>6508</v>
      </c>
    </row>
    <row r="182" spans="1:20" x14ac:dyDescent="0.25">
      <c r="A182">
        <v>1220</v>
      </c>
      <c r="B182" t="s">
        <v>6723</v>
      </c>
      <c r="C182" t="s">
        <v>6724</v>
      </c>
      <c r="D182" t="s">
        <v>2</v>
      </c>
      <c r="E182" t="s">
        <v>2</v>
      </c>
      <c r="F182" t="s">
        <v>6725</v>
      </c>
      <c r="G182" t="s">
        <v>103</v>
      </c>
      <c r="H182" t="b">
        <f>LEN(UDE_Truth[[#This Row],[Position]])=0</f>
        <v>0</v>
      </c>
      <c r="I182" t="b">
        <f>LEN(UDE_Truth[[#This Row],[Institut]])=0</f>
        <v>1</v>
      </c>
      <c r="J182" t="b">
        <f>NOT(OR(ISNUMBER(SEARCH("wiss.",UDE_Truth[[#This Row],[Position]])),ISNUMBER(SEARCH("wissenschaftl",UDE_Truth[[#This Row],[Position]])),ISNUMBER(SEARCH("professor",UDE_Truth[[#This Row],[Position]]))))</f>
        <v>0</v>
      </c>
      <c r="K182" t="b">
        <f>OR(ISNUMBER(SEARCH("sachbearb",UDE_Truth[[#This Row],[Position]])),ISNUMBER(SEARCH("sachgebiet",UDE_Truth[[#This Row],[Position]])))</f>
        <v>0</v>
      </c>
      <c r="L182" t="b">
        <f>ISNUMBER(SEARCH("Universitätsbibliothek",UDE_Truth[[#This Row],[Position]]))</f>
        <v>0</v>
      </c>
      <c r="M182">
        <f>IF(COUNTIF(UDE_Found[Name],UDE_Truth[[#This Row],[Name]])=0,0,1)</f>
        <v>0</v>
      </c>
      <c r="N182">
        <f>IF(OR(UDE_Truth[[#This Row],[ohnePosition]],AND(UDE_Truth[[#This Row],[ohneInstitut]],UDE_Truth[[#This Row],[ohneWissPos]]),UDE_Truth[[#This Row],[Sachbearbeiter]],UDE_Truth[[#This Row],[Bibliothek]]),0,1)</f>
        <v>1</v>
      </c>
      <c r="O182" t="str">
        <f>IF(UDE_Truth[[#This Row],[zählt]],IF(ISBLANK(UDE_Truth[[#This Row],[dochGefundenGrund]]),UDE_Truth[[#This Row],[Gefunden]],1),"")</f>
        <v/>
      </c>
      <c r="P182">
        <f>IF(AND(UDE_Truth[[#This Row],[zähltAuto]],ISBLANK(UDE_Truth[[#This Row],[zähltNichtGrund]])),1,0)</f>
        <v>0</v>
      </c>
      <c r="Q182" t="s">
        <v>8274</v>
      </c>
    </row>
    <row r="183" spans="1:20" x14ac:dyDescent="0.25">
      <c r="A183">
        <v>54216</v>
      </c>
      <c r="B183" t="s">
        <v>6726</v>
      </c>
      <c r="C183" t="s">
        <v>6727</v>
      </c>
      <c r="D183" t="s">
        <v>2</v>
      </c>
      <c r="E183" t="s">
        <v>6728</v>
      </c>
      <c r="F183" t="s">
        <v>2</v>
      </c>
      <c r="G183" t="s">
        <v>2</v>
      </c>
      <c r="H183" t="b">
        <f>LEN(UDE_Truth[[#This Row],[Position]])=0</f>
        <v>1</v>
      </c>
      <c r="I183" t="b">
        <f>LEN(UDE_Truth[[#This Row],[Institut]])=0</f>
        <v>0</v>
      </c>
      <c r="J183" t="b">
        <f>NOT(OR(ISNUMBER(SEARCH("wiss.",UDE_Truth[[#This Row],[Position]])),ISNUMBER(SEARCH("wissenschaftl",UDE_Truth[[#This Row],[Position]])),ISNUMBER(SEARCH("professor",UDE_Truth[[#This Row],[Position]]))))</f>
        <v>1</v>
      </c>
      <c r="K183" t="b">
        <f>OR(ISNUMBER(SEARCH("sachbearb",UDE_Truth[[#This Row],[Position]])),ISNUMBER(SEARCH("sachgebiet",UDE_Truth[[#This Row],[Position]])))</f>
        <v>0</v>
      </c>
      <c r="L183" t="b">
        <f>ISNUMBER(SEARCH("Universitätsbibliothek",UDE_Truth[[#This Row],[Position]]))</f>
        <v>0</v>
      </c>
      <c r="M183">
        <f>IF(COUNTIF(UDE_Found[Name],UDE_Truth[[#This Row],[Name]])=0,0,1)</f>
        <v>0</v>
      </c>
      <c r="N183">
        <f>IF(OR(UDE_Truth[[#This Row],[ohnePosition]],AND(UDE_Truth[[#This Row],[ohneInstitut]],UDE_Truth[[#This Row],[ohneWissPos]]),UDE_Truth[[#This Row],[Sachbearbeiter]],UDE_Truth[[#This Row],[Bibliothek]]),0,1)</f>
        <v>0</v>
      </c>
      <c r="O183" t="str">
        <f>IF(UDE_Truth[[#This Row],[zählt]],IF(ISBLANK(UDE_Truth[[#This Row],[dochGefundenGrund]]),UDE_Truth[[#This Row],[Gefunden]],1),"")</f>
        <v/>
      </c>
      <c r="P183">
        <f>IF(AND(UDE_Truth[[#This Row],[zähltAuto]],ISBLANK(UDE_Truth[[#This Row],[zähltNichtGrund]])),1,0)</f>
        <v>0</v>
      </c>
      <c r="Q183" t="s">
        <v>8274</v>
      </c>
    </row>
    <row r="184" spans="1:20" x14ac:dyDescent="0.25">
      <c r="A184">
        <v>10232</v>
      </c>
      <c r="B184" t="s">
        <v>4963</v>
      </c>
      <c r="C184" t="s">
        <v>4964</v>
      </c>
      <c r="D184" t="s">
        <v>6729</v>
      </c>
      <c r="E184" t="s">
        <v>2</v>
      </c>
      <c r="F184" t="s">
        <v>6730</v>
      </c>
      <c r="G184" t="s">
        <v>6731</v>
      </c>
      <c r="H184" t="b">
        <f>LEN(UDE_Truth[[#This Row],[Position]])=0</f>
        <v>0</v>
      </c>
      <c r="I184" t="b">
        <f>LEN(UDE_Truth[[#This Row],[Institut]])=0</f>
        <v>1</v>
      </c>
      <c r="J184" t="b">
        <f>NOT(OR(ISNUMBER(SEARCH("wiss.",UDE_Truth[[#This Row],[Position]])),ISNUMBER(SEARCH("wissenschaftl",UDE_Truth[[#This Row],[Position]])),ISNUMBER(SEARCH("professor",UDE_Truth[[#This Row],[Position]]))))</f>
        <v>1</v>
      </c>
      <c r="K184" t="b">
        <f>OR(ISNUMBER(SEARCH("sachbearb",UDE_Truth[[#This Row],[Position]])),ISNUMBER(SEARCH("sachgebiet",UDE_Truth[[#This Row],[Position]])))</f>
        <v>0</v>
      </c>
      <c r="L184" t="b">
        <f>ISNUMBER(SEARCH("Universitätsbibliothek",UDE_Truth[[#This Row],[Position]]))</f>
        <v>0</v>
      </c>
      <c r="M184">
        <f>IF(COUNTIF(UDE_Found[Name],UDE_Truth[[#This Row],[Name]])=0,0,1)</f>
        <v>1</v>
      </c>
      <c r="N184">
        <f>IF(OR(UDE_Truth[[#This Row],[ohnePosition]],AND(UDE_Truth[[#This Row],[ohneInstitut]],UDE_Truth[[#This Row],[ohneWissPos]]),UDE_Truth[[#This Row],[Sachbearbeiter]],UDE_Truth[[#This Row],[Bibliothek]]),0,1)</f>
        <v>0</v>
      </c>
      <c r="O184" t="str">
        <f>IF(UDE_Truth[[#This Row],[zählt]],IF(ISBLANK(UDE_Truth[[#This Row],[dochGefundenGrund]]),UDE_Truth[[#This Row],[Gefunden]],1),"")</f>
        <v/>
      </c>
      <c r="P184">
        <f>IF(AND(UDE_Truth[[#This Row],[zähltAuto]],ISBLANK(UDE_Truth[[#This Row],[zähltNichtGrund]])),1,0)</f>
        <v>0</v>
      </c>
    </row>
    <row r="185" spans="1:20" x14ac:dyDescent="0.25">
      <c r="A185">
        <v>10073</v>
      </c>
      <c r="B185" t="s">
        <v>4968</v>
      </c>
      <c r="C185" t="s">
        <v>6732</v>
      </c>
      <c r="D185" t="s">
        <v>2</v>
      </c>
      <c r="E185" t="s">
        <v>2</v>
      </c>
      <c r="F185" t="s">
        <v>6733</v>
      </c>
      <c r="G185" t="s">
        <v>2415</v>
      </c>
      <c r="H185" t="b">
        <f>LEN(UDE_Truth[[#This Row],[Position]])=0</f>
        <v>0</v>
      </c>
      <c r="I185" t="b">
        <f>LEN(UDE_Truth[[#This Row],[Institut]])=0</f>
        <v>1</v>
      </c>
      <c r="J185" t="b">
        <f>NOT(OR(ISNUMBER(SEARCH("wiss.",UDE_Truth[[#This Row],[Position]])),ISNUMBER(SEARCH("wissenschaftl",UDE_Truth[[#This Row],[Position]])),ISNUMBER(SEARCH("professor",UDE_Truth[[#This Row],[Position]]))))</f>
        <v>0</v>
      </c>
      <c r="K185" t="b">
        <f>OR(ISNUMBER(SEARCH("sachbearb",UDE_Truth[[#This Row],[Position]])),ISNUMBER(SEARCH("sachgebiet",UDE_Truth[[#This Row],[Position]])))</f>
        <v>0</v>
      </c>
      <c r="L185" t="b">
        <f>ISNUMBER(SEARCH("Universitätsbibliothek",UDE_Truth[[#This Row],[Position]]))</f>
        <v>0</v>
      </c>
      <c r="M185">
        <f>IF(COUNTIF(UDE_Found[Name],UDE_Truth[[#This Row],[Name]])=0,0,1)</f>
        <v>1</v>
      </c>
      <c r="N185">
        <f>IF(OR(UDE_Truth[[#This Row],[ohnePosition]],AND(UDE_Truth[[#This Row],[ohneInstitut]],UDE_Truth[[#This Row],[ohneWissPos]]),UDE_Truth[[#This Row],[Sachbearbeiter]],UDE_Truth[[#This Row],[Bibliothek]]),0,1)</f>
        <v>1</v>
      </c>
      <c r="O185">
        <f>IF(UDE_Truth[[#This Row],[zählt]],IF(ISBLANK(UDE_Truth[[#This Row],[dochGefundenGrund]]),UDE_Truth[[#This Row],[Gefunden]],1),"")</f>
        <v>1</v>
      </c>
      <c r="P185">
        <f>IF(AND(UDE_Truth[[#This Row],[zähltAuto]],ISBLANK(UDE_Truth[[#This Row],[zähltNichtGrund]])),1,0)</f>
        <v>1</v>
      </c>
    </row>
    <row r="186" spans="1:20" x14ac:dyDescent="0.25">
      <c r="A186">
        <v>49616</v>
      </c>
      <c r="B186" t="s">
        <v>5013</v>
      </c>
      <c r="C186" t="s">
        <v>6734</v>
      </c>
      <c r="D186" t="s">
        <v>6735</v>
      </c>
      <c r="E186" t="s">
        <v>6736</v>
      </c>
      <c r="F186" t="s">
        <v>6737</v>
      </c>
      <c r="G186" t="s">
        <v>80</v>
      </c>
      <c r="H186" t="b">
        <f>LEN(UDE_Truth[[#This Row],[Position]])=0</f>
        <v>0</v>
      </c>
      <c r="I186" t="b">
        <f>LEN(UDE_Truth[[#This Row],[Institut]])=0</f>
        <v>0</v>
      </c>
      <c r="J186" t="b">
        <f>NOT(OR(ISNUMBER(SEARCH("wiss.",UDE_Truth[[#This Row],[Position]])),ISNUMBER(SEARCH("wissenschaftl",UDE_Truth[[#This Row],[Position]])),ISNUMBER(SEARCH("professor",UDE_Truth[[#This Row],[Position]]))))</f>
        <v>0</v>
      </c>
      <c r="K186" t="b">
        <f>OR(ISNUMBER(SEARCH("sachbearb",UDE_Truth[[#This Row],[Position]])),ISNUMBER(SEARCH("sachgebiet",UDE_Truth[[#This Row],[Position]])))</f>
        <v>0</v>
      </c>
      <c r="L186" t="b">
        <f>ISNUMBER(SEARCH("Universitätsbibliothek",UDE_Truth[[#This Row],[Position]]))</f>
        <v>0</v>
      </c>
      <c r="M186">
        <f>IF(COUNTIF(UDE_Found[Name],UDE_Truth[[#This Row],[Name]])=0,0,1)</f>
        <v>1</v>
      </c>
      <c r="N186">
        <f>IF(OR(UDE_Truth[[#This Row],[ohnePosition]],AND(UDE_Truth[[#This Row],[ohneInstitut]],UDE_Truth[[#This Row],[ohneWissPos]]),UDE_Truth[[#This Row],[Sachbearbeiter]],UDE_Truth[[#This Row],[Bibliothek]]),0,1)</f>
        <v>1</v>
      </c>
      <c r="O186">
        <f>IF(UDE_Truth[[#This Row],[zählt]],IF(ISBLANK(UDE_Truth[[#This Row],[dochGefundenGrund]]),UDE_Truth[[#This Row],[Gefunden]],1),"")</f>
        <v>1</v>
      </c>
      <c r="P186">
        <f>IF(AND(UDE_Truth[[#This Row],[zähltAuto]],ISBLANK(UDE_Truth[[#This Row],[zähltNichtGrund]])),1,0)</f>
        <v>1</v>
      </c>
    </row>
    <row r="187" spans="1:20" x14ac:dyDescent="0.25">
      <c r="A187">
        <v>59178</v>
      </c>
      <c r="B187" t="s">
        <v>6738</v>
      </c>
      <c r="C187" t="s">
        <v>6739</v>
      </c>
      <c r="D187" t="s">
        <v>2</v>
      </c>
      <c r="E187" t="s">
        <v>2</v>
      </c>
      <c r="F187" t="s">
        <v>6329</v>
      </c>
      <c r="G187" t="s">
        <v>191</v>
      </c>
      <c r="H187" t="b">
        <f>LEN(UDE_Truth[[#This Row],[Position]])=0</f>
        <v>0</v>
      </c>
      <c r="I187" t="b">
        <f>LEN(UDE_Truth[[#This Row],[Institut]])=0</f>
        <v>1</v>
      </c>
      <c r="J187" t="b">
        <f>NOT(OR(ISNUMBER(SEARCH("wiss.",UDE_Truth[[#This Row],[Position]])),ISNUMBER(SEARCH("wissenschaftl",UDE_Truth[[#This Row],[Position]])),ISNUMBER(SEARCH("professor",UDE_Truth[[#This Row],[Position]]))))</f>
        <v>0</v>
      </c>
      <c r="K187" t="b">
        <f>OR(ISNUMBER(SEARCH("sachbearb",UDE_Truth[[#This Row],[Position]])),ISNUMBER(SEARCH("sachgebiet",UDE_Truth[[#This Row],[Position]])))</f>
        <v>0</v>
      </c>
      <c r="L187" t="b">
        <f>ISNUMBER(SEARCH("Universitätsbibliothek",UDE_Truth[[#This Row],[Position]]))</f>
        <v>0</v>
      </c>
      <c r="M187">
        <f>IF(COUNTIF(UDE_Found[Name],UDE_Truth[[#This Row],[Name]])=0,0,1)</f>
        <v>0</v>
      </c>
      <c r="N187">
        <f>IF(OR(UDE_Truth[[#This Row],[ohnePosition]],AND(UDE_Truth[[#This Row],[ohneInstitut]],UDE_Truth[[#This Row],[ohneWissPos]]),UDE_Truth[[#This Row],[Sachbearbeiter]],UDE_Truth[[#This Row],[Bibliothek]]),0,1)</f>
        <v>1</v>
      </c>
      <c r="O187" t="str">
        <f>IF(UDE_Truth[[#This Row],[zählt]],IF(ISBLANK(UDE_Truth[[#This Row],[dochGefundenGrund]]),UDE_Truth[[#This Row],[Gefunden]],1),"")</f>
        <v/>
      </c>
      <c r="P187">
        <f>IF(AND(UDE_Truth[[#This Row],[zähltAuto]],ISBLANK(UDE_Truth[[#This Row],[zähltNichtGrund]])),1,0)</f>
        <v>0</v>
      </c>
      <c r="Q187" t="s">
        <v>8107</v>
      </c>
    </row>
    <row r="188" spans="1:20" x14ac:dyDescent="0.25">
      <c r="A188">
        <v>62033</v>
      </c>
      <c r="B188" t="s">
        <v>5028</v>
      </c>
      <c r="C188" t="s">
        <v>5029</v>
      </c>
      <c r="D188" t="s">
        <v>2</v>
      </c>
      <c r="E188" t="s">
        <v>6740</v>
      </c>
      <c r="F188" t="s">
        <v>6223</v>
      </c>
      <c r="G188" t="s">
        <v>36</v>
      </c>
      <c r="H188" t="b">
        <f>LEN(UDE_Truth[[#This Row],[Position]])=0</f>
        <v>0</v>
      </c>
      <c r="I188" t="b">
        <f>LEN(UDE_Truth[[#This Row],[Institut]])=0</f>
        <v>0</v>
      </c>
      <c r="J188" t="b">
        <f>NOT(OR(ISNUMBER(SEARCH("wiss.",UDE_Truth[[#This Row],[Position]])),ISNUMBER(SEARCH("wissenschaftl",UDE_Truth[[#This Row],[Position]])),ISNUMBER(SEARCH("professor",UDE_Truth[[#This Row],[Position]]))))</f>
        <v>0</v>
      </c>
      <c r="K188" t="b">
        <f>OR(ISNUMBER(SEARCH("sachbearb",UDE_Truth[[#This Row],[Position]])),ISNUMBER(SEARCH("sachgebiet",UDE_Truth[[#This Row],[Position]])))</f>
        <v>0</v>
      </c>
      <c r="L188" t="b">
        <f>ISNUMBER(SEARCH("Universitätsbibliothek",UDE_Truth[[#This Row],[Position]]))</f>
        <v>0</v>
      </c>
      <c r="M188">
        <f>IF(COUNTIF(UDE_Found[Name],UDE_Truth[[#This Row],[Name]])=0,0,1)</f>
        <v>1</v>
      </c>
      <c r="N188">
        <f>IF(OR(UDE_Truth[[#This Row],[ohnePosition]],AND(UDE_Truth[[#This Row],[ohneInstitut]],UDE_Truth[[#This Row],[ohneWissPos]]),UDE_Truth[[#This Row],[Sachbearbeiter]],UDE_Truth[[#This Row],[Bibliothek]]),0,1)</f>
        <v>1</v>
      </c>
      <c r="O188">
        <f>IF(UDE_Truth[[#This Row],[zählt]],IF(ISBLANK(UDE_Truth[[#This Row],[dochGefundenGrund]]),UDE_Truth[[#This Row],[Gefunden]],1),"")</f>
        <v>1</v>
      </c>
      <c r="P188">
        <f>IF(AND(UDE_Truth[[#This Row],[zähltAuto]],ISBLANK(UDE_Truth[[#This Row],[zähltNichtGrund]])),1,0)</f>
        <v>1</v>
      </c>
    </row>
    <row r="189" spans="1:20" x14ac:dyDescent="0.25">
      <c r="A189">
        <v>62907</v>
      </c>
      <c r="B189" t="s">
        <v>5034</v>
      </c>
      <c r="C189" t="s">
        <v>6741</v>
      </c>
      <c r="D189" t="s">
        <v>2</v>
      </c>
      <c r="E189" t="s">
        <v>6234</v>
      </c>
      <c r="F189" t="s">
        <v>6414</v>
      </c>
      <c r="G189" t="s">
        <v>1674</v>
      </c>
      <c r="H189" t="b">
        <f>LEN(UDE_Truth[[#This Row],[Position]])=0</f>
        <v>0</v>
      </c>
      <c r="I189" t="b">
        <f>LEN(UDE_Truth[[#This Row],[Institut]])=0</f>
        <v>0</v>
      </c>
      <c r="J189" t="b">
        <f>NOT(OR(ISNUMBER(SEARCH("wiss.",UDE_Truth[[#This Row],[Position]])),ISNUMBER(SEARCH("wissenschaftl",UDE_Truth[[#This Row],[Position]])),ISNUMBER(SEARCH("professor",UDE_Truth[[#This Row],[Position]]))))</f>
        <v>0</v>
      </c>
      <c r="K189" t="b">
        <f>OR(ISNUMBER(SEARCH("sachbearb",UDE_Truth[[#This Row],[Position]])),ISNUMBER(SEARCH("sachgebiet",UDE_Truth[[#This Row],[Position]])))</f>
        <v>0</v>
      </c>
      <c r="L189" t="b">
        <f>ISNUMBER(SEARCH("Universitätsbibliothek",UDE_Truth[[#This Row],[Position]]))</f>
        <v>0</v>
      </c>
      <c r="M189">
        <f>IF(COUNTIF(UDE_Found[Name],UDE_Truth[[#This Row],[Name]])=0,0,1)</f>
        <v>1</v>
      </c>
      <c r="N189">
        <f>IF(OR(UDE_Truth[[#This Row],[ohnePosition]],AND(UDE_Truth[[#This Row],[ohneInstitut]],UDE_Truth[[#This Row],[ohneWissPos]]),UDE_Truth[[#This Row],[Sachbearbeiter]],UDE_Truth[[#This Row],[Bibliothek]]),0,1)</f>
        <v>1</v>
      </c>
      <c r="O189">
        <f>IF(UDE_Truth[[#This Row],[zählt]],IF(ISBLANK(UDE_Truth[[#This Row],[dochGefundenGrund]]),UDE_Truth[[#This Row],[Gefunden]],1),"")</f>
        <v>1</v>
      </c>
      <c r="P189">
        <f>IF(AND(UDE_Truth[[#This Row],[zähltAuto]],ISBLANK(UDE_Truth[[#This Row],[zähltNichtGrund]])),1,0)</f>
        <v>1</v>
      </c>
    </row>
    <row r="190" spans="1:20" x14ac:dyDescent="0.25">
      <c r="A190">
        <v>62527</v>
      </c>
      <c r="B190" t="s">
        <v>5043</v>
      </c>
      <c r="C190" t="s">
        <v>5044</v>
      </c>
      <c r="D190" t="s">
        <v>6742</v>
      </c>
      <c r="E190" t="s">
        <v>6743</v>
      </c>
      <c r="F190" t="s">
        <v>6744</v>
      </c>
      <c r="G190" t="s">
        <v>36</v>
      </c>
      <c r="H190" t="b">
        <f>LEN(UDE_Truth[[#This Row],[Position]])=0</f>
        <v>0</v>
      </c>
      <c r="I190" t="b">
        <f>LEN(UDE_Truth[[#This Row],[Institut]])=0</f>
        <v>0</v>
      </c>
      <c r="J190" t="b">
        <f>NOT(OR(ISNUMBER(SEARCH("wiss.",UDE_Truth[[#This Row],[Position]])),ISNUMBER(SEARCH("wissenschaftl",UDE_Truth[[#This Row],[Position]])),ISNUMBER(SEARCH("professor",UDE_Truth[[#This Row],[Position]]))))</f>
        <v>0</v>
      </c>
      <c r="K190" t="b">
        <f>OR(ISNUMBER(SEARCH("sachbearb",UDE_Truth[[#This Row],[Position]])),ISNUMBER(SEARCH("sachgebiet",UDE_Truth[[#This Row],[Position]])))</f>
        <v>0</v>
      </c>
      <c r="L190" t="b">
        <f>ISNUMBER(SEARCH("Universitätsbibliothek",UDE_Truth[[#This Row],[Position]]))</f>
        <v>0</v>
      </c>
      <c r="M190">
        <f>IF(COUNTIF(UDE_Found[Name],UDE_Truth[[#This Row],[Name]])=0,0,1)</f>
        <v>1</v>
      </c>
      <c r="N190">
        <f>IF(OR(UDE_Truth[[#This Row],[ohnePosition]],AND(UDE_Truth[[#This Row],[ohneInstitut]],UDE_Truth[[#This Row],[ohneWissPos]]),UDE_Truth[[#This Row],[Sachbearbeiter]],UDE_Truth[[#This Row],[Bibliothek]]),0,1)</f>
        <v>1</v>
      </c>
      <c r="O190">
        <f>IF(UDE_Truth[[#This Row],[zählt]],IF(ISBLANK(UDE_Truth[[#This Row],[dochGefundenGrund]]),UDE_Truth[[#This Row],[Gefunden]],1),"")</f>
        <v>1</v>
      </c>
      <c r="P190">
        <f>IF(AND(UDE_Truth[[#This Row],[zähltAuto]],ISBLANK(UDE_Truth[[#This Row],[zähltNichtGrund]])),1,0)</f>
        <v>1</v>
      </c>
    </row>
    <row r="191" spans="1:20" x14ac:dyDescent="0.25">
      <c r="A191">
        <v>49797</v>
      </c>
      <c r="B191" t="s">
        <v>6745</v>
      </c>
      <c r="C191" t="s">
        <v>6746</v>
      </c>
      <c r="D191" t="s">
        <v>2</v>
      </c>
      <c r="E191" t="s">
        <v>2</v>
      </c>
      <c r="F191" t="s">
        <v>2</v>
      </c>
      <c r="G191" t="s">
        <v>152</v>
      </c>
      <c r="H191" t="b">
        <f>LEN(UDE_Truth[[#This Row],[Position]])=0</f>
        <v>1</v>
      </c>
      <c r="I191" t="b">
        <f>LEN(UDE_Truth[[#This Row],[Institut]])=0</f>
        <v>1</v>
      </c>
      <c r="J191" t="b">
        <f>NOT(OR(ISNUMBER(SEARCH("wiss.",UDE_Truth[[#This Row],[Position]])),ISNUMBER(SEARCH("wissenschaftl",UDE_Truth[[#This Row],[Position]])),ISNUMBER(SEARCH("professor",UDE_Truth[[#This Row],[Position]]))))</f>
        <v>1</v>
      </c>
      <c r="K191" t="b">
        <f>OR(ISNUMBER(SEARCH("sachbearb",UDE_Truth[[#This Row],[Position]])),ISNUMBER(SEARCH("sachgebiet",UDE_Truth[[#This Row],[Position]])))</f>
        <v>0</v>
      </c>
      <c r="L191" t="b">
        <f>ISNUMBER(SEARCH("Universitätsbibliothek",UDE_Truth[[#This Row],[Position]]))</f>
        <v>0</v>
      </c>
      <c r="M191">
        <f>IF(COUNTIF(UDE_Found[Name],UDE_Truth[[#This Row],[Name]])=0,0,1)</f>
        <v>0</v>
      </c>
      <c r="N191">
        <f>IF(OR(UDE_Truth[[#This Row],[ohnePosition]],AND(UDE_Truth[[#This Row],[ohneInstitut]],UDE_Truth[[#This Row],[ohneWissPos]]),UDE_Truth[[#This Row],[Sachbearbeiter]],UDE_Truth[[#This Row],[Bibliothek]]),0,1)</f>
        <v>0</v>
      </c>
      <c r="O191" t="str">
        <f>IF(UDE_Truth[[#This Row],[zählt]],IF(ISBLANK(UDE_Truth[[#This Row],[dochGefundenGrund]]),UDE_Truth[[#This Row],[Gefunden]],1),"")</f>
        <v/>
      </c>
      <c r="P191">
        <f>IF(AND(UDE_Truth[[#This Row],[zähltAuto]],ISBLANK(UDE_Truth[[#This Row],[zähltNichtGrund]])),1,0)</f>
        <v>0</v>
      </c>
    </row>
    <row r="192" spans="1:20" x14ac:dyDescent="0.25">
      <c r="A192">
        <v>50387</v>
      </c>
      <c r="B192" t="s">
        <v>6747</v>
      </c>
      <c r="C192" t="s">
        <v>6748</v>
      </c>
      <c r="D192" t="s">
        <v>6749</v>
      </c>
      <c r="E192" t="s">
        <v>6750</v>
      </c>
      <c r="F192" t="s">
        <v>2</v>
      </c>
      <c r="G192" t="s">
        <v>2</v>
      </c>
      <c r="H192" t="b">
        <f>LEN(UDE_Truth[[#This Row],[Position]])=0</f>
        <v>1</v>
      </c>
      <c r="I192" t="b">
        <f>LEN(UDE_Truth[[#This Row],[Institut]])=0</f>
        <v>0</v>
      </c>
      <c r="J192" t="b">
        <f>NOT(OR(ISNUMBER(SEARCH("wiss.",UDE_Truth[[#This Row],[Position]])),ISNUMBER(SEARCH("wissenschaftl",UDE_Truth[[#This Row],[Position]])),ISNUMBER(SEARCH("professor",UDE_Truth[[#This Row],[Position]]))))</f>
        <v>1</v>
      </c>
      <c r="K192" t="b">
        <f>OR(ISNUMBER(SEARCH("sachbearb",UDE_Truth[[#This Row],[Position]])),ISNUMBER(SEARCH("sachgebiet",UDE_Truth[[#This Row],[Position]])))</f>
        <v>0</v>
      </c>
      <c r="L192" t="b">
        <f>ISNUMBER(SEARCH("Universitätsbibliothek",UDE_Truth[[#This Row],[Position]]))</f>
        <v>0</v>
      </c>
      <c r="M192">
        <f>IF(COUNTIF(UDE_Found[Name],UDE_Truth[[#This Row],[Name]])=0,0,1)</f>
        <v>0</v>
      </c>
      <c r="N192">
        <f>IF(OR(UDE_Truth[[#This Row],[ohnePosition]],AND(UDE_Truth[[#This Row],[ohneInstitut]],UDE_Truth[[#This Row],[ohneWissPos]]),UDE_Truth[[#This Row],[Sachbearbeiter]],UDE_Truth[[#This Row],[Bibliothek]]),0,1)</f>
        <v>0</v>
      </c>
      <c r="O192" t="str">
        <f>IF(UDE_Truth[[#This Row],[zählt]],IF(ISBLANK(UDE_Truth[[#This Row],[dochGefundenGrund]]),UDE_Truth[[#This Row],[Gefunden]],1),"")</f>
        <v/>
      </c>
      <c r="P192">
        <f>IF(AND(UDE_Truth[[#This Row],[zähltAuto]],ISBLANK(UDE_Truth[[#This Row],[zähltNichtGrund]])),1,0)</f>
        <v>0</v>
      </c>
      <c r="Q192" t="s">
        <v>8109</v>
      </c>
      <c r="T192" t="s">
        <v>8291</v>
      </c>
    </row>
    <row r="193" spans="1:20" x14ac:dyDescent="0.25">
      <c r="A193">
        <v>54900</v>
      </c>
      <c r="B193" t="s">
        <v>6751</v>
      </c>
      <c r="C193" t="s">
        <v>6752</v>
      </c>
      <c r="D193" t="s">
        <v>2</v>
      </c>
      <c r="E193" t="s">
        <v>2</v>
      </c>
      <c r="F193" t="s">
        <v>2</v>
      </c>
      <c r="G193" t="s">
        <v>36</v>
      </c>
      <c r="H193" t="b">
        <f>LEN(UDE_Truth[[#This Row],[Position]])=0</f>
        <v>1</v>
      </c>
      <c r="I193" t="b">
        <f>LEN(UDE_Truth[[#This Row],[Institut]])=0</f>
        <v>1</v>
      </c>
      <c r="J193" t="b">
        <f>NOT(OR(ISNUMBER(SEARCH("wiss.",UDE_Truth[[#This Row],[Position]])),ISNUMBER(SEARCH("wissenschaftl",UDE_Truth[[#This Row],[Position]])),ISNUMBER(SEARCH("professor",UDE_Truth[[#This Row],[Position]]))))</f>
        <v>1</v>
      </c>
      <c r="K193" t="b">
        <f>OR(ISNUMBER(SEARCH("sachbearb",UDE_Truth[[#This Row],[Position]])),ISNUMBER(SEARCH("sachgebiet",UDE_Truth[[#This Row],[Position]])))</f>
        <v>0</v>
      </c>
      <c r="L193" t="b">
        <f>ISNUMBER(SEARCH("Universitätsbibliothek",UDE_Truth[[#This Row],[Position]]))</f>
        <v>0</v>
      </c>
      <c r="M193">
        <f>IF(COUNTIF(UDE_Found[Name],UDE_Truth[[#This Row],[Name]])=0,0,1)</f>
        <v>0</v>
      </c>
      <c r="N193">
        <f>IF(OR(UDE_Truth[[#This Row],[ohnePosition]],AND(UDE_Truth[[#This Row],[ohneInstitut]],UDE_Truth[[#This Row],[ohneWissPos]]),UDE_Truth[[#This Row],[Sachbearbeiter]],UDE_Truth[[#This Row],[Bibliothek]]),0,1)</f>
        <v>0</v>
      </c>
      <c r="O193" t="str">
        <f>IF(UDE_Truth[[#This Row],[zählt]],IF(ISBLANK(UDE_Truth[[#This Row],[dochGefundenGrund]]),UDE_Truth[[#This Row],[Gefunden]],1),"")</f>
        <v/>
      </c>
      <c r="P193">
        <f>IF(AND(UDE_Truth[[#This Row],[zähltAuto]],ISBLANK(UDE_Truth[[#This Row],[zähltNichtGrund]])),1,0)</f>
        <v>0</v>
      </c>
    </row>
    <row r="194" spans="1:20" x14ac:dyDescent="0.25">
      <c r="A194">
        <v>61750</v>
      </c>
      <c r="B194" t="s">
        <v>5052</v>
      </c>
      <c r="C194" t="s">
        <v>5053</v>
      </c>
      <c r="D194" t="s">
        <v>6320</v>
      </c>
      <c r="E194" t="s">
        <v>6321</v>
      </c>
      <c r="F194" t="s">
        <v>6753</v>
      </c>
      <c r="G194" t="s">
        <v>6754</v>
      </c>
      <c r="H194" t="b">
        <f>LEN(UDE_Truth[[#This Row],[Position]])=0</f>
        <v>0</v>
      </c>
      <c r="I194" t="b">
        <f>LEN(UDE_Truth[[#This Row],[Institut]])=0</f>
        <v>0</v>
      </c>
      <c r="J194" t="b">
        <f>NOT(OR(ISNUMBER(SEARCH("wiss.",UDE_Truth[[#This Row],[Position]])),ISNUMBER(SEARCH("wissenschaftl",UDE_Truth[[#This Row],[Position]])),ISNUMBER(SEARCH("professor",UDE_Truth[[#This Row],[Position]]))))</f>
        <v>0</v>
      </c>
      <c r="K194" t="b">
        <f>OR(ISNUMBER(SEARCH("sachbearb",UDE_Truth[[#This Row],[Position]])),ISNUMBER(SEARCH("sachgebiet",UDE_Truth[[#This Row],[Position]])))</f>
        <v>0</v>
      </c>
      <c r="L194" t="b">
        <f>ISNUMBER(SEARCH("Universitätsbibliothek",UDE_Truth[[#This Row],[Position]]))</f>
        <v>0</v>
      </c>
      <c r="M194">
        <f>IF(COUNTIF(UDE_Found[Name],UDE_Truth[[#This Row],[Name]])=0,0,1)</f>
        <v>1</v>
      </c>
      <c r="N194">
        <f>IF(OR(UDE_Truth[[#This Row],[ohnePosition]],AND(UDE_Truth[[#This Row],[ohneInstitut]],UDE_Truth[[#This Row],[ohneWissPos]]),UDE_Truth[[#This Row],[Sachbearbeiter]],UDE_Truth[[#This Row],[Bibliothek]]),0,1)</f>
        <v>1</v>
      </c>
      <c r="O194">
        <f>IF(UDE_Truth[[#This Row],[zählt]],IF(ISBLANK(UDE_Truth[[#This Row],[dochGefundenGrund]]),UDE_Truth[[#This Row],[Gefunden]],1),"")</f>
        <v>1</v>
      </c>
      <c r="P194">
        <f>IF(AND(UDE_Truth[[#This Row],[zähltAuto]],ISBLANK(UDE_Truth[[#This Row],[zähltNichtGrund]])),1,0)</f>
        <v>1</v>
      </c>
    </row>
    <row r="195" spans="1:20" x14ac:dyDescent="0.25">
      <c r="A195">
        <v>62176</v>
      </c>
      <c r="B195" t="s">
        <v>6755</v>
      </c>
      <c r="C195" t="s">
        <v>6756</v>
      </c>
      <c r="D195" t="s">
        <v>6437</v>
      </c>
      <c r="E195" t="s">
        <v>6438</v>
      </c>
      <c r="F195" t="s">
        <v>6757</v>
      </c>
      <c r="G195" t="s">
        <v>2</v>
      </c>
      <c r="H195" t="b">
        <f>LEN(UDE_Truth[[#This Row],[Position]])=0</f>
        <v>0</v>
      </c>
      <c r="I195" t="b">
        <f>LEN(UDE_Truth[[#This Row],[Institut]])=0</f>
        <v>0</v>
      </c>
      <c r="J195" t="b">
        <f>NOT(OR(ISNUMBER(SEARCH("wiss.",UDE_Truth[[#This Row],[Position]])),ISNUMBER(SEARCH("wissenschaftl",UDE_Truth[[#This Row],[Position]])),ISNUMBER(SEARCH("professor",UDE_Truth[[#This Row],[Position]]))))</f>
        <v>0</v>
      </c>
      <c r="K195" t="b">
        <f>OR(ISNUMBER(SEARCH("sachbearb",UDE_Truth[[#This Row],[Position]])),ISNUMBER(SEARCH("sachgebiet",UDE_Truth[[#This Row],[Position]])))</f>
        <v>0</v>
      </c>
      <c r="L195" t="b">
        <f>ISNUMBER(SEARCH("Universitätsbibliothek",UDE_Truth[[#This Row],[Position]]))</f>
        <v>0</v>
      </c>
      <c r="M195">
        <f>IF(COUNTIF(UDE_Found[Name],UDE_Truth[[#This Row],[Name]])=0,0,1)</f>
        <v>0</v>
      </c>
      <c r="N195">
        <f>IF(OR(UDE_Truth[[#This Row],[ohnePosition]],AND(UDE_Truth[[#This Row],[ohneInstitut]],UDE_Truth[[#This Row],[ohneWissPos]]),UDE_Truth[[#This Row],[Sachbearbeiter]],UDE_Truth[[#This Row],[Bibliothek]]),0,1)</f>
        <v>1</v>
      </c>
      <c r="O195">
        <f>IF(UDE_Truth[[#This Row],[zählt]],IF(ISBLANK(UDE_Truth[[#This Row],[dochGefundenGrund]]),UDE_Truth[[#This Row],[Gefunden]],1),"")</f>
        <v>0</v>
      </c>
      <c r="P195">
        <f>IF(AND(UDE_Truth[[#This Row],[zähltAuto]],ISBLANK(UDE_Truth[[#This Row],[zähltNichtGrund]])),1,0)</f>
        <v>1</v>
      </c>
      <c r="S195" t="s">
        <v>8279</v>
      </c>
      <c r="T195" t="s">
        <v>8110</v>
      </c>
    </row>
    <row r="196" spans="1:20" x14ac:dyDescent="0.25">
      <c r="A196">
        <v>63080</v>
      </c>
      <c r="B196" t="s">
        <v>5059</v>
      </c>
      <c r="C196" t="s">
        <v>4551</v>
      </c>
      <c r="D196" t="s">
        <v>2</v>
      </c>
      <c r="E196" t="s">
        <v>6706</v>
      </c>
      <c r="F196" t="s">
        <v>6758</v>
      </c>
      <c r="G196" t="s">
        <v>103</v>
      </c>
      <c r="H196" t="b">
        <f>LEN(UDE_Truth[[#This Row],[Position]])=0</f>
        <v>0</v>
      </c>
      <c r="I196" t="b">
        <f>LEN(UDE_Truth[[#This Row],[Institut]])=0</f>
        <v>0</v>
      </c>
      <c r="J196" t="b">
        <f>NOT(OR(ISNUMBER(SEARCH("wiss.",UDE_Truth[[#This Row],[Position]])),ISNUMBER(SEARCH("wissenschaftl",UDE_Truth[[#This Row],[Position]])),ISNUMBER(SEARCH("professor",UDE_Truth[[#This Row],[Position]]))))</f>
        <v>0</v>
      </c>
      <c r="K196" t="b">
        <f>OR(ISNUMBER(SEARCH("sachbearb",UDE_Truth[[#This Row],[Position]])),ISNUMBER(SEARCH("sachgebiet",UDE_Truth[[#This Row],[Position]])))</f>
        <v>0</v>
      </c>
      <c r="L196" t="b">
        <f>ISNUMBER(SEARCH("Universitätsbibliothek",UDE_Truth[[#This Row],[Position]]))</f>
        <v>0</v>
      </c>
      <c r="M196">
        <f>IF(COUNTIF(UDE_Found[Name],UDE_Truth[[#This Row],[Name]])=0,0,1)</f>
        <v>1</v>
      </c>
      <c r="N196">
        <f>IF(OR(UDE_Truth[[#This Row],[ohnePosition]],AND(UDE_Truth[[#This Row],[ohneInstitut]],UDE_Truth[[#This Row],[ohneWissPos]]),UDE_Truth[[#This Row],[Sachbearbeiter]],UDE_Truth[[#This Row],[Bibliothek]]),0,1)</f>
        <v>1</v>
      </c>
      <c r="O196">
        <f>IF(UDE_Truth[[#This Row],[zählt]],IF(ISBLANK(UDE_Truth[[#This Row],[dochGefundenGrund]]),UDE_Truth[[#This Row],[Gefunden]],1),"")</f>
        <v>1</v>
      </c>
      <c r="P196">
        <f>IF(AND(UDE_Truth[[#This Row],[zähltAuto]],ISBLANK(UDE_Truth[[#This Row],[zähltNichtGrund]])),1,0)</f>
        <v>1</v>
      </c>
    </row>
    <row r="197" spans="1:20" x14ac:dyDescent="0.25">
      <c r="A197">
        <v>52611</v>
      </c>
      <c r="B197" t="s">
        <v>6759</v>
      </c>
      <c r="C197" t="s">
        <v>6760</v>
      </c>
      <c r="D197" t="s">
        <v>6616</v>
      </c>
      <c r="E197" t="s">
        <v>6761</v>
      </c>
      <c r="F197" t="s">
        <v>6618</v>
      </c>
      <c r="G197" t="s">
        <v>2</v>
      </c>
      <c r="H197" t="b">
        <f>LEN(UDE_Truth[[#This Row],[Position]])=0</f>
        <v>0</v>
      </c>
      <c r="I197" t="b">
        <f>LEN(UDE_Truth[[#This Row],[Institut]])=0</f>
        <v>0</v>
      </c>
      <c r="J197" t="b">
        <f>NOT(OR(ISNUMBER(SEARCH("wiss.",UDE_Truth[[#This Row],[Position]])),ISNUMBER(SEARCH("wissenschaftl",UDE_Truth[[#This Row],[Position]])),ISNUMBER(SEARCH("professor",UDE_Truth[[#This Row],[Position]]))))</f>
        <v>1</v>
      </c>
      <c r="K197" t="b">
        <f>OR(ISNUMBER(SEARCH("sachbearb",UDE_Truth[[#This Row],[Position]])),ISNUMBER(SEARCH("sachgebiet",UDE_Truth[[#This Row],[Position]])))</f>
        <v>0</v>
      </c>
      <c r="L197" t="b">
        <f>ISNUMBER(SEARCH("Universitätsbibliothek",UDE_Truth[[#This Row],[Position]]))</f>
        <v>1</v>
      </c>
      <c r="M197">
        <f>IF(COUNTIF(UDE_Found[Name],UDE_Truth[[#This Row],[Name]])=0,0,1)</f>
        <v>0</v>
      </c>
      <c r="N197">
        <f>IF(OR(UDE_Truth[[#This Row],[ohnePosition]],AND(UDE_Truth[[#This Row],[ohneInstitut]],UDE_Truth[[#This Row],[ohneWissPos]]),UDE_Truth[[#This Row],[Sachbearbeiter]],UDE_Truth[[#This Row],[Bibliothek]]),0,1)</f>
        <v>0</v>
      </c>
      <c r="O197" t="str">
        <f>IF(UDE_Truth[[#This Row],[zählt]],IF(ISBLANK(UDE_Truth[[#This Row],[dochGefundenGrund]]),UDE_Truth[[#This Row],[Gefunden]],1),"")</f>
        <v/>
      </c>
      <c r="P197">
        <f>IF(AND(UDE_Truth[[#This Row],[zähltAuto]],ISBLANK(UDE_Truth[[#This Row],[zähltNichtGrund]])),1,0)</f>
        <v>0</v>
      </c>
    </row>
    <row r="198" spans="1:20" x14ac:dyDescent="0.25">
      <c r="A198">
        <v>61560</v>
      </c>
      <c r="B198" t="s">
        <v>5062</v>
      </c>
      <c r="C198" t="s">
        <v>6762</v>
      </c>
      <c r="D198" t="s">
        <v>6763</v>
      </c>
      <c r="E198" t="s">
        <v>6269</v>
      </c>
      <c r="F198" t="s">
        <v>6764</v>
      </c>
      <c r="G198" t="s">
        <v>2</v>
      </c>
      <c r="H198" t="b">
        <f>LEN(UDE_Truth[[#This Row],[Position]])=0</f>
        <v>0</v>
      </c>
      <c r="I198" t="b">
        <f>LEN(UDE_Truth[[#This Row],[Institut]])=0</f>
        <v>0</v>
      </c>
      <c r="J198" t="b">
        <f>NOT(OR(ISNUMBER(SEARCH("wiss.",UDE_Truth[[#This Row],[Position]])),ISNUMBER(SEARCH("wissenschaftl",UDE_Truth[[#This Row],[Position]])),ISNUMBER(SEARCH("professor",UDE_Truth[[#This Row],[Position]]))))</f>
        <v>0</v>
      </c>
      <c r="K198" t="b">
        <f>OR(ISNUMBER(SEARCH("sachbearb",UDE_Truth[[#This Row],[Position]])),ISNUMBER(SEARCH("sachgebiet",UDE_Truth[[#This Row],[Position]])))</f>
        <v>0</v>
      </c>
      <c r="L198" t="b">
        <f>ISNUMBER(SEARCH("Universitätsbibliothek",UDE_Truth[[#This Row],[Position]]))</f>
        <v>0</v>
      </c>
      <c r="M198">
        <f>IF(COUNTIF(UDE_Found[Name],UDE_Truth[[#This Row],[Name]])=0,0,1)</f>
        <v>1</v>
      </c>
      <c r="N198">
        <f>IF(OR(UDE_Truth[[#This Row],[ohnePosition]],AND(UDE_Truth[[#This Row],[ohneInstitut]],UDE_Truth[[#This Row],[ohneWissPos]]),UDE_Truth[[#This Row],[Sachbearbeiter]],UDE_Truth[[#This Row],[Bibliothek]]),0,1)</f>
        <v>1</v>
      </c>
      <c r="O198">
        <f>IF(UDE_Truth[[#This Row],[zählt]],IF(ISBLANK(UDE_Truth[[#This Row],[dochGefundenGrund]]),UDE_Truth[[#This Row],[Gefunden]],1),"")</f>
        <v>1</v>
      </c>
      <c r="P198">
        <f>IF(AND(UDE_Truth[[#This Row],[zähltAuto]],ISBLANK(UDE_Truth[[#This Row],[zähltNichtGrund]])),1,0)</f>
        <v>1</v>
      </c>
    </row>
    <row r="199" spans="1:20" x14ac:dyDescent="0.25">
      <c r="A199">
        <v>51897</v>
      </c>
      <c r="B199" t="s">
        <v>6765</v>
      </c>
      <c r="C199" t="s">
        <v>6766</v>
      </c>
      <c r="D199" t="s">
        <v>6767</v>
      </c>
      <c r="E199" t="s">
        <v>6768</v>
      </c>
      <c r="F199" t="s">
        <v>6769</v>
      </c>
      <c r="G199" t="s">
        <v>2</v>
      </c>
      <c r="H199" t="b">
        <f>LEN(UDE_Truth[[#This Row],[Position]])=0</f>
        <v>0</v>
      </c>
      <c r="I199" t="b">
        <f>LEN(UDE_Truth[[#This Row],[Institut]])=0</f>
        <v>0</v>
      </c>
      <c r="J199" t="b">
        <f>NOT(OR(ISNUMBER(SEARCH("wiss.",UDE_Truth[[#This Row],[Position]])),ISNUMBER(SEARCH("wissenschaftl",UDE_Truth[[#This Row],[Position]])),ISNUMBER(SEARCH("professor",UDE_Truth[[#This Row],[Position]]))))</f>
        <v>0</v>
      </c>
      <c r="K199" t="b">
        <f>OR(ISNUMBER(SEARCH("sachbearb",UDE_Truth[[#This Row],[Position]])),ISNUMBER(SEARCH("sachgebiet",UDE_Truth[[#This Row],[Position]])))</f>
        <v>0</v>
      </c>
      <c r="L199" t="b">
        <f>ISNUMBER(SEARCH("Universitätsbibliothek",UDE_Truth[[#This Row],[Position]]))</f>
        <v>0</v>
      </c>
      <c r="M199">
        <f>IF(COUNTIF(UDE_Found[Name],UDE_Truth[[#This Row],[Name]])=0,0,1)</f>
        <v>0</v>
      </c>
      <c r="N199">
        <f>IF(OR(UDE_Truth[[#This Row],[ohnePosition]],AND(UDE_Truth[[#This Row],[ohneInstitut]],UDE_Truth[[#This Row],[ohneWissPos]]),UDE_Truth[[#This Row],[Sachbearbeiter]],UDE_Truth[[#This Row],[Bibliothek]]),0,1)</f>
        <v>1</v>
      </c>
      <c r="O199" t="str">
        <f>IF(UDE_Truth[[#This Row],[zählt]],IF(ISBLANK(UDE_Truth[[#This Row],[dochGefundenGrund]]),UDE_Truth[[#This Row],[Gefunden]],1),"")</f>
        <v/>
      </c>
      <c r="P199">
        <f>IF(AND(UDE_Truth[[#This Row],[zähltAuto]],ISBLANK(UDE_Truth[[#This Row],[zähltNichtGrund]])),1,0)</f>
        <v>0</v>
      </c>
      <c r="Q199" t="s">
        <v>8111</v>
      </c>
    </row>
    <row r="200" spans="1:20" x14ac:dyDescent="0.25">
      <c r="A200">
        <v>61379</v>
      </c>
      <c r="B200" t="s">
        <v>6770</v>
      </c>
      <c r="C200" t="s">
        <v>6771</v>
      </c>
      <c r="D200" t="s">
        <v>6772</v>
      </c>
      <c r="E200" t="s">
        <v>6234</v>
      </c>
      <c r="F200" t="s">
        <v>6773</v>
      </c>
      <c r="G200" t="s">
        <v>0</v>
      </c>
      <c r="H200" t="b">
        <f>LEN(UDE_Truth[[#This Row],[Position]])=0</f>
        <v>0</v>
      </c>
      <c r="I200" t="b">
        <f>LEN(UDE_Truth[[#This Row],[Institut]])=0</f>
        <v>0</v>
      </c>
      <c r="J200" t="b">
        <f>NOT(OR(ISNUMBER(SEARCH("wiss.",UDE_Truth[[#This Row],[Position]])),ISNUMBER(SEARCH("wissenschaftl",UDE_Truth[[#This Row],[Position]])),ISNUMBER(SEARCH("professor",UDE_Truth[[#This Row],[Position]]))))</f>
        <v>0</v>
      </c>
      <c r="K200" t="b">
        <f>OR(ISNUMBER(SEARCH("sachbearb",UDE_Truth[[#This Row],[Position]])),ISNUMBER(SEARCH("sachgebiet",UDE_Truth[[#This Row],[Position]])))</f>
        <v>0</v>
      </c>
      <c r="L200" t="b">
        <f>ISNUMBER(SEARCH("Universitätsbibliothek",UDE_Truth[[#This Row],[Position]]))</f>
        <v>0</v>
      </c>
      <c r="M200">
        <f>IF(COUNTIF(UDE_Found[Name],UDE_Truth[[#This Row],[Name]])=0,0,1)</f>
        <v>0</v>
      </c>
      <c r="N200">
        <f>IF(OR(UDE_Truth[[#This Row],[ohnePosition]],AND(UDE_Truth[[#This Row],[ohneInstitut]],UDE_Truth[[#This Row],[ohneWissPos]]),UDE_Truth[[#This Row],[Sachbearbeiter]],UDE_Truth[[#This Row],[Bibliothek]]),0,1)</f>
        <v>1</v>
      </c>
      <c r="O200">
        <f>IF(UDE_Truth[[#This Row],[zählt]],IF(ISBLANK(UDE_Truth[[#This Row],[dochGefundenGrund]]),UDE_Truth[[#This Row],[Gefunden]],1),"")</f>
        <v>0</v>
      </c>
      <c r="P200">
        <f>IF(AND(UDE_Truth[[#This Row],[zähltAuto]],ISBLANK(UDE_Truth[[#This Row],[zähltNichtGrund]])),1,0)</f>
        <v>1</v>
      </c>
      <c r="S200" t="s">
        <v>8292</v>
      </c>
      <c r="T200" t="s">
        <v>6772</v>
      </c>
    </row>
    <row r="201" spans="1:20" x14ac:dyDescent="0.25">
      <c r="A201">
        <v>51098</v>
      </c>
      <c r="B201" t="s">
        <v>6774</v>
      </c>
      <c r="C201" t="s">
        <v>6775</v>
      </c>
      <c r="D201" t="s">
        <v>6776</v>
      </c>
      <c r="E201" t="s">
        <v>6777</v>
      </c>
      <c r="F201" t="s">
        <v>2</v>
      </c>
      <c r="G201" t="s">
        <v>2</v>
      </c>
      <c r="H201" t="b">
        <f>LEN(UDE_Truth[[#This Row],[Position]])=0</f>
        <v>1</v>
      </c>
      <c r="I201" t="b">
        <f>LEN(UDE_Truth[[#This Row],[Institut]])=0</f>
        <v>0</v>
      </c>
      <c r="J201" t="b">
        <f>NOT(OR(ISNUMBER(SEARCH("wiss.",UDE_Truth[[#This Row],[Position]])),ISNUMBER(SEARCH("wissenschaftl",UDE_Truth[[#This Row],[Position]])),ISNUMBER(SEARCH("professor",UDE_Truth[[#This Row],[Position]]))))</f>
        <v>1</v>
      </c>
      <c r="K201" t="b">
        <f>OR(ISNUMBER(SEARCH("sachbearb",UDE_Truth[[#This Row],[Position]])),ISNUMBER(SEARCH("sachgebiet",UDE_Truth[[#This Row],[Position]])))</f>
        <v>0</v>
      </c>
      <c r="L201" t="b">
        <f>ISNUMBER(SEARCH("Universitätsbibliothek",UDE_Truth[[#This Row],[Position]]))</f>
        <v>0</v>
      </c>
      <c r="M201">
        <f>IF(COUNTIF(UDE_Found[Name],UDE_Truth[[#This Row],[Name]])=0,0,1)</f>
        <v>0</v>
      </c>
      <c r="N201">
        <f>IF(OR(UDE_Truth[[#This Row],[ohnePosition]],AND(UDE_Truth[[#This Row],[ohneInstitut]],UDE_Truth[[#This Row],[ohneWissPos]]),UDE_Truth[[#This Row],[Sachbearbeiter]],UDE_Truth[[#This Row],[Bibliothek]]),0,1)</f>
        <v>0</v>
      </c>
      <c r="O201" t="str">
        <f>IF(UDE_Truth[[#This Row],[zählt]],IF(ISBLANK(UDE_Truth[[#This Row],[dochGefundenGrund]]),UDE_Truth[[#This Row],[Gefunden]],1),"")</f>
        <v/>
      </c>
      <c r="P201">
        <f>IF(AND(UDE_Truth[[#This Row],[zähltAuto]],ISBLANK(UDE_Truth[[#This Row],[zähltNichtGrund]])),1,0)</f>
        <v>0</v>
      </c>
    </row>
    <row r="202" spans="1:20" x14ac:dyDescent="0.25">
      <c r="A202">
        <v>62108</v>
      </c>
      <c r="B202" t="s">
        <v>5072</v>
      </c>
      <c r="C202" t="s">
        <v>5073</v>
      </c>
      <c r="D202" t="s">
        <v>2</v>
      </c>
      <c r="E202" t="s">
        <v>2</v>
      </c>
      <c r="F202" t="s">
        <v>6778</v>
      </c>
      <c r="G202" t="s">
        <v>1674</v>
      </c>
      <c r="H202" t="b">
        <f>LEN(UDE_Truth[[#This Row],[Position]])=0</f>
        <v>0</v>
      </c>
      <c r="I202" t="b">
        <f>LEN(UDE_Truth[[#This Row],[Institut]])=0</f>
        <v>1</v>
      </c>
      <c r="J202" t="b">
        <f>NOT(OR(ISNUMBER(SEARCH("wiss.",UDE_Truth[[#This Row],[Position]])),ISNUMBER(SEARCH("wissenschaftl",UDE_Truth[[#This Row],[Position]])),ISNUMBER(SEARCH("professor",UDE_Truth[[#This Row],[Position]]))))</f>
        <v>0</v>
      </c>
      <c r="K202" t="b">
        <f>OR(ISNUMBER(SEARCH("sachbearb",UDE_Truth[[#This Row],[Position]])),ISNUMBER(SEARCH("sachgebiet",UDE_Truth[[#This Row],[Position]])))</f>
        <v>0</v>
      </c>
      <c r="L202" t="b">
        <f>ISNUMBER(SEARCH("Universitätsbibliothek",UDE_Truth[[#This Row],[Position]]))</f>
        <v>0</v>
      </c>
      <c r="M202">
        <f>IF(COUNTIF(UDE_Found[Name],UDE_Truth[[#This Row],[Name]])=0,0,1)</f>
        <v>1</v>
      </c>
      <c r="N202">
        <f>IF(OR(UDE_Truth[[#This Row],[ohnePosition]],AND(UDE_Truth[[#This Row],[ohneInstitut]],UDE_Truth[[#This Row],[ohneWissPos]]),UDE_Truth[[#This Row],[Sachbearbeiter]],UDE_Truth[[#This Row],[Bibliothek]]),0,1)</f>
        <v>1</v>
      </c>
      <c r="O202">
        <f>IF(UDE_Truth[[#This Row],[zählt]],IF(ISBLANK(UDE_Truth[[#This Row],[dochGefundenGrund]]),UDE_Truth[[#This Row],[Gefunden]],1),"")</f>
        <v>1</v>
      </c>
      <c r="P202">
        <f>IF(AND(UDE_Truth[[#This Row],[zähltAuto]],ISBLANK(UDE_Truth[[#This Row],[zähltNichtGrund]])),1,0)</f>
        <v>1</v>
      </c>
    </row>
    <row r="203" spans="1:20" x14ac:dyDescent="0.25">
      <c r="A203">
        <v>57524</v>
      </c>
      <c r="B203" t="s">
        <v>6779</v>
      </c>
      <c r="C203" t="s">
        <v>6780</v>
      </c>
      <c r="D203" t="s">
        <v>6781</v>
      </c>
      <c r="E203" t="s">
        <v>6782</v>
      </c>
      <c r="F203" t="s">
        <v>6783</v>
      </c>
      <c r="G203" t="s">
        <v>2</v>
      </c>
      <c r="H203" t="b">
        <f>LEN(UDE_Truth[[#This Row],[Position]])=0</f>
        <v>0</v>
      </c>
      <c r="I203" t="b">
        <f>LEN(UDE_Truth[[#This Row],[Institut]])=0</f>
        <v>0</v>
      </c>
      <c r="J203" t="b">
        <f>NOT(OR(ISNUMBER(SEARCH("wiss.",UDE_Truth[[#This Row],[Position]])),ISNUMBER(SEARCH("wissenschaftl",UDE_Truth[[#This Row],[Position]])),ISNUMBER(SEARCH("professor",UDE_Truth[[#This Row],[Position]]))))</f>
        <v>1</v>
      </c>
      <c r="K203" t="b">
        <f>OR(ISNUMBER(SEARCH("sachbearb",UDE_Truth[[#This Row],[Position]])),ISNUMBER(SEARCH("sachgebiet",UDE_Truth[[#This Row],[Position]])))</f>
        <v>0</v>
      </c>
      <c r="L203" t="b">
        <f>ISNUMBER(SEARCH("Universitätsbibliothek",UDE_Truth[[#This Row],[Position]]))</f>
        <v>0</v>
      </c>
      <c r="M203">
        <f>IF(COUNTIF(UDE_Found[Name],UDE_Truth[[#This Row],[Name]])=0,0,1)</f>
        <v>0</v>
      </c>
      <c r="N203">
        <f>IF(OR(UDE_Truth[[#This Row],[ohnePosition]],AND(UDE_Truth[[#This Row],[ohneInstitut]],UDE_Truth[[#This Row],[ohneWissPos]]),UDE_Truth[[#This Row],[Sachbearbeiter]],UDE_Truth[[#This Row],[Bibliothek]]),0,1)</f>
        <v>1</v>
      </c>
      <c r="O203">
        <f>IF(UDE_Truth[[#This Row],[zählt]],IF(ISBLANK(UDE_Truth[[#This Row],[dochGefundenGrund]]),UDE_Truth[[#This Row],[Gefunden]],1),"")</f>
        <v>1</v>
      </c>
      <c r="P203">
        <f>IF(AND(UDE_Truth[[#This Row],[zähltAuto]],ISBLANK(UDE_Truth[[#This Row],[zähltNichtGrund]])),1,0)</f>
        <v>1</v>
      </c>
      <c r="R203" t="s">
        <v>8273</v>
      </c>
    </row>
    <row r="204" spans="1:20" x14ac:dyDescent="0.25">
      <c r="A204">
        <v>12021</v>
      </c>
      <c r="B204" t="s">
        <v>5078</v>
      </c>
      <c r="C204" t="s">
        <v>6784</v>
      </c>
      <c r="D204" t="s">
        <v>6785</v>
      </c>
      <c r="E204" t="s">
        <v>6786</v>
      </c>
      <c r="F204" t="s">
        <v>6787</v>
      </c>
      <c r="G204" t="s">
        <v>0</v>
      </c>
      <c r="H204" t="b">
        <f>LEN(UDE_Truth[[#This Row],[Position]])=0</f>
        <v>0</v>
      </c>
      <c r="I204" t="b">
        <f>LEN(UDE_Truth[[#This Row],[Institut]])=0</f>
        <v>0</v>
      </c>
      <c r="J204" t="b">
        <f>NOT(OR(ISNUMBER(SEARCH("wiss.",UDE_Truth[[#This Row],[Position]])),ISNUMBER(SEARCH("wissenschaftl",UDE_Truth[[#This Row],[Position]])),ISNUMBER(SEARCH("professor",UDE_Truth[[#This Row],[Position]]))))</f>
        <v>0</v>
      </c>
      <c r="K204" t="b">
        <f>OR(ISNUMBER(SEARCH("sachbearb",UDE_Truth[[#This Row],[Position]])),ISNUMBER(SEARCH("sachgebiet",UDE_Truth[[#This Row],[Position]])))</f>
        <v>0</v>
      </c>
      <c r="L204" t="b">
        <f>ISNUMBER(SEARCH("Universitätsbibliothek",UDE_Truth[[#This Row],[Position]]))</f>
        <v>0</v>
      </c>
      <c r="M204">
        <f>IF(COUNTIF(UDE_Found[Name],UDE_Truth[[#This Row],[Name]])=0,0,1)</f>
        <v>1</v>
      </c>
      <c r="N204">
        <f>IF(OR(UDE_Truth[[#This Row],[ohnePosition]],AND(UDE_Truth[[#This Row],[ohneInstitut]],UDE_Truth[[#This Row],[ohneWissPos]]),UDE_Truth[[#This Row],[Sachbearbeiter]],UDE_Truth[[#This Row],[Bibliothek]]),0,1)</f>
        <v>1</v>
      </c>
      <c r="O204">
        <f>IF(UDE_Truth[[#This Row],[zählt]],IF(ISBLANK(UDE_Truth[[#This Row],[dochGefundenGrund]]),UDE_Truth[[#This Row],[Gefunden]],1),"")</f>
        <v>1</v>
      </c>
      <c r="P204">
        <f>IF(AND(UDE_Truth[[#This Row],[zähltAuto]],ISBLANK(UDE_Truth[[#This Row],[zähltNichtGrund]])),1,0)</f>
        <v>1</v>
      </c>
    </row>
    <row r="205" spans="1:20" x14ac:dyDescent="0.25">
      <c r="A205">
        <v>10244</v>
      </c>
      <c r="B205" t="s">
        <v>6788</v>
      </c>
      <c r="C205" t="s">
        <v>6789</v>
      </c>
      <c r="D205" t="s">
        <v>2</v>
      </c>
      <c r="E205" t="s">
        <v>6540</v>
      </c>
      <c r="F205" t="s">
        <v>2</v>
      </c>
      <c r="G205" t="s">
        <v>3265</v>
      </c>
      <c r="H205" t="b">
        <f>LEN(UDE_Truth[[#This Row],[Position]])=0</f>
        <v>1</v>
      </c>
      <c r="I205" t="b">
        <f>LEN(UDE_Truth[[#This Row],[Institut]])=0</f>
        <v>0</v>
      </c>
      <c r="J205" t="b">
        <f>NOT(OR(ISNUMBER(SEARCH("wiss.",UDE_Truth[[#This Row],[Position]])),ISNUMBER(SEARCH("wissenschaftl",UDE_Truth[[#This Row],[Position]])),ISNUMBER(SEARCH("professor",UDE_Truth[[#This Row],[Position]]))))</f>
        <v>1</v>
      </c>
      <c r="K205" t="b">
        <f>OR(ISNUMBER(SEARCH("sachbearb",UDE_Truth[[#This Row],[Position]])),ISNUMBER(SEARCH("sachgebiet",UDE_Truth[[#This Row],[Position]])))</f>
        <v>0</v>
      </c>
      <c r="L205" t="b">
        <f>ISNUMBER(SEARCH("Universitätsbibliothek",UDE_Truth[[#This Row],[Position]]))</f>
        <v>0</v>
      </c>
      <c r="M205">
        <f>IF(COUNTIF(UDE_Found[Name],UDE_Truth[[#This Row],[Name]])=0,0,1)</f>
        <v>0</v>
      </c>
      <c r="N205">
        <f>IF(OR(UDE_Truth[[#This Row],[ohnePosition]],AND(UDE_Truth[[#This Row],[ohneInstitut]],UDE_Truth[[#This Row],[ohneWissPos]]),UDE_Truth[[#This Row],[Sachbearbeiter]],UDE_Truth[[#This Row],[Bibliothek]]),0,1)</f>
        <v>0</v>
      </c>
      <c r="O205" t="str">
        <f>IF(UDE_Truth[[#This Row],[zählt]],IF(ISBLANK(UDE_Truth[[#This Row],[dochGefundenGrund]]),UDE_Truth[[#This Row],[Gefunden]],1),"")</f>
        <v/>
      </c>
      <c r="P205">
        <f>IF(AND(UDE_Truth[[#This Row],[zähltAuto]],ISBLANK(UDE_Truth[[#This Row],[zähltNichtGrund]])),1,0)</f>
        <v>0</v>
      </c>
    </row>
    <row r="206" spans="1:20" x14ac:dyDescent="0.25">
      <c r="A206">
        <v>54116</v>
      </c>
      <c r="B206" t="s">
        <v>6790</v>
      </c>
      <c r="C206" t="s">
        <v>6791</v>
      </c>
      <c r="D206" t="s">
        <v>2</v>
      </c>
      <c r="E206" t="s">
        <v>6792</v>
      </c>
      <c r="F206" t="s">
        <v>6793</v>
      </c>
      <c r="G206" t="s">
        <v>2</v>
      </c>
      <c r="H206" t="b">
        <f>LEN(UDE_Truth[[#This Row],[Position]])=0</f>
        <v>0</v>
      </c>
      <c r="I206" t="b">
        <f>LEN(UDE_Truth[[#This Row],[Institut]])=0</f>
        <v>0</v>
      </c>
      <c r="J206" t="b">
        <f>NOT(OR(ISNUMBER(SEARCH("wiss.",UDE_Truth[[#This Row],[Position]])),ISNUMBER(SEARCH("wissenschaftl",UDE_Truth[[#This Row],[Position]])),ISNUMBER(SEARCH("professor",UDE_Truth[[#This Row],[Position]]))))</f>
        <v>1</v>
      </c>
      <c r="K206" t="b">
        <f>OR(ISNUMBER(SEARCH("sachbearb",UDE_Truth[[#This Row],[Position]])),ISNUMBER(SEARCH("sachgebiet",UDE_Truth[[#This Row],[Position]])))</f>
        <v>1</v>
      </c>
      <c r="L206" t="b">
        <f>ISNUMBER(SEARCH("Universitätsbibliothek",UDE_Truth[[#This Row],[Position]]))</f>
        <v>0</v>
      </c>
      <c r="M206">
        <f>IF(COUNTIF(UDE_Found[Name],UDE_Truth[[#This Row],[Name]])=0,0,1)</f>
        <v>0</v>
      </c>
      <c r="N206">
        <f>IF(OR(UDE_Truth[[#This Row],[ohnePosition]],AND(UDE_Truth[[#This Row],[ohneInstitut]],UDE_Truth[[#This Row],[ohneWissPos]]),UDE_Truth[[#This Row],[Sachbearbeiter]],UDE_Truth[[#This Row],[Bibliothek]]),0,1)</f>
        <v>0</v>
      </c>
      <c r="O206" t="str">
        <f>IF(UDE_Truth[[#This Row],[zählt]],IF(ISBLANK(UDE_Truth[[#This Row],[dochGefundenGrund]]),UDE_Truth[[#This Row],[Gefunden]],1),"")</f>
        <v/>
      </c>
      <c r="P206">
        <f>IF(AND(UDE_Truth[[#This Row],[zähltAuto]],ISBLANK(UDE_Truth[[#This Row],[zähltNichtGrund]])),1,0)</f>
        <v>0</v>
      </c>
    </row>
    <row r="207" spans="1:20" x14ac:dyDescent="0.25">
      <c r="A207">
        <v>49637</v>
      </c>
      <c r="B207" t="s">
        <v>6794</v>
      </c>
      <c r="C207" t="s">
        <v>6795</v>
      </c>
      <c r="D207" t="s">
        <v>2</v>
      </c>
      <c r="E207" t="s">
        <v>2</v>
      </c>
      <c r="F207" t="s">
        <v>2</v>
      </c>
      <c r="G207" t="s">
        <v>80</v>
      </c>
      <c r="H207" t="b">
        <f>LEN(UDE_Truth[[#This Row],[Position]])=0</f>
        <v>1</v>
      </c>
      <c r="I207" t="b">
        <f>LEN(UDE_Truth[[#This Row],[Institut]])=0</f>
        <v>1</v>
      </c>
      <c r="J207" t="b">
        <f>NOT(OR(ISNUMBER(SEARCH("wiss.",UDE_Truth[[#This Row],[Position]])),ISNUMBER(SEARCH("wissenschaftl",UDE_Truth[[#This Row],[Position]])),ISNUMBER(SEARCH("professor",UDE_Truth[[#This Row],[Position]]))))</f>
        <v>1</v>
      </c>
      <c r="K207" t="b">
        <f>OR(ISNUMBER(SEARCH("sachbearb",UDE_Truth[[#This Row],[Position]])),ISNUMBER(SEARCH("sachgebiet",UDE_Truth[[#This Row],[Position]])))</f>
        <v>0</v>
      </c>
      <c r="L207" t="b">
        <f>ISNUMBER(SEARCH("Universitätsbibliothek",UDE_Truth[[#This Row],[Position]]))</f>
        <v>0</v>
      </c>
      <c r="M207">
        <f>IF(COUNTIF(UDE_Found[Name],UDE_Truth[[#This Row],[Name]])=0,0,1)</f>
        <v>0</v>
      </c>
      <c r="N207">
        <f>IF(OR(UDE_Truth[[#This Row],[ohnePosition]],AND(UDE_Truth[[#This Row],[ohneInstitut]],UDE_Truth[[#This Row],[ohneWissPos]]),UDE_Truth[[#This Row],[Sachbearbeiter]],UDE_Truth[[#This Row],[Bibliothek]]),0,1)</f>
        <v>0</v>
      </c>
      <c r="O207" t="str">
        <f>IF(UDE_Truth[[#This Row],[zählt]],IF(ISBLANK(UDE_Truth[[#This Row],[dochGefundenGrund]]),UDE_Truth[[#This Row],[Gefunden]],1),"")</f>
        <v/>
      </c>
      <c r="P207">
        <f>IF(AND(UDE_Truth[[#This Row],[zähltAuto]],ISBLANK(UDE_Truth[[#This Row],[zähltNichtGrund]])),1,0)</f>
        <v>0</v>
      </c>
    </row>
    <row r="208" spans="1:20" x14ac:dyDescent="0.25">
      <c r="A208">
        <v>48364</v>
      </c>
      <c r="B208" t="s">
        <v>6796</v>
      </c>
      <c r="C208" t="s">
        <v>6797</v>
      </c>
      <c r="D208" t="s">
        <v>2</v>
      </c>
      <c r="E208" t="s">
        <v>2</v>
      </c>
      <c r="F208" t="s">
        <v>2</v>
      </c>
      <c r="G208" t="s">
        <v>2</v>
      </c>
      <c r="H208" t="b">
        <f>LEN(UDE_Truth[[#This Row],[Position]])=0</f>
        <v>1</v>
      </c>
      <c r="I208" t="b">
        <f>LEN(UDE_Truth[[#This Row],[Institut]])=0</f>
        <v>1</v>
      </c>
      <c r="J208" t="b">
        <f>NOT(OR(ISNUMBER(SEARCH("wiss.",UDE_Truth[[#This Row],[Position]])),ISNUMBER(SEARCH("wissenschaftl",UDE_Truth[[#This Row],[Position]])),ISNUMBER(SEARCH("professor",UDE_Truth[[#This Row],[Position]]))))</f>
        <v>1</v>
      </c>
      <c r="K208" t="b">
        <f>OR(ISNUMBER(SEARCH("sachbearb",UDE_Truth[[#This Row],[Position]])),ISNUMBER(SEARCH("sachgebiet",UDE_Truth[[#This Row],[Position]])))</f>
        <v>0</v>
      </c>
      <c r="L208" t="b">
        <f>ISNUMBER(SEARCH("Universitätsbibliothek",UDE_Truth[[#This Row],[Position]]))</f>
        <v>0</v>
      </c>
      <c r="M208">
        <f>IF(COUNTIF(UDE_Found[Name],UDE_Truth[[#This Row],[Name]])=0,0,1)</f>
        <v>0</v>
      </c>
      <c r="N208">
        <f>IF(OR(UDE_Truth[[#This Row],[ohnePosition]],AND(UDE_Truth[[#This Row],[ohneInstitut]],UDE_Truth[[#This Row],[ohneWissPos]]),UDE_Truth[[#This Row],[Sachbearbeiter]],UDE_Truth[[#This Row],[Bibliothek]]),0,1)</f>
        <v>0</v>
      </c>
      <c r="O208" t="str">
        <f>IF(UDE_Truth[[#This Row],[zählt]],IF(ISBLANK(UDE_Truth[[#This Row],[dochGefundenGrund]]),UDE_Truth[[#This Row],[Gefunden]],1),"")</f>
        <v/>
      </c>
      <c r="P208">
        <f>IF(AND(UDE_Truth[[#This Row],[zähltAuto]],ISBLANK(UDE_Truth[[#This Row],[zähltNichtGrund]])),1,0)</f>
        <v>0</v>
      </c>
    </row>
    <row r="209" spans="1:18" x14ac:dyDescent="0.25">
      <c r="A209">
        <v>48339</v>
      </c>
      <c r="B209" t="s">
        <v>6798</v>
      </c>
      <c r="C209" t="s">
        <v>6799</v>
      </c>
      <c r="D209" t="s">
        <v>2</v>
      </c>
      <c r="E209" t="s">
        <v>2</v>
      </c>
      <c r="F209" t="s">
        <v>2</v>
      </c>
      <c r="G209" t="s">
        <v>2</v>
      </c>
      <c r="H209" t="b">
        <f>LEN(UDE_Truth[[#This Row],[Position]])=0</f>
        <v>1</v>
      </c>
      <c r="I209" t="b">
        <f>LEN(UDE_Truth[[#This Row],[Institut]])=0</f>
        <v>1</v>
      </c>
      <c r="J209" t="b">
        <f>NOT(OR(ISNUMBER(SEARCH("wiss.",UDE_Truth[[#This Row],[Position]])),ISNUMBER(SEARCH("wissenschaftl",UDE_Truth[[#This Row],[Position]])),ISNUMBER(SEARCH("professor",UDE_Truth[[#This Row],[Position]]))))</f>
        <v>1</v>
      </c>
      <c r="K209" t="b">
        <f>OR(ISNUMBER(SEARCH("sachbearb",UDE_Truth[[#This Row],[Position]])),ISNUMBER(SEARCH("sachgebiet",UDE_Truth[[#This Row],[Position]])))</f>
        <v>0</v>
      </c>
      <c r="L209" t="b">
        <f>ISNUMBER(SEARCH("Universitätsbibliothek",UDE_Truth[[#This Row],[Position]]))</f>
        <v>0</v>
      </c>
      <c r="M209">
        <f>IF(COUNTIF(UDE_Found[Name],UDE_Truth[[#This Row],[Name]])=0,0,1)</f>
        <v>0</v>
      </c>
      <c r="N209">
        <f>IF(OR(UDE_Truth[[#This Row],[ohnePosition]],AND(UDE_Truth[[#This Row],[ohneInstitut]],UDE_Truth[[#This Row],[ohneWissPos]]),UDE_Truth[[#This Row],[Sachbearbeiter]],UDE_Truth[[#This Row],[Bibliothek]]),0,1)</f>
        <v>0</v>
      </c>
      <c r="O209" t="str">
        <f>IF(UDE_Truth[[#This Row],[zählt]],IF(ISBLANK(UDE_Truth[[#This Row],[dochGefundenGrund]]),UDE_Truth[[#This Row],[Gefunden]],1),"")</f>
        <v/>
      </c>
      <c r="P209">
        <f>IF(AND(UDE_Truth[[#This Row],[zähltAuto]],ISBLANK(UDE_Truth[[#This Row],[zähltNichtGrund]])),1,0)</f>
        <v>0</v>
      </c>
    </row>
    <row r="210" spans="1:18" x14ac:dyDescent="0.25">
      <c r="A210">
        <v>48342</v>
      </c>
      <c r="B210" t="s">
        <v>6800</v>
      </c>
      <c r="C210" t="s">
        <v>6801</v>
      </c>
      <c r="D210" t="s">
        <v>2</v>
      </c>
      <c r="E210" t="s">
        <v>2</v>
      </c>
      <c r="F210" t="s">
        <v>2</v>
      </c>
      <c r="G210" t="s">
        <v>2</v>
      </c>
      <c r="H210" t="b">
        <f>LEN(UDE_Truth[[#This Row],[Position]])=0</f>
        <v>1</v>
      </c>
      <c r="I210" t="b">
        <f>LEN(UDE_Truth[[#This Row],[Institut]])=0</f>
        <v>1</v>
      </c>
      <c r="J210" t="b">
        <f>NOT(OR(ISNUMBER(SEARCH("wiss.",UDE_Truth[[#This Row],[Position]])),ISNUMBER(SEARCH("wissenschaftl",UDE_Truth[[#This Row],[Position]])),ISNUMBER(SEARCH("professor",UDE_Truth[[#This Row],[Position]]))))</f>
        <v>1</v>
      </c>
      <c r="K210" t="b">
        <f>OR(ISNUMBER(SEARCH("sachbearb",UDE_Truth[[#This Row],[Position]])),ISNUMBER(SEARCH("sachgebiet",UDE_Truth[[#This Row],[Position]])))</f>
        <v>0</v>
      </c>
      <c r="L210" t="b">
        <f>ISNUMBER(SEARCH("Universitätsbibliothek",UDE_Truth[[#This Row],[Position]]))</f>
        <v>0</v>
      </c>
      <c r="M210">
        <f>IF(COUNTIF(UDE_Found[Name],UDE_Truth[[#This Row],[Name]])=0,0,1)</f>
        <v>0</v>
      </c>
      <c r="N210">
        <f>IF(OR(UDE_Truth[[#This Row],[ohnePosition]],AND(UDE_Truth[[#This Row],[ohneInstitut]],UDE_Truth[[#This Row],[ohneWissPos]]),UDE_Truth[[#This Row],[Sachbearbeiter]],UDE_Truth[[#This Row],[Bibliothek]]),0,1)</f>
        <v>0</v>
      </c>
      <c r="O210" t="str">
        <f>IF(UDE_Truth[[#This Row],[zählt]],IF(ISBLANK(UDE_Truth[[#This Row],[dochGefundenGrund]]),UDE_Truth[[#This Row],[Gefunden]],1),"")</f>
        <v/>
      </c>
      <c r="P210">
        <f>IF(AND(UDE_Truth[[#This Row],[zähltAuto]],ISBLANK(UDE_Truth[[#This Row],[zähltNichtGrund]])),1,0)</f>
        <v>0</v>
      </c>
    </row>
    <row r="211" spans="1:18" x14ac:dyDescent="0.25">
      <c r="A211">
        <v>5290</v>
      </c>
      <c r="B211" t="s">
        <v>6802</v>
      </c>
      <c r="C211" t="s">
        <v>6803</v>
      </c>
      <c r="D211" t="s">
        <v>2</v>
      </c>
      <c r="E211" t="s">
        <v>2</v>
      </c>
      <c r="F211" t="s">
        <v>2</v>
      </c>
      <c r="G211" t="s">
        <v>2</v>
      </c>
      <c r="H211" t="b">
        <f>LEN(UDE_Truth[[#This Row],[Position]])=0</f>
        <v>1</v>
      </c>
      <c r="I211" t="b">
        <f>LEN(UDE_Truth[[#This Row],[Institut]])=0</f>
        <v>1</v>
      </c>
      <c r="J211" t="b">
        <f>NOT(OR(ISNUMBER(SEARCH("wiss.",UDE_Truth[[#This Row],[Position]])),ISNUMBER(SEARCH("wissenschaftl",UDE_Truth[[#This Row],[Position]])),ISNUMBER(SEARCH("professor",UDE_Truth[[#This Row],[Position]]))))</f>
        <v>1</v>
      </c>
      <c r="K211" t="b">
        <f>OR(ISNUMBER(SEARCH("sachbearb",UDE_Truth[[#This Row],[Position]])),ISNUMBER(SEARCH("sachgebiet",UDE_Truth[[#This Row],[Position]])))</f>
        <v>0</v>
      </c>
      <c r="L211" t="b">
        <f>ISNUMBER(SEARCH("Universitätsbibliothek",UDE_Truth[[#This Row],[Position]]))</f>
        <v>0</v>
      </c>
      <c r="M211">
        <f>IF(COUNTIF(UDE_Found[Name],UDE_Truth[[#This Row],[Name]])=0,0,1)</f>
        <v>0</v>
      </c>
      <c r="N211">
        <f>IF(OR(UDE_Truth[[#This Row],[ohnePosition]],AND(UDE_Truth[[#This Row],[ohneInstitut]],UDE_Truth[[#This Row],[ohneWissPos]]),UDE_Truth[[#This Row],[Sachbearbeiter]],UDE_Truth[[#This Row],[Bibliothek]]),0,1)</f>
        <v>0</v>
      </c>
      <c r="O211" t="str">
        <f>IF(UDE_Truth[[#This Row],[zählt]],IF(ISBLANK(UDE_Truth[[#This Row],[dochGefundenGrund]]),UDE_Truth[[#This Row],[Gefunden]],1),"")</f>
        <v/>
      </c>
      <c r="P211">
        <f>IF(AND(UDE_Truth[[#This Row],[zähltAuto]],ISBLANK(UDE_Truth[[#This Row],[zähltNichtGrund]])),1,0)</f>
        <v>0</v>
      </c>
    </row>
    <row r="212" spans="1:18" x14ac:dyDescent="0.25">
      <c r="A212">
        <v>61291</v>
      </c>
      <c r="B212" t="s">
        <v>6804</v>
      </c>
      <c r="C212" t="s">
        <v>5384</v>
      </c>
      <c r="D212" t="s">
        <v>2</v>
      </c>
      <c r="E212" t="s">
        <v>6323</v>
      </c>
      <c r="F212" t="s">
        <v>6805</v>
      </c>
      <c r="G212" t="s">
        <v>2</v>
      </c>
      <c r="H212" t="b">
        <f>LEN(UDE_Truth[[#This Row],[Position]])=0</f>
        <v>0</v>
      </c>
      <c r="I212" t="b">
        <f>LEN(UDE_Truth[[#This Row],[Institut]])=0</f>
        <v>0</v>
      </c>
      <c r="J212" t="b">
        <f>NOT(OR(ISNUMBER(SEARCH("wiss.",UDE_Truth[[#This Row],[Position]])),ISNUMBER(SEARCH("wissenschaftl",UDE_Truth[[#This Row],[Position]])),ISNUMBER(SEARCH("professor",UDE_Truth[[#This Row],[Position]]))))</f>
        <v>0</v>
      </c>
      <c r="K212" t="b">
        <f>OR(ISNUMBER(SEARCH("sachbearb",UDE_Truth[[#This Row],[Position]])),ISNUMBER(SEARCH("sachgebiet",UDE_Truth[[#This Row],[Position]])))</f>
        <v>0</v>
      </c>
      <c r="L212" t="b">
        <f>ISNUMBER(SEARCH("Universitätsbibliothek",UDE_Truth[[#This Row],[Position]]))</f>
        <v>0</v>
      </c>
      <c r="M212">
        <f>IF(COUNTIF(UDE_Found[Name],UDE_Truth[[#This Row],[Name]])=0,0,1)</f>
        <v>0</v>
      </c>
      <c r="N212">
        <f>IF(OR(UDE_Truth[[#This Row],[ohnePosition]],AND(UDE_Truth[[#This Row],[ohneInstitut]],UDE_Truth[[#This Row],[ohneWissPos]]),UDE_Truth[[#This Row],[Sachbearbeiter]],UDE_Truth[[#This Row],[Bibliothek]]),0,1)</f>
        <v>1</v>
      </c>
      <c r="O212">
        <f>IF(UDE_Truth[[#This Row],[zählt]],IF(ISBLANK(UDE_Truth[[#This Row],[dochGefundenGrund]]),UDE_Truth[[#This Row],[Gefunden]],1),"")</f>
        <v>1</v>
      </c>
      <c r="P212">
        <f>IF(AND(UDE_Truth[[#This Row],[zähltAuto]],ISBLANK(UDE_Truth[[#This Row],[zähltNichtGrund]])),1,0)</f>
        <v>1</v>
      </c>
      <c r="R212" t="s">
        <v>8273</v>
      </c>
    </row>
    <row r="213" spans="1:18" x14ac:dyDescent="0.25">
      <c r="A213">
        <v>56194</v>
      </c>
      <c r="B213" t="s">
        <v>6806</v>
      </c>
      <c r="C213" t="s">
        <v>6284</v>
      </c>
      <c r="D213" t="s">
        <v>2</v>
      </c>
      <c r="E213" t="s">
        <v>2</v>
      </c>
      <c r="F213" t="s">
        <v>2</v>
      </c>
      <c r="G213" t="s">
        <v>2</v>
      </c>
      <c r="H213" t="b">
        <f>LEN(UDE_Truth[[#This Row],[Position]])=0</f>
        <v>1</v>
      </c>
      <c r="I213" t="b">
        <f>LEN(UDE_Truth[[#This Row],[Institut]])=0</f>
        <v>1</v>
      </c>
      <c r="J213" t="b">
        <f>NOT(OR(ISNUMBER(SEARCH("wiss.",UDE_Truth[[#This Row],[Position]])),ISNUMBER(SEARCH("wissenschaftl",UDE_Truth[[#This Row],[Position]])),ISNUMBER(SEARCH("professor",UDE_Truth[[#This Row],[Position]]))))</f>
        <v>1</v>
      </c>
      <c r="K213" t="b">
        <f>OR(ISNUMBER(SEARCH("sachbearb",UDE_Truth[[#This Row],[Position]])),ISNUMBER(SEARCH("sachgebiet",UDE_Truth[[#This Row],[Position]])))</f>
        <v>0</v>
      </c>
      <c r="L213" t="b">
        <f>ISNUMBER(SEARCH("Universitätsbibliothek",UDE_Truth[[#This Row],[Position]]))</f>
        <v>0</v>
      </c>
      <c r="M213">
        <f>IF(COUNTIF(UDE_Found[Name],UDE_Truth[[#This Row],[Name]])=0,0,1)</f>
        <v>0</v>
      </c>
      <c r="N213">
        <f>IF(OR(UDE_Truth[[#This Row],[ohnePosition]],AND(UDE_Truth[[#This Row],[ohneInstitut]],UDE_Truth[[#This Row],[ohneWissPos]]),UDE_Truth[[#This Row],[Sachbearbeiter]],UDE_Truth[[#This Row],[Bibliothek]]),0,1)</f>
        <v>0</v>
      </c>
      <c r="O213" t="str">
        <f>IF(UDE_Truth[[#This Row],[zählt]],IF(ISBLANK(UDE_Truth[[#This Row],[dochGefundenGrund]]),UDE_Truth[[#This Row],[Gefunden]],1),"")</f>
        <v/>
      </c>
      <c r="P213">
        <f>IF(AND(UDE_Truth[[#This Row],[zähltAuto]],ISBLANK(UDE_Truth[[#This Row],[zähltNichtGrund]])),1,0)</f>
        <v>0</v>
      </c>
    </row>
    <row r="214" spans="1:18" x14ac:dyDescent="0.25">
      <c r="A214">
        <v>52186</v>
      </c>
      <c r="B214" t="s">
        <v>6807</v>
      </c>
      <c r="C214" t="s">
        <v>6808</v>
      </c>
      <c r="D214" t="s">
        <v>6809</v>
      </c>
      <c r="E214" t="s">
        <v>6810</v>
      </c>
      <c r="F214" t="s">
        <v>6811</v>
      </c>
      <c r="G214" t="s">
        <v>2</v>
      </c>
      <c r="H214" t="b">
        <f>LEN(UDE_Truth[[#This Row],[Position]])=0</f>
        <v>0</v>
      </c>
      <c r="I214" t="b">
        <f>LEN(UDE_Truth[[#This Row],[Institut]])=0</f>
        <v>0</v>
      </c>
      <c r="J214" t="b">
        <f>NOT(OR(ISNUMBER(SEARCH("wiss.",UDE_Truth[[#This Row],[Position]])),ISNUMBER(SEARCH("wissenschaftl",UDE_Truth[[#This Row],[Position]])),ISNUMBER(SEARCH("professor",UDE_Truth[[#This Row],[Position]]))))</f>
        <v>1</v>
      </c>
      <c r="K214" t="b">
        <f>OR(ISNUMBER(SEARCH("sachbearb",UDE_Truth[[#This Row],[Position]])),ISNUMBER(SEARCH("sachgebiet",UDE_Truth[[#This Row],[Position]])))</f>
        <v>1</v>
      </c>
      <c r="L214" t="b">
        <f>ISNUMBER(SEARCH("Universitätsbibliothek",UDE_Truth[[#This Row],[Position]]))</f>
        <v>0</v>
      </c>
      <c r="M214">
        <f>IF(COUNTIF(UDE_Found[Name],UDE_Truth[[#This Row],[Name]])=0,0,1)</f>
        <v>0</v>
      </c>
      <c r="N214">
        <f>IF(OR(UDE_Truth[[#This Row],[ohnePosition]],AND(UDE_Truth[[#This Row],[ohneInstitut]],UDE_Truth[[#This Row],[ohneWissPos]]),UDE_Truth[[#This Row],[Sachbearbeiter]],UDE_Truth[[#This Row],[Bibliothek]]),0,1)</f>
        <v>0</v>
      </c>
      <c r="O214" t="str">
        <f>IF(UDE_Truth[[#This Row],[zählt]],IF(ISBLANK(UDE_Truth[[#This Row],[dochGefundenGrund]]),UDE_Truth[[#This Row],[Gefunden]],1),"")</f>
        <v/>
      </c>
      <c r="P214">
        <f>IF(AND(UDE_Truth[[#This Row],[zähltAuto]],ISBLANK(UDE_Truth[[#This Row],[zähltNichtGrund]])),1,0)</f>
        <v>0</v>
      </c>
    </row>
    <row r="215" spans="1:18" x14ac:dyDescent="0.25">
      <c r="A215">
        <v>61261</v>
      </c>
      <c r="B215" t="s">
        <v>5114</v>
      </c>
      <c r="C215" t="s">
        <v>5115</v>
      </c>
      <c r="D215" t="s">
        <v>6812</v>
      </c>
      <c r="E215" t="s">
        <v>6813</v>
      </c>
      <c r="F215" t="s">
        <v>6814</v>
      </c>
      <c r="G215" t="s">
        <v>0</v>
      </c>
      <c r="H215" t="b">
        <f>LEN(UDE_Truth[[#This Row],[Position]])=0</f>
        <v>0</v>
      </c>
      <c r="I215" t="b">
        <f>LEN(UDE_Truth[[#This Row],[Institut]])=0</f>
        <v>0</v>
      </c>
      <c r="J215" t="b">
        <f>NOT(OR(ISNUMBER(SEARCH("wiss.",UDE_Truth[[#This Row],[Position]])),ISNUMBER(SEARCH("wissenschaftl",UDE_Truth[[#This Row],[Position]])),ISNUMBER(SEARCH("professor",UDE_Truth[[#This Row],[Position]]))))</f>
        <v>0</v>
      </c>
      <c r="K215" t="b">
        <f>OR(ISNUMBER(SEARCH("sachbearb",UDE_Truth[[#This Row],[Position]])),ISNUMBER(SEARCH("sachgebiet",UDE_Truth[[#This Row],[Position]])))</f>
        <v>0</v>
      </c>
      <c r="L215" t="b">
        <f>ISNUMBER(SEARCH("Universitätsbibliothek",UDE_Truth[[#This Row],[Position]]))</f>
        <v>0</v>
      </c>
      <c r="M215">
        <f>IF(COUNTIF(UDE_Found[Name],UDE_Truth[[#This Row],[Name]])=0,0,1)</f>
        <v>1</v>
      </c>
      <c r="N215">
        <f>IF(OR(UDE_Truth[[#This Row],[ohnePosition]],AND(UDE_Truth[[#This Row],[ohneInstitut]],UDE_Truth[[#This Row],[ohneWissPos]]),UDE_Truth[[#This Row],[Sachbearbeiter]],UDE_Truth[[#This Row],[Bibliothek]]),0,1)</f>
        <v>1</v>
      </c>
      <c r="O215">
        <f>IF(UDE_Truth[[#This Row],[zählt]],IF(ISBLANK(UDE_Truth[[#This Row],[dochGefundenGrund]]),UDE_Truth[[#This Row],[Gefunden]],1),"")</f>
        <v>1</v>
      </c>
      <c r="P215">
        <f>IF(AND(UDE_Truth[[#This Row],[zähltAuto]],ISBLANK(UDE_Truth[[#This Row],[zähltNichtGrund]])),1,0)</f>
        <v>1</v>
      </c>
    </row>
    <row r="216" spans="1:18" x14ac:dyDescent="0.25">
      <c r="A216">
        <v>49384</v>
      </c>
      <c r="B216" t="s">
        <v>6815</v>
      </c>
      <c r="C216" t="s">
        <v>6816</v>
      </c>
      <c r="D216" t="s">
        <v>2</v>
      </c>
      <c r="E216" t="s">
        <v>6817</v>
      </c>
      <c r="F216" t="s">
        <v>6818</v>
      </c>
      <c r="G216" t="s">
        <v>2</v>
      </c>
      <c r="H216" t="b">
        <f>LEN(UDE_Truth[[#This Row],[Position]])=0</f>
        <v>0</v>
      </c>
      <c r="I216" t="b">
        <f>LEN(UDE_Truth[[#This Row],[Institut]])=0</f>
        <v>0</v>
      </c>
      <c r="J216" t="b">
        <f>NOT(OR(ISNUMBER(SEARCH("wiss.",UDE_Truth[[#This Row],[Position]])),ISNUMBER(SEARCH("wissenschaftl",UDE_Truth[[#This Row],[Position]])),ISNUMBER(SEARCH("professor",UDE_Truth[[#This Row],[Position]]))))</f>
        <v>1</v>
      </c>
      <c r="K216" t="b">
        <f>OR(ISNUMBER(SEARCH("sachbearb",UDE_Truth[[#This Row],[Position]])),ISNUMBER(SEARCH("sachgebiet",UDE_Truth[[#This Row],[Position]])))</f>
        <v>0</v>
      </c>
      <c r="L216" t="b">
        <f>ISNUMBER(SEARCH("Universitätsbibliothek",UDE_Truth[[#This Row],[Position]]))</f>
        <v>0</v>
      </c>
      <c r="M216">
        <f>IF(COUNTIF(UDE_Found[Name],UDE_Truth[[#This Row],[Name]])=0,0,1)</f>
        <v>0</v>
      </c>
      <c r="N216">
        <f>IF(OR(UDE_Truth[[#This Row],[ohnePosition]],AND(UDE_Truth[[#This Row],[ohneInstitut]],UDE_Truth[[#This Row],[ohneWissPos]]),UDE_Truth[[#This Row],[Sachbearbeiter]],UDE_Truth[[#This Row],[Bibliothek]]),0,1)</f>
        <v>1</v>
      </c>
      <c r="O216" t="str">
        <f>IF(UDE_Truth[[#This Row],[zählt]],IF(ISBLANK(UDE_Truth[[#This Row],[dochGefundenGrund]]),UDE_Truth[[#This Row],[Gefunden]],1),"")</f>
        <v/>
      </c>
      <c r="P216">
        <f>IF(AND(UDE_Truth[[#This Row],[zähltAuto]],ISBLANK(UDE_Truth[[#This Row],[zähltNichtGrund]])),1,0)</f>
        <v>0</v>
      </c>
      <c r="Q216" t="s">
        <v>8270</v>
      </c>
    </row>
    <row r="217" spans="1:18" x14ac:dyDescent="0.25">
      <c r="A217">
        <v>55024</v>
      </c>
      <c r="B217" t="s">
        <v>5117</v>
      </c>
      <c r="C217" t="s">
        <v>6819</v>
      </c>
      <c r="D217" t="s">
        <v>2</v>
      </c>
      <c r="E217" t="s">
        <v>6323</v>
      </c>
      <c r="F217" t="s">
        <v>6820</v>
      </c>
      <c r="G217" t="s">
        <v>0</v>
      </c>
      <c r="H217" t="b">
        <f>LEN(UDE_Truth[[#This Row],[Position]])=0</f>
        <v>0</v>
      </c>
      <c r="I217" t="b">
        <f>LEN(UDE_Truth[[#This Row],[Institut]])=0</f>
        <v>0</v>
      </c>
      <c r="J217" t="b">
        <f>NOT(OR(ISNUMBER(SEARCH("wiss.",UDE_Truth[[#This Row],[Position]])),ISNUMBER(SEARCH("wissenschaftl",UDE_Truth[[#This Row],[Position]])),ISNUMBER(SEARCH("professor",UDE_Truth[[#This Row],[Position]]))))</f>
        <v>0</v>
      </c>
      <c r="K217" t="b">
        <f>OR(ISNUMBER(SEARCH("sachbearb",UDE_Truth[[#This Row],[Position]])),ISNUMBER(SEARCH("sachgebiet",UDE_Truth[[#This Row],[Position]])))</f>
        <v>0</v>
      </c>
      <c r="L217" t="b">
        <f>ISNUMBER(SEARCH("Universitätsbibliothek",UDE_Truth[[#This Row],[Position]]))</f>
        <v>0</v>
      </c>
      <c r="M217">
        <f>IF(COUNTIF(UDE_Found[Name],UDE_Truth[[#This Row],[Name]])=0,0,1)</f>
        <v>1</v>
      </c>
      <c r="N217">
        <f>IF(OR(UDE_Truth[[#This Row],[ohnePosition]],AND(UDE_Truth[[#This Row],[ohneInstitut]],UDE_Truth[[#This Row],[ohneWissPos]]),UDE_Truth[[#This Row],[Sachbearbeiter]],UDE_Truth[[#This Row],[Bibliothek]]),0,1)</f>
        <v>1</v>
      </c>
      <c r="O217">
        <f>IF(UDE_Truth[[#This Row],[zählt]],IF(ISBLANK(UDE_Truth[[#This Row],[dochGefundenGrund]]),UDE_Truth[[#This Row],[Gefunden]],1),"")</f>
        <v>1</v>
      </c>
      <c r="P217">
        <f>IF(AND(UDE_Truth[[#This Row],[zähltAuto]],ISBLANK(UDE_Truth[[#This Row],[zähltNichtGrund]])),1,0)</f>
        <v>1</v>
      </c>
    </row>
    <row r="218" spans="1:18" x14ac:dyDescent="0.25">
      <c r="A218">
        <v>48113</v>
      </c>
      <c r="B218" t="s">
        <v>6821</v>
      </c>
      <c r="C218" t="s">
        <v>6822</v>
      </c>
      <c r="D218" t="s">
        <v>6437</v>
      </c>
      <c r="E218" t="s">
        <v>6438</v>
      </c>
      <c r="F218" t="s">
        <v>2</v>
      </c>
      <c r="G218" t="s">
        <v>0</v>
      </c>
      <c r="H218" t="b">
        <f>LEN(UDE_Truth[[#This Row],[Position]])=0</f>
        <v>1</v>
      </c>
      <c r="I218" t="b">
        <f>LEN(UDE_Truth[[#This Row],[Institut]])=0</f>
        <v>0</v>
      </c>
      <c r="J218" t="b">
        <f>NOT(OR(ISNUMBER(SEARCH("wiss.",UDE_Truth[[#This Row],[Position]])),ISNUMBER(SEARCH("wissenschaftl",UDE_Truth[[#This Row],[Position]])),ISNUMBER(SEARCH("professor",UDE_Truth[[#This Row],[Position]]))))</f>
        <v>1</v>
      </c>
      <c r="K218" t="b">
        <f>OR(ISNUMBER(SEARCH("sachbearb",UDE_Truth[[#This Row],[Position]])),ISNUMBER(SEARCH("sachgebiet",UDE_Truth[[#This Row],[Position]])))</f>
        <v>0</v>
      </c>
      <c r="L218" t="b">
        <f>ISNUMBER(SEARCH("Universitätsbibliothek",UDE_Truth[[#This Row],[Position]]))</f>
        <v>0</v>
      </c>
      <c r="M218">
        <f>IF(COUNTIF(UDE_Found[Name],UDE_Truth[[#This Row],[Name]])=0,0,1)</f>
        <v>0</v>
      </c>
      <c r="N218">
        <f>IF(OR(UDE_Truth[[#This Row],[ohnePosition]],AND(UDE_Truth[[#This Row],[ohneInstitut]],UDE_Truth[[#This Row],[ohneWissPos]]),UDE_Truth[[#This Row],[Sachbearbeiter]],UDE_Truth[[#This Row],[Bibliothek]]),0,1)</f>
        <v>0</v>
      </c>
      <c r="O218" t="str">
        <f>IF(UDE_Truth[[#This Row],[zählt]],IF(ISBLANK(UDE_Truth[[#This Row],[dochGefundenGrund]]),UDE_Truth[[#This Row],[Gefunden]],1),"")</f>
        <v/>
      </c>
      <c r="P218">
        <f>IF(AND(UDE_Truth[[#This Row],[zähltAuto]],ISBLANK(UDE_Truth[[#This Row],[zähltNichtGrund]])),1,0)</f>
        <v>0</v>
      </c>
    </row>
    <row r="219" spans="1:18" x14ac:dyDescent="0.25">
      <c r="A219">
        <v>12115</v>
      </c>
      <c r="B219" t="s">
        <v>6823</v>
      </c>
      <c r="C219" t="s">
        <v>6824</v>
      </c>
      <c r="D219" t="s">
        <v>2</v>
      </c>
      <c r="E219" t="s">
        <v>2</v>
      </c>
      <c r="F219" t="s">
        <v>6825</v>
      </c>
      <c r="G219" t="s">
        <v>6826</v>
      </c>
      <c r="H219" t="b">
        <f>LEN(UDE_Truth[[#This Row],[Position]])=0</f>
        <v>0</v>
      </c>
      <c r="I219" t="b">
        <f>LEN(UDE_Truth[[#This Row],[Institut]])=0</f>
        <v>1</v>
      </c>
      <c r="J219" t="b">
        <f>NOT(OR(ISNUMBER(SEARCH("wiss.",UDE_Truth[[#This Row],[Position]])),ISNUMBER(SEARCH("wissenschaftl",UDE_Truth[[#This Row],[Position]])),ISNUMBER(SEARCH("professor",UDE_Truth[[#This Row],[Position]]))))</f>
        <v>1</v>
      </c>
      <c r="K219" t="b">
        <f>OR(ISNUMBER(SEARCH("sachbearb",UDE_Truth[[#This Row],[Position]])),ISNUMBER(SEARCH("sachgebiet",UDE_Truth[[#This Row],[Position]])))</f>
        <v>0</v>
      </c>
      <c r="L219" t="b">
        <f>ISNUMBER(SEARCH("Universitätsbibliothek",UDE_Truth[[#This Row],[Position]]))</f>
        <v>0</v>
      </c>
      <c r="M219">
        <f>IF(COUNTIF(UDE_Found[Name],UDE_Truth[[#This Row],[Name]])=0,0,1)</f>
        <v>0</v>
      </c>
      <c r="N219">
        <f>IF(OR(UDE_Truth[[#This Row],[ohnePosition]],AND(UDE_Truth[[#This Row],[ohneInstitut]],UDE_Truth[[#This Row],[ohneWissPos]]),UDE_Truth[[#This Row],[Sachbearbeiter]],UDE_Truth[[#This Row],[Bibliothek]]),0,1)</f>
        <v>0</v>
      </c>
      <c r="O219" t="str">
        <f>IF(UDE_Truth[[#This Row],[zählt]],IF(ISBLANK(UDE_Truth[[#This Row],[dochGefundenGrund]]),UDE_Truth[[#This Row],[Gefunden]],1),"")</f>
        <v/>
      </c>
      <c r="P219">
        <f>IF(AND(UDE_Truth[[#This Row],[zähltAuto]],ISBLANK(UDE_Truth[[#This Row],[zähltNichtGrund]])),1,0)</f>
        <v>0</v>
      </c>
    </row>
    <row r="220" spans="1:18" x14ac:dyDescent="0.25">
      <c r="A220">
        <v>3126</v>
      </c>
      <c r="B220" t="s">
        <v>5121</v>
      </c>
      <c r="C220" t="s">
        <v>6827</v>
      </c>
      <c r="D220" t="s">
        <v>2</v>
      </c>
      <c r="E220" t="s">
        <v>2</v>
      </c>
      <c r="F220" t="s">
        <v>6828</v>
      </c>
      <c r="G220" t="s">
        <v>2</v>
      </c>
      <c r="H220" t="b">
        <f>LEN(UDE_Truth[[#This Row],[Position]])=0</f>
        <v>0</v>
      </c>
      <c r="I220" t="b">
        <f>LEN(UDE_Truth[[#This Row],[Institut]])=0</f>
        <v>1</v>
      </c>
      <c r="J220" t="b">
        <f>NOT(OR(ISNUMBER(SEARCH("wiss.",UDE_Truth[[#This Row],[Position]])),ISNUMBER(SEARCH("wissenschaftl",UDE_Truth[[#This Row],[Position]])),ISNUMBER(SEARCH("professor",UDE_Truth[[#This Row],[Position]]))))</f>
        <v>1</v>
      </c>
      <c r="K220" t="b">
        <f>OR(ISNUMBER(SEARCH("sachbearb",UDE_Truth[[#This Row],[Position]])),ISNUMBER(SEARCH("sachgebiet",UDE_Truth[[#This Row],[Position]])))</f>
        <v>0</v>
      </c>
      <c r="L220" t="b">
        <f>ISNUMBER(SEARCH("Universitätsbibliothek",UDE_Truth[[#This Row],[Position]]))</f>
        <v>0</v>
      </c>
      <c r="M220">
        <f>IF(COUNTIF(UDE_Found[Name],UDE_Truth[[#This Row],[Name]])=0,0,1)</f>
        <v>1</v>
      </c>
      <c r="N220">
        <f>IF(OR(UDE_Truth[[#This Row],[ohnePosition]],AND(UDE_Truth[[#This Row],[ohneInstitut]],UDE_Truth[[#This Row],[ohneWissPos]]),UDE_Truth[[#This Row],[Sachbearbeiter]],UDE_Truth[[#This Row],[Bibliothek]]),0,1)</f>
        <v>0</v>
      </c>
      <c r="O220" t="str">
        <f>IF(UDE_Truth[[#This Row],[zählt]],IF(ISBLANK(UDE_Truth[[#This Row],[dochGefundenGrund]]),UDE_Truth[[#This Row],[Gefunden]],1),"")</f>
        <v/>
      </c>
      <c r="P220">
        <f>IF(AND(UDE_Truth[[#This Row],[zähltAuto]],ISBLANK(UDE_Truth[[#This Row],[zähltNichtGrund]])),1,0)</f>
        <v>0</v>
      </c>
    </row>
    <row r="221" spans="1:18" x14ac:dyDescent="0.25">
      <c r="A221">
        <v>58260</v>
      </c>
      <c r="B221" t="s">
        <v>5124</v>
      </c>
      <c r="C221" t="s">
        <v>5125</v>
      </c>
      <c r="D221" t="s">
        <v>2</v>
      </c>
      <c r="E221" t="s">
        <v>6341</v>
      </c>
      <c r="F221" t="s">
        <v>6829</v>
      </c>
      <c r="G221" t="s">
        <v>2</v>
      </c>
      <c r="H221" t="b">
        <f>LEN(UDE_Truth[[#This Row],[Position]])=0</f>
        <v>0</v>
      </c>
      <c r="I221" t="b">
        <f>LEN(UDE_Truth[[#This Row],[Institut]])=0</f>
        <v>0</v>
      </c>
      <c r="J221" t="b">
        <f>NOT(OR(ISNUMBER(SEARCH("wiss.",UDE_Truth[[#This Row],[Position]])),ISNUMBER(SEARCH("wissenschaftl",UDE_Truth[[#This Row],[Position]])),ISNUMBER(SEARCH("professor",UDE_Truth[[#This Row],[Position]]))))</f>
        <v>1</v>
      </c>
      <c r="K221" t="b">
        <f>OR(ISNUMBER(SEARCH("sachbearb",UDE_Truth[[#This Row],[Position]])),ISNUMBER(SEARCH("sachgebiet",UDE_Truth[[#This Row],[Position]])))</f>
        <v>0</v>
      </c>
      <c r="L221" t="b">
        <f>ISNUMBER(SEARCH("Universitätsbibliothek",UDE_Truth[[#This Row],[Position]]))</f>
        <v>0</v>
      </c>
      <c r="M221">
        <f>IF(COUNTIF(UDE_Found[Name],UDE_Truth[[#This Row],[Name]])=0,0,1)</f>
        <v>1</v>
      </c>
      <c r="N221">
        <f>IF(OR(UDE_Truth[[#This Row],[ohnePosition]],AND(UDE_Truth[[#This Row],[ohneInstitut]],UDE_Truth[[#This Row],[ohneWissPos]]),UDE_Truth[[#This Row],[Sachbearbeiter]],UDE_Truth[[#This Row],[Bibliothek]]),0,1)</f>
        <v>1</v>
      </c>
      <c r="O221">
        <f>IF(UDE_Truth[[#This Row],[zählt]],IF(ISBLANK(UDE_Truth[[#This Row],[dochGefundenGrund]]),UDE_Truth[[#This Row],[Gefunden]],1),"")</f>
        <v>1</v>
      </c>
      <c r="P221">
        <f>IF(AND(UDE_Truth[[#This Row],[zähltAuto]],ISBLANK(UDE_Truth[[#This Row],[zähltNichtGrund]])),1,0)</f>
        <v>1</v>
      </c>
    </row>
    <row r="222" spans="1:18" x14ac:dyDescent="0.25">
      <c r="A222">
        <v>10452</v>
      </c>
      <c r="B222" t="s">
        <v>6830</v>
      </c>
      <c r="C222" t="s">
        <v>6831</v>
      </c>
      <c r="D222" t="s">
        <v>2</v>
      </c>
      <c r="E222" t="s">
        <v>2</v>
      </c>
      <c r="F222" t="s">
        <v>2</v>
      </c>
      <c r="G222" t="s">
        <v>2</v>
      </c>
      <c r="H222" t="b">
        <f>LEN(UDE_Truth[[#This Row],[Position]])=0</f>
        <v>1</v>
      </c>
      <c r="I222" t="b">
        <f>LEN(UDE_Truth[[#This Row],[Institut]])=0</f>
        <v>1</v>
      </c>
      <c r="J222" t="b">
        <f>NOT(OR(ISNUMBER(SEARCH("wiss.",UDE_Truth[[#This Row],[Position]])),ISNUMBER(SEARCH("wissenschaftl",UDE_Truth[[#This Row],[Position]])),ISNUMBER(SEARCH("professor",UDE_Truth[[#This Row],[Position]]))))</f>
        <v>1</v>
      </c>
      <c r="K222" t="b">
        <f>OR(ISNUMBER(SEARCH("sachbearb",UDE_Truth[[#This Row],[Position]])),ISNUMBER(SEARCH("sachgebiet",UDE_Truth[[#This Row],[Position]])))</f>
        <v>0</v>
      </c>
      <c r="L222" t="b">
        <f>ISNUMBER(SEARCH("Universitätsbibliothek",UDE_Truth[[#This Row],[Position]]))</f>
        <v>0</v>
      </c>
      <c r="M222">
        <f>IF(COUNTIF(UDE_Found[Name],UDE_Truth[[#This Row],[Name]])=0,0,1)</f>
        <v>0</v>
      </c>
      <c r="N222">
        <f>IF(OR(UDE_Truth[[#This Row],[ohnePosition]],AND(UDE_Truth[[#This Row],[ohneInstitut]],UDE_Truth[[#This Row],[ohneWissPos]]),UDE_Truth[[#This Row],[Sachbearbeiter]],UDE_Truth[[#This Row],[Bibliothek]]),0,1)</f>
        <v>0</v>
      </c>
      <c r="O222" t="str">
        <f>IF(UDE_Truth[[#This Row],[zählt]],IF(ISBLANK(UDE_Truth[[#This Row],[dochGefundenGrund]]),UDE_Truth[[#This Row],[Gefunden]],1),"")</f>
        <v/>
      </c>
      <c r="P222">
        <f>IF(AND(UDE_Truth[[#This Row],[zähltAuto]],ISBLANK(UDE_Truth[[#This Row],[zähltNichtGrund]])),1,0)</f>
        <v>0</v>
      </c>
    </row>
    <row r="223" spans="1:18" x14ac:dyDescent="0.25">
      <c r="A223">
        <v>52275</v>
      </c>
      <c r="B223" t="s">
        <v>6832</v>
      </c>
      <c r="C223" t="s">
        <v>6833</v>
      </c>
      <c r="D223" t="s">
        <v>2</v>
      </c>
      <c r="E223" t="s">
        <v>2</v>
      </c>
      <c r="F223" t="s">
        <v>6834</v>
      </c>
      <c r="G223" t="s">
        <v>152</v>
      </c>
      <c r="H223" t="b">
        <f>LEN(UDE_Truth[[#This Row],[Position]])=0</f>
        <v>0</v>
      </c>
      <c r="I223" t="b">
        <f>LEN(UDE_Truth[[#This Row],[Institut]])=0</f>
        <v>1</v>
      </c>
      <c r="J223" t="b">
        <f>NOT(OR(ISNUMBER(SEARCH("wiss.",UDE_Truth[[#This Row],[Position]])),ISNUMBER(SEARCH("wissenschaftl",UDE_Truth[[#This Row],[Position]])),ISNUMBER(SEARCH("professor",UDE_Truth[[#This Row],[Position]]))))</f>
        <v>0</v>
      </c>
      <c r="K223" t="b">
        <f>OR(ISNUMBER(SEARCH("sachbearb",UDE_Truth[[#This Row],[Position]])),ISNUMBER(SEARCH("sachgebiet",UDE_Truth[[#This Row],[Position]])))</f>
        <v>0</v>
      </c>
      <c r="L223" t="b">
        <f>ISNUMBER(SEARCH("Universitätsbibliothek",UDE_Truth[[#This Row],[Position]]))</f>
        <v>0</v>
      </c>
      <c r="M223">
        <f>IF(COUNTIF(UDE_Found[Name],UDE_Truth[[#This Row],[Name]])=0,0,1)</f>
        <v>0</v>
      </c>
      <c r="N223">
        <f>IF(OR(UDE_Truth[[#This Row],[ohnePosition]],AND(UDE_Truth[[#This Row],[ohneInstitut]],UDE_Truth[[#This Row],[ohneWissPos]]),UDE_Truth[[#This Row],[Sachbearbeiter]],UDE_Truth[[#This Row],[Bibliothek]]),0,1)</f>
        <v>1</v>
      </c>
      <c r="O223" t="str">
        <f>IF(UDE_Truth[[#This Row],[zählt]],IF(ISBLANK(UDE_Truth[[#This Row],[dochGefundenGrund]]),UDE_Truth[[#This Row],[Gefunden]],1),"")</f>
        <v/>
      </c>
      <c r="P223">
        <f>IF(AND(UDE_Truth[[#This Row],[zähltAuto]],ISBLANK(UDE_Truth[[#This Row],[zähltNichtGrund]])),1,0)</f>
        <v>0</v>
      </c>
      <c r="Q223" t="s">
        <v>8274</v>
      </c>
    </row>
    <row r="224" spans="1:18" x14ac:dyDescent="0.25">
      <c r="A224">
        <v>14383</v>
      </c>
      <c r="B224" t="s">
        <v>6835</v>
      </c>
      <c r="C224" t="s">
        <v>6836</v>
      </c>
      <c r="D224" t="s">
        <v>2</v>
      </c>
      <c r="E224" t="s">
        <v>6837</v>
      </c>
      <c r="F224" t="s">
        <v>2</v>
      </c>
      <c r="G224" t="s">
        <v>1970</v>
      </c>
      <c r="H224" t="b">
        <f>LEN(UDE_Truth[[#This Row],[Position]])=0</f>
        <v>1</v>
      </c>
      <c r="I224" t="b">
        <f>LEN(UDE_Truth[[#This Row],[Institut]])=0</f>
        <v>0</v>
      </c>
      <c r="J224" t="b">
        <f>NOT(OR(ISNUMBER(SEARCH("wiss.",UDE_Truth[[#This Row],[Position]])),ISNUMBER(SEARCH("wissenschaftl",UDE_Truth[[#This Row],[Position]])),ISNUMBER(SEARCH("professor",UDE_Truth[[#This Row],[Position]]))))</f>
        <v>1</v>
      </c>
      <c r="K224" t="b">
        <f>OR(ISNUMBER(SEARCH("sachbearb",UDE_Truth[[#This Row],[Position]])),ISNUMBER(SEARCH("sachgebiet",UDE_Truth[[#This Row],[Position]])))</f>
        <v>0</v>
      </c>
      <c r="L224" t="b">
        <f>ISNUMBER(SEARCH("Universitätsbibliothek",UDE_Truth[[#This Row],[Position]]))</f>
        <v>0</v>
      </c>
      <c r="M224">
        <f>IF(COUNTIF(UDE_Found[Name],UDE_Truth[[#This Row],[Name]])=0,0,1)</f>
        <v>0</v>
      </c>
      <c r="N224">
        <f>IF(OR(UDE_Truth[[#This Row],[ohnePosition]],AND(UDE_Truth[[#This Row],[ohneInstitut]],UDE_Truth[[#This Row],[ohneWissPos]]),UDE_Truth[[#This Row],[Sachbearbeiter]],UDE_Truth[[#This Row],[Bibliothek]]),0,1)</f>
        <v>0</v>
      </c>
      <c r="O224" t="str">
        <f>IF(UDE_Truth[[#This Row],[zählt]],IF(ISBLANK(UDE_Truth[[#This Row],[dochGefundenGrund]]),UDE_Truth[[#This Row],[Gefunden]],1),"")</f>
        <v/>
      </c>
      <c r="P224">
        <f>IF(AND(UDE_Truth[[#This Row],[zähltAuto]],ISBLANK(UDE_Truth[[#This Row],[zähltNichtGrund]])),1,0)</f>
        <v>0</v>
      </c>
    </row>
    <row r="225" spans="1:20" x14ac:dyDescent="0.25">
      <c r="A225">
        <v>63259</v>
      </c>
      <c r="B225" t="s">
        <v>5129</v>
      </c>
      <c r="C225" t="s">
        <v>5130</v>
      </c>
      <c r="D225" t="s">
        <v>2</v>
      </c>
      <c r="E225" t="s">
        <v>6323</v>
      </c>
      <c r="F225" t="s">
        <v>6838</v>
      </c>
      <c r="G225" t="s">
        <v>2</v>
      </c>
      <c r="H225" t="b">
        <f>LEN(UDE_Truth[[#This Row],[Position]])=0</f>
        <v>0</v>
      </c>
      <c r="I225" t="b">
        <f>LEN(UDE_Truth[[#This Row],[Institut]])=0</f>
        <v>0</v>
      </c>
      <c r="J225" t="b">
        <f>NOT(OR(ISNUMBER(SEARCH("wiss.",UDE_Truth[[#This Row],[Position]])),ISNUMBER(SEARCH("wissenschaftl",UDE_Truth[[#This Row],[Position]])),ISNUMBER(SEARCH("professor",UDE_Truth[[#This Row],[Position]]))))</f>
        <v>1</v>
      </c>
      <c r="K225" t="b">
        <f>OR(ISNUMBER(SEARCH("sachbearb",UDE_Truth[[#This Row],[Position]])),ISNUMBER(SEARCH("sachgebiet",UDE_Truth[[#This Row],[Position]])))</f>
        <v>0</v>
      </c>
      <c r="L225" t="b">
        <f>ISNUMBER(SEARCH("Universitätsbibliothek",UDE_Truth[[#This Row],[Position]]))</f>
        <v>0</v>
      </c>
      <c r="M225">
        <f>IF(COUNTIF(UDE_Found[Name],UDE_Truth[[#This Row],[Name]])=0,0,1)</f>
        <v>1</v>
      </c>
      <c r="N225">
        <f>IF(OR(UDE_Truth[[#This Row],[ohnePosition]],AND(UDE_Truth[[#This Row],[ohneInstitut]],UDE_Truth[[#This Row],[ohneWissPos]]),UDE_Truth[[#This Row],[Sachbearbeiter]],UDE_Truth[[#This Row],[Bibliothek]]),0,1)</f>
        <v>1</v>
      </c>
      <c r="O225">
        <f>IF(UDE_Truth[[#This Row],[zählt]],IF(ISBLANK(UDE_Truth[[#This Row],[dochGefundenGrund]]),UDE_Truth[[#This Row],[Gefunden]],1),"")</f>
        <v>1</v>
      </c>
      <c r="P225">
        <f>IF(AND(UDE_Truth[[#This Row],[zähltAuto]],ISBLANK(UDE_Truth[[#This Row],[zähltNichtGrund]])),1,0)</f>
        <v>1</v>
      </c>
    </row>
    <row r="226" spans="1:20" x14ac:dyDescent="0.25">
      <c r="A226">
        <v>47630</v>
      </c>
      <c r="B226" t="s">
        <v>6839</v>
      </c>
      <c r="C226" t="s">
        <v>6840</v>
      </c>
      <c r="D226" t="s">
        <v>6809</v>
      </c>
      <c r="E226" t="s">
        <v>6810</v>
      </c>
      <c r="F226" t="s">
        <v>6841</v>
      </c>
      <c r="G226" t="s">
        <v>1569</v>
      </c>
      <c r="H226" t="b">
        <f>LEN(UDE_Truth[[#This Row],[Position]])=0</f>
        <v>0</v>
      </c>
      <c r="I226" t="b">
        <f>LEN(UDE_Truth[[#This Row],[Institut]])=0</f>
        <v>0</v>
      </c>
      <c r="J226" t="b">
        <f>NOT(OR(ISNUMBER(SEARCH("wiss.",UDE_Truth[[#This Row],[Position]])),ISNUMBER(SEARCH("wissenschaftl",UDE_Truth[[#This Row],[Position]])),ISNUMBER(SEARCH("professor",UDE_Truth[[#This Row],[Position]]))))</f>
        <v>1</v>
      </c>
      <c r="K226" t="b">
        <f>OR(ISNUMBER(SEARCH("sachbearb",UDE_Truth[[#This Row],[Position]])),ISNUMBER(SEARCH("sachgebiet",UDE_Truth[[#This Row],[Position]])))</f>
        <v>1</v>
      </c>
      <c r="L226" t="b">
        <f>ISNUMBER(SEARCH("Universitätsbibliothek",UDE_Truth[[#This Row],[Position]]))</f>
        <v>0</v>
      </c>
      <c r="M226">
        <f>IF(COUNTIF(UDE_Found[Name],UDE_Truth[[#This Row],[Name]])=0,0,1)</f>
        <v>0</v>
      </c>
      <c r="N226">
        <f>IF(OR(UDE_Truth[[#This Row],[ohnePosition]],AND(UDE_Truth[[#This Row],[ohneInstitut]],UDE_Truth[[#This Row],[ohneWissPos]]),UDE_Truth[[#This Row],[Sachbearbeiter]],UDE_Truth[[#This Row],[Bibliothek]]),0,1)</f>
        <v>0</v>
      </c>
      <c r="O226" t="str">
        <f>IF(UDE_Truth[[#This Row],[zählt]],IF(ISBLANK(UDE_Truth[[#This Row],[dochGefundenGrund]]),UDE_Truth[[#This Row],[Gefunden]],1),"")</f>
        <v/>
      </c>
      <c r="P226">
        <f>IF(AND(UDE_Truth[[#This Row],[zähltAuto]],ISBLANK(UDE_Truth[[#This Row],[zähltNichtGrund]])),1,0)</f>
        <v>0</v>
      </c>
    </row>
    <row r="227" spans="1:20" x14ac:dyDescent="0.25">
      <c r="A227">
        <v>46959</v>
      </c>
      <c r="B227" t="s">
        <v>6842</v>
      </c>
      <c r="C227" t="s">
        <v>6284</v>
      </c>
      <c r="D227" t="s">
        <v>6318</v>
      </c>
      <c r="E227" t="s">
        <v>2</v>
      </c>
      <c r="F227" t="s">
        <v>6319</v>
      </c>
      <c r="G227" t="s">
        <v>2</v>
      </c>
      <c r="H227" t="b">
        <f>LEN(UDE_Truth[[#This Row],[Position]])=0</f>
        <v>0</v>
      </c>
      <c r="I227" t="b">
        <f>LEN(UDE_Truth[[#This Row],[Institut]])=0</f>
        <v>1</v>
      </c>
      <c r="J227" t="b">
        <f>NOT(OR(ISNUMBER(SEARCH("wiss.",UDE_Truth[[#This Row],[Position]])),ISNUMBER(SEARCH("wissenschaftl",UDE_Truth[[#This Row],[Position]])),ISNUMBER(SEARCH("professor",UDE_Truth[[#This Row],[Position]]))))</f>
        <v>1</v>
      </c>
      <c r="K227" t="b">
        <f>OR(ISNUMBER(SEARCH("sachbearb",UDE_Truth[[#This Row],[Position]])),ISNUMBER(SEARCH("sachgebiet",UDE_Truth[[#This Row],[Position]])))</f>
        <v>0</v>
      </c>
      <c r="L227" t="b">
        <f>ISNUMBER(SEARCH("Universitätsbibliothek",UDE_Truth[[#This Row],[Position]]))</f>
        <v>0</v>
      </c>
      <c r="M227">
        <f>IF(COUNTIF(UDE_Found[Name],UDE_Truth[[#This Row],[Name]])=0,0,1)</f>
        <v>0</v>
      </c>
      <c r="N227">
        <f>IF(OR(UDE_Truth[[#This Row],[ohnePosition]],AND(UDE_Truth[[#This Row],[ohneInstitut]],UDE_Truth[[#This Row],[ohneWissPos]]),UDE_Truth[[#This Row],[Sachbearbeiter]],UDE_Truth[[#This Row],[Bibliothek]]),0,1)</f>
        <v>0</v>
      </c>
      <c r="O227" t="str">
        <f>IF(UDE_Truth[[#This Row],[zählt]],IF(ISBLANK(UDE_Truth[[#This Row],[dochGefundenGrund]]),UDE_Truth[[#This Row],[Gefunden]],1),"")</f>
        <v/>
      </c>
      <c r="P227">
        <f>IF(AND(UDE_Truth[[#This Row],[zähltAuto]],ISBLANK(UDE_Truth[[#This Row],[zähltNichtGrund]])),1,0)</f>
        <v>0</v>
      </c>
    </row>
    <row r="228" spans="1:20" x14ac:dyDescent="0.25">
      <c r="A228">
        <v>51989</v>
      </c>
      <c r="B228" t="s">
        <v>5133</v>
      </c>
      <c r="C228" t="s">
        <v>5134</v>
      </c>
      <c r="D228" t="s">
        <v>2</v>
      </c>
      <c r="E228" t="s">
        <v>2</v>
      </c>
      <c r="F228" t="s">
        <v>6843</v>
      </c>
      <c r="G228" t="s">
        <v>2</v>
      </c>
      <c r="H228" t="b">
        <f>LEN(UDE_Truth[[#This Row],[Position]])=0</f>
        <v>0</v>
      </c>
      <c r="I228" t="b">
        <f>LEN(UDE_Truth[[#This Row],[Institut]])=0</f>
        <v>1</v>
      </c>
      <c r="J228" t="b">
        <f>NOT(OR(ISNUMBER(SEARCH("wiss.",UDE_Truth[[#This Row],[Position]])),ISNUMBER(SEARCH("wissenschaftl",UDE_Truth[[#This Row],[Position]])),ISNUMBER(SEARCH("professor",UDE_Truth[[#This Row],[Position]]))))</f>
        <v>1</v>
      </c>
      <c r="K228" t="b">
        <f>OR(ISNUMBER(SEARCH("sachbearb",UDE_Truth[[#This Row],[Position]])),ISNUMBER(SEARCH("sachgebiet",UDE_Truth[[#This Row],[Position]])))</f>
        <v>0</v>
      </c>
      <c r="L228" t="b">
        <f>ISNUMBER(SEARCH("Universitätsbibliothek",UDE_Truth[[#This Row],[Position]]))</f>
        <v>0</v>
      </c>
      <c r="M228">
        <f>IF(COUNTIF(UDE_Found[Name],UDE_Truth[[#This Row],[Name]])=0,0,1)</f>
        <v>1</v>
      </c>
      <c r="N228">
        <f>IF(OR(UDE_Truth[[#This Row],[ohnePosition]],AND(UDE_Truth[[#This Row],[ohneInstitut]],UDE_Truth[[#This Row],[ohneWissPos]]),UDE_Truth[[#This Row],[Sachbearbeiter]],UDE_Truth[[#This Row],[Bibliothek]]),0,1)</f>
        <v>0</v>
      </c>
      <c r="O228" t="str">
        <f>IF(UDE_Truth[[#This Row],[zählt]],IF(ISBLANK(UDE_Truth[[#This Row],[dochGefundenGrund]]),UDE_Truth[[#This Row],[Gefunden]],1),"")</f>
        <v/>
      </c>
      <c r="P228">
        <f>IF(AND(UDE_Truth[[#This Row],[zähltAuto]],ISBLANK(UDE_Truth[[#This Row],[zähltNichtGrund]])),1,0)</f>
        <v>0</v>
      </c>
    </row>
    <row r="229" spans="1:20" x14ac:dyDescent="0.25">
      <c r="A229">
        <v>1472</v>
      </c>
      <c r="B229" t="s">
        <v>5141</v>
      </c>
      <c r="C229" t="s">
        <v>6844</v>
      </c>
      <c r="D229" t="s">
        <v>2</v>
      </c>
      <c r="E229" t="s">
        <v>2</v>
      </c>
      <c r="F229" t="s">
        <v>6845</v>
      </c>
      <c r="G229" t="s">
        <v>2</v>
      </c>
      <c r="H229" t="b">
        <f>LEN(UDE_Truth[[#This Row],[Position]])=0</f>
        <v>0</v>
      </c>
      <c r="I229" t="b">
        <f>LEN(UDE_Truth[[#This Row],[Institut]])=0</f>
        <v>1</v>
      </c>
      <c r="J229" t="b">
        <f>NOT(OR(ISNUMBER(SEARCH("wiss.",UDE_Truth[[#This Row],[Position]])),ISNUMBER(SEARCH("wissenschaftl",UDE_Truth[[#This Row],[Position]])),ISNUMBER(SEARCH("professor",UDE_Truth[[#This Row],[Position]]))))</f>
        <v>1</v>
      </c>
      <c r="K229" t="b">
        <f>OR(ISNUMBER(SEARCH("sachbearb",UDE_Truth[[#This Row],[Position]])),ISNUMBER(SEARCH("sachgebiet",UDE_Truth[[#This Row],[Position]])))</f>
        <v>0</v>
      </c>
      <c r="L229" t="b">
        <f>ISNUMBER(SEARCH("Universitätsbibliothek",UDE_Truth[[#This Row],[Position]]))</f>
        <v>0</v>
      </c>
      <c r="M229">
        <f>IF(COUNTIF(UDE_Found[Name],UDE_Truth[[#This Row],[Name]])=0,0,1)</f>
        <v>1</v>
      </c>
      <c r="N229">
        <f>IF(OR(UDE_Truth[[#This Row],[ohnePosition]],AND(UDE_Truth[[#This Row],[ohneInstitut]],UDE_Truth[[#This Row],[ohneWissPos]]),UDE_Truth[[#This Row],[Sachbearbeiter]],UDE_Truth[[#This Row],[Bibliothek]]),0,1)</f>
        <v>0</v>
      </c>
      <c r="O229" t="str">
        <f>IF(UDE_Truth[[#This Row],[zählt]],IF(ISBLANK(UDE_Truth[[#This Row],[dochGefundenGrund]]),UDE_Truth[[#This Row],[Gefunden]],1),"")</f>
        <v/>
      </c>
      <c r="P229">
        <f>IF(AND(UDE_Truth[[#This Row],[zähltAuto]],ISBLANK(UDE_Truth[[#This Row],[zähltNichtGrund]])),1,0)</f>
        <v>0</v>
      </c>
    </row>
    <row r="230" spans="1:20" x14ac:dyDescent="0.25">
      <c r="A230">
        <v>53469</v>
      </c>
      <c r="B230" t="s">
        <v>6846</v>
      </c>
      <c r="C230" t="s">
        <v>6847</v>
      </c>
      <c r="D230" t="s">
        <v>6848</v>
      </c>
      <c r="E230" t="s">
        <v>6849</v>
      </c>
      <c r="F230" t="s">
        <v>6850</v>
      </c>
      <c r="G230" t="s">
        <v>2</v>
      </c>
      <c r="H230" t="b">
        <f>LEN(UDE_Truth[[#This Row],[Position]])=0</f>
        <v>0</v>
      </c>
      <c r="I230" t="b">
        <f>LEN(UDE_Truth[[#This Row],[Institut]])=0</f>
        <v>0</v>
      </c>
      <c r="J230" t="b">
        <f>NOT(OR(ISNUMBER(SEARCH("wiss.",UDE_Truth[[#This Row],[Position]])),ISNUMBER(SEARCH("wissenschaftl",UDE_Truth[[#This Row],[Position]])),ISNUMBER(SEARCH("professor",UDE_Truth[[#This Row],[Position]]))))</f>
        <v>1</v>
      </c>
      <c r="K230" t="b">
        <f>OR(ISNUMBER(SEARCH("sachbearb",UDE_Truth[[#This Row],[Position]])),ISNUMBER(SEARCH("sachgebiet",UDE_Truth[[#This Row],[Position]])))</f>
        <v>1</v>
      </c>
      <c r="L230" t="b">
        <f>ISNUMBER(SEARCH("Universitätsbibliothek",UDE_Truth[[#This Row],[Position]]))</f>
        <v>0</v>
      </c>
      <c r="M230">
        <f>IF(COUNTIF(UDE_Found[Name],UDE_Truth[[#This Row],[Name]])=0,0,1)</f>
        <v>0</v>
      </c>
      <c r="N230">
        <f>IF(OR(UDE_Truth[[#This Row],[ohnePosition]],AND(UDE_Truth[[#This Row],[ohneInstitut]],UDE_Truth[[#This Row],[ohneWissPos]]),UDE_Truth[[#This Row],[Sachbearbeiter]],UDE_Truth[[#This Row],[Bibliothek]]),0,1)</f>
        <v>0</v>
      </c>
      <c r="O230" t="str">
        <f>IF(UDE_Truth[[#This Row],[zählt]],IF(ISBLANK(UDE_Truth[[#This Row],[dochGefundenGrund]]),UDE_Truth[[#This Row],[Gefunden]],1),"")</f>
        <v/>
      </c>
      <c r="P230">
        <f>IF(AND(UDE_Truth[[#This Row],[zähltAuto]],ISBLANK(UDE_Truth[[#This Row],[zähltNichtGrund]])),1,0)</f>
        <v>0</v>
      </c>
    </row>
    <row r="231" spans="1:20" x14ac:dyDescent="0.25">
      <c r="A231">
        <v>62215</v>
      </c>
      <c r="B231" t="s">
        <v>5152</v>
      </c>
      <c r="C231" t="s">
        <v>5153</v>
      </c>
      <c r="D231" t="s">
        <v>4422</v>
      </c>
      <c r="E231" t="s">
        <v>6289</v>
      </c>
      <c r="F231" t="s">
        <v>6851</v>
      </c>
      <c r="G231" t="s">
        <v>2</v>
      </c>
      <c r="H231" t="b">
        <f>LEN(UDE_Truth[[#This Row],[Position]])=0</f>
        <v>0</v>
      </c>
      <c r="I231" t="b">
        <f>LEN(UDE_Truth[[#This Row],[Institut]])=0</f>
        <v>0</v>
      </c>
      <c r="J231" t="b">
        <f>NOT(OR(ISNUMBER(SEARCH("wiss.",UDE_Truth[[#This Row],[Position]])),ISNUMBER(SEARCH("wissenschaftl",UDE_Truth[[#This Row],[Position]])),ISNUMBER(SEARCH("professor",UDE_Truth[[#This Row],[Position]]))))</f>
        <v>1</v>
      </c>
      <c r="K231" t="b">
        <f>OR(ISNUMBER(SEARCH("sachbearb",UDE_Truth[[#This Row],[Position]])),ISNUMBER(SEARCH("sachgebiet",UDE_Truth[[#This Row],[Position]])))</f>
        <v>0</v>
      </c>
      <c r="L231" t="b">
        <f>ISNUMBER(SEARCH("Universitätsbibliothek",UDE_Truth[[#This Row],[Position]]))</f>
        <v>0</v>
      </c>
      <c r="M231">
        <f>IF(COUNTIF(UDE_Found[Name],UDE_Truth[[#This Row],[Name]])=0,0,1)</f>
        <v>1</v>
      </c>
      <c r="N231">
        <f>IF(OR(UDE_Truth[[#This Row],[ohnePosition]],AND(UDE_Truth[[#This Row],[ohneInstitut]],UDE_Truth[[#This Row],[ohneWissPos]]),UDE_Truth[[#This Row],[Sachbearbeiter]],UDE_Truth[[#This Row],[Bibliothek]]),0,1)</f>
        <v>1</v>
      </c>
      <c r="O231">
        <f>IF(UDE_Truth[[#This Row],[zählt]],IF(ISBLANK(UDE_Truth[[#This Row],[dochGefundenGrund]]),UDE_Truth[[#This Row],[Gefunden]],1),"")</f>
        <v>1</v>
      </c>
      <c r="P231">
        <f>IF(AND(UDE_Truth[[#This Row],[zähltAuto]],ISBLANK(UDE_Truth[[#This Row],[zähltNichtGrund]])),1,0)</f>
        <v>1</v>
      </c>
    </row>
    <row r="232" spans="1:20" x14ac:dyDescent="0.25">
      <c r="A232">
        <v>5757</v>
      </c>
      <c r="B232" t="s">
        <v>6852</v>
      </c>
      <c r="C232" t="s">
        <v>6853</v>
      </c>
      <c r="D232" t="s">
        <v>6854</v>
      </c>
      <c r="E232" t="s">
        <v>2</v>
      </c>
      <c r="F232" t="s">
        <v>2</v>
      </c>
      <c r="G232" t="s">
        <v>2</v>
      </c>
      <c r="H232" t="b">
        <f>LEN(UDE_Truth[[#This Row],[Position]])=0</f>
        <v>1</v>
      </c>
      <c r="I232" t="b">
        <f>LEN(UDE_Truth[[#This Row],[Institut]])=0</f>
        <v>1</v>
      </c>
      <c r="J232" t="b">
        <f>NOT(OR(ISNUMBER(SEARCH("wiss.",UDE_Truth[[#This Row],[Position]])),ISNUMBER(SEARCH("wissenschaftl",UDE_Truth[[#This Row],[Position]])),ISNUMBER(SEARCH("professor",UDE_Truth[[#This Row],[Position]]))))</f>
        <v>1</v>
      </c>
      <c r="K232" t="b">
        <f>OR(ISNUMBER(SEARCH("sachbearb",UDE_Truth[[#This Row],[Position]])),ISNUMBER(SEARCH("sachgebiet",UDE_Truth[[#This Row],[Position]])))</f>
        <v>0</v>
      </c>
      <c r="L232" t="b">
        <f>ISNUMBER(SEARCH("Universitätsbibliothek",UDE_Truth[[#This Row],[Position]]))</f>
        <v>0</v>
      </c>
      <c r="M232">
        <f>IF(COUNTIF(UDE_Found[Name],UDE_Truth[[#This Row],[Name]])=0,0,1)</f>
        <v>0</v>
      </c>
      <c r="N232">
        <f>IF(OR(UDE_Truth[[#This Row],[ohnePosition]],AND(UDE_Truth[[#This Row],[ohneInstitut]],UDE_Truth[[#This Row],[ohneWissPos]]),UDE_Truth[[#This Row],[Sachbearbeiter]],UDE_Truth[[#This Row],[Bibliothek]]),0,1)</f>
        <v>0</v>
      </c>
      <c r="O232" t="str">
        <f>IF(UDE_Truth[[#This Row],[zählt]],IF(ISBLANK(UDE_Truth[[#This Row],[dochGefundenGrund]]),UDE_Truth[[#This Row],[Gefunden]],1),"")</f>
        <v/>
      </c>
      <c r="P232">
        <f>IF(AND(UDE_Truth[[#This Row],[zähltAuto]],ISBLANK(UDE_Truth[[#This Row],[zähltNichtGrund]])),1,0)</f>
        <v>0</v>
      </c>
    </row>
    <row r="233" spans="1:20" x14ac:dyDescent="0.25">
      <c r="A233">
        <v>51007</v>
      </c>
      <c r="B233" t="s">
        <v>6855</v>
      </c>
      <c r="C233" t="s">
        <v>6856</v>
      </c>
      <c r="D233" t="s">
        <v>6857</v>
      </c>
      <c r="E233" t="s">
        <v>6858</v>
      </c>
      <c r="F233" t="s">
        <v>6859</v>
      </c>
      <c r="G233" t="s">
        <v>103</v>
      </c>
      <c r="H233" t="b">
        <f>LEN(UDE_Truth[[#This Row],[Position]])=0</f>
        <v>0</v>
      </c>
      <c r="I233" t="b">
        <f>LEN(UDE_Truth[[#This Row],[Institut]])=0</f>
        <v>0</v>
      </c>
      <c r="J233" t="b">
        <f>NOT(OR(ISNUMBER(SEARCH("wiss.",UDE_Truth[[#This Row],[Position]])),ISNUMBER(SEARCH("wissenschaftl",UDE_Truth[[#This Row],[Position]])),ISNUMBER(SEARCH("professor",UDE_Truth[[#This Row],[Position]]))))</f>
        <v>0</v>
      </c>
      <c r="K233" t="b">
        <f>OR(ISNUMBER(SEARCH("sachbearb",UDE_Truth[[#This Row],[Position]])),ISNUMBER(SEARCH("sachgebiet",UDE_Truth[[#This Row],[Position]])))</f>
        <v>0</v>
      </c>
      <c r="L233" t="b">
        <f>ISNUMBER(SEARCH("Universitätsbibliothek",UDE_Truth[[#This Row],[Position]]))</f>
        <v>0</v>
      </c>
      <c r="M233">
        <f>IF(COUNTIF(UDE_Found[Name],UDE_Truth[[#This Row],[Name]])=0,0,1)</f>
        <v>0</v>
      </c>
      <c r="N233">
        <f>IF(OR(UDE_Truth[[#This Row],[ohnePosition]],AND(UDE_Truth[[#This Row],[ohneInstitut]],UDE_Truth[[#This Row],[ohneWissPos]]),UDE_Truth[[#This Row],[Sachbearbeiter]],UDE_Truth[[#This Row],[Bibliothek]]),0,1)</f>
        <v>1</v>
      </c>
      <c r="O233" t="str">
        <f>IF(UDE_Truth[[#This Row],[zählt]],IF(ISBLANK(UDE_Truth[[#This Row],[dochGefundenGrund]]),UDE_Truth[[#This Row],[Gefunden]],1),"")</f>
        <v/>
      </c>
      <c r="P233">
        <f>IF(AND(UDE_Truth[[#This Row],[zähltAuto]],ISBLANK(UDE_Truth[[#This Row],[zähltNichtGrund]])),1,0)</f>
        <v>0</v>
      </c>
      <c r="Q233" t="s">
        <v>6508</v>
      </c>
      <c r="T233" t="s">
        <v>8293</v>
      </c>
    </row>
    <row r="234" spans="1:20" x14ac:dyDescent="0.25">
      <c r="A234">
        <v>10464</v>
      </c>
      <c r="B234" t="s">
        <v>6860</v>
      </c>
      <c r="C234" t="s">
        <v>6861</v>
      </c>
      <c r="D234" t="s">
        <v>2</v>
      </c>
      <c r="E234" t="s">
        <v>2</v>
      </c>
      <c r="F234" t="s">
        <v>6862</v>
      </c>
      <c r="G234" t="s">
        <v>6863</v>
      </c>
      <c r="H234" t="b">
        <f>LEN(UDE_Truth[[#This Row],[Position]])=0</f>
        <v>0</v>
      </c>
      <c r="I234" t="b">
        <f>LEN(UDE_Truth[[#This Row],[Institut]])=0</f>
        <v>1</v>
      </c>
      <c r="J234" t="b">
        <f>NOT(OR(ISNUMBER(SEARCH("wiss.",UDE_Truth[[#This Row],[Position]])),ISNUMBER(SEARCH("wissenschaftl",UDE_Truth[[#This Row],[Position]])),ISNUMBER(SEARCH("professor",UDE_Truth[[#This Row],[Position]]))))</f>
        <v>1</v>
      </c>
      <c r="K234" t="b">
        <f>OR(ISNUMBER(SEARCH("sachbearb",UDE_Truth[[#This Row],[Position]])),ISNUMBER(SEARCH("sachgebiet",UDE_Truth[[#This Row],[Position]])))</f>
        <v>0</v>
      </c>
      <c r="L234" t="b">
        <f>ISNUMBER(SEARCH("Universitätsbibliothek",UDE_Truth[[#This Row],[Position]]))</f>
        <v>0</v>
      </c>
      <c r="M234">
        <f>IF(COUNTIF(UDE_Found[Name],UDE_Truth[[#This Row],[Name]])=0,0,1)</f>
        <v>0</v>
      </c>
      <c r="N234">
        <f>IF(OR(UDE_Truth[[#This Row],[ohnePosition]],AND(UDE_Truth[[#This Row],[ohneInstitut]],UDE_Truth[[#This Row],[ohneWissPos]]),UDE_Truth[[#This Row],[Sachbearbeiter]],UDE_Truth[[#This Row],[Bibliothek]]),0,1)</f>
        <v>0</v>
      </c>
      <c r="O234" t="str">
        <f>IF(UDE_Truth[[#This Row],[zählt]],IF(ISBLANK(UDE_Truth[[#This Row],[dochGefundenGrund]]),UDE_Truth[[#This Row],[Gefunden]],1),"")</f>
        <v/>
      </c>
      <c r="P234">
        <f>IF(AND(UDE_Truth[[#This Row],[zähltAuto]],ISBLANK(UDE_Truth[[#This Row],[zähltNichtGrund]])),1,0)</f>
        <v>0</v>
      </c>
    </row>
    <row r="235" spans="1:20" x14ac:dyDescent="0.25">
      <c r="A235">
        <v>48893</v>
      </c>
      <c r="B235" t="s">
        <v>6864</v>
      </c>
      <c r="C235" t="s">
        <v>6865</v>
      </c>
      <c r="D235" t="s">
        <v>6616</v>
      </c>
      <c r="E235" t="s">
        <v>6866</v>
      </c>
      <c r="F235" t="s">
        <v>6618</v>
      </c>
      <c r="G235" t="s">
        <v>2</v>
      </c>
      <c r="H235" t="b">
        <f>LEN(UDE_Truth[[#This Row],[Position]])=0</f>
        <v>0</v>
      </c>
      <c r="I235" t="b">
        <f>LEN(UDE_Truth[[#This Row],[Institut]])=0</f>
        <v>0</v>
      </c>
      <c r="J235" t="b">
        <f>NOT(OR(ISNUMBER(SEARCH("wiss.",UDE_Truth[[#This Row],[Position]])),ISNUMBER(SEARCH("wissenschaftl",UDE_Truth[[#This Row],[Position]])),ISNUMBER(SEARCH("professor",UDE_Truth[[#This Row],[Position]]))))</f>
        <v>1</v>
      </c>
      <c r="K235" t="b">
        <f>OR(ISNUMBER(SEARCH("sachbearb",UDE_Truth[[#This Row],[Position]])),ISNUMBER(SEARCH("sachgebiet",UDE_Truth[[#This Row],[Position]])))</f>
        <v>0</v>
      </c>
      <c r="L235" t="b">
        <f>ISNUMBER(SEARCH("Universitätsbibliothek",UDE_Truth[[#This Row],[Position]]))</f>
        <v>1</v>
      </c>
      <c r="M235">
        <f>IF(COUNTIF(UDE_Found[Name],UDE_Truth[[#This Row],[Name]])=0,0,1)</f>
        <v>0</v>
      </c>
      <c r="N235">
        <f>IF(OR(UDE_Truth[[#This Row],[ohnePosition]],AND(UDE_Truth[[#This Row],[ohneInstitut]],UDE_Truth[[#This Row],[ohneWissPos]]),UDE_Truth[[#This Row],[Sachbearbeiter]],UDE_Truth[[#This Row],[Bibliothek]]),0,1)</f>
        <v>0</v>
      </c>
      <c r="O235" t="str">
        <f>IF(UDE_Truth[[#This Row],[zählt]],IF(ISBLANK(UDE_Truth[[#This Row],[dochGefundenGrund]]),UDE_Truth[[#This Row],[Gefunden]],1),"")</f>
        <v/>
      </c>
      <c r="P235">
        <f>IF(AND(UDE_Truth[[#This Row],[zähltAuto]],ISBLANK(UDE_Truth[[#This Row],[zähltNichtGrund]])),1,0)</f>
        <v>0</v>
      </c>
    </row>
    <row r="236" spans="1:20" x14ac:dyDescent="0.25">
      <c r="A236">
        <v>57975</v>
      </c>
      <c r="B236" t="s">
        <v>5157</v>
      </c>
      <c r="C236" t="s">
        <v>5158</v>
      </c>
      <c r="D236" t="s">
        <v>6867</v>
      </c>
      <c r="E236" t="s">
        <v>6868</v>
      </c>
      <c r="F236" t="s">
        <v>6869</v>
      </c>
      <c r="G236" t="s">
        <v>2</v>
      </c>
      <c r="H236" t="b">
        <f>LEN(UDE_Truth[[#This Row],[Position]])=0</f>
        <v>0</v>
      </c>
      <c r="I236" t="b">
        <f>LEN(UDE_Truth[[#This Row],[Institut]])=0</f>
        <v>0</v>
      </c>
      <c r="J236" t="b">
        <f>NOT(OR(ISNUMBER(SEARCH("wiss.",UDE_Truth[[#This Row],[Position]])),ISNUMBER(SEARCH("wissenschaftl",UDE_Truth[[#This Row],[Position]])),ISNUMBER(SEARCH("professor",UDE_Truth[[#This Row],[Position]]))))</f>
        <v>1</v>
      </c>
      <c r="K236" t="b">
        <f>OR(ISNUMBER(SEARCH("sachbearb",UDE_Truth[[#This Row],[Position]])),ISNUMBER(SEARCH("sachgebiet",UDE_Truth[[#This Row],[Position]])))</f>
        <v>0</v>
      </c>
      <c r="L236" t="b">
        <f>ISNUMBER(SEARCH("Universitätsbibliothek",UDE_Truth[[#This Row],[Position]]))</f>
        <v>0</v>
      </c>
      <c r="M236">
        <f>IF(COUNTIF(UDE_Found[Name],UDE_Truth[[#This Row],[Name]])=0,0,1)</f>
        <v>1</v>
      </c>
      <c r="N236">
        <f>IF(OR(UDE_Truth[[#This Row],[ohnePosition]],AND(UDE_Truth[[#This Row],[ohneInstitut]],UDE_Truth[[#This Row],[ohneWissPos]]),UDE_Truth[[#This Row],[Sachbearbeiter]],UDE_Truth[[#This Row],[Bibliothek]]),0,1)</f>
        <v>1</v>
      </c>
      <c r="O236">
        <f>IF(UDE_Truth[[#This Row],[zählt]],IF(ISBLANK(UDE_Truth[[#This Row],[dochGefundenGrund]]),UDE_Truth[[#This Row],[Gefunden]],1),"")</f>
        <v>1</v>
      </c>
      <c r="P236">
        <f>IF(AND(UDE_Truth[[#This Row],[zähltAuto]],ISBLANK(UDE_Truth[[#This Row],[zähltNichtGrund]])),1,0)</f>
        <v>1</v>
      </c>
    </row>
    <row r="237" spans="1:20" x14ac:dyDescent="0.25">
      <c r="A237">
        <v>58128</v>
      </c>
      <c r="B237" t="s">
        <v>6870</v>
      </c>
      <c r="C237" t="s">
        <v>6871</v>
      </c>
      <c r="D237" t="s">
        <v>2</v>
      </c>
      <c r="E237" t="s">
        <v>6872</v>
      </c>
      <c r="F237" t="s">
        <v>6873</v>
      </c>
      <c r="G237" t="s">
        <v>513</v>
      </c>
      <c r="H237" t="b">
        <f>LEN(UDE_Truth[[#This Row],[Position]])=0</f>
        <v>0</v>
      </c>
      <c r="I237" t="b">
        <f>LEN(UDE_Truth[[#This Row],[Institut]])=0</f>
        <v>0</v>
      </c>
      <c r="J237" t="b">
        <f>NOT(OR(ISNUMBER(SEARCH("wiss.",UDE_Truth[[#This Row],[Position]])),ISNUMBER(SEARCH("wissenschaftl",UDE_Truth[[#This Row],[Position]])),ISNUMBER(SEARCH("professor",UDE_Truth[[#This Row],[Position]]))))</f>
        <v>1</v>
      </c>
      <c r="K237" t="b">
        <f>OR(ISNUMBER(SEARCH("sachbearb",UDE_Truth[[#This Row],[Position]])),ISNUMBER(SEARCH("sachgebiet",UDE_Truth[[#This Row],[Position]])))</f>
        <v>0</v>
      </c>
      <c r="L237" t="b">
        <f>ISNUMBER(SEARCH("Universitätsbibliothek",UDE_Truth[[#This Row],[Position]]))</f>
        <v>0</v>
      </c>
      <c r="M237">
        <f>IF(COUNTIF(UDE_Found[Name],UDE_Truth[[#This Row],[Name]])=0,0,1)</f>
        <v>0</v>
      </c>
      <c r="N237">
        <f>IF(OR(UDE_Truth[[#This Row],[ohnePosition]],AND(UDE_Truth[[#This Row],[ohneInstitut]],UDE_Truth[[#This Row],[ohneWissPos]]),UDE_Truth[[#This Row],[Sachbearbeiter]],UDE_Truth[[#This Row],[Bibliothek]]),0,1)</f>
        <v>1</v>
      </c>
      <c r="O237" t="str">
        <f>IF(UDE_Truth[[#This Row],[zählt]],IF(ISBLANK(UDE_Truth[[#This Row],[dochGefundenGrund]]),UDE_Truth[[#This Row],[Gefunden]],1),"")</f>
        <v/>
      </c>
      <c r="P237">
        <f>IF(AND(UDE_Truth[[#This Row],[zähltAuto]],ISBLANK(UDE_Truth[[#This Row],[zähltNichtGrund]])),1,0)</f>
        <v>0</v>
      </c>
      <c r="Q237" t="s">
        <v>8294</v>
      </c>
    </row>
    <row r="238" spans="1:20" x14ac:dyDescent="0.25">
      <c r="A238">
        <v>3952</v>
      </c>
      <c r="B238" t="s">
        <v>5159</v>
      </c>
      <c r="C238" t="s">
        <v>6874</v>
      </c>
      <c r="D238" t="s">
        <v>6875</v>
      </c>
      <c r="E238" t="s">
        <v>6792</v>
      </c>
      <c r="F238" t="s">
        <v>6381</v>
      </c>
      <c r="G238" t="s">
        <v>2</v>
      </c>
      <c r="H238" t="b">
        <f>LEN(UDE_Truth[[#This Row],[Position]])=0</f>
        <v>0</v>
      </c>
      <c r="I238" t="b">
        <f>LEN(UDE_Truth[[#This Row],[Institut]])=0</f>
        <v>0</v>
      </c>
      <c r="J238" t="b">
        <f>NOT(OR(ISNUMBER(SEARCH("wiss.",UDE_Truth[[#This Row],[Position]])),ISNUMBER(SEARCH("wissenschaftl",UDE_Truth[[#This Row],[Position]])),ISNUMBER(SEARCH("professor",UDE_Truth[[#This Row],[Position]]))))</f>
        <v>1</v>
      </c>
      <c r="K238" t="b">
        <f>OR(ISNUMBER(SEARCH("sachbearb",UDE_Truth[[#This Row],[Position]])),ISNUMBER(SEARCH("sachgebiet",UDE_Truth[[#This Row],[Position]])))</f>
        <v>1</v>
      </c>
      <c r="L238" t="b">
        <f>ISNUMBER(SEARCH("Universitätsbibliothek",UDE_Truth[[#This Row],[Position]]))</f>
        <v>0</v>
      </c>
      <c r="M238">
        <f>IF(COUNTIF(UDE_Found[Name],UDE_Truth[[#This Row],[Name]])=0,0,1)</f>
        <v>1</v>
      </c>
      <c r="N238">
        <f>IF(OR(UDE_Truth[[#This Row],[ohnePosition]],AND(UDE_Truth[[#This Row],[ohneInstitut]],UDE_Truth[[#This Row],[ohneWissPos]]),UDE_Truth[[#This Row],[Sachbearbeiter]],UDE_Truth[[#This Row],[Bibliothek]]),0,1)</f>
        <v>0</v>
      </c>
      <c r="O238" t="str">
        <f>IF(UDE_Truth[[#This Row],[zählt]],IF(ISBLANK(UDE_Truth[[#This Row],[dochGefundenGrund]]),UDE_Truth[[#This Row],[Gefunden]],1),"")</f>
        <v/>
      </c>
      <c r="P238">
        <f>IF(AND(UDE_Truth[[#This Row],[zähltAuto]],ISBLANK(UDE_Truth[[#This Row],[zähltNichtGrund]])),1,0)</f>
        <v>0</v>
      </c>
    </row>
    <row r="239" spans="1:20" x14ac:dyDescent="0.25">
      <c r="A239">
        <v>11911</v>
      </c>
      <c r="B239" t="s">
        <v>5163</v>
      </c>
      <c r="C239" t="s">
        <v>6876</v>
      </c>
      <c r="D239" t="s">
        <v>6785</v>
      </c>
      <c r="E239" t="s">
        <v>6877</v>
      </c>
      <c r="F239" t="s">
        <v>6878</v>
      </c>
      <c r="G239" t="s">
        <v>0</v>
      </c>
      <c r="H239" t="b">
        <f>LEN(UDE_Truth[[#This Row],[Position]])=0</f>
        <v>0</v>
      </c>
      <c r="I239" t="b">
        <f>LEN(UDE_Truth[[#This Row],[Institut]])=0</f>
        <v>0</v>
      </c>
      <c r="J239" t="b">
        <f>NOT(OR(ISNUMBER(SEARCH("wiss.",UDE_Truth[[#This Row],[Position]])),ISNUMBER(SEARCH("wissenschaftl",UDE_Truth[[#This Row],[Position]])),ISNUMBER(SEARCH("professor",UDE_Truth[[#This Row],[Position]]))))</f>
        <v>0</v>
      </c>
      <c r="K239" t="b">
        <f>OR(ISNUMBER(SEARCH("sachbearb",UDE_Truth[[#This Row],[Position]])),ISNUMBER(SEARCH("sachgebiet",UDE_Truth[[#This Row],[Position]])))</f>
        <v>0</v>
      </c>
      <c r="L239" t="b">
        <f>ISNUMBER(SEARCH("Universitätsbibliothek",UDE_Truth[[#This Row],[Position]]))</f>
        <v>0</v>
      </c>
      <c r="M239">
        <f>IF(COUNTIF(UDE_Found[Name],UDE_Truth[[#This Row],[Name]])=0,0,1)</f>
        <v>1</v>
      </c>
      <c r="N239">
        <f>IF(OR(UDE_Truth[[#This Row],[ohnePosition]],AND(UDE_Truth[[#This Row],[ohneInstitut]],UDE_Truth[[#This Row],[ohneWissPos]]),UDE_Truth[[#This Row],[Sachbearbeiter]],UDE_Truth[[#This Row],[Bibliothek]]),0,1)</f>
        <v>1</v>
      </c>
      <c r="O239">
        <f>IF(UDE_Truth[[#This Row],[zählt]],IF(ISBLANK(UDE_Truth[[#This Row],[dochGefundenGrund]]),UDE_Truth[[#This Row],[Gefunden]],1),"")</f>
        <v>1</v>
      </c>
      <c r="P239">
        <f>IF(AND(UDE_Truth[[#This Row],[zähltAuto]],ISBLANK(UDE_Truth[[#This Row],[zähltNichtGrund]])),1,0)</f>
        <v>1</v>
      </c>
    </row>
    <row r="240" spans="1:20" x14ac:dyDescent="0.25">
      <c r="A240">
        <v>5317</v>
      </c>
      <c r="B240" t="s">
        <v>6879</v>
      </c>
      <c r="C240" t="s">
        <v>6880</v>
      </c>
      <c r="D240" t="s">
        <v>2</v>
      </c>
      <c r="E240" t="s">
        <v>2</v>
      </c>
      <c r="F240" t="s">
        <v>6881</v>
      </c>
      <c r="G240" t="s">
        <v>2</v>
      </c>
      <c r="H240" t="b">
        <f>LEN(UDE_Truth[[#This Row],[Position]])=0</f>
        <v>0</v>
      </c>
      <c r="I240" t="b">
        <f>LEN(UDE_Truth[[#This Row],[Institut]])=0</f>
        <v>1</v>
      </c>
      <c r="J240" t="b">
        <f>NOT(OR(ISNUMBER(SEARCH("wiss.",UDE_Truth[[#This Row],[Position]])),ISNUMBER(SEARCH("wissenschaftl",UDE_Truth[[#This Row],[Position]])),ISNUMBER(SEARCH("professor",UDE_Truth[[#This Row],[Position]]))))</f>
        <v>1</v>
      </c>
      <c r="K240" t="b">
        <f>OR(ISNUMBER(SEARCH("sachbearb",UDE_Truth[[#This Row],[Position]])),ISNUMBER(SEARCH("sachgebiet",UDE_Truth[[#This Row],[Position]])))</f>
        <v>0</v>
      </c>
      <c r="L240" t="b">
        <f>ISNUMBER(SEARCH("Universitätsbibliothek",UDE_Truth[[#This Row],[Position]]))</f>
        <v>0</v>
      </c>
      <c r="M240">
        <f>IF(COUNTIF(UDE_Found[Name],UDE_Truth[[#This Row],[Name]])=0,0,1)</f>
        <v>0</v>
      </c>
      <c r="N240">
        <f>IF(OR(UDE_Truth[[#This Row],[ohnePosition]],AND(UDE_Truth[[#This Row],[ohneInstitut]],UDE_Truth[[#This Row],[ohneWissPos]]),UDE_Truth[[#This Row],[Sachbearbeiter]],UDE_Truth[[#This Row],[Bibliothek]]),0,1)</f>
        <v>0</v>
      </c>
      <c r="O240" t="str">
        <f>IF(UDE_Truth[[#This Row],[zählt]],IF(ISBLANK(UDE_Truth[[#This Row],[dochGefundenGrund]]),UDE_Truth[[#This Row],[Gefunden]],1),"")</f>
        <v/>
      </c>
      <c r="P240">
        <f>IF(AND(UDE_Truth[[#This Row],[zähltAuto]],ISBLANK(UDE_Truth[[#This Row],[zähltNichtGrund]])),1,0)</f>
        <v>0</v>
      </c>
    </row>
    <row r="241" spans="1:20" x14ac:dyDescent="0.25">
      <c r="A241">
        <v>56404</v>
      </c>
      <c r="B241" t="s">
        <v>6882</v>
      </c>
      <c r="C241" t="s">
        <v>6883</v>
      </c>
      <c r="D241" t="s">
        <v>2</v>
      </c>
      <c r="E241" t="s">
        <v>6884</v>
      </c>
      <c r="F241" t="s">
        <v>6885</v>
      </c>
      <c r="G241" t="s">
        <v>2</v>
      </c>
      <c r="H241" t="b">
        <f>LEN(UDE_Truth[[#This Row],[Position]])=0</f>
        <v>0</v>
      </c>
      <c r="I241" t="b">
        <f>LEN(UDE_Truth[[#This Row],[Institut]])=0</f>
        <v>0</v>
      </c>
      <c r="J241" t="b">
        <f>NOT(OR(ISNUMBER(SEARCH("wiss.",UDE_Truth[[#This Row],[Position]])),ISNUMBER(SEARCH("wissenschaftl",UDE_Truth[[#This Row],[Position]])),ISNUMBER(SEARCH("professor",UDE_Truth[[#This Row],[Position]]))))</f>
        <v>1</v>
      </c>
      <c r="K241" t="b">
        <f>OR(ISNUMBER(SEARCH("sachbearb",UDE_Truth[[#This Row],[Position]])),ISNUMBER(SEARCH("sachgebiet",UDE_Truth[[#This Row],[Position]])))</f>
        <v>1</v>
      </c>
      <c r="L241" t="b">
        <f>ISNUMBER(SEARCH("Universitätsbibliothek",UDE_Truth[[#This Row],[Position]]))</f>
        <v>0</v>
      </c>
      <c r="M241">
        <f>IF(COUNTIF(UDE_Found[Name],UDE_Truth[[#This Row],[Name]])=0,0,1)</f>
        <v>0</v>
      </c>
      <c r="N241">
        <f>IF(OR(UDE_Truth[[#This Row],[ohnePosition]],AND(UDE_Truth[[#This Row],[ohneInstitut]],UDE_Truth[[#This Row],[ohneWissPos]]),UDE_Truth[[#This Row],[Sachbearbeiter]],UDE_Truth[[#This Row],[Bibliothek]]),0,1)</f>
        <v>0</v>
      </c>
      <c r="O241" t="str">
        <f>IF(UDE_Truth[[#This Row],[zählt]],IF(ISBLANK(UDE_Truth[[#This Row],[dochGefundenGrund]]),UDE_Truth[[#This Row],[Gefunden]],1),"")</f>
        <v/>
      </c>
      <c r="P241">
        <f>IF(AND(UDE_Truth[[#This Row],[zähltAuto]],ISBLANK(UDE_Truth[[#This Row],[zähltNichtGrund]])),1,0)</f>
        <v>0</v>
      </c>
    </row>
    <row r="242" spans="1:20" x14ac:dyDescent="0.25">
      <c r="A242">
        <v>62262</v>
      </c>
      <c r="B242" t="s">
        <v>6886</v>
      </c>
      <c r="C242" t="s">
        <v>6887</v>
      </c>
      <c r="D242" t="s">
        <v>6888</v>
      </c>
      <c r="E242" t="s">
        <v>6889</v>
      </c>
      <c r="F242" t="s">
        <v>6890</v>
      </c>
      <c r="G242" t="s">
        <v>2</v>
      </c>
      <c r="H242" t="b">
        <f>LEN(UDE_Truth[[#This Row],[Position]])=0</f>
        <v>0</v>
      </c>
      <c r="I242" t="b">
        <f>LEN(UDE_Truth[[#This Row],[Institut]])=0</f>
        <v>0</v>
      </c>
      <c r="J242" t="b">
        <f>NOT(OR(ISNUMBER(SEARCH("wiss.",UDE_Truth[[#This Row],[Position]])),ISNUMBER(SEARCH("wissenschaftl",UDE_Truth[[#This Row],[Position]])),ISNUMBER(SEARCH("professor",UDE_Truth[[#This Row],[Position]]))))</f>
        <v>1</v>
      </c>
      <c r="K242" t="b">
        <f>OR(ISNUMBER(SEARCH("sachbearb",UDE_Truth[[#This Row],[Position]])),ISNUMBER(SEARCH("sachgebiet",UDE_Truth[[#This Row],[Position]])))</f>
        <v>0</v>
      </c>
      <c r="L242" t="b">
        <f>ISNUMBER(SEARCH("Universitätsbibliothek",UDE_Truth[[#This Row],[Position]]))</f>
        <v>0</v>
      </c>
      <c r="M242">
        <f>IF(COUNTIF(UDE_Found[Name],UDE_Truth[[#This Row],[Name]])=0,0,1)</f>
        <v>0</v>
      </c>
      <c r="N242">
        <f>IF(OR(UDE_Truth[[#This Row],[ohnePosition]],AND(UDE_Truth[[#This Row],[ohneInstitut]],UDE_Truth[[#This Row],[ohneWissPos]]),UDE_Truth[[#This Row],[Sachbearbeiter]],UDE_Truth[[#This Row],[Bibliothek]]),0,1)</f>
        <v>1</v>
      </c>
      <c r="O242" t="str">
        <f>IF(UDE_Truth[[#This Row],[zählt]],IF(ISBLANK(UDE_Truth[[#This Row],[dochGefundenGrund]]),UDE_Truth[[#This Row],[Gefunden]],1),"")</f>
        <v/>
      </c>
      <c r="P242">
        <f>IF(AND(UDE_Truth[[#This Row],[zähltAuto]],ISBLANK(UDE_Truth[[#This Row],[zähltNichtGrund]])),1,0)</f>
        <v>0</v>
      </c>
      <c r="Q242" t="s">
        <v>8270</v>
      </c>
    </row>
    <row r="243" spans="1:20" x14ac:dyDescent="0.25">
      <c r="A243">
        <v>62465</v>
      </c>
      <c r="B243" t="s">
        <v>6891</v>
      </c>
      <c r="C243" t="s">
        <v>6892</v>
      </c>
      <c r="D243" t="s">
        <v>2</v>
      </c>
      <c r="E243" t="s">
        <v>6893</v>
      </c>
      <c r="F243" t="s">
        <v>6894</v>
      </c>
      <c r="G243" t="s">
        <v>2</v>
      </c>
      <c r="H243" t="b">
        <f>LEN(UDE_Truth[[#This Row],[Position]])=0</f>
        <v>0</v>
      </c>
      <c r="I243" t="b">
        <f>LEN(UDE_Truth[[#This Row],[Institut]])=0</f>
        <v>0</v>
      </c>
      <c r="J243" t="b">
        <f>NOT(OR(ISNUMBER(SEARCH("wiss.",UDE_Truth[[#This Row],[Position]])),ISNUMBER(SEARCH("wissenschaftl",UDE_Truth[[#This Row],[Position]])),ISNUMBER(SEARCH("professor",UDE_Truth[[#This Row],[Position]]))))</f>
        <v>1</v>
      </c>
      <c r="K243" t="b">
        <f>OR(ISNUMBER(SEARCH("sachbearb",UDE_Truth[[#This Row],[Position]])),ISNUMBER(SEARCH("sachgebiet",UDE_Truth[[#This Row],[Position]])))</f>
        <v>0</v>
      </c>
      <c r="L243" t="b">
        <f>ISNUMBER(SEARCH("Universitätsbibliothek",UDE_Truth[[#This Row],[Position]]))</f>
        <v>0</v>
      </c>
      <c r="M243">
        <f>IF(COUNTIF(UDE_Found[Name],UDE_Truth[[#This Row],[Name]])=0,0,1)</f>
        <v>0</v>
      </c>
      <c r="N243">
        <f>IF(OR(UDE_Truth[[#This Row],[ohnePosition]],AND(UDE_Truth[[#This Row],[ohneInstitut]],UDE_Truth[[#This Row],[ohneWissPos]]),UDE_Truth[[#This Row],[Sachbearbeiter]],UDE_Truth[[#This Row],[Bibliothek]]),0,1)</f>
        <v>1</v>
      </c>
      <c r="O243" t="str">
        <f>IF(UDE_Truth[[#This Row],[zählt]],IF(ISBLANK(UDE_Truth[[#This Row],[dochGefundenGrund]]),UDE_Truth[[#This Row],[Gefunden]],1),"")</f>
        <v/>
      </c>
      <c r="P243">
        <f>IF(AND(UDE_Truth[[#This Row],[zähltAuto]],ISBLANK(UDE_Truth[[#This Row],[zähltNichtGrund]])),1,0)</f>
        <v>0</v>
      </c>
      <c r="Q243" t="s">
        <v>8296</v>
      </c>
    </row>
    <row r="244" spans="1:20" x14ac:dyDescent="0.25">
      <c r="A244">
        <v>49685</v>
      </c>
      <c r="B244" t="s">
        <v>5164</v>
      </c>
      <c r="C244" t="s">
        <v>6895</v>
      </c>
      <c r="D244" t="s">
        <v>2</v>
      </c>
      <c r="E244" t="s">
        <v>6896</v>
      </c>
      <c r="F244" t="s">
        <v>2</v>
      </c>
      <c r="G244" t="s">
        <v>6897</v>
      </c>
      <c r="H244" t="b">
        <f>LEN(UDE_Truth[[#This Row],[Position]])=0</f>
        <v>1</v>
      </c>
      <c r="I244" t="b">
        <f>LEN(UDE_Truth[[#This Row],[Institut]])=0</f>
        <v>0</v>
      </c>
      <c r="J244" t="b">
        <f>NOT(OR(ISNUMBER(SEARCH("wiss.",UDE_Truth[[#This Row],[Position]])),ISNUMBER(SEARCH("wissenschaftl",UDE_Truth[[#This Row],[Position]])),ISNUMBER(SEARCH("professor",UDE_Truth[[#This Row],[Position]]))))</f>
        <v>1</v>
      </c>
      <c r="K244" t="b">
        <f>OR(ISNUMBER(SEARCH("sachbearb",UDE_Truth[[#This Row],[Position]])),ISNUMBER(SEARCH("sachgebiet",UDE_Truth[[#This Row],[Position]])))</f>
        <v>0</v>
      </c>
      <c r="L244" t="b">
        <f>ISNUMBER(SEARCH("Universitätsbibliothek",UDE_Truth[[#This Row],[Position]]))</f>
        <v>0</v>
      </c>
      <c r="M244">
        <f>IF(COUNTIF(UDE_Found[Name],UDE_Truth[[#This Row],[Name]])=0,0,1)</f>
        <v>1</v>
      </c>
      <c r="N244">
        <f>IF(OR(UDE_Truth[[#This Row],[ohnePosition]],AND(UDE_Truth[[#This Row],[ohneInstitut]],UDE_Truth[[#This Row],[ohneWissPos]]),UDE_Truth[[#This Row],[Sachbearbeiter]],UDE_Truth[[#This Row],[Bibliothek]]),0,1)</f>
        <v>0</v>
      </c>
      <c r="O244" t="str">
        <f>IF(UDE_Truth[[#This Row],[zählt]],IF(ISBLANK(UDE_Truth[[#This Row],[dochGefundenGrund]]),UDE_Truth[[#This Row],[Gefunden]],1),"")</f>
        <v/>
      </c>
      <c r="P244">
        <f>IF(AND(UDE_Truth[[#This Row],[zähltAuto]],ISBLANK(UDE_Truth[[#This Row],[zähltNichtGrund]])),1,0)</f>
        <v>0</v>
      </c>
    </row>
    <row r="245" spans="1:20" x14ac:dyDescent="0.25">
      <c r="A245">
        <v>10348</v>
      </c>
      <c r="B245" t="s">
        <v>5167</v>
      </c>
      <c r="C245" t="s">
        <v>5168</v>
      </c>
      <c r="D245" t="s">
        <v>6898</v>
      </c>
      <c r="E245" t="s">
        <v>2</v>
      </c>
      <c r="F245" t="s">
        <v>6899</v>
      </c>
      <c r="G245" t="s">
        <v>80</v>
      </c>
      <c r="H245" t="b">
        <f>LEN(UDE_Truth[[#This Row],[Position]])=0</f>
        <v>0</v>
      </c>
      <c r="I245" t="b">
        <f>LEN(UDE_Truth[[#This Row],[Institut]])=0</f>
        <v>1</v>
      </c>
      <c r="J245" t="b">
        <f>NOT(OR(ISNUMBER(SEARCH("wiss.",UDE_Truth[[#This Row],[Position]])),ISNUMBER(SEARCH("wissenschaftl",UDE_Truth[[#This Row],[Position]])),ISNUMBER(SEARCH("professor",UDE_Truth[[#This Row],[Position]]))))</f>
        <v>0</v>
      </c>
      <c r="K245" t="b">
        <f>OR(ISNUMBER(SEARCH("sachbearb",UDE_Truth[[#This Row],[Position]])),ISNUMBER(SEARCH("sachgebiet",UDE_Truth[[#This Row],[Position]])))</f>
        <v>0</v>
      </c>
      <c r="L245" t="b">
        <f>ISNUMBER(SEARCH("Universitätsbibliothek",UDE_Truth[[#This Row],[Position]]))</f>
        <v>0</v>
      </c>
      <c r="M245">
        <f>IF(COUNTIF(UDE_Found[Name],UDE_Truth[[#This Row],[Name]])=0,0,1)</f>
        <v>1</v>
      </c>
      <c r="N245">
        <f>IF(OR(UDE_Truth[[#This Row],[ohnePosition]],AND(UDE_Truth[[#This Row],[ohneInstitut]],UDE_Truth[[#This Row],[ohneWissPos]]),UDE_Truth[[#This Row],[Sachbearbeiter]],UDE_Truth[[#This Row],[Bibliothek]]),0,1)</f>
        <v>1</v>
      </c>
      <c r="O245">
        <f>IF(UDE_Truth[[#This Row],[zählt]],IF(ISBLANK(UDE_Truth[[#This Row],[dochGefundenGrund]]),UDE_Truth[[#This Row],[Gefunden]],1),"")</f>
        <v>1</v>
      </c>
      <c r="P245">
        <f>IF(AND(UDE_Truth[[#This Row],[zähltAuto]],ISBLANK(UDE_Truth[[#This Row],[zähltNichtGrund]])),1,0)</f>
        <v>1</v>
      </c>
    </row>
    <row r="246" spans="1:20" x14ac:dyDescent="0.25">
      <c r="A246">
        <v>50271</v>
      </c>
      <c r="B246" t="s">
        <v>5170</v>
      </c>
      <c r="C246" t="s">
        <v>5171</v>
      </c>
      <c r="D246" t="s">
        <v>6900</v>
      </c>
      <c r="E246" t="s">
        <v>2</v>
      </c>
      <c r="F246" t="s">
        <v>6901</v>
      </c>
      <c r="G246" t="s">
        <v>2</v>
      </c>
      <c r="H246" t="b">
        <f>LEN(UDE_Truth[[#This Row],[Position]])=0</f>
        <v>0</v>
      </c>
      <c r="I246" t="b">
        <f>LEN(UDE_Truth[[#This Row],[Institut]])=0</f>
        <v>1</v>
      </c>
      <c r="J246" t="b">
        <f>NOT(OR(ISNUMBER(SEARCH("wiss.",UDE_Truth[[#This Row],[Position]])),ISNUMBER(SEARCH("wissenschaftl",UDE_Truth[[#This Row],[Position]])),ISNUMBER(SEARCH("professor",UDE_Truth[[#This Row],[Position]]))))</f>
        <v>1</v>
      </c>
      <c r="K246" t="b">
        <f>OR(ISNUMBER(SEARCH("sachbearb",UDE_Truth[[#This Row],[Position]])),ISNUMBER(SEARCH("sachgebiet",UDE_Truth[[#This Row],[Position]])))</f>
        <v>0</v>
      </c>
      <c r="L246" t="b">
        <f>ISNUMBER(SEARCH("Universitätsbibliothek",UDE_Truth[[#This Row],[Position]]))</f>
        <v>0</v>
      </c>
      <c r="M246">
        <f>IF(COUNTIF(UDE_Found[Name],UDE_Truth[[#This Row],[Name]])=0,0,1)</f>
        <v>1</v>
      </c>
      <c r="N246">
        <f>IF(OR(UDE_Truth[[#This Row],[ohnePosition]],AND(UDE_Truth[[#This Row],[ohneInstitut]],UDE_Truth[[#This Row],[ohneWissPos]]),UDE_Truth[[#This Row],[Sachbearbeiter]],UDE_Truth[[#This Row],[Bibliothek]]),0,1)</f>
        <v>0</v>
      </c>
      <c r="O246" t="str">
        <f>IF(UDE_Truth[[#This Row],[zählt]],IF(ISBLANK(UDE_Truth[[#This Row],[dochGefundenGrund]]),UDE_Truth[[#This Row],[Gefunden]],1),"")</f>
        <v/>
      </c>
      <c r="P246">
        <f>IF(AND(UDE_Truth[[#This Row],[zähltAuto]],ISBLANK(UDE_Truth[[#This Row],[zähltNichtGrund]])),1,0)</f>
        <v>0</v>
      </c>
    </row>
    <row r="247" spans="1:20" x14ac:dyDescent="0.25">
      <c r="A247">
        <v>54570</v>
      </c>
      <c r="B247" t="s">
        <v>6902</v>
      </c>
      <c r="C247" t="s">
        <v>6903</v>
      </c>
      <c r="D247" t="s">
        <v>6904</v>
      </c>
      <c r="E247" t="s">
        <v>6905</v>
      </c>
      <c r="F247" t="s">
        <v>6906</v>
      </c>
      <c r="G247" t="s">
        <v>2</v>
      </c>
      <c r="H247" t="b">
        <f>LEN(UDE_Truth[[#This Row],[Position]])=0</f>
        <v>0</v>
      </c>
      <c r="I247" t="b">
        <f>LEN(UDE_Truth[[#This Row],[Institut]])=0</f>
        <v>0</v>
      </c>
      <c r="J247" t="b">
        <f>NOT(OR(ISNUMBER(SEARCH("wiss.",UDE_Truth[[#This Row],[Position]])),ISNUMBER(SEARCH("wissenschaftl",UDE_Truth[[#This Row],[Position]])),ISNUMBER(SEARCH("professor",UDE_Truth[[#This Row],[Position]]))))</f>
        <v>1</v>
      </c>
      <c r="K247" t="b">
        <f>OR(ISNUMBER(SEARCH("sachbearb",UDE_Truth[[#This Row],[Position]])),ISNUMBER(SEARCH("sachgebiet",UDE_Truth[[#This Row],[Position]])))</f>
        <v>0</v>
      </c>
      <c r="L247" t="b">
        <f>ISNUMBER(SEARCH("Universitätsbibliothek",UDE_Truth[[#This Row],[Position]]))</f>
        <v>0</v>
      </c>
      <c r="M247">
        <f>IF(COUNTIF(UDE_Found[Name],UDE_Truth[[#This Row],[Name]])=0,0,1)</f>
        <v>0</v>
      </c>
      <c r="N247">
        <f>IF(OR(UDE_Truth[[#This Row],[ohnePosition]],AND(UDE_Truth[[#This Row],[ohneInstitut]],UDE_Truth[[#This Row],[ohneWissPos]]),UDE_Truth[[#This Row],[Sachbearbeiter]],UDE_Truth[[#This Row],[Bibliothek]]),0,1)</f>
        <v>1</v>
      </c>
      <c r="O247" t="str">
        <f>IF(UDE_Truth[[#This Row],[zählt]],IF(ISBLANK(UDE_Truth[[#This Row],[dochGefundenGrund]]),UDE_Truth[[#This Row],[Gefunden]],1),"")</f>
        <v/>
      </c>
      <c r="P247">
        <f>IF(AND(UDE_Truth[[#This Row],[zähltAuto]],ISBLANK(UDE_Truth[[#This Row],[zähltNichtGrund]])),1,0)</f>
        <v>0</v>
      </c>
      <c r="Q247" t="s">
        <v>8270</v>
      </c>
    </row>
    <row r="248" spans="1:20" x14ac:dyDescent="0.25">
      <c r="A248">
        <v>61824</v>
      </c>
      <c r="B248" t="s">
        <v>6907</v>
      </c>
      <c r="C248" t="s">
        <v>5285</v>
      </c>
      <c r="D248" t="s">
        <v>2</v>
      </c>
      <c r="E248" t="s">
        <v>2</v>
      </c>
      <c r="F248" t="s">
        <v>6908</v>
      </c>
      <c r="G248" t="s">
        <v>152</v>
      </c>
      <c r="H248" t="b">
        <f>LEN(UDE_Truth[[#This Row],[Position]])=0</f>
        <v>0</v>
      </c>
      <c r="I248" t="b">
        <f>LEN(UDE_Truth[[#This Row],[Institut]])=0</f>
        <v>1</v>
      </c>
      <c r="J248" t="b">
        <f>NOT(OR(ISNUMBER(SEARCH("wiss.",UDE_Truth[[#This Row],[Position]])),ISNUMBER(SEARCH("wissenschaftl",UDE_Truth[[#This Row],[Position]])),ISNUMBER(SEARCH("professor",UDE_Truth[[#This Row],[Position]]))))</f>
        <v>0</v>
      </c>
      <c r="K248" t="b">
        <f>OR(ISNUMBER(SEARCH("sachbearb",UDE_Truth[[#This Row],[Position]])),ISNUMBER(SEARCH("sachgebiet",UDE_Truth[[#This Row],[Position]])))</f>
        <v>0</v>
      </c>
      <c r="L248" t="b">
        <f>ISNUMBER(SEARCH("Universitätsbibliothek",UDE_Truth[[#This Row],[Position]]))</f>
        <v>0</v>
      </c>
      <c r="M248">
        <f>IF(COUNTIF(UDE_Found[Name],UDE_Truth[[#This Row],[Name]])=0,0,1)</f>
        <v>0</v>
      </c>
      <c r="N248">
        <f>IF(OR(UDE_Truth[[#This Row],[ohnePosition]],AND(UDE_Truth[[#This Row],[ohneInstitut]],UDE_Truth[[#This Row],[ohneWissPos]]),UDE_Truth[[#This Row],[Sachbearbeiter]],UDE_Truth[[#This Row],[Bibliothek]]),0,1)</f>
        <v>1</v>
      </c>
      <c r="O248">
        <f>IF(UDE_Truth[[#This Row],[zählt]],IF(ISBLANK(UDE_Truth[[#This Row],[dochGefundenGrund]]),UDE_Truth[[#This Row],[Gefunden]],1),"")</f>
        <v>0</v>
      </c>
      <c r="P248">
        <f>IF(AND(UDE_Truth[[#This Row],[zähltAuto]],ISBLANK(UDE_Truth[[#This Row],[zähltNichtGrund]])),1,0)</f>
        <v>1</v>
      </c>
      <c r="S248" t="s">
        <v>8295</v>
      </c>
      <c r="T248" t="s">
        <v>5286</v>
      </c>
    </row>
    <row r="249" spans="1:20" x14ac:dyDescent="0.25">
      <c r="A249">
        <v>5860</v>
      </c>
      <c r="B249" t="s">
        <v>6909</v>
      </c>
      <c r="C249" t="s">
        <v>6910</v>
      </c>
      <c r="D249" t="s">
        <v>2</v>
      </c>
      <c r="E249" t="s">
        <v>2</v>
      </c>
      <c r="F249" t="s">
        <v>2</v>
      </c>
      <c r="G249" t="s">
        <v>2</v>
      </c>
      <c r="H249" t="b">
        <f>LEN(UDE_Truth[[#This Row],[Position]])=0</f>
        <v>1</v>
      </c>
      <c r="I249" t="b">
        <f>LEN(UDE_Truth[[#This Row],[Institut]])=0</f>
        <v>1</v>
      </c>
      <c r="J249" t="b">
        <f>NOT(OR(ISNUMBER(SEARCH("wiss.",UDE_Truth[[#This Row],[Position]])),ISNUMBER(SEARCH("wissenschaftl",UDE_Truth[[#This Row],[Position]])),ISNUMBER(SEARCH("professor",UDE_Truth[[#This Row],[Position]]))))</f>
        <v>1</v>
      </c>
      <c r="K249" t="b">
        <f>OR(ISNUMBER(SEARCH("sachbearb",UDE_Truth[[#This Row],[Position]])),ISNUMBER(SEARCH("sachgebiet",UDE_Truth[[#This Row],[Position]])))</f>
        <v>0</v>
      </c>
      <c r="L249" t="b">
        <f>ISNUMBER(SEARCH("Universitätsbibliothek",UDE_Truth[[#This Row],[Position]]))</f>
        <v>0</v>
      </c>
      <c r="M249">
        <f>IF(COUNTIF(UDE_Found[Name],UDE_Truth[[#This Row],[Name]])=0,0,1)</f>
        <v>0</v>
      </c>
      <c r="N249">
        <f>IF(OR(UDE_Truth[[#This Row],[ohnePosition]],AND(UDE_Truth[[#This Row],[ohneInstitut]],UDE_Truth[[#This Row],[ohneWissPos]]),UDE_Truth[[#This Row],[Sachbearbeiter]],UDE_Truth[[#This Row],[Bibliothek]]),0,1)</f>
        <v>0</v>
      </c>
      <c r="O249" t="str">
        <f>IF(UDE_Truth[[#This Row],[zählt]],IF(ISBLANK(UDE_Truth[[#This Row],[dochGefundenGrund]]),UDE_Truth[[#This Row],[Gefunden]],1),"")</f>
        <v/>
      </c>
      <c r="P249">
        <f>IF(AND(UDE_Truth[[#This Row],[zähltAuto]],ISBLANK(UDE_Truth[[#This Row],[zähltNichtGrund]])),1,0)</f>
        <v>0</v>
      </c>
    </row>
    <row r="250" spans="1:20" x14ac:dyDescent="0.25">
      <c r="A250">
        <v>50034</v>
      </c>
      <c r="B250" t="s">
        <v>5177</v>
      </c>
      <c r="C250" t="s">
        <v>6911</v>
      </c>
      <c r="D250" t="s">
        <v>2</v>
      </c>
      <c r="E250" t="s">
        <v>6912</v>
      </c>
      <c r="F250" t="s">
        <v>6913</v>
      </c>
      <c r="G250" t="s">
        <v>3265</v>
      </c>
      <c r="H250" t="b">
        <f>LEN(UDE_Truth[[#This Row],[Position]])=0</f>
        <v>0</v>
      </c>
      <c r="I250" t="b">
        <f>LEN(UDE_Truth[[#This Row],[Institut]])=0</f>
        <v>0</v>
      </c>
      <c r="J250" t="b">
        <f>NOT(OR(ISNUMBER(SEARCH("wiss.",UDE_Truth[[#This Row],[Position]])),ISNUMBER(SEARCH("wissenschaftl",UDE_Truth[[#This Row],[Position]])),ISNUMBER(SEARCH("professor",UDE_Truth[[#This Row],[Position]]))))</f>
        <v>0</v>
      </c>
      <c r="K250" t="b">
        <f>OR(ISNUMBER(SEARCH("sachbearb",UDE_Truth[[#This Row],[Position]])),ISNUMBER(SEARCH("sachgebiet",UDE_Truth[[#This Row],[Position]])))</f>
        <v>0</v>
      </c>
      <c r="L250" t="b">
        <f>ISNUMBER(SEARCH("Universitätsbibliothek",UDE_Truth[[#This Row],[Position]]))</f>
        <v>0</v>
      </c>
      <c r="M250">
        <f>IF(COUNTIF(UDE_Found[Name],UDE_Truth[[#This Row],[Name]])=0,0,1)</f>
        <v>1</v>
      </c>
      <c r="N250">
        <f>IF(OR(UDE_Truth[[#This Row],[ohnePosition]],AND(UDE_Truth[[#This Row],[ohneInstitut]],UDE_Truth[[#This Row],[ohneWissPos]]),UDE_Truth[[#This Row],[Sachbearbeiter]],UDE_Truth[[#This Row],[Bibliothek]]),0,1)</f>
        <v>1</v>
      </c>
      <c r="O250">
        <f>IF(UDE_Truth[[#This Row],[zählt]],IF(ISBLANK(UDE_Truth[[#This Row],[dochGefundenGrund]]),UDE_Truth[[#This Row],[Gefunden]],1),"")</f>
        <v>1</v>
      </c>
      <c r="P250">
        <f>IF(AND(UDE_Truth[[#This Row],[zähltAuto]],ISBLANK(UDE_Truth[[#This Row],[zähltNichtGrund]])),1,0)</f>
        <v>1</v>
      </c>
    </row>
    <row r="251" spans="1:20" x14ac:dyDescent="0.25">
      <c r="A251">
        <v>50699</v>
      </c>
      <c r="B251" t="s">
        <v>5178</v>
      </c>
      <c r="C251" t="s">
        <v>6914</v>
      </c>
      <c r="D251" t="s">
        <v>6915</v>
      </c>
      <c r="E251" t="s">
        <v>6229</v>
      </c>
      <c r="F251" t="s">
        <v>6916</v>
      </c>
      <c r="G251" t="s">
        <v>80</v>
      </c>
      <c r="H251" t="b">
        <f>LEN(UDE_Truth[[#This Row],[Position]])=0</f>
        <v>0</v>
      </c>
      <c r="I251" t="b">
        <f>LEN(UDE_Truth[[#This Row],[Institut]])=0</f>
        <v>0</v>
      </c>
      <c r="J251" t="b">
        <f>NOT(OR(ISNUMBER(SEARCH("wiss.",UDE_Truth[[#This Row],[Position]])),ISNUMBER(SEARCH("wissenschaftl",UDE_Truth[[#This Row],[Position]])),ISNUMBER(SEARCH("professor",UDE_Truth[[#This Row],[Position]]))))</f>
        <v>0</v>
      </c>
      <c r="K251" t="b">
        <f>OR(ISNUMBER(SEARCH("sachbearb",UDE_Truth[[#This Row],[Position]])),ISNUMBER(SEARCH("sachgebiet",UDE_Truth[[#This Row],[Position]])))</f>
        <v>0</v>
      </c>
      <c r="L251" t="b">
        <f>ISNUMBER(SEARCH("Universitätsbibliothek",UDE_Truth[[#This Row],[Position]]))</f>
        <v>0</v>
      </c>
      <c r="M251">
        <f>IF(COUNTIF(UDE_Found[Name],UDE_Truth[[#This Row],[Name]])=0,0,1)</f>
        <v>1</v>
      </c>
      <c r="N251">
        <f>IF(OR(UDE_Truth[[#This Row],[ohnePosition]],AND(UDE_Truth[[#This Row],[ohneInstitut]],UDE_Truth[[#This Row],[ohneWissPos]]),UDE_Truth[[#This Row],[Sachbearbeiter]],UDE_Truth[[#This Row],[Bibliothek]]),0,1)</f>
        <v>1</v>
      </c>
      <c r="O251">
        <f>IF(UDE_Truth[[#This Row],[zählt]],IF(ISBLANK(UDE_Truth[[#This Row],[dochGefundenGrund]]),UDE_Truth[[#This Row],[Gefunden]],1),"")</f>
        <v>1</v>
      </c>
      <c r="P251">
        <f>IF(AND(UDE_Truth[[#This Row],[zähltAuto]],ISBLANK(UDE_Truth[[#This Row],[zähltNichtGrund]])),1,0)</f>
        <v>1</v>
      </c>
    </row>
    <row r="252" spans="1:20" x14ac:dyDescent="0.25">
      <c r="A252">
        <v>49498</v>
      </c>
      <c r="B252" t="s">
        <v>5184</v>
      </c>
      <c r="C252" t="s">
        <v>5185</v>
      </c>
      <c r="D252" t="s">
        <v>5186</v>
      </c>
      <c r="E252" t="s">
        <v>6917</v>
      </c>
      <c r="F252" t="s">
        <v>6918</v>
      </c>
      <c r="G252" t="s">
        <v>2</v>
      </c>
      <c r="H252" t="b">
        <f>LEN(UDE_Truth[[#This Row],[Position]])=0</f>
        <v>0</v>
      </c>
      <c r="I252" t="b">
        <f>LEN(UDE_Truth[[#This Row],[Institut]])=0</f>
        <v>0</v>
      </c>
      <c r="J252" t="b">
        <f>NOT(OR(ISNUMBER(SEARCH("wiss.",UDE_Truth[[#This Row],[Position]])),ISNUMBER(SEARCH("wissenschaftl",UDE_Truth[[#This Row],[Position]])),ISNUMBER(SEARCH("professor",UDE_Truth[[#This Row],[Position]]))))</f>
        <v>1</v>
      </c>
      <c r="K252" t="b">
        <f>OR(ISNUMBER(SEARCH("sachbearb",UDE_Truth[[#This Row],[Position]])),ISNUMBER(SEARCH("sachgebiet",UDE_Truth[[#This Row],[Position]])))</f>
        <v>0</v>
      </c>
      <c r="L252" t="b">
        <f>ISNUMBER(SEARCH("Universitätsbibliothek",UDE_Truth[[#This Row],[Position]]))</f>
        <v>0</v>
      </c>
      <c r="M252">
        <f>IF(COUNTIF(UDE_Found[Name],UDE_Truth[[#This Row],[Name]])=0,0,1)</f>
        <v>1</v>
      </c>
      <c r="N252">
        <f>IF(OR(UDE_Truth[[#This Row],[ohnePosition]],AND(UDE_Truth[[#This Row],[ohneInstitut]],UDE_Truth[[#This Row],[ohneWissPos]]),UDE_Truth[[#This Row],[Sachbearbeiter]],UDE_Truth[[#This Row],[Bibliothek]]),0,1)</f>
        <v>1</v>
      </c>
      <c r="O252">
        <f>IF(UDE_Truth[[#This Row],[zählt]],IF(ISBLANK(UDE_Truth[[#This Row],[dochGefundenGrund]]),UDE_Truth[[#This Row],[Gefunden]],1),"")</f>
        <v>1</v>
      </c>
      <c r="P252">
        <f>IF(AND(UDE_Truth[[#This Row],[zähltAuto]],ISBLANK(UDE_Truth[[#This Row],[zähltNichtGrund]])),1,0)</f>
        <v>1</v>
      </c>
    </row>
    <row r="253" spans="1:20" x14ac:dyDescent="0.25">
      <c r="A253">
        <v>2979</v>
      </c>
      <c r="B253" t="s">
        <v>5187</v>
      </c>
      <c r="C253" t="s">
        <v>6919</v>
      </c>
      <c r="D253" t="s">
        <v>2</v>
      </c>
      <c r="E253" t="s">
        <v>6410</v>
      </c>
      <c r="F253" t="s">
        <v>6920</v>
      </c>
      <c r="G253" t="s">
        <v>4000</v>
      </c>
      <c r="H253" t="b">
        <f>LEN(UDE_Truth[[#This Row],[Position]])=0</f>
        <v>0</v>
      </c>
      <c r="I253" t="b">
        <f>LEN(UDE_Truth[[#This Row],[Institut]])=0</f>
        <v>0</v>
      </c>
      <c r="J253" t="b">
        <f>NOT(OR(ISNUMBER(SEARCH("wiss.",UDE_Truth[[#This Row],[Position]])),ISNUMBER(SEARCH("wissenschaftl",UDE_Truth[[#This Row],[Position]])),ISNUMBER(SEARCH("professor",UDE_Truth[[#This Row],[Position]]))))</f>
        <v>1</v>
      </c>
      <c r="K253" t="b">
        <f>OR(ISNUMBER(SEARCH("sachbearb",UDE_Truth[[#This Row],[Position]])),ISNUMBER(SEARCH("sachgebiet",UDE_Truth[[#This Row],[Position]])))</f>
        <v>0</v>
      </c>
      <c r="L253" t="b">
        <f>ISNUMBER(SEARCH("Universitätsbibliothek",UDE_Truth[[#This Row],[Position]]))</f>
        <v>0</v>
      </c>
      <c r="M253">
        <f>IF(COUNTIF(UDE_Found[Name],UDE_Truth[[#This Row],[Name]])=0,0,1)</f>
        <v>1</v>
      </c>
      <c r="N253">
        <f>IF(OR(UDE_Truth[[#This Row],[ohnePosition]],AND(UDE_Truth[[#This Row],[ohneInstitut]],UDE_Truth[[#This Row],[ohneWissPos]]),UDE_Truth[[#This Row],[Sachbearbeiter]],UDE_Truth[[#This Row],[Bibliothek]]),0,1)</f>
        <v>1</v>
      </c>
      <c r="O253">
        <f>IF(UDE_Truth[[#This Row],[zählt]],IF(ISBLANK(UDE_Truth[[#This Row],[dochGefundenGrund]]),UDE_Truth[[#This Row],[Gefunden]],1),"")</f>
        <v>1</v>
      </c>
      <c r="P253">
        <f>IF(AND(UDE_Truth[[#This Row],[zähltAuto]],ISBLANK(UDE_Truth[[#This Row],[zähltNichtGrund]])),1,0)</f>
        <v>1</v>
      </c>
    </row>
    <row r="254" spans="1:20" x14ac:dyDescent="0.25">
      <c r="A254">
        <v>52025</v>
      </c>
      <c r="B254" t="s">
        <v>5188</v>
      </c>
      <c r="C254" t="s">
        <v>6921</v>
      </c>
      <c r="D254" t="s">
        <v>6922</v>
      </c>
      <c r="E254" t="s">
        <v>6923</v>
      </c>
      <c r="F254" t="s">
        <v>6924</v>
      </c>
      <c r="G254" t="s">
        <v>0</v>
      </c>
      <c r="H254" t="b">
        <f>LEN(UDE_Truth[[#This Row],[Position]])=0</f>
        <v>0</v>
      </c>
      <c r="I254" t="b">
        <f>LEN(UDE_Truth[[#This Row],[Institut]])=0</f>
        <v>0</v>
      </c>
      <c r="J254" t="b">
        <f>NOT(OR(ISNUMBER(SEARCH("wiss.",UDE_Truth[[#This Row],[Position]])),ISNUMBER(SEARCH("wissenschaftl",UDE_Truth[[#This Row],[Position]])),ISNUMBER(SEARCH("professor",UDE_Truth[[#This Row],[Position]]))))</f>
        <v>1</v>
      </c>
      <c r="K254" t="b">
        <f>OR(ISNUMBER(SEARCH("sachbearb",UDE_Truth[[#This Row],[Position]])),ISNUMBER(SEARCH("sachgebiet",UDE_Truth[[#This Row],[Position]])))</f>
        <v>0</v>
      </c>
      <c r="L254" t="b">
        <f>ISNUMBER(SEARCH("Universitätsbibliothek",UDE_Truth[[#This Row],[Position]]))</f>
        <v>0</v>
      </c>
      <c r="M254">
        <f>IF(COUNTIF(UDE_Found[Name],UDE_Truth[[#This Row],[Name]])=0,0,1)</f>
        <v>1</v>
      </c>
      <c r="N254">
        <f>IF(OR(UDE_Truth[[#This Row],[ohnePosition]],AND(UDE_Truth[[#This Row],[ohneInstitut]],UDE_Truth[[#This Row],[ohneWissPos]]),UDE_Truth[[#This Row],[Sachbearbeiter]],UDE_Truth[[#This Row],[Bibliothek]]),0,1)</f>
        <v>1</v>
      </c>
      <c r="O254">
        <f>IF(UDE_Truth[[#This Row],[zählt]],IF(ISBLANK(UDE_Truth[[#This Row],[dochGefundenGrund]]),UDE_Truth[[#This Row],[Gefunden]],1),"")</f>
        <v>1</v>
      </c>
      <c r="P254">
        <f>IF(AND(UDE_Truth[[#This Row],[zähltAuto]],ISBLANK(UDE_Truth[[#This Row],[zähltNichtGrund]])),1,0)</f>
        <v>1</v>
      </c>
    </row>
    <row r="255" spans="1:20" x14ac:dyDescent="0.25">
      <c r="A255">
        <v>50818</v>
      </c>
      <c r="B255" t="s">
        <v>5191</v>
      </c>
      <c r="C255" t="s">
        <v>6925</v>
      </c>
      <c r="D255" t="s">
        <v>6926</v>
      </c>
      <c r="E255" t="s">
        <v>6927</v>
      </c>
      <c r="F255" t="s">
        <v>6928</v>
      </c>
      <c r="G255" t="s">
        <v>80</v>
      </c>
      <c r="H255" t="b">
        <f>LEN(UDE_Truth[[#This Row],[Position]])=0</f>
        <v>0</v>
      </c>
      <c r="I255" t="b">
        <f>LEN(UDE_Truth[[#This Row],[Institut]])=0</f>
        <v>0</v>
      </c>
      <c r="J255" t="b">
        <f>NOT(OR(ISNUMBER(SEARCH("wiss.",UDE_Truth[[#This Row],[Position]])),ISNUMBER(SEARCH("wissenschaftl",UDE_Truth[[#This Row],[Position]])),ISNUMBER(SEARCH("professor",UDE_Truth[[#This Row],[Position]]))))</f>
        <v>0</v>
      </c>
      <c r="K255" t="b">
        <f>OR(ISNUMBER(SEARCH("sachbearb",UDE_Truth[[#This Row],[Position]])),ISNUMBER(SEARCH("sachgebiet",UDE_Truth[[#This Row],[Position]])))</f>
        <v>0</v>
      </c>
      <c r="L255" t="b">
        <f>ISNUMBER(SEARCH("Universitätsbibliothek",UDE_Truth[[#This Row],[Position]]))</f>
        <v>0</v>
      </c>
      <c r="M255">
        <f>IF(COUNTIF(UDE_Found[Name],UDE_Truth[[#This Row],[Name]])=0,0,1)</f>
        <v>1</v>
      </c>
      <c r="N255">
        <f>IF(OR(UDE_Truth[[#This Row],[ohnePosition]],AND(UDE_Truth[[#This Row],[ohneInstitut]],UDE_Truth[[#This Row],[ohneWissPos]]),UDE_Truth[[#This Row],[Sachbearbeiter]],UDE_Truth[[#This Row],[Bibliothek]]),0,1)</f>
        <v>1</v>
      </c>
      <c r="O255">
        <f>IF(UDE_Truth[[#This Row],[zählt]],IF(ISBLANK(UDE_Truth[[#This Row],[dochGefundenGrund]]),UDE_Truth[[#This Row],[Gefunden]],1),"")</f>
        <v>1</v>
      </c>
      <c r="P255">
        <f>IF(AND(UDE_Truth[[#This Row],[zähltAuto]],ISBLANK(UDE_Truth[[#This Row],[zähltNichtGrund]])),1,0)</f>
        <v>1</v>
      </c>
    </row>
    <row r="256" spans="1:20" x14ac:dyDescent="0.25">
      <c r="A256">
        <v>14553</v>
      </c>
      <c r="B256" t="s">
        <v>6929</v>
      </c>
      <c r="C256" t="s">
        <v>6930</v>
      </c>
      <c r="D256" t="s">
        <v>6931</v>
      </c>
      <c r="E256" t="s">
        <v>6932</v>
      </c>
      <c r="F256" t="s">
        <v>6933</v>
      </c>
      <c r="G256" t="s">
        <v>6934</v>
      </c>
      <c r="H256" t="b">
        <f>LEN(UDE_Truth[[#This Row],[Position]])=0</f>
        <v>0</v>
      </c>
      <c r="I256" t="b">
        <f>LEN(UDE_Truth[[#This Row],[Institut]])=0</f>
        <v>0</v>
      </c>
      <c r="J256" t="b">
        <f>NOT(OR(ISNUMBER(SEARCH("wiss.",UDE_Truth[[#This Row],[Position]])),ISNUMBER(SEARCH("wissenschaftl",UDE_Truth[[#This Row],[Position]])),ISNUMBER(SEARCH("professor",UDE_Truth[[#This Row],[Position]]))))</f>
        <v>1</v>
      </c>
      <c r="K256" t="b">
        <f>OR(ISNUMBER(SEARCH("sachbearb",UDE_Truth[[#This Row],[Position]])),ISNUMBER(SEARCH("sachgebiet",UDE_Truth[[#This Row],[Position]])))</f>
        <v>0</v>
      </c>
      <c r="L256" t="b">
        <f>ISNUMBER(SEARCH("Universitätsbibliothek",UDE_Truth[[#This Row],[Position]]))</f>
        <v>0</v>
      </c>
      <c r="M256">
        <f>IF(COUNTIF(UDE_Found[Name],UDE_Truth[[#This Row],[Name]])=0,0,1)</f>
        <v>0</v>
      </c>
      <c r="N256">
        <f>IF(OR(UDE_Truth[[#This Row],[ohnePosition]],AND(UDE_Truth[[#This Row],[ohneInstitut]],UDE_Truth[[#This Row],[ohneWissPos]]),UDE_Truth[[#This Row],[Sachbearbeiter]],UDE_Truth[[#This Row],[Bibliothek]]),0,1)</f>
        <v>1</v>
      </c>
      <c r="O256" t="str">
        <f>IF(UDE_Truth[[#This Row],[zählt]],IF(ISBLANK(UDE_Truth[[#This Row],[dochGefundenGrund]]),UDE_Truth[[#This Row],[Gefunden]],1),"")</f>
        <v/>
      </c>
      <c r="P256">
        <f>IF(AND(UDE_Truth[[#This Row],[zähltAuto]],ISBLANK(UDE_Truth[[#This Row],[zähltNichtGrund]])),1,0)</f>
        <v>0</v>
      </c>
      <c r="Q256" t="s">
        <v>8296</v>
      </c>
    </row>
    <row r="257" spans="1:20" x14ac:dyDescent="0.25">
      <c r="A257">
        <v>49526</v>
      </c>
      <c r="B257" t="s">
        <v>5196</v>
      </c>
      <c r="C257" t="s">
        <v>6935</v>
      </c>
      <c r="D257" t="s">
        <v>2</v>
      </c>
      <c r="E257" t="s">
        <v>6540</v>
      </c>
      <c r="F257" t="s">
        <v>2</v>
      </c>
      <c r="G257" t="s">
        <v>0</v>
      </c>
      <c r="H257" t="b">
        <f>LEN(UDE_Truth[[#This Row],[Position]])=0</f>
        <v>1</v>
      </c>
      <c r="I257" t="b">
        <f>LEN(UDE_Truth[[#This Row],[Institut]])=0</f>
        <v>0</v>
      </c>
      <c r="J257" t="b">
        <f>NOT(OR(ISNUMBER(SEARCH("wiss.",UDE_Truth[[#This Row],[Position]])),ISNUMBER(SEARCH("wissenschaftl",UDE_Truth[[#This Row],[Position]])),ISNUMBER(SEARCH("professor",UDE_Truth[[#This Row],[Position]]))))</f>
        <v>1</v>
      </c>
      <c r="K257" t="b">
        <f>OR(ISNUMBER(SEARCH("sachbearb",UDE_Truth[[#This Row],[Position]])),ISNUMBER(SEARCH("sachgebiet",UDE_Truth[[#This Row],[Position]])))</f>
        <v>0</v>
      </c>
      <c r="L257" t="b">
        <f>ISNUMBER(SEARCH("Universitätsbibliothek",UDE_Truth[[#This Row],[Position]]))</f>
        <v>0</v>
      </c>
      <c r="M257">
        <f>IF(COUNTIF(UDE_Found[Name],UDE_Truth[[#This Row],[Name]])=0,0,1)</f>
        <v>1</v>
      </c>
      <c r="N257">
        <f>IF(OR(UDE_Truth[[#This Row],[ohnePosition]],AND(UDE_Truth[[#This Row],[ohneInstitut]],UDE_Truth[[#This Row],[ohneWissPos]]),UDE_Truth[[#This Row],[Sachbearbeiter]],UDE_Truth[[#This Row],[Bibliothek]]),0,1)</f>
        <v>0</v>
      </c>
      <c r="O257" t="str">
        <f>IF(UDE_Truth[[#This Row],[zählt]],IF(ISBLANK(UDE_Truth[[#This Row],[dochGefundenGrund]]),UDE_Truth[[#This Row],[Gefunden]],1),"")</f>
        <v/>
      </c>
      <c r="P257">
        <f>IF(AND(UDE_Truth[[#This Row],[zähltAuto]],ISBLANK(UDE_Truth[[#This Row],[zähltNichtGrund]])),1,0)</f>
        <v>0</v>
      </c>
    </row>
    <row r="258" spans="1:20" x14ac:dyDescent="0.25">
      <c r="A258">
        <v>56276</v>
      </c>
      <c r="B258" t="s">
        <v>5203</v>
      </c>
      <c r="C258" t="s">
        <v>6936</v>
      </c>
      <c r="D258" t="s">
        <v>6937</v>
      </c>
      <c r="E258" t="s">
        <v>6410</v>
      </c>
      <c r="F258" t="s">
        <v>6938</v>
      </c>
      <c r="G258" t="s">
        <v>80</v>
      </c>
      <c r="H258" t="b">
        <f>LEN(UDE_Truth[[#This Row],[Position]])=0</f>
        <v>0</v>
      </c>
      <c r="I258" t="b">
        <f>LEN(UDE_Truth[[#This Row],[Institut]])=0</f>
        <v>0</v>
      </c>
      <c r="J258" t="b">
        <f>NOT(OR(ISNUMBER(SEARCH("wiss.",UDE_Truth[[#This Row],[Position]])),ISNUMBER(SEARCH("wissenschaftl",UDE_Truth[[#This Row],[Position]])),ISNUMBER(SEARCH("professor",UDE_Truth[[#This Row],[Position]]))))</f>
        <v>0</v>
      </c>
      <c r="K258" t="b">
        <f>OR(ISNUMBER(SEARCH("sachbearb",UDE_Truth[[#This Row],[Position]])),ISNUMBER(SEARCH("sachgebiet",UDE_Truth[[#This Row],[Position]])))</f>
        <v>0</v>
      </c>
      <c r="L258" t="b">
        <f>ISNUMBER(SEARCH("Universitätsbibliothek",UDE_Truth[[#This Row],[Position]]))</f>
        <v>0</v>
      </c>
      <c r="M258">
        <f>IF(COUNTIF(UDE_Found[Name],UDE_Truth[[#This Row],[Name]])=0,0,1)</f>
        <v>1</v>
      </c>
      <c r="N258">
        <f>IF(OR(UDE_Truth[[#This Row],[ohnePosition]],AND(UDE_Truth[[#This Row],[ohneInstitut]],UDE_Truth[[#This Row],[ohneWissPos]]),UDE_Truth[[#This Row],[Sachbearbeiter]],UDE_Truth[[#This Row],[Bibliothek]]),0,1)</f>
        <v>1</v>
      </c>
      <c r="O258">
        <f>IF(UDE_Truth[[#This Row],[zählt]],IF(ISBLANK(UDE_Truth[[#This Row],[dochGefundenGrund]]),UDE_Truth[[#This Row],[Gefunden]],1),"")</f>
        <v>1</v>
      </c>
      <c r="P258">
        <f>IF(AND(UDE_Truth[[#This Row],[zähltAuto]],ISBLANK(UDE_Truth[[#This Row],[zähltNichtGrund]])),1,0)</f>
        <v>1</v>
      </c>
    </row>
    <row r="259" spans="1:20" x14ac:dyDescent="0.25">
      <c r="A259">
        <v>2463</v>
      </c>
      <c r="B259" t="s">
        <v>5206</v>
      </c>
      <c r="C259" t="s">
        <v>6939</v>
      </c>
      <c r="D259" t="s">
        <v>6940</v>
      </c>
      <c r="E259" t="s">
        <v>2</v>
      </c>
      <c r="F259" t="s">
        <v>6941</v>
      </c>
      <c r="G259" t="s">
        <v>519</v>
      </c>
      <c r="H259" t="b">
        <f>LEN(UDE_Truth[[#This Row],[Position]])=0</f>
        <v>0</v>
      </c>
      <c r="I259" t="b">
        <f>LEN(UDE_Truth[[#This Row],[Institut]])=0</f>
        <v>1</v>
      </c>
      <c r="J259" t="b">
        <f>NOT(OR(ISNUMBER(SEARCH("wiss.",UDE_Truth[[#This Row],[Position]])),ISNUMBER(SEARCH("wissenschaftl",UDE_Truth[[#This Row],[Position]])),ISNUMBER(SEARCH("professor",UDE_Truth[[#This Row],[Position]]))))</f>
        <v>0</v>
      </c>
      <c r="K259" t="b">
        <f>OR(ISNUMBER(SEARCH("sachbearb",UDE_Truth[[#This Row],[Position]])),ISNUMBER(SEARCH("sachgebiet",UDE_Truth[[#This Row],[Position]])))</f>
        <v>0</v>
      </c>
      <c r="L259" t="b">
        <f>ISNUMBER(SEARCH("Universitätsbibliothek",UDE_Truth[[#This Row],[Position]]))</f>
        <v>0</v>
      </c>
      <c r="M259">
        <f>IF(COUNTIF(UDE_Found[Name],UDE_Truth[[#This Row],[Name]])=0,0,1)</f>
        <v>1</v>
      </c>
      <c r="N259">
        <f>IF(OR(UDE_Truth[[#This Row],[ohnePosition]],AND(UDE_Truth[[#This Row],[ohneInstitut]],UDE_Truth[[#This Row],[ohneWissPos]]),UDE_Truth[[#This Row],[Sachbearbeiter]],UDE_Truth[[#This Row],[Bibliothek]]),0,1)</f>
        <v>1</v>
      </c>
      <c r="O259">
        <f>IF(UDE_Truth[[#This Row],[zählt]],IF(ISBLANK(UDE_Truth[[#This Row],[dochGefundenGrund]]),UDE_Truth[[#This Row],[Gefunden]],1),"")</f>
        <v>1</v>
      </c>
      <c r="P259">
        <f>IF(AND(UDE_Truth[[#This Row],[zähltAuto]],ISBLANK(UDE_Truth[[#This Row],[zähltNichtGrund]])),1,0)</f>
        <v>1</v>
      </c>
    </row>
    <row r="260" spans="1:20" x14ac:dyDescent="0.25">
      <c r="A260">
        <v>10410</v>
      </c>
      <c r="B260" t="s">
        <v>5210</v>
      </c>
      <c r="C260" t="s">
        <v>5211</v>
      </c>
      <c r="D260" t="s">
        <v>2</v>
      </c>
      <c r="E260" t="s">
        <v>6942</v>
      </c>
      <c r="F260" t="s">
        <v>6943</v>
      </c>
      <c r="G260" t="s">
        <v>2256</v>
      </c>
      <c r="H260" t="b">
        <f>LEN(UDE_Truth[[#This Row],[Position]])=0</f>
        <v>0</v>
      </c>
      <c r="I260" t="b">
        <f>LEN(UDE_Truth[[#This Row],[Institut]])=0</f>
        <v>0</v>
      </c>
      <c r="J260" t="b">
        <f>NOT(OR(ISNUMBER(SEARCH("wiss.",UDE_Truth[[#This Row],[Position]])),ISNUMBER(SEARCH("wissenschaftl",UDE_Truth[[#This Row],[Position]])),ISNUMBER(SEARCH("professor",UDE_Truth[[#This Row],[Position]]))))</f>
        <v>1</v>
      </c>
      <c r="K260" t="b">
        <f>OR(ISNUMBER(SEARCH("sachbearb",UDE_Truth[[#This Row],[Position]])),ISNUMBER(SEARCH("sachgebiet",UDE_Truth[[#This Row],[Position]])))</f>
        <v>0</v>
      </c>
      <c r="L260" t="b">
        <f>ISNUMBER(SEARCH("Universitätsbibliothek",UDE_Truth[[#This Row],[Position]]))</f>
        <v>0</v>
      </c>
      <c r="M260">
        <f>IF(COUNTIF(UDE_Found[Name],UDE_Truth[[#This Row],[Name]])=0,0,1)</f>
        <v>1</v>
      </c>
      <c r="N260">
        <f>IF(OR(UDE_Truth[[#This Row],[ohnePosition]],AND(UDE_Truth[[#This Row],[ohneInstitut]],UDE_Truth[[#This Row],[ohneWissPos]]),UDE_Truth[[#This Row],[Sachbearbeiter]],UDE_Truth[[#This Row],[Bibliothek]]),0,1)</f>
        <v>1</v>
      </c>
      <c r="O260">
        <f>IF(UDE_Truth[[#This Row],[zählt]],IF(ISBLANK(UDE_Truth[[#This Row],[dochGefundenGrund]]),UDE_Truth[[#This Row],[Gefunden]],1),"")</f>
        <v>1</v>
      </c>
      <c r="P260">
        <f>IF(AND(UDE_Truth[[#This Row],[zähltAuto]],ISBLANK(UDE_Truth[[#This Row],[zähltNichtGrund]])),1,0)</f>
        <v>1</v>
      </c>
    </row>
    <row r="261" spans="1:20" x14ac:dyDescent="0.25">
      <c r="A261">
        <v>55032</v>
      </c>
      <c r="B261" t="s">
        <v>6944</v>
      </c>
      <c r="C261" t="s">
        <v>6945</v>
      </c>
      <c r="D261" t="s">
        <v>2</v>
      </c>
      <c r="E261" t="s">
        <v>6946</v>
      </c>
      <c r="F261" t="s">
        <v>6947</v>
      </c>
      <c r="G261" t="s">
        <v>36</v>
      </c>
      <c r="H261" t="b">
        <f>LEN(UDE_Truth[[#This Row],[Position]])=0</f>
        <v>0</v>
      </c>
      <c r="I261" t="b">
        <f>LEN(UDE_Truth[[#This Row],[Institut]])=0</f>
        <v>0</v>
      </c>
      <c r="J261" t="b">
        <f>NOT(OR(ISNUMBER(SEARCH("wiss.",UDE_Truth[[#This Row],[Position]])),ISNUMBER(SEARCH("wissenschaftl",UDE_Truth[[#This Row],[Position]])),ISNUMBER(SEARCH("professor",UDE_Truth[[#This Row],[Position]]))))</f>
        <v>0</v>
      </c>
      <c r="K261" t="b">
        <f>OR(ISNUMBER(SEARCH("sachbearb",UDE_Truth[[#This Row],[Position]])),ISNUMBER(SEARCH("sachgebiet",UDE_Truth[[#This Row],[Position]])))</f>
        <v>0</v>
      </c>
      <c r="L261" t="b">
        <f>ISNUMBER(SEARCH("Universitätsbibliothek",UDE_Truth[[#This Row],[Position]]))</f>
        <v>0</v>
      </c>
      <c r="M261">
        <f>IF(COUNTIF(UDE_Found[Name],UDE_Truth[[#This Row],[Name]])=0,0,1)</f>
        <v>0</v>
      </c>
      <c r="N261">
        <f>IF(OR(UDE_Truth[[#This Row],[ohnePosition]],AND(UDE_Truth[[#This Row],[ohneInstitut]],UDE_Truth[[#This Row],[ohneWissPos]]),UDE_Truth[[#This Row],[Sachbearbeiter]],UDE_Truth[[#This Row],[Bibliothek]]),0,1)</f>
        <v>1</v>
      </c>
      <c r="O261" t="str">
        <f>IF(UDE_Truth[[#This Row],[zählt]],IF(ISBLANK(UDE_Truth[[#This Row],[dochGefundenGrund]]),UDE_Truth[[#This Row],[Gefunden]],1),"")</f>
        <v/>
      </c>
      <c r="P261">
        <f>IF(AND(UDE_Truth[[#This Row],[zähltAuto]],ISBLANK(UDE_Truth[[#This Row],[zähltNichtGrund]])),1,0)</f>
        <v>0</v>
      </c>
      <c r="Q261" t="s">
        <v>6508</v>
      </c>
    </row>
    <row r="262" spans="1:20" x14ac:dyDescent="0.25">
      <c r="A262">
        <v>11135</v>
      </c>
      <c r="B262" t="s">
        <v>5214</v>
      </c>
      <c r="C262" t="s">
        <v>6948</v>
      </c>
      <c r="D262" t="s">
        <v>2</v>
      </c>
      <c r="E262" t="s">
        <v>6689</v>
      </c>
      <c r="F262" t="s">
        <v>6949</v>
      </c>
      <c r="G262" t="s">
        <v>0</v>
      </c>
      <c r="H262" t="b">
        <f>LEN(UDE_Truth[[#This Row],[Position]])=0</f>
        <v>0</v>
      </c>
      <c r="I262" t="b">
        <f>LEN(UDE_Truth[[#This Row],[Institut]])=0</f>
        <v>0</v>
      </c>
      <c r="J262" t="b">
        <f>NOT(OR(ISNUMBER(SEARCH("wiss.",UDE_Truth[[#This Row],[Position]])),ISNUMBER(SEARCH("wissenschaftl",UDE_Truth[[#This Row],[Position]])),ISNUMBER(SEARCH("professor",UDE_Truth[[#This Row],[Position]]))))</f>
        <v>0</v>
      </c>
      <c r="K262" t="b">
        <f>OR(ISNUMBER(SEARCH("sachbearb",UDE_Truth[[#This Row],[Position]])),ISNUMBER(SEARCH("sachgebiet",UDE_Truth[[#This Row],[Position]])))</f>
        <v>0</v>
      </c>
      <c r="L262" t="b">
        <f>ISNUMBER(SEARCH("Universitätsbibliothek",UDE_Truth[[#This Row],[Position]]))</f>
        <v>0</v>
      </c>
      <c r="M262">
        <f>IF(COUNTIF(UDE_Found[Name],UDE_Truth[[#This Row],[Name]])=0,0,1)</f>
        <v>1</v>
      </c>
      <c r="N262">
        <f>IF(OR(UDE_Truth[[#This Row],[ohnePosition]],AND(UDE_Truth[[#This Row],[ohneInstitut]],UDE_Truth[[#This Row],[ohneWissPos]]),UDE_Truth[[#This Row],[Sachbearbeiter]],UDE_Truth[[#This Row],[Bibliothek]]),0,1)</f>
        <v>1</v>
      </c>
      <c r="O262">
        <f>IF(UDE_Truth[[#This Row],[zählt]],IF(ISBLANK(UDE_Truth[[#This Row],[dochGefundenGrund]]),UDE_Truth[[#This Row],[Gefunden]],1),"")</f>
        <v>1</v>
      </c>
      <c r="P262">
        <f>IF(AND(UDE_Truth[[#This Row],[zähltAuto]],ISBLANK(UDE_Truth[[#This Row],[zähltNichtGrund]])),1,0)</f>
        <v>1</v>
      </c>
    </row>
    <row r="263" spans="1:20" x14ac:dyDescent="0.25">
      <c r="A263">
        <v>63018</v>
      </c>
      <c r="B263" t="s">
        <v>5216</v>
      </c>
      <c r="C263" t="s">
        <v>6950</v>
      </c>
      <c r="D263" t="s">
        <v>2</v>
      </c>
      <c r="E263" t="s">
        <v>2</v>
      </c>
      <c r="F263" t="s">
        <v>6951</v>
      </c>
      <c r="G263" t="s">
        <v>191</v>
      </c>
      <c r="H263" t="b">
        <f>LEN(UDE_Truth[[#This Row],[Position]])=0</f>
        <v>0</v>
      </c>
      <c r="I263" t="b">
        <f>LEN(UDE_Truth[[#This Row],[Institut]])=0</f>
        <v>1</v>
      </c>
      <c r="J263" t="b">
        <f>NOT(OR(ISNUMBER(SEARCH("wiss.",UDE_Truth[[#This Row],[Position]])),ISNUMBER(SEARCH("wissenschaftl",UDE_Truth[[#This Row],[Position]])),ISNUMBER(SEARCH("professor",UDE_Truth[[#This Row],[Position]]))))</f>
        <v>0</v>
      </c>
      <c r="K263" t="b">
        <f>OR(ISNUMBER(SEARCH("sachbearb",UDE_Truth[[#This Row],[Position]])),ISNUMBER(SEARCH("sachgebiet",UDE_Truth[[#This Row],[Position]])))</f>
        <v>0</v>
      </c>
      <c r="L263" t="b">
        <f>ISNUMBER(SEARCH("Universitätsbibliothek",UDE_Truth[[#This Row],[Position]]))</f>
        <v>0</v>
      </c>
      <c r="M263">
        <f>IF(COUNTIF(UDE_Found[Name],UDE_Truth[[#This Row],[Name]])=0,0,1)</f>
        <v>1</v>
      </c>
      <c r="N263">
        <f>IF(OR(UDE_Truth[[#This Row],[ohnePosition]],AND(UDE_Truth[[#This Row],[ohneInstitut]],UDE_Truth[[#This Row],[ohneWissPos]]),UDE_Truth[[#This Row],[Sachbearbeiter]],UDE_Truth[[#This Row],[Bibliothek]]),0,1)</f>
        <v>1</v>
      </c>
      <c r="O263">
        <f>IF(UDE_Truth[[#This Row],[zählt]],IF(ISBLANK(UDE_Truth[[#This Row],[dochGefundenGrund]]),UDE_Truth[[#This Row],[Gefunden]],1),"")</f>
        <v>1</v>
      </c>
      <c r="P263">
        <f>IF(AND(UDE_Truth[[#This Row],[zähltAuto]],ISBLANK(UDE_Truth[[#This Row],[zähltNichtGrund]])),1,0)</f>
        <v>1</v>
      </c>
    </row>
    <row r="264" spans="1:20" x14ac:dyDescent="0.25">
      <c r="A264">
        <v>12829</v>
      </c>
      <c r="B264" t="s">
        <v>6952</v>
      </c>
      <c r="C264" t="s">
        <v>6953</v>
      </c>
      <c r="D264" t="s">
        <v>2</v>
      </c>
      <c r="E264" t="s">
        <v>2</v>
      </c>
      <c r="F264" t="s">
        <v>6954</v>
      </c>
      <c r="G264" t="s">
        <v>513</v>
      </c>
      <c r="H264" t="b">
        <f>LEN(UDE_Truth[[#This Row],[Position]])=0</f>
        <v>0</v>
      </c>
      <c r="I264" t="b">
        <f>LEN(UDE_Truth[[#This Row],[Institut]])=0</f>
        <v>1</v>
      </c>
      <c r="J264" t="b">
        <f>NOT(OR(ISNUMBER(SEARCH("wiss.",UDE_Truth[[#This Row],[Position]])),ISNUMBER(SEARCH("wissenschaftl",UDE_Truth[[#This Row],[Position]])),ISNUMBER(SEARCH("professor",UDE_Truth[[#This Row],[Position]]))))</f>
        <v>1</v>
      </c>
      <c r="K264" t="b">
        <f>OR(ISNUMBER(SEARCH("sachbearb",UDE_Truth[[#This Row],[Position]])),ISNUMBER(SEARCH("sachgebiet",UDE_Truth[[#This Row],[Position]])))</f>
        <v>0</v>
      </c>
      <c r="L264" t="b">
        <f>ISNUMBER(SEARCH("Universitätsbibliothek",UDE_Truth[[#This Row],[Position]]))</f>
        <v>0</v>
      </c>
      <c r="M264">
        <f>IF(COUNTIF(UDE_Found[Name],UDE_Truth[[#This Row],[Name]])=0,0,1)</f>
        <v>0</v>
      </c>
      <c r="N264">
        <f>IF(OR(UDE_Truth[[#This Row],[ohnePosition]],AND(UDE_Truth[[#This Row],[ohneInstitut]],UDE_Truth[[#This Row],[ohneWissPos]]),UDE_Truth[[#This Row],[Sachbearbeiter]],UDE_Truth[[#This Row],[Bibliothek]]),0,1)</f>
        <v>0</v>
      </c>
      <c r="O264" t="str">
        <f>IF(UDE_Truth[[#This Row],[zählt]],IF(ISBLANK(UDE_Truth[[#This Row],[dochGefundenGrund]]),UDE_Truth[[#This Row],[Gefunden]],1),"")</f>
        <v/>
      </c>
      <c r="P264">
        <f>IF(AND(UDE_Truth[[#This Row],[zähltAuto]],ISBLANK(UDE_Truth[[#This Row],[zähltNichtGrund]])),1,0)</f>
        <v>0</v>
      </c>
    </row>
    <row r="265" spans="1:20" x14ac:dyDescent="0.25">
      <c r="A265">
        <v>60398</v>
      </c>
      <c r="B265" t="s">
        <v>6955</v>
      </c>
      <c r="C265" t="s">
        <v>6956</v>
      </c>
      <c r="D265" t="s">
        <v>6957</v>
      </c>
      <c r="E265" t="s">
        <v>6958</v>
      </c>
      <c r="F265" t="s">
        <v>6959</v>
      </c>
      <c r="G265" t="s">
        <v>2</v>
      </c>
      <c r="H265" t="b">
        <f>LEN(UDE_Truth[[#This Row],[Position]])=0</f>
        <v>0</v>
      </c>
      <c r="I265" t="b">
        <f>LEN(UDE_Truth[[#This Row],[Institut]])=0</f>
        <v>0</v>
      </c>
      <c r="J265" t="b">
        <f>NOT(OR(ISNUMBER(SEARCH("wiss.",UDE_Truth[[#This Row],[Position]])),ISNUMBER(SEARCH("wissenschaftl",UDE_Truth[[#This Row],[Position]])),ISNUMBER(SEARCH("professor",UDE_Truth[[#This Row],[Position]]))))</f>
        <v>1</v>
      </c>
      <c r="K265" t="b">
        <f>OR(ISNUMBER(SEARCH("sachbearb",UDE_Truth[[#This Row],[Position]])),ISNUMBER(SEARCH("sachgebiet",UDE_Truth[[#This Row],[Position]])))</f>
        <v>1</v>
      </c>
      <c r="L265" t="b">
        <f>ISNUMBER(SEARCH("Universitätsbibliothek",UDE_Truth[[#This Row],[Position]]))</f>
        <v>0</v>
      </c>
      <c r="M265">
        <f>IF(COUNTIF(UDE_Found[Name],UDE_Truth[[#This Row],[Name]])=0,0,1)</f>
        <v>0</v>
      </c>
      <c r="N265">
        <f>IF(OR(UDE_Truth[[#This Row],[ohnePosition]],AND(UDE_Truth[[#This Row],[ohneInstitut]],UDE_Truth[[#This Row],[ohneWissPos]]),UDE_Truth[[#This Row],[Sachbearbeiter]],UDE_Truth[[#This Row],[Bibliothek]]),0,1)</f>
        <v>0</v>
      </c>
      <c r="O265" t="str">
        <f>IF(UDE_Truth[[#This Row],[zählt]],IF(ISBLANK(UDE_Truth[[#This Row],[dochGefundenGrund]]),UDE_Truth[[#This Row],[Gefunden]],1),"")</f>
        <v/>
      </c>
      <c r="P265">
        <f>IF(AND(UDE_Truth[[#This Row],[zähltAuto]],ISBLANK(UDE_Truth[[#This Row],[zähltNichtGrund]])),1,0)</f>
        <v>0</v>
      </c>
    </row>
    <row r="266" spans="1:20" x14ac:dyDescent="0.25">
      <c r="A266">
        <v>52320</v>
      </c>
      <c r="B266" t="s">
        <v>5220</v>
      </c>
      <c r="C266" t="s">
        <v>5221</v>
      </c>
      <c r="D266" t="s">
        <v>6960</v>
      </c>
      <c r="E266" t="s">
        <v>6410</v>
      </c>
      <c r="F266" t="s">
        <v>6961</v>
      </c>
      <c r="G266" t="s">
        <v>2019</v>
      </c>
      <c r="H266" t="b">
        <f>LEN(UDE_Truth[[#This Row],[Position]])=0</f>
        <v>0</v>
      </c>
      <c r="I266" t="b">
        <f>LEN(UDE_Truth[[#This Row],[Institut]])=0</f>
        <v>0</v>
      </c>
      <c r="J266" t="b">
        <f>NOT(OR(ISNUMBER(SEARCH("wiss.",UDE_Truth[[#This Row],[Position]])),ISNUMBER(SEARCH("wissenschaftl",UDE_Truth[[#This Row],[Position]])),ISNUMBER(SEARCH("professor",UDE_Truth[[#This Row],[Position]]))))</f>
        <v>0</v>
      </c>
      <c r="K266" t="b">
        <f>OR(ISNUMBER(SEARCH("sachbearb",UDE_Truth[[#This Row],[Position]])),ISNUMBER(SEARCH("sachgebiet",UDE_Truth[[#This Row],[Position]])))</f>
        <v>0</v>
      </c>
      <c r="L266" t="b">
        <f>ISNUMBER(SEARCH("Universitätsbibliothek",UDE_Truth[[#This Row],[Position]]))</f>
        <v>0</v>
      </c>
      <c r="M266">
        <f>IF(COUNTIF(UDE_Found[Name],UDE_Truth[[#This Row],[Name]])=0,0,1)</f>
        <v>1</v>
      </c>
      <c r="N266">
        <f>IF(OR(UDE_Truth[[#This Row],[ohnePosition]],AND(UDE_Truth[[#This Row],[ohneInstitut]],UDE_Truth[[#This Row],[ohneWissPos]]),UDE_Truth[[#This Row],[Sachbearbeiter]],UDE_Truth[[#This Row],[Bibliothek]]),0,1)</f>
        <v>1</v>
      </c>
      <c r="O266">
        <f>IF(UDE_Truth[[#This Row],[zählt]],IF(ISBLANK(UDE_Truth[[#This Row],[dochGefundenGrund]]),UDE_Truth[[#This Row],[Gefunden]],1),"")</f>
        <v>1</v>
      </c>
      <c r="P266">
        <f>IF(AND(UDE_Truth[[#This Row],[zähltAuto]],ISBLANK(UDE_Truth[[#This Row],[zähltNichtGrund]])),1,0)</f>
        <v>1</v>
      </c>
    </row>
    <row r="267" spans="1:20" x14ac:dyDescent="0.25">
      <c r="A267">
        <v>10920</v>
      </c>
      <c r="B267" t="s">
        <v>6962</v>
      </c>
      <c r="C267" t="s">
        <v>6963</v>
      </c>
      <c r="D267" t="s">
        <v>2</v>
      </c>
      <c r="E267" t="s">
        <v>6523</v>
      </c>
      <c r="F267" t="s">
        <v>2</v>
      </c>
      <c r="G267" t="s">
        <v>2</v>
      </c>
      <c r="H267" t="b">
        <f>LEN(UDE_Truth[[#This Row],[Position]])=0</f>
        <v>1</v>
      </c>
      <c r="I267" t="b">
        <f>LEN(UDE_Truth[[#This Row],[Institut]])=0</f>
        <v>0</v>
      </c>
      <c r="J267" t="b">
        <f>NOT(OR(ISNUMBER(SEARCH("wiss.",UDE_Truth[[#This Row],[Position]])),ISNUMBER(SEARCH("wissenschaftl",UDE_Truth[[#This Row],[Position]])),ISNUMBER(SEARCH("professor",UDE_Truth[[#This Row],[Position]]))))</f>
        <v>1</v>
      </c>
      <c r="K267" t="b">
        <f>OR(ISNUMBER(SEARCH("sachbearb",UDE_Truth[[#This Row],[Position]])),ISNUMBER(SEARCH("sachgebiet",UDE_Truth[[#This Row],[Position]])))</f>
        <v>0</v>
      </c>
      <c r="L267" t="b">
        <f>ISNUMBER(SEARCH("Universitätsbibliothek",UDE_Truth[[#This Row],[Position]]))</f>
        <v>0</v>
      </c>
      <c r="M267">
        <f>IF(COUNTIF(UDE_Found[Name],UDE_Truth[[#This Row],[Name]])=0,0,1)</f>
        <v>0</v>
      </c>
      <c r="N267">
        <f>IF(OR(UDE_Truth[[#This Row],[ohnePosition]],AND(UDE_Truth[[#This Row],[ohneInstitut]],UDE_Truth[[#This Row],[ohneWissPos]]),UDE_Truth[[#This Row],[Sachbearbeiter]],UDE_Truth[[#This Row],[Bibliothek]]),0,1)</f>
        <v>0</v>
      </c>
      <c r="O267" t="str">
        <f>IF(UDE_Truth[[#This Row],[zählt]],IF(ISBLANK(UDE_Truth[[#This Row],[dochGefundenGrund]]),UDE_Truth[[#This Row],[Gefunden]],1),"")</f>
        <v/>
      </c>
      <c r="P267">
        <f>IF(AND(UDE_Truth[[#This Row],[zähltAuto]],ISBLANK(UDE_Truth[[#This Row],[zähltNichtGrund]])),1,0)</f>
        <v>0</v>
      </c>
    </row>
    <row r="268" spans="1:20" x14ac:dyDescent="0.25">
      <c r="A268">
        <v>17878</v>
      </c>
      <c r="B268" t="s">
        <v>5224</v>
      </c>
      <c r="C268" t="s">
        <v>6964</v>
      </c>
      <c r="D268" t="s">
        <v>2</v>
      </c>
      <c r="E268" t="s">
        <v>6540</v>
      </c>
      <c r="F268" t="s">
        <v>2</v>
      </c>
      <c r="G268" t="s">
        <v>3265</v>
      </c>
      <c r="H268" t="b">
        <f>LEN(UDE_Truth[[#This Row],[Position]])=0</f>
        <v>1</v>
      </c>
      <c r="I268" t="b">
        <f>LEN(UDE_Truth[[#This Row],[Institut]])=0</f>
        <v>0</v>
      </c>
      <c r="J268" t="b">
        <f>NOT(OR(ISNUMBER(SEARCH("wiss.",UDE_Truth[[#This Row],[Position]])),ISNUMBER(SEARCH("wissenschaftl",UDE_Truth[[#This Row],[Position]])),ISNUMBER(SEARCH("professor",UDE_Truth[[#This Row],[Position]]))))</f>
        <v>1</v>
      </c>
      <c r="K268" t="b">
        <f>OR(ISNUMBER(SEARCH("sachbearb",UDE_Truth[[#This Row],[Position]])),ISNUMBER(SEARCH("sachgebiet",UDE_Truth[[#This Row],[Position]])))</f>
        <v>0</v>
      </c>
      <c r="L268" t="b">
        <f>ISNUMBER(SEARCH("Universitätsbibliothek",UDE_Truth[[#This Row],[Position]]))</f>
        <v>0</v>
      </c>
      <c r="M268">
        <f>IF(COUNTIF(UDE_Found[Name],UDE_Truth[[#This Row],[Name]])=0,0,1)</f>
        <v>1</v>
      </c>
      <c r="N268">
        <f>IF(OR(UDE_Truth[[#This Row],[ohnePosition]],AND(UDE_Truth[[#This Row],[ohneInstitut]],UDE_Truth[[#This Row],[ohneWissPos]]),UDE_Truth[[#This Row],[Sachbearbeiter]],UDE_Truth[[#This Row],[Bibliothek]]),0,1)</f>
        <v>0</v>
      </c>
      <c r="O268" t="str">
        <f>IF(UDE_Truth[[#This Row],[zählt]],IF(ISBLANK(UDE_Truth[[#This Row],[dochGefundenGrund]]),UDE_Truth[[#This Row],[Gefunden]],1),"")</f>
        <v/>
      </c>
      <c r="P268">
        <f>IF(AND(UDE_Truth[[#This Row],[zähltAuto]],ISBLANK(UDE_Truth[[#This Row],[zähltNichtGrund]])),1,0)</f>
        <v>0</v>
      </c>
    </row>
    <row r="269" spans="1:20" x14ac:dyDescent="0.25">
      <c r="A269">
        <v>3080</v>
      </c>
      <c r="B269" t="s">
        <v>6965</v>
      </c>
      <c r="C269" t="s">
        <v>6966</v>
      </c>
      <c r="D269" t="s">
        <v>6967</v>
      </c>
      <c r="E269" t="s">
        <v>6968</v>
      </c>
      <c r="F269" t="s">
        <v>6969</v>
      </c>
      <c r="G269" t="s">
        <v>1569</v>
      </c>
      <c r="H269" t="b">
        <f>LEN(UDE_Truth[[#This Row],[Position]])=0</f>
        <v>0</v>
      </c>
      <c r="I269" t="b">
        <f>LEN(UDE_Truth[[#This Row],[Institut]])=0</f>
        <v>0</v>
      </c>
      <c r="J269" t="b">
        <f>NOT(OR(ISNUMBER(SEARCH("wiss.",UDE_Truth[[#This Row],[Position]])),ISNUMBER(SEARCH("wissenschaftl",UDE_Truth[[#This Row],[Position]])),ISNUMBER(SEARCH("professor",UDE_Truth[[#This Row],[Position]]))))</f>
        <v>1</v>
      </c>
      <c r="K269" t="b">
        <f>OR(ISNUMBER(SEARCH("sachbearb",UDE_Truth[[#This Row],[Position]])),ISNUMBER(SEARCH("sachgebiet",UDE_Truth[[#This Row],[Position]])))</f>
        <v>0</v>
      </c>
      <c r="L269" t="b">
        <f>ISNUMBER(SEARCH("Universitätsbibliothek",UDE_Truth[[#This Row],[Position]]))</f>
        <v>0</v>
      </c>
      <c r="M269">
        <f>IF(COUNTIF(UDE_Found[Name],UDE_Truth[[#This Row],[Name]])=0,0,1)</f>
        <v>0</v>
      </c>
      <c r="N269">
        <f>IF(OR(UDE_Truth[[#This Row],[ohnePosition]],AND(UDE_Truth[[#This Row],[ohneInstitut]],UDE_Truth[[#This Row],[ohneWissPos]]),UDE_Truth[[#This Row],[Sachbearbeiter]],UDE_Truth[[#This Row],[Bibliothek]]),0,1)</f>
        <v>1</v>
      </c>
      <c r="O269">
        <f>IF(UDE_Truth[[#This Row],[zählt]],IF(ISBLANK(UDE_Truth[[#This Row],[dochGefundenGrund]]),UDE_Truth[[#This Row],[Gefunden]],1),"")</f>
        <v>0</v>
      </c>
      <c r="P269">
        <f>IF(AND(UDE_Truth[[#This Row],[zähltAuto]],ISBLANK(UDE_Truth[[#This Row],[zähltNichtGrund]])),1,0)</f>
        <v>1</v>
      </c>
      <c r="S269" t="s">
        <v>8281</v>
      </c>
      <c r="T269" t="s">
        <v>4986</v>
      </c>
    </row>
    <row r="270" spans="1:20" x14ac:dyDescent="0.25">
      <c r="A270">
        <v>58253</v>
      </c>
      <c r="B270" t="s">
        <v>5225</v>
      </c>
      <c r="C270" t="s">
        <v>5226</v>
      </c>
      <c r="D270" t="s">
        <v>6970</v>
      </c>
      <c r="E270" t="s">
        <v>6635</v>
      </c>
      <c r="F270" t="s">
        <v>6971</v>
      </c>
      <c r="G270" t="s">
        <v>2</v>
      </c>
      <c r="H270" t="b">
        <f>LEN(UDE_Truth[[#This Row],[Position]])=0</f>
        <v>0</v>
      </c>
      <c r="I270" t="b">
        <f>LEN(UDE_Truth[[#This Row],[Institut]])=0</f>
        <v>0</v>
      </c>
      <c r="J270" t="b">
        <f>NOT(OR(ISNUMBER(SEARCH("wiss.",UDE_Truth[[#This Row],[Position]])),ISNUMBER(SEARCH("wissenschaftl",UDE_Truth[[#This Row],[Position]])),ISNUMBER(SEARCH("professor",UDE_Truth[[#This Row],[Position]]))))</f>
        <v>1</v>
      </c>
      <c r="K270" t="b">
        <f>OR(ISNUMBER(SEARCH("sachbearb",UDE_Truth[[#This Row],[Position]])),ISNUMBER(SEARCH("sachgebiet",UDE_Truth[[#This Row],[Position]])))</f>
        <v>0</v>
      </c>
      <c r="L270" t="b">
        <f>ISNUMBER(SEARCH("Universitätsbibliothek",UDE_Truth[[#This Row],[Position]]))</f>
        <v>0</v>
      </c>
      <c r="M270">
        <f>IF(COUNTIF(UDE_Found[Name],UDE_Truth[[#This Row],[Name]])=0,0,1)</f>
        <v>1</v>
      </c>
      <c r="N270">
        <f>IF(OR(UDE_Truth[[#This Row],[ohnePosition]],AND(UDE_Truth[[#This Row],[ohneInstitut]],UDE_Truth[[#This Row],[ohneWissPos]]),UDE_Truth[[#This Row],[Sachbearbeiter]],UDE_Truth[[#This Row],[Bibliothek]]),0,1)</f>
        <v>1</v>
      </c>
      <c r="O270">
        <f>IF(UDE_Truth[[#This Row],[zählt]],IF(ISBLANK(UDE_Truth[[#This Row],[dochGefundenGrund]]),UDE_Truth[[#This Row],[Gefunden]],1),"")</f>
        <v>1</v>
      </c>
      <c r="P270">
        <f>IF(AND(UDE_Truth[[#This Row],[zähltAuto]],ISBLANK(UDE_Truth[[#This Row],[zähltNichtGrund]])),1,0)</f>
        <v>1</v>
      </c>
    </row>
    <row r="271" spans="1:20" x14ac:dyDescent="0.25">
      <c r="A271">
        <v>3521</v>
      </c>
      <c r="B271" t="s">
        <v>6972</v>
      </c>
      <c r="C271" t="s">
        <v>6973</v>
      </c>
      <c r="D271" t="s">
        <v>2</v>
      </c>
      <c r="E271" t="s">
        <v>2</v>
      </c>
      <c r="F271" t="s">
        <v>6974</v>
      </c>
      <c r="G271" t="s">
        <v>3529</v>
      </c>
      <c r="H271" t="b">
        <f>LEN(UDE_Truth[[#This Row],[Position]])=0</f>
        <v>0</v>
      </c>
      <c r="I271" t="b">
        <f>LEN(UDE_Truth[[#This Row],[Institut]])=0</f>
        <v>1</v>
      </c>
      <c r="J271" t="b">
        <f>NOT(OR(ISNUMBER(SEARCH("wiss.",UDE_Truth[[#This Row],[Position]])),ISNUMBER(SEARCH("wissenschaftl",UDE_Truth[[#This Row],[Position]])),ISNUMBER(SEARCH("professor",UDE_Truth[[#This Row],[Position]]))))</f>
        <v>0</v>
      </c>
      <c r="K271" t="b">
        <f>OR(ISNUMBER(SEARCH("sachbearb",UDE_Truth[[#This Row],[Position]])),ISNUMBER(SEARCH("sachgebiet",UDE_Truth[[#This Row],[Position]])))</f>
        <v>0</v>
      </c>
      <c r="L271" t="b">
        <f>ISNUMBER(SEARCH("Universitätsbibliothek",UDE_Truth[[#This Row],[Position]]))</f>
        <v>0</v>
      </c>
      <c r="M271">
        <f>IF(COUNTIF(UDE_Found[Name],UDE_Truth[[#This Row],[Name]])=0,0,1)</f>
        <v>0</v>
      </c>
      <c r="N271">
        <f>IF(OR(UDE_Truth[[#This Row],[ohnePosition]],AND(UDE_Truth[[#This Row],[ohneInstitut]],UDE_Truth[[#This Row],[ohneWissPos]]),UDE_Truth[[#This Row],[Sachbearbeiter]],UDE_Truth[[#This Row],[Bibliothek]]),0,1)</f>
        <v>1</v>
      </c>
      <c r="O271">
        <f>IF(UDE_Truth[[#This Row],[zählt]],IF(ISBLANK(UDE_Truth[[#This Row],[dochGefundenGrund]]),UDE_Truth[[#This Row],[Gefunden]],1),"")</f>
        <v>0</v>
      </c>
      <c r="P271">
        <f>IF(AND(UDE_Truth[[#This Row],[zähltAuto]],ISBLANK(UDE_Truth[[#This Row],[zähltNichtGrund]])),1,0)</f>
        <v>1</v>
      </c>
      <c r="S271" t="s">
        <v>8277</v>
      </c>
    </row>
    <row r="272" spans="1:20" x14ac:dyDescent="0.25">
      <c r="A272">
        <v>53388</v>
      </c>
      <c r="B272" t="s">
        <v>5230</v>
      </c>
      <c r="C272" t="s">
        <v>5231</v>
      </c>
      <c r="D272" t="s">
        <v>2</v>
      </c>
      <c r="E272" t="s">
        <v>6975</v>
      </c>
      <c r="F272" t="s">
        <v>6976</v>
      </c>
      <c r="G272" t="s">
        <v>2</v>
      </c>
      <c r="H272" t="b">
        <f>LEN(UDE_Truth[[#This Row],[Position]])=0</f>
        <v>0</v>
      </c>
      <c r="I272" t="b">
        <f>LEN(UDE_Truth[[#This Row],[Institut]])=0</f>
        <v>0</v>
      </c>
      <c r="J272" t="b">
        <f>NOT(OR(ISNUMBER(SEARCH("wiss.",UDE_Truth[[#This Row],[Position]])),ISNUMBER(SEARCH("wissenschaftl",UDE_Truth[[#This Row],[Position]])),ISNUMBER(SEARCH("professor",UDE_Truth[[#This Row],[Position]]))))</f>
        <v>0</v>
      </c>
      <c r="K272" t="b">
        <f>OR(ISNUMBER(SEARCH("sachbearb",UDE_Truth[[#This Row],[Position]])),ISNUMBER(SEARCH("sachgebiet",UDE_Truth[[#This Row],[Position]])))</f>
        <v>0</v>
      </c>
      <c r="L272" t="b">
        <f>ISNUMBER(SEARCH("Universitätsbibliothek",UDE_Truth[[#This Row],[Position]]))</f>
        <v>0</v>
      </c>
      <c r="M272">
        <f>IF(COUNTIF(UDE_Found[Name],UDE_Truth[[#This Row],[Name]])=0,0,1)</f>
        <v>1</v>
      </c>
      <c r="N272">
        <f>IF(OR(UDE_Truth[[#This Row],[ohnePosition]],AND(UDE_Truth[[#This Row],[ohneInstitut]],UDE_Truth[[#This Row],[ohneWissPos]]),UDE_Truth[[#This Row],[Sachbearbeiter]],UDE_Truth[[#This Row],[Bibliothek]]),0,1)</f>
        <v>1</v>
      </c>
      <c r="O272">
        <f>IF(UDE_Truth[[#This Row],[zählt]],IF(ISBLANK(UDE_Truth[[#This Row],[dochGefundenGrund]]),UDE_Truth[[#This Row],[Gefunden]],1),"")</f>
        <v>1</v>
      </c>
      <c r="P272">
        <f>IF(AND(UDE_Truth[[#This Row],[zähltAuto]],ISBLANK(UDE_Truth[[#This Row],[zähltNichtGrund]])),1,0)</f>
        <v>1</v>
      </c>
    </row>
    <row r="273" spans="1:20" x14ac:dyDescent="0.25">
      <c r="A273">
        <v>49226</v>
      </c>
      <c r="B273" t="s">
        <v>5232</v>
      </c>
      <c r="C273" t="s">
        <v>6977</v>
      </c>
      <c r="D273" t="s">
        <v>6978</v>
      </c>
      <c r="E273" t="s">
        <v>2</v>
      </c>
      <c r="F273" t="s">
        <v>2</v>
      </c>
      <c r="G273" t="s">
        <v>1569</v>
      </c>
      <c r="H273" t="b">
        <f>LEN(UDE_Truth[[#This Row],[Position]])=0</f>
        <v>1</v>
      </c>
      <c r="I273" t="b">
        <f>LEN(UDE_Truth[[#This Row],[Institut]])=0</f>
        <v>1</v>
      </c>
      <c r="J273" t="b">
        <f>NOT(OR(ISNUMBER(SEARCH("wiss.",UDE_Truth[[#This Row],[Position]])),ISNUMBER(SEARCH("wissenschaftl",UDE_Truth[[#This Row],[Position]])),ISNUMBER(SEARCH("professor",UDE_Truth[[#This Row],[Position]]))))</f>
        <v>1</v>
      </c>
      <c r="K273" t="b">
        <f>OR(ISNUMBER(SEARCH("sachbearb",UDE_Truth[[#This Row],[Position]])),ISNUMBER(SEARCH("sachgebiet",UDE_Truth[[#This Row],[Position]])))</f>
        <v>0</v>
      </c>
      <c r="L273" t="b">
        <f>ISNUMBER(SEARCH("Universitätsbibliothek",UDE_Truth[[#This Row],[Position]]))</f>
        <v>0</v>
      </c>
      <c r="M273">
        <f>IF(COUNTIF(UDE_Found[Name],UDE_Truth[[#This Row],[Name]])=0,0,1)</f>
        <v>1</v>
      </c>
      <c r="N273">
        <f>IF(OR(UDE_Truth[[#This Row],[ohnePosition]],AND(UDE_Truth[[#This Row],[ohneInstitut]],UDE_Truth[[#This Row],[ohneWissPos]]),UDE_Truth[[#This Row],[Sachbearbeiter]],UDE_Truth[[#This Row],[Bibliothek]]),0,1)</f>
        <v>0</v>
      </c>
      <c r="O273" t="str">
        <f>IF(UDE_Truth[[#This Row],[zählt]],IF(ISBLANK(UDE_Truth[[#This Row],[dochGefundenGrund]]),UDE_Truth[[#This Row],[Gefunden]],1),"")</f>
        <v/>
      </c>
      <c r="P273">
        <f>IF(AND(UDE_Truth[[#This Row],[zähltAuto]],ISBLANK(UDE_Truth[[#This Row],[zähltNichtGrund]])),1,0)</f>
        <v>0</v>
      </c>
    </row>
    <row r="274" spans="1:20" x14ac:dyDescent="0.25">
      <c r="A274">
        <v>59784</v>
      </c>
      <c r="B274" t="s">
        <v>6979</v>
      </c>
      <c r="C274" t="s">
        <v>6980</v>
      </c>
      <c r="D274" t="s">
        <v>2</v>
      </c>
      <c r="E274" t="s">
        <v>6341</v>
      </c>
      <c r="F274" t="s">
        <v>2</v>
      </c>
      <c r="G274" t="s">
        <v>2</v>
      </c>
      <c r="H274" t="b">
        <f>LEN(UDE_Truth[[#This Row],[Position]])=0</f>
        <v>1</v>
      </c>
      <c r="I274" t="b">
        <f>LEN(UDE_Truth[[#This Row],[Institut]])=0</f>
        <v>0</v>
      </c>
      <c r="J274" t="b">
        <f>NOT(OR(ISNUMBER(SEARCH("wiss.",UDE_Truth[[#This Row],[Position]])),ISNUMBER(SEARCH("wissenschaftl",UDE_Truth[[#This Row],[Position]])),ISNUMBER(SEARCH("professor",UDE_Truth[[#This Row],[Position]]))))</f>
        <v>1</v>
      </c>
      <c r="K274" t="b">
        <f>OR(ISNUMBER(SEARCH("sachbearb",UDE_Truth[[#This Row],[Position]])),ISNUMBER(SEARCH("sachgebiet",UDE_Truth[[#This Row],[Position]])))</f>
        <v>0</v>
      </c>
      <c r="L274" t="b">
        <f>ISNUMBER(SEARCH("Universitätsbibliothek",UDE_Truth[[#This Row],[Position]]))</f>
        <v>0</v>
      </c>
      <c r="M274">
        <f>IF(COUNTIF(UDE_Found[Name],UDE_Truth[[#This Row],[Name]])=0,0,1)</f>
        <v>0</v>
      </c>
      <c r="N274">
        <f>IF(OR(UDE_Truth[[#This Row],[ohnePosition]],AND(UDE_Truth[[#This Row],[ohneInstitut]],UDE_Truth[[#This Row],[ohneWissPos]]),UDE_Truth[[#This Row],[Sachbearbeiter]],UDE_Truth[[#This Row],[Bibliothek]]),0,1)</f>
        <v>0</v>
      </c>
      <c r="O274" t="str">
        <f>IF(UDE_Truth[[#This Row],[zählt]],IF(ISBLANK(UDE_Truth[[#This Row],[dochGefundenGrund]]),UDE_Truth[[#This Row],[Gefunden]],1),"")</f>
        <v/>
      </c>
      <c r="P274">
        <f>IF(AND(UDE_Truth[[#This Row],[zähltAuto]],ISBLANK(UDE_Truth[[#This Row],[zähltNichtGrund]])),1,0)</f>
        <v>0</v>
      </c>
    </row>
    <row r="275" spans="1:20" x14ac:dyDescent="0.25">
      <c r="A275">
        <v>48039</v>
      </c>
      <c r="B275" t="s">
        <v>6981</v>
      </c>
      <c r="C275" t="s">
        <v>6982</v>
      </c>
      <c r="D275" t="s">
        <v>6983</v>
      </c>
      <c r="E275" t="s">
        <v>6984</v>
      </c>
      <c r="F275" t="s">
        <v>6985</v>
      </c>
      <c r="G275" t="s">
        <v>363</v>
      </c>
      <c r="H275" t="b">
        <f>LEN(UDE_Truth[[#This Row],[Position]])=0</f>
        <v>0</v>
      </c>
      <c r="I275" t="b">
        <f>LEN(UDE_Truth[[#This Row],[Institut]])=0</f>
        <v>0</v>
      </c>
      <c r="J275" t="b">
        <f>NOT(OR(ISNUMBER(SEARCH("wiss.",UDE_Truth[[#This Row],[Position]])),ISNUMBER(SEARCH("wissenschaftl",UDE_Truth[[#This Row],[Position]])),ISNUMBER(SEARCH("professor",UDE_Truth[[#This Row],[Position]]))))</f>
        <v>0</v>
      </c>
      <c r="K275" t="b">
        <f>OR(ISNUMBER(SEARCH("sachbearb",UDE_Truth[[#This Row],[Position]])),ISNUMBER(SEARCH("sachgebiet",UDE_Truth[[#This Row],[Position]])))</f>
        <v>0</v>
      </c>
      <c r="L275" t="b">
        <f>ISNUMBER(SEARCH("Universitätsbibliothek",UDE_Truth[[#This Row],[Position]]))</f>
        <v>0</v>
      </c>
      <c r="M275">
        <f>IF(COUNTIF(UDE_Found[Name],UDE_Truth[[#This Row],[Name]])=0,0,1)</f>
        <v>0</v>
      </c>
      <c r="N275">
        <f>IF(OR(UDE_Truth[[#This Row],[ohnePosition]],AND(UDE_Truth[[#This Row],[ohneInstitut]],UDE_Truth[[#This Row],[ohneWissPos]]),UDE_Truth[[#This Row],[Sachbearbeiter]],UDE_Truth[[#This Row],[Bibliothek]]),0,1)</f>
        <v>1</v>
      </c>
      <c r="O275">
        <f>IF(UDE_Truth[[#This Row],[zählt]],IF(ISBLANK(UDE_Truth[[#This Row],[dochGefundenGrund]]),UDE_Truth[[#This Row],[Gefunden]],1),"")</f>
        <v>0</v>
      </c>
      <c r="P275">
        <f>IF(AND(UDE_Truth[[#This Row],[zähltAuto]],ISBLANK(UDE_Truth[[#This Row],[zähltNichtGrund]])),1,0)</f>
        <v>1</v>
      </c>
      <c r="S275" t="s">
        <v>8298</v>
      </c>
      <c r="T275" t="s">
        <v>8297</v>
      </c>
    </row>
    <row r="276" spans="1:20" x14ac:dyDescent="0.25">
      <c r="A276">
        <v>3538</v>
      </c>
      <c r="B276" t="s">
        <v>6986</v>
      </c>
      <c r="C276" t="s">
        <v>6987</v>
      </c>
      <c r="D276" t="s">
        <v>2</v>
      </c>
      <c r="E276" t="s">
        <v>2</v>
      </c>
      <c r="F276" t="s">
        <v>2</v>
      </c>
      <c r="G276" t="s">
        <v>3170</v>
      </c>
      <c r="H276" t="b">
        <f>LEN(UDE_Truth[[#This Row],[Position]])=0</f>
        <v>1</v>
      </c>
      <c r="I276" t="b">
        <f>LEN(UDE_Truth[[#This Row],[Institut]])=0</f>
        <v>1</v>
      </c>
      <c r="J276" t="b">
        <f>NOT(OR(ISNUMBER(SEARCH("wiss.",UDE_Truth[[#This Row],[Position]])),ISNUMBER(SEARCH("wissenschaftl",UDE_Truth[[#This Row],[Position]])),ISNUMBER(SEARCH("professor",UDE_Truth[[#This Row],[Position]]))))</f>
        <v>1</v>
      </c>
      <c r="K276" t="b">
        <f>OR(ISNUMBER(SEARCH("sachbearb",UDE_Truth[[#This Row],[Position]])),ISNUMBER(SEARCH("sachgebiet",UDE_Truth[[#This Row],[Position]])))</f>
        <v>0</v>
      </c>
      <c r="L276" t="b">
        <f>ISNUMBER(SEARCH("Universitätsbibliothek",UDE_Truth[[#This Row],[Position]]))</f>
        <v>0</v>
      </c>
      <c r="M276">
        <f>IF(COUNTIF(UDE_Found[Name],UDE_Truth[[#This Row],[Name]])=0,0,1)</f>
        <v>0</v>
      </c>
      <c r="N276">
        <f>IF(OR(UDE_Truth[[#This Row],[ohnePosition]],AND(UDE_Truth[[#This Row],[ohneInstitut]],UDE_Truth[[#This Row],[ohneWissPos]]),UDE_Truth[[#This Row],[Sachbearbeiter]],UDE_Truth[[#This Row],[Bibliothek]]),0,1)</f>
        <v>0</v>
      </c>
      <c r="O276" t="str">
        <f>IF(UDE_Truth[[#This Row],[zählt]],IF(ISBLANK(UDE_Truth[[#This Row],[dochGefundenGrund]]),UDE_Truth[[#This Row],[Gefunden]],1),"")</f>
        <v/>
      </c>
      <c r="P276">
        <f>IF(AND(UDE_Truth[[#This Row],[zähltAuto]],ISBLANK(UDE_Truth[[#This Row],[zähltNichtGrund]])),1,0)</f>
        <v>0</v>
      </c>
    </row>
    <row r="277" spans="1:20" x14ac:dyDescent="0.25">
      <c r="A277">
        <v>12928</v>
      </c>
      <c r="B277" t="s">
        <v>6988</v>
      </c>
      <c r="C277" t="s">
        <v>6989</v>
      </c>
      <c r="D277" t="s">
        <v>6990</v>
      </c>
      <c r="E277" t="s">
        <v>6991</v>
      </c>
      <c r="F277" t="s">
        <v>6992</v>
      </c>
      <c r="G277" t="s">
        <v>286</v>
      </c>
      <c r="H277" t="b">
        <f>LEN(UDE_Truth[[#This Row],[Position]])=0</f>
        <v>0</v>
      </c>
      <c r="I277" t="b">
        <f>LEN(UDE_Truth[[#This Row],[Institut]])=0</f>
        <v>0</v>
      </c>
      <c r="J277" t="b">
        <f>NOT(OR(ISNUMBER(SEARCH("wiss.",UDE_Truth[[#This Row],[Position]])),ISNUMBER(SEARCH("wissenschaftl",UDE_Truth[[#This Row],[Position]])),ISNUMBER(SEARCH("professor",UDE_Truth[[#This Row],[Position]]))))</f>
        <v>1</v>
      </c>
      <c r="K277" t="b">
        <f>OR(ISNUMBER(SEARCH("sachbearb",UDE_Truth[[#This Row],[Position]])),ISNUMBER(SEARCH("sachgebiet",UDE_Truth[[#This Row],[Position]])))</f>
        <v>0</v>
      </c>
      <c r="L277" t="b">
        <f>ISNUMBER(SEARCH("Universitätsbibliothek",UDE_Truth[[#This Row],[Position]]))</f>
        <v>0</v>
      </c>
      <c r="M277">
        <f>IF(COUNTIF(UDE_Found[Name],UDE_Truth[[#This Row],[Name]])=0,0,1)</f>
        <v>0</v>
      </c>
      <c r="N277">
        <f>IF(OR(UDE_Truth[[#This Row],[ohnePosition]],AND(UDE_Truth[[#This Row],[ohneInstitut]],UDE_Truth[[#This Row],[ohneWissPos]]),UDE_Truth[[#This Row],[Sachbearbeiter]],UDE_Truth[[#This Row],[Bibliothek]]),0,1)</f>
        <v>1</v>
      </c>
      <c r="O277" t="str">
        <f>IF(UDE_Truth[[#This Row],[zählt]],IF(ISBLANK(UDE_Truth[[#This Row],[dochGefundenGrund]]),UDE_Truth[[#This Row],[Gefunden]],1),"")</f>
        <v/>
      </c>
      <c r="P277">
        <f>IF(AND(UDE_Truth[[#This Row],[zähltAuto]],ISBLANK(UDE_Truth[[#This Row],[zähltNichtGrund]])),1,0)</f>
        <v>0</v>
      </c>
      <c r="Q277" t="s">
        <v>8296</v>
      </c>
    </row>
    <row r="278" spans="1:20" x14ac:dyDescent="0.25">
      <c r="A278">
        <v>58619</v>
      </c>
      <c r="B278" t="s">
        <v>6993</v>
      </c>
      <c r="C278" t="s">
        <v>6994</v>
      </c>
      <c r="D278" t="s">
        <v>2</v>
      </c>
      <c r="E278" t="s">
        <v>6995</v>
      </c>
      <c r="F278" t="s">
        <v>6996</v>
      </c>
      <c r="G278" t="s">
        <v>2</v>
      </c>
      <c r="H278" t="b">
        <f>LEN(UDE_Truth[[#This Row],[Position]])=0</f>
        <v>0</v>
      </c>
      <c r="I278" t="b">
        <f>LEN(UDE_Truth[[#This Row],[Institut]])=0</f>
        <v>0</v>
      </c>
      <c r="J278" t="b">
        <f>NOT(OR(ISNUMBER(SEARCH("wiss.",UDE_Truth[[#This Row],[Position]])),ISNUMBER(SEARCH("wissenschaftl",UDE_Truth[[#This Row],[Position]])),ISNUMBER(SEARCH("professor",UDE_Truth[[#This Row],[Position]]))))</f>
        <v>1</v>
      </c>
      <c r="K278" t="b">
        <f>OR(ISNUMBER(SEARCH("sachbearb",UDE_Truth[[#This Row],[Position]])),ISNUMBER(SEARCH("sachgebiet",UDE_Truth[[#This Row],[Position]])))</f>
        <v>0</v>
      </c>
      <c r="L278" t="b">
        <f>ISNUMBER(SEARCH("Universitätsbibliothek",UDE_Truth[[#This Row],[Position]]))</f>
        <v>0</v>
      </c>
      <c r="M278">
        <f>IF(COUNTIF(UDE_Found[Name],UDE_Truth[[#This Row],[Name]])=0,0,1)</f>
        <v>0</v>
      </c>
      <c r="N278">
        <f>IF(OR(UDE_Truth[[#This Row],[ohnePosition]],AND(UDE_Truth[[#This Row],[ohneInstitut]],UDE_Truth[[#This Row],[ohneWissPos]]),UDE_Truth[[#This Row],[Sachbearbeiter]],UDE_Truth[[#This Row],[Bibliothek]]),0,1)</f>
        <v>1</v>
      </c>
      <c r="O278">
        <f>IF(UDE_Truth[[#This Row],[zählt]],IF(ISBLANK(UDE_Truth[[#This Row],[dochGefundenGrund]]),UDE_Truth[[#This Row],[Gefunden]],1),"")</f>
        <v>0</v>
      </c>
      <c r="P278">
        <f>IF(AND(UDE_Truth[[#This Row],[zähltAuto]],ISBLANK(UDE_Truth[[#This Row],[zähltNichtGrund]])),1,0)</f>
        <v>1</v>
      </c>
      <c r="S278" t="s">
        <v>8266</v>
      </c>
      <c r="T278" t="s">
        <v>8299</v>
      </c>
    </row>
    <row r="279" spans="1:20" x14ac:dyDescent="0.25">
      <c r="A279">
        <v>46931</v>
      </c>
      <c r="B279" t="s">
        <v>5242</v>
      </c>
      <c r="C279" t="s">
        <v>6997</v>
      </c>
      <c r="D279" t="s">
        <v>6998</v>
      </c>
      <c r="E279" t="s">
        <v>6430</v>
      </c>
      <c r="F279" t="s">
        <v>6999</v>
      </c>
      <c r="G279" t="s">
        <v>0</v>
      </c>
      <c r="H279" t="b">
        <f>LEN(UDE_Truth[[#This Row],[Position]])=0</f>
        <v>0</v>
      </c>
      <c r="I279" t="b">
        <f>LEN(UDE_Truth[[#This Row],[Institut]])=0</f>
        <v>0</v>
      </c>
      <c r="J279" t="b">
        <f>NOT(OR(ISNUMBER(SEARCH("wiss.",UDE_Truth[[#This Row],[Position]])),ISNUMBER(SEARCH("wissenschaftl",UDE_Truth[[#This Row],[Position]])),ISNUMBER(SEARCH("professor",UDE_Truth[[#This Row],[Position]]))))</f>
        <v>0</v>
      </c>
      <c r="K279" t="b">
        <f>OR(ISNUMBER(SEARCH("sachbearb",UDE_Truth[[#This Row],[Position]])),ISNUMBER(SEARCH("sachgebiet",UDE_Truth[[#This Row],[Position]])))</f>
        <v>0</v>
      </c>
      <c r="L279" t="b">
        <f>ISNUMBER(SEARCH("Universitätsbibliothek",UDE_Truth[[#This Row],[Position]]))</f>
        <v>0</v>
      </c>
      <c r="M279">
        <f>IF(COUNTIF(UDE_Found[Name],UDE_Truth[[#This Row],[Name]])=0,0,1)</f>
        <v>1</v>
      </c>
      <c r="N279">
        <f>IF(OR(UDE_Truth[[#This Row],[ohnePosition]],AND(UDE_Truth[[#This Row],[ohneInstitut]],UDE_Truth[[#This Row],[ohneWissPos]]),UDE_Truth[[#This Row],[Sachbearbeiter]],UDE_Truth[[#This Row],[Bibliothek]]),0,1)</f>
        <v>1</v>
      </c>
      <c r="O279">
        <f>IF(UDE_Truth[[#This Row],[zählt]],IF(ISBLANK(UDE_Truth[[#This Row],[dochGefundenGrund]]),UDE_Truth[[#This Row],[Gefunden]],1),"")</f>
        <v>1</v>
      </c>
      <c r="P279">
        <f>IF(AND(UDE_Truth[[#This Row],[zähltAuto]],ISBLANK(UDE_Truth[[#This Row],[zähltNichtGrund]])),1,0)</f>
        <v>1</v>
      </c>
    </row>
    <row r="280" spans="1:20" x14ac:dyDescent="0.25">
      <c r="A280">
        <v>5277</v>
      </c>
      <c r="B280" t="s">
        <v>7000</v>
      </c>
      <c r="C280" t="s">
        <v>7001</v>
      </c>
      <c r="D280" t="s">
        <v>2</v>
      </c>
      <c r="E280" t="s">
        <v>2</v>
      </c>
      <c r="F280" t="s">
        <v>7002</v>
      </c>
      <c r="G280" t="s">
        <v>2</v>
      </c>
      <c r="H280" t="b">
        <f>LEN(UDE_Truth[[#This Row],[Position]])=0</f>
        <v>0</v>
      </c>
      <c r="I280" t="b">
        <f>LEN(UDE_Truth[[#This Row],[Institut]])=0</f>
        <v>1</v>
      </c>
      <c r="J280" t="b">
        <f>NOT(OR(ISNUMBER(SEARCH("wiss.",UDE_Truth[[#This Row],[Position]])),ISNUMBER(SEARCH("wissenschaftl",UDE_Truth[[#This Row],[Position]])),ISNUMBER(SEARCH("professor",UDE_Truth[[#This Row],[Position]]))))</f>
        <v>1</v>
      </c>
      <c r="K280" t="b">
        <f>OR(ISNUMBER(SEARCH("sachbearb",UDE_Truth[[#This Row],[Position]])),ISNUMBER(SEARCH("sachgebiet",UDE_Truth[[#This Row],[Position]])))</f>
        <v>0</v>
      </c>
      <c r="L280" t="b">
        <f>ISNUMBER(SEARCH("Universitätsbibliothek",UDE_Truth[[#This Row],[Position]]))</f>
        <v>0</v>
      </c>
      <c r="M280">
        <f>IF(COUNTIF(UDE_Found[Name],UDE_Truth[[#This Row],[Name]])=0,0,1)</f>
        <v>0</v>
      </c>
      <c r="N280">
        <f>IF(OR(UDE_Truth[[#This Row],[ohnePosition]],AND(UDE_Truth[[#This Row],[ohneInstitut]],UDE_Truth[[#This Row],[ohneWissPos]]),UDE_Truth[[#This Row],[Sachbearbeiter]],UDE_Truth[[#This Row],[Bibliothek]]),0,1)</f>
        <v>0</v>
      </c>
      <c r="O280" t="str">
        <f>IF(UDE_Truth[[#This Row],[zählt]],IF(ISBLANK(UDE_Truth[[#This Row],[dochGefundenGrund]]),UDE_Truth[[#This Row],[Gefunden]],1),"")</f>
        <v/>
      </c>
      <c r="P280">
        <f>IF(AND(UDE_Truth[[#This Row],[zähltAuto]],ISBLANK(UDE_Truth[[#This Row],[zähltNichtGrund]])),1,0)</f>
        <v>0</v>
      </c>
    </row>
    <row r="281" spans="1:20" x14ac:dyDescent="0.25">
      <c r="A281">
        <v>55196</v>
      </c>
      <c r="B281" t="s">
        <v>7003</v>
      </c>
      <c r="C281" t="s">
        <v>7004</v>
      </c>
      <c r="D281" t="s">
        <v>2</v>
      </c>
      <c r="E281" t="s">
        <v>2</v>
      </c>
      <c r="F281" t="s">
        <v>6442</v>
      </c>
      <c r="G281" t="s">
        <v>1569</v>
      </c>
      <c r="H281" t="b">
        <f>LEN(UDE_Truth[[#This Row],[Position]])=0</f>
        <v>0</v>
      </c>
      <c r="I281" t="b">
        <f>LEN(UDE_Truth[[#This Row],[Institut]])=0</f>
        <v>1</v>
      </c>
      <c r="J281" t="b">
        <f>NOT(OR(ISNUMBER(SEARCH("wiss.",UDE_Truth[[#This Row],[Position]])),ISNUMBER(SEARCH("wissenschaftl",UDE_Truth[[#This Row],[Position]])),ISNUMBER(SEARCH("professor",UDE_Truth[[#This Row],[Position]]))))</f>
        <v>0</v>
      </c>
      <c r="K281" t="b">
        <f>OR(ISNUMBER(SEARCH("sachbearb",UDE_Truth[[#This Row],[Position]])),ISNUMBER(SEARCH("sachgebiet",UDE_Truth[[#This Row],[Position]])))</f>
        <v>0</v>
      </c>
      <c r="L281" t="b">
        <f>ISNUMBER(SEARCH("Universitätsbibliothek",UDE_Truth[[#This Row],[Position]]))</f>
        <v>0</v>
      </c>
      <c r="M281">
        <f>IF(COUNTIF(UDE_Found[Name],UDE_Truth[[#This Row],[Name]])=0,0,1)</f>
        <v>0</v>
      </c>
      <c r="N281">
        <f>IF(OR(UDE_Truth[[#This Row],[ohnePosition]],AND(UDE_Truth[[#This Row],[ohneInstitut]],UDE_Truth[[#This Row],[ohneWissPos]]),UDE_Truth[[#This Row],[Sachbearbeiter]],UDE_Truth[[#This Row],[Bibliothek]]),0,1)</f>
        <v>1</v>
      </c>
      <c r="O281" t="str">
        <f>IF(UDE_Truth[[#This Row],[zählt]],IF(ISBLANK(UDE_Truth[[#This Row],[dochGefundenGrund]]),UDE_Truth[[#This Row],[Gefunden]],1),"")</f>
        <v/>
      </c>
      <c r="P281">
        <f>IF(AND(UDE_Truth[[#This Row],[zähltAuto]],ISBLANK(UDE_Truth[[#This Row],[zähltNichtGrund]])),1,0)</f>
        <v>0</v>
      </c>
      <c r="Q281" t="s">
        <v>6508</v>
      </c>
      <c r="T281" t="s">
        <v>8300</v>
      </c>
    </row>
    <row r="282" spans="1:20" x14ac:dyDescent="0.25">
      <c r="A282">
        <v>51580</v>
      </c>
      <c r="B282" t="s">
        <v>7005</v>
      </c>
      <c r="C282" t="s">
        <v>7006</v>
      </c>
      <c r="D282" t="s">
        <v>7007</v>
      </c>
      <c r="E282" t="s">
        <v>7008</v>
      </c>
      <c r="F282" t="s">
        <v>6419</v>
      </c>
      <c r="G282" t="s">
        <v>6295</v>
      </c>
      <c r="H282" t="b">
        <f>LEN(UDE_Truth[[#This Row],[Position]])=0</f>
        <v>0</v>
      </c>
      <c r="I282" t="b">
        <f>LEN(UDE_Truth[[#This Row],[Institut]])=0</f>
        <v>0</v>
      </c>
      <c r="J282" t="b">
        <f>NOT(OR(ISNUMBER(SEARCH("wiss.",UDE_Truth[[#This Row],[Position]])),ISNUMBER(SEARCH("wissenschaftl",UDE_Truth[[#This Row],[Position]])),ISNUMBER(SEARCH("professor",UDE_Truth[[#This Row],[Position]]))))</f>
        <v>0</v>
      </c>
      <c r="K282" t="b">
        <f>OR(ISNUMBER(SEARCH("sachbearb",UDE_Truth[[#This Row],[Position]])),ISNUMBER(SEARCH("sachgebiet",UDE_Truth[[#This Row],[Position]])))</f>
        <v>0</v>
      </c>
      <c r="L282" t="b">
        <f>ISNUMBER(SEARCH("Universitätsbibliothek",UDE_Truth[[#This Row],[Position]]))</f>
        <v>0</v>
      </c>
      <c r="M282">
        <f>IF(COUNTIF(UDE_Found[Name],UDE_Truth[[#This Row],[Name]])=0,0,1)</f>
        <v>0</v>
      </c>
      <c r="N282">
        <f>IF(OR(UDE_Truth[[#This Row],[ohnePosition]],AND(UDE_Truth[[#This Row],[ohneInstitut]],UDE_Truth[[#This Row],[ohneWissPos]]),UDE_Truth[[#This Row],[Sachbearbeiter]],UDE_Truth[[#This Row],[Bibliothek]]),0,1)</f>
        <v>1</v>
      </c>
      <c r="O282" t="str">
        <f>IF(UDE_Truth[[#This Row],[zählt]],IF(ISBLANK(UDE_Truth[[#This Row],[dochGefundenGrund]]),UDE_Truth[[#This Row],[Gefunden]],1),"")</f>
        <v/>
      </c>
      <c r="P282">
        <f>IF(AND(UDE_Truth[[#This Row],[zähltAuto]],ISBLANK(UDE_Truth[[#This Row],[zähltNichtGrund]])),1,0)</f>
        <v>0</v>
      </c>
      <c r="Q282" t="s">
        <v>6508</v>
      </c>
    </row>
    <row r="283" spans="1:20" x14ac:dyDescent="0.25">
      <c r="A283">
        <v>48828</v>
      </c>
      <c r="B283" t="s">
        <v>7009</v>
      </c>
      <c r="C283" t="s">
        <v>7010</v>
      </c>
      <c r="D283" t="s">
        <v>2</v>
      </c>
      <c r="E283" t="s">
        <v>2</v>
      </c>
      <c r="F283" t="s">
        <v>2</v>
      </c>
      <c r="G283" t="s">
        <v>2</v>
      </c>
      <c r="H283" t="b">
        <f>LEN(UDE_Truth[[#This Row],[Position]])=0</f>
        <v>1</v>
      </c>
      <c r="I283" t="b">
        <f>LEN(UDE_Truth[[#This Row],[Institut]])=0</f>
        <v>1</v>
      </c>
      <c r="J283" t="b">
        <f>NOT(OR(ISNUMBER(SEARCH("wiss.",UDE_Truth[[#This Row],[Position]])),ISNUMBER(SEARCH("wissenschaftl",UDE_Truth[[#This Row],[Position]])),ISNUMBER(SEARCH("professor",UDE_Truth[[#This Row],[Position]]))))</f>
        <v>1</v>
      </c>
      <c r="K283" t="b">
        <f>OR(ISNUMBER(SEARCH("sachbearb",UDE_Truth[[#This Row],[Position]])),ISNUMBER(SEARCH("sachgebiet",UDE_Truth[[#This Row],[Position]])))</f>
        <v>0</v>
      </c>
      <c r="L283" t="b">
        <f>ISNUMBER(SEARCH("Universitätsbibliothek",UDE_Truth[[#This Row],[Position]]))</f>
        <v>0</v>
      </c>
      <c r="M283">
        <f>IF(COUNTIF(UDE_Found[Name],UDE_Truth[[#This Row],[Name]])=0,0,1)</f>
        <v>0</v>
      </c>
      <c r="N283">
        <f>IF(OR(UDE_Truth[[#This Row],[ohnePosition]],AND(UDE_Truth[[#This Row],[ohneInstitut]],UDE_Truth[[#This Row],[ohneWissPos]]),UDE_Truth[[#This Row],[Sachbearbeiter]],UDE_Truth[[#This Row],[Bibliothek]]),0,1)</f>
        <v>0</v>
      </c>
      <c r="O283" t="str">
        <f>IF(UDE_Truth[[#This Row],[zählt]],IF(ISBLANK(UDE_Truth[[#This Row],[dochGefundenGrund]]),UDE_Truth[[#This Row],[Gefunden]],1),"")</f>
        <v/>
      </c>
      <c r="P283">
        <f>IF(AND(UDE_Truth[[#This Row],[zähltAuto]],ISBLANK(UDE_Truth[[#This Row],[zähltNichtGrund]])),1,0)</f>
        <v>0</v>
      </c>
    </row>
    <row r="284" spans="1:20" x14ac:dyDescent="0.25">
      <c r="A284">
        <v>1978</v>
      </c>
      <c r="B284" t="s">
        <v>7011</v>
      </c>
      <c r="C284" t="s">
        <v>7012</v>
      </c>
      <c r="D284" t="s">
        <v>7013</v>
      </c>
      <c r="E284" t="s">
        <v>7014</v>
      </c>
      <c r="F284" t="s">
        <v>7015</v>
      </c>
      <c r="G284" t="s">
        <v>0</v>
      </c>
      <c r="H284" t="b">
        <f>LEN(UDE_Truth[[#This Row],[Position]])=0</f>
        <v>0</v>
      </c>
      <c r="I284" t="b">
        <f>LEN(UDE_Truth[[#This Row],[Institut]])=0</f>
        <v>0</v>
      </c>
      <c r="J284" t="b">
        <f>NOT(OR(ISNUMBER(SEARCH("wiss.",UDE_Truth[[#This Row],[Position]])),ISNUMBER(SEARCH("wissenschaftl",UDE_Truth[[#This Row],[Position]])),ISNUMBER(SEARCH("professor",UDE_Truth[[#This Row],[Position]]))))</f>
        <v>1</v>
      </c>
      <c r="K284" t="b">
        <f>OR(ISNUMBER(SEARCH("sachbearb",UDE_Truth[[#This Row],[Position]])),ISNUMBER(SEARCH("sachgebiet",UDE_Truth[[#This Row],[Position]])))</f>
        <v>0</v>
      </c>
      <c r="L284" t="b">
        <f>ISNUMBER(SEARCH("Universitätsbibliothek",UDE_Truth[[#This Row],[Position]]))</f>
        <v>0</v>
      </c>
      <c r="M284">
        <f>IF(COUNTIF(UDE_Found[Name],UDE_Truth[[#This Row],[Name]])=0,0,1)</f>
        <v>0</v>
      </c>
      <c r="N284">
        <f>IF(OR(UDE_Truth[[#This Row],[ohnePosition]],AND(UDE_Truth[[#This Row],[ohneInstitut]],UDE_Truth[[#This Row],[ohneWissPos]]),UDE_Truth[[#This Row],[Sachbearbeiter]],UDE_Truth[[#This Row],[Bibliothek]]),0,1)</f>
        <v>1</v>
      </c>
      <c r="O284">
        <f>IF(UDE_Truth[[#This Row],[zählt]],IF(ISBLANK(UDE_Truth[[#This Row],[dochGefundenGrund]]),UDE_Truth[[#This Row],[Gefunden]],1),"")</f>
        <v>0</v>
      </c>
      <c r="P284">
        <f>IF(AND(UDE_Truth[[#This Row],[zähltAuto]],ISBLANK(UDE_Truth[[#This Row],[zähltNichtGrund]])),1,0)</f>
        <v>1</v>
      </c>
      <c r="S284" t="s">
        <v>8298</v>
      </c>
    </row>
    <row r="285" spans="1:20" x14ac:dyDescent="0.25">
      <c r="A285">
        <v>47843</v>
      </c>
      <c r="B285" t="s">
        <v>7016</v>
      </c>
      <c r="C285" t="s">
        <v>7017</v>
      </c>
      <c r="D285" t="s">
        <v>7018</v>
      </c>
      <c r="E285" t="s">
        <v>7019</v>
      </c>
      <c r="F285" t="s">
        <v>7020</v>
      </c>
      <c r="G285" t="s">
        <v>1569</v>
      </c>
      <c r="H285" t="b">
        <f>LEN(UDE_Truth[[#This Row],[Position]])=0</f>
        <v>0</v>
      </c>
      <c r="I285" t="b">
        <f>LEN(UDE_Truth[[#This Row],[Institut]])=0</f>
        <v>0</v>
      </c>
      <c r="J285" t="b">
        <f>NOT(OR(ISNUMBER(SEARCH("wiss.",UDE_Truth[[#This Row],[Position]])),ISNUMBER(SEARCH("wissenschaftl",UDE_Truth[[#This Row],[Position]])),ISNUMBER(SEARCH("professor",UDE_Truth[[#This Row],[Position]]))))</f>
        <v>1</v>
      </c>
      <c r="K285" t="b">
        <f>OR(ISNUMBER(SEARCH("sachbearb",UDE_Truth[[#This Row],[Position]])),ISNUMBER(SEARCH("sachgebiet",UDE_Truth[[#This Row],[Position]])))</f>
        <v>1</v>
      </c>
      <c r="L285" t="b">
        <f>ISNUMBER(SEARCH("Universitätsbibliothek",UDE_Truth[[#This Row],[Position]]))</f>
        <v>0</v>
      </c>
      <c r="M285">
        <f>IF(COUNTIF(UDE_Found[Name],UDE_Truth[[#This Row],[Name]])=0,0,1)</f>
        <v>0</v>
      </c>
      <c r="N285">
        <f>IF(OR(UDE_Truth[[#This Row],[ohnePosition]],AND(UDE_Truth[[#This Row],[ohneInstitut]],UDE_Truth[[#This Row],[ohneWissPos]]),UDE_Truth[[#This Row],[Sachbearbeiter]],UDE_Truth[[#This Row],[Bibliothek]]),0,1)</f>
        <v>0</v>
      </c>
      <c r="O285" t="str">
        <f>IF(UDE_Truth[[#This Row],[zählt]],IF(ISBLANK(UDE_Truth[[#This Row],[dochGefundenGrund]]),UDE_Truth[[#This Row],[Gefunden]],1),"")</f>
        <v/>
      </c>
      <c r="P285">
        <f>IF(AND(UDE_Truth[[#This Row],[zähltAuto]],ISBLANK(UDE_Truth[[#This Row],[zähltNichtGrund]])),1,0)</f>
        <v>0</v>
      </c>
    </row>
    <row r="286" spans="1:20" x14ac:dyDescent="0.25">
      <c r="A286">
        <v>29675</v>
      </c>
      <c r="B286" t="s">
        <v>5248</v>
      </c>
      <c r="C286" t="s">
        <v>5249</v>
      </c>
      <c r="D286" t="s">
        <v>2</v>
      </c>
      <c r="E286" t="s">
        <v>2</v>
      </c>
      <c r="F286" t="s">
        <v>7021</v>
      </c>
      <c r="G286" t="s">
        <v>80</v>
      </c>
      <c r="H286" t="b">
        <f>LEN(UDE_Truth[[#This Row],[Position]])=0</f>
        <v>0</v>
      </c>
      <c r="I286" t="b">
        <f>LEN(UDE_Truth[[#This Row],[Institut]])=0</f>
        <v>1</v>
      </c>
      <c r="J286" t="b">
        <f>NOT(OR(ISNUMBER(SEARCH("wiss.",UDE_Truth[[#This Row],[Position]])),ISNUMBER(SEARCH("wissenschaftl",UDE_Truth[[#This Row],[Position]])),ISNUMBER(SEARCH("professor",UDE_Truth[[#This Row],[Position]]))))</f>
        <v>0</v>
      </c>
      <c r="K286" t="b">
        <f>OR(ISNUMBER(SEARCH("sachbearb",UDE_Truth[[#This Row],[Position]])),ISNUMBER(SEARCH("sachgebiet",UDE_Truth[[#This Row],[Position]])))</f>
        <v>0</v>
      </c>
      <c r="L286" t="b">
        <f>ISNUMBER(SEARCH("Universitätsbibliothek",UDE_Truth[[#This Row],[Position]]))</f>
        <v>0</v>
      </c>
      <c r="M286">
        <f>IF(COUNTIF(UDE_Found[Name],UDE_Truth[[#This Row],[Name]])=0,0,1)</f>
        <v>1</v>
      </c>
      <c r="N286">
        <f>IF(OR(UDE_Truth[[#This Row],[ohnePosition]],AND(UDE_Truth[[#This Row],[ohneInstitut]],UDE_Truth[[#This Row],[ohneWissPos]]),UDE_Truth[[#This Row],[Sachbearbeiter]],UDE_Truth[[#This Row],[Bibliothek]]),0,1)</f>
        <v>1</v>
      </c>
      <c r="O286">
        <f>IF(UDE_Truth[[#This Row],[zählt]],IF(ISBLANK(UDE_Truth[[#This Row],[dochGefundenGrund]]),UDE_Truth[[#This Row],[Gefunden]],1),"")</f>
        <v>1</v>
      </c>
      <c r="P286">
        <f>IF(AND(UDE_Truth[[#This Row],[zähltAuto]],ISBLANK(UDE_Truth[[#This Row],[zähltNichtGrund]])),1,0)</f>
        <v>1</v>
      </c>
    </row>
    <row r="287" spans="1:20" x14ac:dyDescent="0.25">
      <c r="A287">
        <v>54024</v>
      </c>
      <c r="B287" t="s">
        <v>7022</v>
      </c>
      <c r="C287" t="s">
        <v>7023</v>
      </c>
      <c r="D287" t="s">
        <v>2</v>
      </c>
      <c r="E287" t="s">
        <v>7024</v>
      </c>
      <c r="F287" t="s">
        <v>2</v>
      </c>
      <c r="G287" t="s">
        <v>2</v>
      </c>
      <c r="H287" t="b">
        <f>LEN(UDE_Truth[[#This Row],[Position]])=0</f>
        <v>1</v>
      </c>
      <c r="I287" t="b">
        <f>LEN(UDE_Truth[[#This Row],[Institut]])=0</f>
        <v>0</v>
      </c>
      <c r="J287" t="b">
        <f>NOT(OR(ISNUMBER(SEARCH("wiss.",UDE_Truth[[#This Row],[Position]])),ISNUMBER(SEARCH("wissenschaftl",UDE_Truth[[#This Row],[Position]])),ISNUMBER(SEARCH("professor",UDE_Truth[[#This Row],[Position]]))))</f>
        <v>1</v>
      </c>
      <c r="K287" t="b">
        <f>OR(ISNUMBER(SEARCH("sachbearb",UDE_Truth[[#This Row],[Position]])),ISNUMBER(SEARCH("sachgebiet",UDE_Truth[[#This Row],[Position]])))</f>
        <v>0</v>
      </c>
      <c r="L287" t="b">
        <f>ISNUMBER(SEARCH("Universitätsbibliothek",UDE_Truth[[#This Row],[Position]]))</f>
        <v>0</v>
      </c>
      <c r="M287">
        <f>IF(COUNTIF(UDE_Found[Name],UDE_Truth[[#This Row],[Name]])=0,0,1)</f>
        <v>0</v>
      </c>
      <c r="N287">
        <f>IF(OR(UDE_Truth[[#This Row],[ohnePosition]],AND(UDE_Truth[[#This Row],[ohneInstitut]],UDE_Truth[[#This Row],[ohneWissPos]]),UDE_Truth[[#This Row],[Sachbearbeiter]],UDE_Truth[[#This Row],[Bibliothek]]),0,1)</f>
        <v>0</v>
      </c>
      <c r="O287" t="str">
        <f>IF(UDE_Truth[[#This Row],[zählt]],IF(ISBLANK(UDE_Truth[[#This Row],[dochGefundenGrund]]),UDE_Truth[[#This Row],[Gefunden]],1),"")</f>
        <v/>
      </c>
      <c r="P287">
        <f>IF(AND(UDE_Truth[[#This Row],[zähltAuto]],ISBLANK(UDE_Truth[[#This Row],[zähltNichtGrund]])),1,0)</f>
        <v>0</v>
      </c>
    </row>
    <row r="288" spans="1:20" x14ac:dyDescent="0.25">
      <c r="A288">
        <v>16039</v>
      </c>
      <c r="B288" t="s">
        <v>7025</v>
      </c>
      <c r="C288" t="s">
        <v>7026</v>
      </c>
      <c r="D288" t="s">
        <v>7027</v>
      </c>
      <c r="E288" t="s">
        <v>2</v>
      </c>
      <c r="F288" t="s">
        <v>7028</v>
      </c>
      <c r="G288" t="s">
        <v>286</v>
      </c>
      <c r="H288" t="b">
        <f>LEN(UDE_Truth[[#This Row],[Position]])=0</f>
        <v>0</v>
      </c>
      <c r="I288" t="b">
        <f>LEN(UDE_Truth[[#This Row],[Institut]])=0</f>
        <v>1</v>
      </c>
      <c r="J288" t="b">
        <f>NOT(OR(ISNUMBER(SEARCH("wiss.",UDE_Truth[[#This Row],[Position]])),ISNUMBER(SEARCH("wissenschaftl",UDE_Truth[[#This Row],[Position]])),ISNUMBER(SEARCH("professor",UDE_Truth[[#This Row],[Position]]))))</f>
        <v>0</v>
      </c>
      <c r="K288" t="b">
        <f>OR(ISNUMBER(SEARCH("sachbearb",UDE_Truth[[#This Row],[Position]])),ISNUMBER(SEARCH("sachgebiet",UDE_Truth[[#This Row],[Position]])))</f>
        <v>0</v>
      </c>
      <c r="L288" t="b">
        <f>ISNUMBER(SEARCH("Universitätsbibliothek",UDE_Truth[[#This Row],[Position]]))</f>
        <v>0</v>
      </c>
      <c r="M288">
        <f>IF(COUNTIF(UDE_Found[Name],UDE_Truth[[#This Row],[Name]])=0,0,1)</f>
        <v>0</v>
      </c>
      <c r="N288">
        <f>IF(OR(UDE_Truth[[#This Row],[ohnePosition]],AND(UDE_Truth[[#This Row],[ohneInstitut]],UDE_Truth[[#This Row],[ohneWissPos]]),UDE_Truth[[#This Row],[Sachbearbeiter]],UDE_Truth[[#This Row],[Bibliothek]]),0,1)</f>
        <v>1</v>
      </c>
      <c r="O288" t="str">
        <f>IF(UDE_Truth[[#This Row],[zählt]],IF(ISBLANK(UDE_Truth[[#This Row],[dochGefundenGrund]]),UDE_Truth[[#This Row],[Gefunden]],1),"")</f>
        <v/>
      </c>
      <c r="P288">
        <f>IF(AND(UDE_Truth[[#This Row],[zähltAuto]],ISBLANK(UDE_Truth[[#This Row],[zähltNichtGrund]])),1,0)</f>
        <v>0</v>
      </c>
      <c r="Q288" t="s">
        <v>8296</v>
      </c>
    </row>
    <row r="289" spans="1:18" x14ac:dyDescent="0.25">
      <c r="A289">
        <v>52728</v>
      </c>
      <c r="B289" t="s">
        <v>7029</v>
      </c>
      <c r="C289" t="s">
        <v>7030</v>
      </c>
      <c r="D289" t="s">
        <v>2</v>
      </c>
      <c r="E289" t="s">
        <v>7019</v>
      </c>
      <c r="F289" t="s">
        <v>7031</v>
      </c>
      <c r="G289" t="s">
        <v>2</v>
      </c>
      <c r="H289" t="b">
        <f>LEN(UDE_Truth[[#This Row],[Position]])=0</f>
        <v>0</v>
      </c>
      <c r="I289" t="b">
        <f>LEN(UDE_Truth[[#This Row],[Institut]])=0</f>
        <v>0</v>
      </c>
      <c r="J289" t="b">
        <f>NOT(OR(ISNUMBER(SEARCH("wiss.",UDE_Truth[[#This Row],[Position]])),ISNUMBER(SEARCH("wissenschaftl",UDE_Truth[[#This Row],[Position]])),ISNUMBER(SEARCH("professor",UDE_Truth[[#This Row],[Position]]))))</f>
        <v>1</v>
      </c>
      <c r="K289" t="b">
        <f>OR(ISNUMBER(SEARCH("sachbearb",UDE_Truth[[#This Row],[Position]])),ISNUMBER(SEARCH("sachgebiet",UDE_Truth[[#This Row],[Position]])))</f>
        <v>1</v>
      </c>
      <c r="L289" t="b">
        <f>ISNUMBER(SEARCH("Universitätsbibliothek",UDE_Truth[[#This Row],[Position]]))</f>
        <v>0</v>
      </c>
      <c r="M289">
        <f>IF(COUNTIF(UDE_Found[Name],UDE_Truth[[#This Row],[Name]])=0,0,1)</f>
        <v>0</v>
      </c>
      <c r="N289">
        <f>IF(OR(UDE_Truth[[#This Row],[ohnePosition]],AND(UDE_Truth[[#This Row],[ohneInstitut]],UDE_Truth[[#This Row],[ohneWissPos]]),UDE_Truth[[#This Row],[Sachbearbeiter]],UDE_Truth[[#This Row],[Bibliothek]]),0,1)</f>
        <v>0</v>
      </c>
      <c r="O289" t="str">
        <f>IF(UDE_Truth[[#This Row],[zählt]],IF(ISBLANK(UDE_Truth[[#This Row],[dochGefundenGrund]]),UDE_Truth[[#This Row],[Gefunden]],1),"")</f>
        <v/>
      </c>
      <c r="P289">
        <f>IF(AND(UDE_Truth[[#This Row],[zähltAuto]],ISBLANK(UDE_Truth[[#This Row],[zähltNichtGrund]])),1,0)</f>
        <v>0</v>
      </c>
    </row>
    <row r="290" spans="1:18" x14ac:dyDescent="0.25">
      <c r="A290">
        <v>57761</v>
      </c>
      <c r="B290" t="s">
        <v>7032</v>
      </c>
      <c r="C290" t="s">
        <v>7033</v>
      </c>
      <c r="D290" t="s">
        <v>2</v>
      </c>
      <c r="E290" t="s">
        <v>7034</v>
      </c>
      <c r="F290" t="s">
        <v>2</v>
      </c>
      <c r="G290" t="s">
        <v>0</v>
      </c>
      <c r="H290" t="b">
        <f>LEN(UDE_Truth[[#This Row],[Position]])=0</f>
        <v>1</v>
      </c>
      <c r="I290" t="b">
        <f>LEN(UDE_Truth[[#This Row],[Institut]])=0</f>
        <v>0</v>
      </c>
      <c r="J290" t="b">
        <f>NOT(OR(ISNUMBER(SEARCH("wiss.",UDE_Truth[[#This Row],[Position]])),ISNUMBER(SEARCH("wissenschaftl",UDE_Truth[[#This Row],[Position]])),ISNUMBER(SEARCH("professor",UDE_Truth[[#This Row],[Position]]))))</f>
        <v>1</v>
      </c>
      <c r="K290" t="b">
        <f>OR(ISNUMBER(SEARCH("sachbearb",UDE_Truth[[#This Row],[Position]])),ISNUMBER(SEARCH("sachgebiet",UDE_Truth[[#This Row],[Position]])))</f>
        <v>0</v>
      </c>
      <c r="L290" t="b">
        <f>ISNUMBER(SEARCH("Universitätsbibliothek",UDE_Truth[[#This Row],[Position]]))</f>
        <v>0</v>
      </c>
      <c r="M290">
        <f>IF(COUNTIF(UDE_Found[Name],UDE_Truth[[#This Row],[Name]])=0,0,1)</f>
        <v>0</v>
      </c>
      <c r="N290">
        <f>IF(OR(UDE_Truth[[#This Row],[ohnePosition]],AND(UDE_Truth[[#This Row],[ohneInstitut]],UDE_Truth[[#This Row],[ohneWissPos]]),UDE_Truth[[#This Row],[Sachbearbeiter]],UDE_Truth[[#This Row],[Bibliothek]]),0,1)</f>
        <v>0</v>
      </c>
      <c r="O290" t="str">
        <f>IF(UDE_Truth[[#This Row],[zählt]],IF(ISBLANK(UDE_Truth[[#This Row],[dochGefundenGrund]]),UDE_Truth[[#This Row],[Gefunden]],1),"")</f>
        <v/>
      </c>
      <c r="P290">
        <f>IF(AND(UDE_Truth[[#This Row],[zähltAuto]],ISBLANK(UDE_Truth[[#This Row],[zähltNichtGrund]])),1,0)</f>
        <v>0</v>
      </c>
    </row>
    <row r="291" spans="1:18" x14ac:dyDescent="0.25">
      <c r="A291">
        <v>52949</v>
      </c>
      <c r="B291" t="s">
        <v>7035</v>
      </c>
      <c r="C291" t="s">
        <v>7036</v>
      </c>
      <c r="D291" t="s">
        <v>2</v>
      </c>
      <c r="E291" t="s">
        <v>7037</v>
      </c>
      <c r="F291" t="s">
        <v>7038</v>
      </c>
      <c r="G291" t="s">
        <v>1970</v>
      </c>
      <c r="H291" t="b">
        <f>LEN(UDE_Truth[[#This Row],[Position]])=0</f>
        <v>0</v>
      </c>
      <c r="I291" t="b">
        <f>LEN(UDE_Truth[[#This Row],[Institut]])=0</f>
        <v>0</v>
      </c>
      <c r="J291" t="b">
        <f>NOT(OR(ISNUMBER(SEARCH("wiss.",UDE_Truth[[#This Row],[Position]])),ISNUMBER(SEARCH("wissenschaftl",UDE_Truth[[#This Row],[Position]])),ISNUMBER(SEARCH("professor",UDE_Truth[[#This Row],[Position]]))))</f>
        <v>1</v>
      </c>
      <c r="K291" t="b">
        <f>OR(ISNUMBER(SEARCH("sachbearb",UDE_Truth[[#This Row],[Position]])),ISNUMBER(SEARCH("sachgebiet",UDE_Truth[[#This Row],[Position]])))</f>
        <v>0</v>
      </c>
      <c r="L291" t="b">
        <f>ISNUMBER(SEARCH("Universitätsbibliothek",UDE_Truth[[#This Row],[Position]]))</f>
        <v>0</v>
      </c>
      <c r="M291">
        <f>IF(COUNTIF(UDE_Found[Name],UDE_Truth[[#This Row],[Name]])=0,0,1)</f>
        <v>0</v>
      </c>
      <c r="N291">
        <f>IF(OR(UDE_Truth[[#This Row],[ohnePosition]],AND(UDE_Truth[[#This Row],[ohneInstitut]],UDE_Truth[[#This Row],[ohneWissPos]]),UDE_Truth[[#This Row],[Sachbearbeiter]],UDE_Truth[[#This Row],[Bibliothek]]),0,1)</f>
        <v>1</v>
      </c>
      <c r="O291" t="str">
        <f>IF(UDE_Truth[[#This Row],[zählt]],IF(ISBLANK(UDE_Truth[[#This Row],[dochGefundenGrund]]),UDE_Truth[[#This Row],[Gefunden]],1),"")</f>
        <v/>
      </c>
      <c r="P291">
        <f>IF(AND(UDE_Truth[[#This Row],[zähltAuto]],ISBLANK(UDE_Truth[[#This Row],[zähltNichtGrund]])),1,0)</f>
        <v>0</v>
      </c>
      <c r="Q291" t="s">
        <v>8296</v>
      </c>
    </row>
    <row r="292" spans="1:18" x14ac:dyDescent="0.25">
      <c r="A292">
        <v>60977</v>
      </c>
      <c r="B292" t="s">
        <v>5256</v>
      </c>
      <c r="C292" t="s">
        <v>7039</v>
      </c>
      <c r="D292" t="s">
        <v>7040</v>
      </c>
      <c r="E292" t="s">
        <v>2</v>
      </c>
      <c r="F292" t="s">
        <v>6422</v>
      </c>
      <c r="G292" t="s">
        <v>2</v>
      </c>
      <c r="H292" t="b">
        <f>LEN(UDE_Truth[[#This Row],[Position]])=0</f>
        <v>0</v>
      </c>
      <c r="I292" t="b">
        <f>LEN(UDE_Truth[[#This Row],[Institut]])=0</f>
        <v>1</v>
      </c>
      <c r="J292" t="b">
        <f>NOT(OR(ISNUMBER(SEARCH("wiss.",UDE_Truth[[#This Row],[Position]])),ISNUMBER(SEARCH("wissenschaftl",UDE_Truth[[#This Row],[Position]])),ISNUMBER(SEARCH("professor",UDE_Truth[[#This Row],[Position]]))))</f>
        <v>1</v>
      </c>
      <c r="K292" t="b">
        <f>OR(ISNUMBER(SEARCH("sachbearb",UDE_Truth[[#This Row],[Position]])),ISNUMBER(SEARCH("sachgebiet",UDE_Truth[[#This Row],[Position]])))</f>
        <v>0</v>
      </c>
      <c r="L292" t="b">
        <f>ISNUMBER(SEARCH("Universitätsbibliothek",UDE_Truth[[#This Row],[Position]]))</f>
        <v>0</v>
      </c>
      <c r="M292">
        <f>IF(COUNTIF(UDE_Found[Name],UDE_Truth[[#This Row],[Name]])=0,0,1)</f>
        <v>1</v>
      </c>
      <c r="N292">
        <f>IF(OR(UDE_Truth[[#This Row],[ohnePosition]],AND(UDE_Truth[[#This Row],[ohneInstitut]],UDE_Truth[[#This Row],[ohneWissPos]]),UDE_Truth[[#This Row],[Sachbearbeiter]],UDE_Truth[[#This Row],[Bibliothek]]),0,1)</f>
        <v>0</v>
      </c>
      <c r="O292" t="str">
        <f>IF(UDE_Truth[[#This Row],[zählt]],IF(ISBLANK(UDE_Truth[[#This Row],[dochGefundenGrund]]),UDE_Truth[[#This Row],[Gefunden]],1),"")</f>
        <v/>
      </c>
      <c r="P292">
        <f>IF(AND(UDE_Truth[[#This Row],[zähltAuto]],ISBLANK(UDE_Truth[[#This Row],[zähltNichtGrund]])),1,0)</f>
        <v>0</v>
      </c>
    </row>
    <row r="293" spans="1:18" x14ac:dyDescent="0.25">
      <c r="A293">
        <v>49414</v>
      </c>
      <c r="B293" t="s">
        <v>7041</v>
      </c>
      <c r="C293" t="s">
        <v>7042</v>
      </c>
      <c r="D293" t="s">
        <v>2</v>
      </c>
      <c r="E293" t="s">
        <v>2</v>
      </c>
      <c r="F293" t="s">
        <v>7043</v>
      </c>
      <c r="G293" t="s">
        <v>7044</v>
      </c>
      <c r="H293" t="b">
        <f>LEN(UDE_Truth[[#This Row],[Position]])=0</f>
        <v>0</v>
      </c>
      <c r="I293" t="b">
        <f>LEN(UDE_Truth[[#This Row],[Institut]])=0</f>
        <v>1</v>
      </c>
      <c r="J293" t="b">
        <f>NOT(OR(ISNUMBER(SEARCH("wiss.",UDE_Truth[[#This Row],[Position]])),ISNUMBER(SEARCH("wissenschaftl",UDE_Truth[[#This Row],[Position]])),ISNUMBER(SEARCH("professor",UDE_Truth[[#This Row],[Position]]))))</f>
        <v>0</v>
      </c>
      <c r="K293" t="b">
        <f>OR(ISNUMBER(SEARCH("sachbearb",UDE_Truth[[#This Row],[Position]])),ISNUMBER(SEARCH("sachgebiet",UDE_Truth[[#This Row],[Position]])))</f>
        <v>0</v>
      </c>
      <c r="L293" t="b">
        <f>ISNUMBER(SEARCH("Universitätsbibliothek",UDE_Truth[[#This Row],[Position]]))</f>
        <v>0</v>
      </c>
      <c r="M293">
        <f>IF(COUNTIF(UDE_Found[Name],UDE_Truth[[#This Row],[Name]])=0,0,1)</f>
        <v>0</v>
      </c>
      <c r="N293">
        <f>IF(OR(UDE_Truth[[#This Row],[ohnePosition]],AND(UDE_Truth[[#This Row],[ohneInstitut]],UDE_Truth[[#This Row],[ohneWissPos]]),UDE_Truth[[#This Row],[Sachbearbeiter]],UDE_Truth[[#This Row],[Bibliothek]]),0,1)</f>
        <v>1</v>
      </c>
      <c r="O293" t="str">
        <f>IF(UDE_Truth[[#This Row],[zählt]],IF(ISBLANK(UDE_Truth[[#This Row],[dochGefundenGrund]]),UDE_Truth[[#This Row],[Gefunden]],1),"")</f>
        <v/>
      </c>
      <c r="P293">
        <f>IF(AND(UDE_Truth[[#This Row],[zähltAuto]],ISBLANK(UDE_Truth[[#This Row],[zähltNichtGrund]])),1,0)</f>
        <v>0</v>
      </c>
      <c r="Q293" t="s">
        <v>8274</v>
      </c>
    </row>
    <row r="294" spans="1:18" x14ac:dyDescent="0.25">
      <c r="A294">
        <v>53356</v>
      </c>
      <c r="B294" t="s">
        <v>7045</v>
      </c>
      <c r="C294" t="s">
        <v>5245</v>
      </c>
      <c r="D294" t="s">
        <v>7046</v>
      </c>
      <c r="E294" t="s">
        <v>6341</v>
      </c>
      <c r="F294" t="s">
        <v>7047</v>
      </c>
      <c r="G294" t="s">
        <v>519</v>
      </c>
      <c r="H294" t="b">
        <f>LEN(UDE_Truth[[#This Row],[Position]])=0</f>
        <v>0</v>
      </c>
      <c r="I294" t="b">
        <f>LEN(UDE_Truth[[#This Row],[Institut]])=0</f>
        <v>0</v>
      </c>
      <c r="J294" t="b">
        <f>NOT(OR(ISNUMBER(SEARCH("wiss.",UDE_Truth[[#This Row],[Position]])),ISNUMBER(SEARCH("wissenschaftl",UDE_Truth[[#This Row],[Position]])),ISNUMBER(SEARCH("professor",UDE_Truth[[#This Row],[Position]]))))</f>
        <v>1</v>
      </c>
      <c r="K294" t="b">
        <f>OR(ISNUMBER(SEARCH("sachbearb",UDE_Truth[[#This Row],[Position]])),ISNUMBER(SEARCH("sachgebiet",UDE_Truth[[#This Row],[Position]])))</f>
        <v>0</v>
      </c>
      <c r="L294" t="b">
        <f>ISNUMBER(SEARCH("Universitätsbibliothek",UDE_Truth[[#This Row],[Position]]))</f>
        <v>0</v>
      </c>
      <c r="M294">
        <f>IF(COUNTIF(UDE_Found[Name],UDE_Truth[[#This Row],[Name]])=0,0,1)</f>
        <v>0</v>
      </c>
      <c r="N294">
        <f>IF(OR(UDE_Truth[[#This Row],[ohnePosition]],AND(UDE_Truth[[#This Row],[ohneInstitut]],UDE_Truth[[#This Row],[ohneWissPos]]),UDE_Truth[[#This Row],[Sachbearbeiter]],UDE_Truth[[#This Row],[Bibliothek]]),0,1)</f>
        <v>1</v>
      </c>
      <c r="O294">
        <f>IF(UDE_Truth[[#This Row],[zählt]],IF(ISBLANK(UDE_Truth[[#This Row],[dochGefundenGrund]]),UDE_Truth[[#This Row],[Gefunden]],1),"")</f>
        <v>1</v>
      </c>
      <c r="P294">
        <f>IF(AND(UDE_Truth[[#This Row],[zähltAuto]],ISBLANK(UDE_Truth[[#This Row],[zähltNichtGrund]])),1,0)</f>
        <v>1</v>
      </c>
      <c r="R294" t="s">
        <v>8105</v>
      </c>
    </row>
    <row r="295" spans="1:18" x14ac:dyDescent="0.25">
      <c r="A295">
        <v>12274</v>
      </c>
      <c r="B295" t="s">
        <v>5263</v>
      </c>
      <c r="C295" t="s">
        <v>5264</v>
      </c>
      <c r="D295" t="s">
        <v>7048</v>
      </c>
      <c r="E295" t="s">
        <v>7049</v>
      </c>
      <c r="F295" t="s">
        <v>7050</v>
      </c>
      <c r="G295" t="s">
        <v>0</v>
      </c>
      <c r="H295" t="b">
        <f>LEN(UDE_Truth[[#This Row],[Position]])=0</f>
        <v>0</v>
      </c>
      <c r="I295" t="b">
        <f>LEN(UDE_Truth[[#This Row],[Institut]])=0</f>
        <v>0</v>
      </c>
      <c r="J295" t="b">
        <f>NOT(OR(ISNUMBER(SEARCH("wiss.",UDE_Truth[[#This Row],[Position]])),ISNUMBER(SEARCH("wissenschaftl",UDE_Truth[[#This Row],[Position]])),ISNUMBER(SEARCH("professor",UDE_Truth[[#This Row],[Position]]))))</f>
        <v>1</v>
      </c>
      <c r="K295" t="b">
        <f>OR(ISNUMBER(SEARCH("sachbearb",UDE_Truth[[#This Row],[Position]])),ISNUMBER(SEARCH("sachgebiet",UDE_Truth[[#This Row],[Position]])))</f>
        <v>0</v>
      </c>
      <c r="L295" t="b">
        <f>ISNUMBER(SEARCH("Universitätsbibliothek",UDE_Truth[[#This Row],[Position]]))</f>
        <v>0</v>
      </c>
      <c r="M295">
        <f>IF(COUNTIF(UDE_Found[Name],UDE_Truth[[#This Row],[Name]])=0,0,1)</f>
        <v>1</v>
      </c>
      <c r="N295">
        <f>IF(OR(UDE_Truth[[#This Row],[ohnePosition]],AND(UDE_Truth[[#This Row],[ohneInstitut]],UDE_Truth[[#This Row],[ohneWissPos]]),UDE_Truth[[#This Row],[Sachbearbeiter]],UDE_Truth[[#This Row],[Bibliothek]]),0,1)</f>
        <v>1</v>
      </c>
      <c r="O295">
        <f>IF(UDE_Truth[[#This Row],[zählt]],IF(ISBLANK(UDE_Truth[[#This Row],[dochGefundenGrund]]),UDE_Truth[[#This Row],[Gefunden]],1),"")</f>
        <v>1</v>
      </c>
      <c r="P295">
        <f>IF(AND(UDE_Truth[[#This Row],[zähltAuto]],ISBLANK(UDE_Truth[[#This Row],[zähltNichtGrund]])),1,0)</f>
        <v>1</v>
      </c>
    </row>
    <row r="296" spans="1:18" x14ac:dyDescent="0.25">
      <c r="A296">
        <v>59035</v>
      </c>
      <c r="B296" t="s">
        <v>7051</v>
      </c>
      <c r="C296" t="s">
        <v>7052</v>
      </c>
      <c r="D296" t="s">
        <v>2</v>
      </c>
      <c r="E296" t="s">
        <v>6505</v>
      </c>
      <c r="F296" t="s">
        <v>7053</v>
      </c>
      <c r="G296" t="s">
        <v>2</v>
      </c>
      <c r="H296" t="b">
        <f>LEN(UDE_Truth[[#This Row],[Position]])=0</f>
        <v>0</v>
      </c>
      <c r="I296" t="b">
        <f>LEN(UDE_Truth[[#This Row],[Institut]])=0</f>
        <v>0</v>
      </c>
      <c r="J296" t="b">
        <f>NOT(OR(ISNUMBER(SEARCH("wiss.",UDE_Truth[[#This Row],[Position]])),ISNUMBER(SEARCH("wissenschaftl",UDE_Truth[[#This Row],[Position]])),ISNUMBER(SEARCH("professor",UDE_Truth[[#This Row],[Position]]))))</f>
        <v>1</v>
      </c>
      <c r="K296" t="b">
        <f>OR(ISNUMBER(SEARCH("sachbearb",UDE_Truth[[#This Row],[Position]])),ISNUMBER(SEARCH("sachgebiet",UDE_Truth[[#This Row],[Position]])))</f>
        <v>1</v>
      </c>
      <c r="L296" t="b">
        <f>ISNUMBER(SEARCH("Universitätsbibliothek",UDE_Truth[[#This Row],[Position]]))</f>
        <v>0</v>
      </c>
      <c r="M296">
        <f>IF(COUNTIF(UDE_Found[Name],UDE_Truth[[#This Row],[Name]])=0,0,1)</f>
        <v>0</v>
      </c>
      <c r="N296">
        <f>IF(OR(UDE_Truth[[#This Row],[ohnePosition]],AND(UDE_Truth[[#This Row],[ohneInstitut]],UDE_Truth[[#This Row],[ohneWissPos]]),UDE_Truth[[#This Row],[Sachbearbeiter]],UDE_Truth[[#This Row],[Bibliothek]]),0,1)</f>
        <v>0</v>
      </c>
      <c r="O296" t="str">
        <f>IF(UDE_Truth[[#This Row],[zählt]],IF(ISBLANK(UDE_Truth[[#This Row],[dochGefundenGrund]]),UDE_Truth[[#This Row],[Gefunden]],1),"")</f>
        <v/>
      </c>
      <c r="P296">
        <f>IF(AND(UDE_Truth[[#This Row],[zähltAuto]],ISBLANK(UDE_Truth[[#This Row],[zähltNichtGrund]])),1,0)</f>
        <v>0</v>
      </c>
    </row>
    <row r="297" spans="1:18" x14ac:dyDescent="0.25">
      <c r="A297">
        <v>3262</v>
      </c>
      <c r="B297" t="s">
        <v>5266</v>
      </c>
      <c r="C297" t="s">
        <v>7054</v>
      </c>
      <c r="D297" t="s">
        <v>7055</v>
      </c>
      <c r="E297" t="s">
        <v>2</v>
      </c>
      <c r="F297" t="s">
        <v>7056</v>
      </c>
      <c r="G297" t="s">
        <v>7057</v>
      </c>
      <c r="H297" t="b">
        <f>LEN(UDE_Truth[[#This Row],[Position]])=0</f>
        <v>0</v>
      </c>
      <c r="I297" t="b">
        <f>LEN(UDE_Truth[[#This Row],[Institut]])=0</f>
        <v>1</v>
      </c>
      <c r="J297" t="b">
        <f>NOT(OR(ISNUMBER(SEARCH("wiss.",UDE_Truth[[#This Row],[Position]])),ISNUMBER(SEARCH("wissenschaftl",UDE_Truth[[#This Row],[Position]])),ISNUMBER(SEARCH("professor",UDE_Truth[[#This Row],[Position]]))))</f>
        <v>1</v>
      </c>
      <c r="K297" t="b">
        <f>OR(ISNUMBER(SEARCH("sachbearb",UDE_Truth[[#This Row],[Position]])),ISNUMBER(SEARCH("sachgebiet",UDE_Truth[[#This Row],[Position]])))</f>
        <v>0</v>
      </c>
      <c r="L297" t="b">
        <f>ISNUMBER(SEARCH("Universitätsbibliothek",UDE_Truth[[#This Row],[Position]]))</f>
        <v>0</v>
      </c>
      <c r="M297">
        <f>IF(COUNTIF(UDE_Found[Name],UDE_Truth[[#This Row],[Name]])=0,0,1)</f>
        <v>1</v>
      </c>
      <c r="N297">
        <f>IF(OR(UDE_Truth[[#This Row],[ohnePosition]],AND(UDE_Truth[[#This Row],[ohneInstitut]],UDE_Truth[[#This Row],[ohneWissPos]]),UDE_Truth[[#This Row],[Sachbearbeiter]],UDE_Truth[[#This Row],[Bibliothek]]),0,1)</f>
        <v>0</v>
      </c>
      <c r="O297" t="str">
        <f>IF(UDE_Truth[[#This Row],[zählt]],IF(ISBLANK(UDE_Truth[[#This Row],[dochGefundenGrund]]),UDE_Truth[[#This Row],[Gefunden]],1),"")</f>
        <v/>
      </c>
      <c r="P297">
        <f>IF(AND(UDE_Truth[[#This Row],[zähltAuto]],ISBLANK(UDE_Truth[[#This Row],[zähltNichtGrund]])),1,0)</f>
        <v>0</v>
      </c>
    </row>
    <row r="298" spans="1:18" x14ac:dyDescent="0.25">
      <c r="A298">
        <v>51130</v>
      </c>
      <c r="B298" t="s">
        <v>7058</v>
      </c>
      <c r="C298" t="s">
        <v>7059</v>
      </c>
      <c r="D298" t="s">
        <v>2</v>
      </c>
      <c r="E298" t="s">
        <v>2</v>
      </c>
      <c r="F298" t="s">
        <v>2</v>
      </c>
      <c r="G298" t="s">
        <v>1569</v>
      </c>
      <c r="H298" t="b">
        <f>LEN(UDE_Truth[[#This Row],[Position]])=0</f>
        <v>1</v>
      </c>
      <c r="I298" t="b">
        <f>LEN(UDE_Truth[[#This Row],[Institut]])=0</f>
        <v>1</v>
      </c>
      <c r="J298" t="b">
        <f>NOT(OR(ISNUMBER(SEARCH("wiss.",UDE_Truth[[#This Row],[Position]])),ISNUMBER(SEARCH("wissenschaftl",UDE_Truth[[#This Row],[Position]])),ISNUMBER(SEARCH("professor",UDE_Truth[[#This Row],[Position]]))))</f>
        <v>1</v>
      </c>
      <c r="K298" t="b">
        <f>OR(ISNUMBER(SEARCH("sachbearb",UDE_Truth[[#This Row],[Position]])),ISNUMBER(SEARCH("sachgebiet",UDE_Truth[[#This Row],[Position]])))</f>
        <v>0</v>
      </c>
      <c r="L298" t="b">
        <f>ISNUMBER(SEARCH("Universitätsbibliothek",UDE_Truth[[#This Row],[Position]]))</f>
        <v>0</v>
      </c>
      <c r="M298">
        <f>IF(COUNTIF(UDE_Found[Name],UDE_Truth[[#This Row],[Name]])=0,0,1)</f>
        <v>0</v>
      </c>
      <c r="N298">
        <f>IF(OR(UDE_Truth[[#This Row],[ohnePosition]],AND(UDE_Truth[[#This Row],[ohneInstitut]],UDE_Truth[[#This Row],[ohneWissPos]]),UDE_Truth[[#This Row],[Sachbearbeiter]],UDE_Truth[[#This Row],[Bibliothek]]),0,1)</f>
        <v>0</v>
      </c>
      <c r="O298" t="str">
        <f>IF(UDE_Truth[[#This Row],[zählt]],IF(ISBLANK(UDE_Truth[[#This Row],[dochGefundenGrund]]),UDE_Truth[[#This Row],[Gefunden]],1),"")</f>
        <v/>
      </c>
      <c r="P298">
        <f>IF(AND(UDE_Truth[[#This Row],[zähltAuto]],ISBLANK(UDE_Truth[[#This Row],[zähltNichtGrund]])),1,0)</f>
        <v>0</v>
      </c>
    </row>
    <row r="299" spans="1:18" x14ac:dyDescent="0.25">
      <c r="A299">
        <v>58513</v>
      </c>
      <c r="B299" t="s">
        <v>7060</v>
      </c>
      <c r="C299" t="s">
        <v>7061</v>
      </c>
      <c r="D299" t="s">
        <v>2</v>
      </c>
      <c r="E299" t="s">
        <v>6461</v>
      </c>
      <c r="F299" t="s">
        <v>7062</v>
      </c>
      <c r="G299" t="s">
        <v>2</v>
      </c>
      <c r="H299" t="b">
        <f>LEN(UDE_Truth[[#This Row],[Position]])=0</f>
        <v>0</v>
      </c>
      <c r="I299" t="b">
        <f>LEN(UDE_Truth[[#This Row],[Institut]])=0</f>
        <v>0</v>
      </c>
      <c r="J299" t="b">
        <f>NOT(OR(ISNUMBER(SEARCH("wiss.",UDE_Truth[[#This Row],[Position]])),ISNUMBER(SEARCH("wissenschaftl",UDE_Truth[[#This Row],[Position]])),ISNUMBER(SEARCH("professor",UDE_Truth[[#This Row],[Position]]))))</f>
        <v>1</v>
      </c>
      <c r="K299" t="b">
        <f>OR(ISNUMBER(SEARCH("sachbearb",UDE_Truth[[#This Row],[Position]])),ISNUMBER(SEARCH("sachgebiet",UDE_Truth[[#This Row],[Position]])))</f>
        <v>0</v>
      </c>
      <c r="L299" t="b">
        <f>ISNUMBER(SEARCH("Universitätsbibliothek",UDE_Truth[[#This Row],[Position]]))</f>
        <v>0</v>
      </c>
      <c r="M299">
        <f>IF(COUNTIF(UDE_Found[Name],UDE_Truth[[#This Row],[Name]])=0,0,1)</f>
        <v>0</v>
      </c>
      <c r="N299">
        <f>IF(OR(UDE_Truth[[#This Row],[ohnePosition]],AND(UDE_Truth[[#This Row],[ohneInstitut]],UDE_Truth[[#This Row],[ohneWissPos]]),UDE_Truth[[#This Row],[Sachbearbeiter]],UDE_Truth[[#This Row],[Bibliothek]]),0,1)</f>
        <v>1</v>
      </c>
      <c r="O299" t="str">
        <f>IF(UDE_Truth[[#This Row],[zählt]],IF(ISBLANK(UDE_Truth[[#This Row],[dochGefundenGrund]]),UDE_Truth[[#This Row],[Gefunden]],1),"")</f>
        <v/>
      </c>
      <c r="P299">
        <f>IF(AND(UDE_Truth[[#This Row],[zähltAuto]],ISBLANK(UDE_Truth[[#This Row],[zähltNichtGrund]])),1,0)</f>
        <v>0</v>
      </c>
      <c r="Q299" t="s">
        <v>6508</v>
      </c>
    </row>
    <row r="300" spans="1:18" x14ac:dyDescent="0.25">
      <c r="A300">
        <v>5828</v>
      </c>
      <c r="B300" t="s">
        <v>865</v>
      </c>
      <c r="C300" t="s">
        <v>7063</v>
      </c>
      <c r="D300" t="s">
        <v>2</v>
      </c>
      <c r="E300" t="s">
        <v>6889</v>
      </c>
      <c r="F300" t="s">
        <v>6890</v>
      </c>
      <c r="G300" t="s">
        <v>2</v>
      </c>
      <c r="H300" t="b">
        <f>LEN(UDE_Truth[[#This Row],[Position]])=0</f>
        <v>0</v>
      </c>
      <c r="I300" t="b">
        <f>LEN(UDE_Truth[[#This Row],[Institut]])=0</f>
        <v>0</v>
      </c>
      <c r="J300" t="b">
        <f>NOT(OR(ISNUMBER(SEARCH("wiss.",UDE_Truth[[#This Row],[Position]])),ISNUMBER(SEARCH("wissenschaftl",UDE_Truth[[#This Row],[Position]])),ISNUMBER(SEARCH("professor",UDE_Truth[[#This Row],[Position]]))))</f>
        <v>1</v>
      </c>
      <c r="K300" t="b">
        <f>OR(ISNUMBER(SEARCH("sachbearb",UDE_Truth[[#This Row],[Position]])),ISNUMBER(SEARCH("sachgebiet",UDE_Truth[[#This Row],[Position]])))</f>
        <v>0</v>
      </c>
      <c r="L300" t="b">
        <f>ISNUMBER(SEARCH("Universitätsbibliothek",UDE_Truth[[#This Row],[Position]]))</f>
        <v>0</v>
      </c>
      <c r="M300">
        <f>IF(COUNTIF(UDE_Found[Name],UDE_Truth[[#This Row],[Name]])=0,0,1)</f>
        <v>1</v>
      </c>
      <c r="N300">
        <f>IF(OR(UDE_Truth[[#This Row],[ohnePosition]],AND(UDE_Truth[[#This Row],[ohneInstitut]],UDE_Truth[[#This Row],[ohneWissPos]]),UDE_Truth[[#This Row],[Sachbearbeiter]],UDE_Truth[[#This Row],[Bibliothek]]),0,1)</f>
        <v>1</v>
      </c>
      <c r="O300">
        <f>IF(UDE_Truth[[#This Row],[zählt]],IF(ISBLANK(UDE_Truth[[#This Row],[dochGefundenGrund]]),UDE_Truth[[#This Row],[Gefunden]],1),"")</f>
        <v>1</v>
      </c>
      <c r="P300">
        <f>IF(AND(UDE_Truth[[#This Row],[zähltAuto]],ISBLANK(UDE_Truth[[#This Row],[zähltNichtGrund]])),1,0)</f>
        <v>1</v>
      </c>
    </row>
    <row r="301" spans="1:18" x14ac:dyDescent="0.25">
      <c r="A301">
        <v>54582</v>
      </c>
      <c r="B301" t="s">
        <v>5276</v>
      </c>
      <c r="C301" t="s">
        <v>7064</v>
      </c>
      <c r="D301" t="s">
        <v>2</v>
      </c>
      <c r="E301" t="s">
        <v>6246</v>
      </c>
      <c r="F301" t="s">
        <v>7065</v>
      </c>
      <c r="G301" t="s">
        <v>80</v>
      </c>
      <c r="H301" t="b">
        <f>LEN(UDE_Truth[[#This Row],[Position]])=0</f>
        <v>0</v>
      </c>
      <c r="I301" t="b">
        <f>LEN(UDE_Truth[[#This Row],[Institut]])=0</f>
        <v>0</v>
      </c>
      <c r="J301" t="b">
        <f>NOT(OR(ISNUMBER(SEARCH("wiss.",UDE_Truth[[#This Row],[Position]])),ISNUMBER(SEARCH("wissenschaftl",UDE_Truth[[#This Row],[Position]])),ISNUMBER(SEARCH("professor",UDE_Truth[[#This Row],[Position]]))))</f>
        <v>0</v>
      </c>
      <c r="K301" t="b">
        <f>OR(ISNUMBER(SEARCH("sachbearb",UDE_Truth[[#This Row],[Position]])),ISNUMBER(SEARCH("sachgebiet",UDE_Truth[[#This Row],[Position]])))</f>
        <v>0</v>
      </c>
      <c r="L301" t="b">
        <f>ISNUMBER(SEARCH("Universitätsbibliothek",UDE_Truth[[#This Row],[Position]]))</f>
        <v>0</v>
      </c>
      <c r="M301">
        <f>IF(COUNTIF(UDE_Found[Name],UDE_Truth[[#This Row],[Name]])=0,0,1)</f>
        <v>1</v>
      </c>
      <c r="N301">
        <f>IF(OR(UDE_Truth[[#This Row],[ohnePosition]],AND(UDE_Truth[[#This Row],[ohneInstitut]],UDE_Truth[[#This Row],[ohneWissPos]]),UDE_Truth[[#This Row],[Sachbearbeiter]],UDE_Truth[[#This Row],[Bibliothek]]),0,1)</f>
        <v>1</v>
      </c>
      <c r="O301">
        <f>IF(UDE_Truth[[#This Row],[zählt]],IF(ISBLANK(UDE_Truth[[#This Row],[dochGefundenGrund]]),UDE_Truth[[#This Row],[Gefunden]],1),"")</f>
        <v>1</v>
      </c>
      <c r="P301">
        <f>IF(AND(UDE_Truth[[#This Row],[zähltAuto]],ISBLANK(UDE_Truth[[#This Row],[zähltNichtGrund]])),1,0)</f>
        <v>1</v>
      </c>
    </row>
    <row r="302" spans="1:18" x14ac:dyDescent="0.25">
      <c r="A302">
        <v>61933</v>
      </c>
      <c r="B302" t="s">
        <v>5277</v>
      </c>
      <c r="C302" t="s">
        <v>5278</v>
      </c>
      <c r="D302" t="s">
        <v>2</v>
      </c>
      <c r="E302" t="s">
        <v>2</v>
      </c>
      <c r="F302" t="s">
        <v>7066</v>
      </c>
      <c r="G302" t="s">
        <v>152</v>
      </c>
      <c r="H302" t="b">
        <f>LEN(UDE_Truth[[#This Row],[Position]])=0</f>
        <v>0</v>
      </c>
      <c r="I302" t="b">
        <f>LEN(UDE_Truth[[#This Row],[Institut]])=0</f>
        <v>1</v>
      </c>
      <c r="J302" t="b">
        <f>NOT(OR(ISNUMBER(SEARCH("wiss.",UDE_Truth[[#This Row],[Position]])),ISNUMBER(SEARCH("wissenschaftl",UDE_Truth[[#This Row],[Position]])),ISNUMBER(SEARCH("professor",UDE_Truth[[#This Row],[Position]]))))</f>
        <v>0</v>
      </c>
      <c r="K302" t="b">
        <f>OR(ISNUMBER(SEARCH("sachbearb",UDE_Truth[[#This Row],[Position]])),ISNUMBER(SEARCH("sachgebiet",UDE_Truth[[#This Row],[Position]])))</f>
        <v>0</v>
      </c>
      <c r="L302" t="b">
        <f>ISNUMBER(SEARCH("Universitätsbibliothek",UDE_Truth[[#This Row],[Position]]))</f>
        <v>0</v>
      </c>
      <c r="M302">
        <f>IF(COUNTIF(UDE_Found[Name],UDE_Truth[[#This Row],[Name]])=0,0,1)</f>
        <v>1</v>
      </c>
      <c r="N302">
        <f>IF(OR(UDE_Truth[[#This Row],[ohnePosition]],AND(UDE_Truth[[#This Row],[ohneInstitut]],UDE_Truth[[#This Row],[ohneWissPos]]),UDE_Truth[[#This Row],[Sachbearbeiter]],UDE_Truth[[#This Row],[Bibliothek]]),0,1)</f>
        <v>1</v>
      </c>
      <c r="O302">
        <f>IF(UDE_Truth[[#This Row],[zählt]],IF(ISBLANK(UDE_Truth[[#This Row],[dochGefundenGrund]]),UDE_Truth[[#This Row],[Gefunden]],1),"")</f>
        <v>1</v>
      </c>
      <c r="P302">
        <f>IF(AND(UDE_Truth[[#This Row],[zähltAuto]],ISBLANK(UDE_Truth[[#This Row],[zähltNichtGrund]])),1,0)</f>
        <v>1</v>
      </c>
    </row>
    <row r="303" spans="1:18" x14ac:dyDescent="0.25">
      <c r="A303">
        <v>49966</v>
      </c>
      <c r="B303" t="s">
        <v>7067</v>
      </c>
      <c r="C303" t="s">
        <v>7068</v>
      </c>
      <c r="D303" t="s">
        <v>2</v>
      </c>
      <c r="E303" t="s">
        <v>6540</v>
      </c>
      <c r="F303" t="s">
        <v>6541</v>
      </c>
      <c r="G303" t="s">
        <v>7069</v>
      </c>
      <c r="H303" t="b">
        <f>LEN(UDE_Truth[[#This Row],[Position]])=0</f>
        <v>0</v>
      </c>
      <c r="I303" t="b">
        <f>LEN(UDE_Truth[[#This Row],[Institut]])=0</f>
        <v>0</v>
      </c>
      <c r="J303" t="b">
        <f>NOT(OR(ISNUMBER(SEARCH("wiss.",UDE_Truth[[#This Row],[Position]])),ISNUMBER(SEARCH("wissenschaftl",UDE_Truth[[#This Row],[Position]])),ISNUMBER(SEARCH("professor",UDE_Truth[[#This Row],[Position]]))))</f>
        <v>0</v>
      </c>
      <c r="K303" t="b">
        <f>OR(ISNUMBER(SEARCH("sachbearb",UDE_Truth[[#This Row],[Position]])),ISNUMBER(SEARCH("sachgebiet",UDE_Truth[[#This Row],[Position]])))</f>
        <v>0</v>
      </c>
      <c r="L303" t="b">
        <f>ISNUMBER(SEARCH("Universitätsbibliothek",UDE_Truth[[#This Row],[Position]]))</f>
        <v>0</v>
      </c>
      <c r="M303">
        <f>IF(COUNTIF(UDE_Found[Name],UDE_Truth[[#This Row],[Name]])=0,0,1)</f>
        <v>0</v>
      </c>
      <c r="N303">
        <f>IF(OR(UDE_Truth[[#This Row],[ohnePosition]],AND(UDE_Truth[[#This Row],[ohneInstitut]],UDE_Truth[[#This Row],[ohneWissPos]]),UDE_Truth[[#This Row],[Sachbearbeiter]],UDE_Truth[[#This Row],[Bibliothek]]),0,1)</f>
        <v>1</v>
      </c>
      <c r="O303" t="str">
        <f>IF(UDE_Truth[[#This Row],[zählt]],IF(ISBLANK(UDE_Truth[[#This Row],[dochGefundenGrund]]),UDE_Truth[[#This Row],[Gefunden]],1),"")</f>
        <v/>
      </c>
      <c r="P303">
        <f>IF(AND(UDE_Truth[[#This Row],[zähltAuto]],ISBLANK(UDE_Truth[[#This Row],[zähltNichtGrund]])),1,0)</f>
        <v>0</v>
      </c>
      <c r="Q303" t="s">
        <v>8274</v>
      </c>
    </row>
    <row r="304" spans="1:18" x14ac:dyDescent="0.25">
      <c r="A304">
        <v>55603</v>
      </c>
      <c r="B304" t="s">
        <v>5280</v>
      </c>
      <c r="C304" t="s">
        <v>5281</v>
      </c>
      <c r="D304" t="s">
        <v>2</v>
      </c>
      <c r="E304" t="s">
        <v>2</v>
      </c>
      <c r="F304" t="s">
        <v>7070</v>
      </c>
      <c r="G304" t="s">
        <v>191</v>
      </c>
      <c r="H304" t="b">
        <f>LEN(UDE_Truth[[#This Row],[Position]])=0</f>
        <v>0</v>
      </c>
      <c r="I304" t="b">
        <f>LEN(UDE_Truth[[#This Row],[Institut]])=0</f>
        <v>1</v>
      </c>
      <c r="J304" t="b">
        <f>NOT(OR(ISNUMBER(SEARCH("wiss.",UDE_Truth[[#This Row],[Position]])),ISNUMBER(SEARCH("wissenschaftl",UDE_Truth[[#This Row],[Position]])),ISNUMBER(SEARCH("professor",UDE_Truth[[#This Row],[Position]]))))</f>
        <v>0</v>
      </c>
      <c r="K304" t="b">
        <f>OR(ISNUMBER(SEARCH("sachbearb",UDE_Truth[[#This Row],[Position]])),ISNUMBER(SEARCH("sachgebiet",UDE_Truth[[#This Row],[Position]])))</f>
        <v>0</v>
      </c>
      <c r="L304" t="b">
        <f>ISNUMBER(SEARCH("Universitätsbibliothek",UDE_Truth[[#This Row],[Position]]))</f>
        <v>0</v>
      </c>
      <c r="M304">
        <f>IF(COUNTIF(UDE_Found[Name],UDE_Truth[[#This Row],[Name]])=0,0,1)</f>
        <v>1</v>
      </c>
      <c r="N304">
        <f>IF(OR(UDE_Truth[[#This Row],[ohnePosition]],AND(UDE_Truth[[#This Row],[ohneInstitut]],UDE_Truth[[#This Row],[ohneWissPos]]),UDE_Truth[[#This Row],[Sachbearbeiter]],UDE_Truth[[#This Row],[Bibliothek]]),0,1)</f>
        <v>1</v>
      </c>
      <c r="O304">
        <f>IF(UDE_Truth[[#This Row],[zählt]],IF(ISBLANK(UDE_Truth[[#This Row],[dochGefundenGrund]]),UDE_Truth[[#This Row],[Gefunden]],1),"")</f>
        <v>1</v>
      </c>
      <c r="P304">
        <f>IF(AND(UDE_Truth[[#This Row],[zähltAuto]],ISBLANK(UDE_Truth[[#This Row],[zähltNichtGrund]])),1,0)</f>
        <v>1</v>
      </c>
    </row>
    <row r="305" spans="1:20" x14ac:dyDescent="0.25">
      <c r="A305">
        <v>3304</v>
      </c>
      <c r="B305" t="s">
        <v>7071</v>
      </c>
      <c r="C305" t="s">
        <v>7072</v>
      </c>
      <c r="D305" t="s">
        <v>2</v>
      </c>
      <c r="E305" t="s">
        <v>2</v>
      </c>
      <c r="F305" t="s">
        <v>2</v>
      </c>
      <c r="G305" t="s">
        <v>3265</v>
      </c>
      <c r="H305" t="b">
        <f>LEN(UDE_Truth[[#This Row],[Position]])=0</f>
        <v>1</v>
      </c>
      <c r="I305" t="b">
        <f>LEN(UDE_Truth[[#This Row],[Institut]])=0</f>
        <v>1</v>
      </c>
      <c r="J305" t="b">
        <f>NOT(OR(ISNUMBER(SEARCH("wiss.",UDE_Truth[[#This Row],[Position]])),ISNUMBER(SEARCH("wissenschaftl",UDE_Truth[[#This Row],[Position]])),ISNUMBER(SEARCH("professor",UDE_Truth[[#This Row],[Position]]))))</f>
        <v>1</v>
      </c>
      <c r="K305" t="b">
        <f>OR(ISNUMBER(SEARCH("sachbearb",UDE_Truth[[#This Row],[Position]])),ISNUMBER(SEARCH("sachgebiet",UDE_Truth[[#This Row],[Position]])))</f>
        <v>0</v>
      </c>
      <c r="L305" t="b">
        <f>ISNUMBER(SEARCH("Universitätsbibliothek",UDE_Truth[[#This Row],[Position]]))</f>
        <v>0</v>
      </c>
      <c r="M305">
        <f>IF(COUNTIF(UDE_Found[Name],UDE_Truth[[#This Row],[Name]])=0,0,1)</f>
        <v>0</v>
      </c>
      <c r="N305">
        <f>IF(OR(UDE_Truth[[#This Row],[ohnePosition]],AND(UDE_Truth[[#This Row],[ohneInstitut]],UDE_Truth[[#This Row],[ohneWissPos]]),UDE_Truth[[#This Row],[Sachbearbeiter]],UDE_Truth[[#This Row],[Bibliothek]]),0,1)</f>
        <v>0</v>
      </c>
      <c r="O305" t="str">
        <f>IF(UDE_Truth[[#This Row],[zählt]],IF(ISBLANK(UDE_Truth[[#This Row],[dochGefundenGrund]]),UDE_Truth[[#This Row],[Gefunden]],1),"")</f>
        <v/>
      </c>
      <c r="P305">
        <f>IF(AND(UDE_Truth[[#This Row],[zähltAuto]],ISBLANK(UDE_Truth[[#This Row],[zähltNichtGrund]])),1,0)</f>
        <v>0</v>
      </c>
    </row>
    <row r="306" spans="1:20" x14ac:dyDescent="0.25">
      <c r="A306">
        <v>62531</v>
      </c>
      <c r="B306" t="s">
        <v>7073</v>
      </c>
      <c r="C306" t="s">
        <v>7074</v>
      </c>
      <c r="D306" t="s">
        <v>2</v>
      </c>
      <c r="E306" t="s">
        <v>2</v>
      </c>
      <c r="F306" t="s">
        <v>6329</v>
      </c>
      <c r="G306" t="s">
        <v>152</v>
      </c>
      <c r="H306" t="b">
        <f>LEN(UDE_Truth[[#This Row],[Position]])=0</f>
        <v>0</v>
      </c>
      <c r="I306" t="b">
        <f>LEN(UDE_Truth[[#This Row],[Institut]])=0</f>
        <v>1</v>
      </c>
      <c r="J306" t="b">
        <f>NOT(OR(ISNUMBER(SEARCH("wiss.",UDE_Truth[[#This Row],[Position]])),ISNUMBER(SEARCH("wissenschaftl",UDE_Truth[[#This Row],[Position]])),ISNUMBER(SEARCH("professor",UDE_Truth[[#This Row],[Position]]))))</f>
        <v>0</v>
      </c>
      <c r="K306" t="b">
        <f>OR(ISNUMBER(SEARCH("sachbearb",UDE_Truth[[#This Row],[Position]])),ISNUMBER(SEARCH("sachgebiet",UDE_Truth[[#This Row],[Position]])))</f>
        <v>0</v>
      </c>
      <c r="L306" t="b">
        <f>ISNUMBER(SEARCH("Universitätsbibliothek",UDE_Truth[[#This Row],[Position]]))</f>
        <v>0</v>
      </c>
      <c r="M306">
        <f>IF(COUNTIF(UDE_Found[Name],UDE_Truth[[#This Row],[Name]])=0,0,1)</f>
        <v>0</v>
      </c>
      <c r="N306">
        <f>IF(OR(UDE_Truth[[#This Row],[ohnePosition]],AND(UDE_Truth[[#This Row],[ohneInstitut]],UDE_Truth[[#This Row],[ohneWissPos]]),UDE_Truth[[#This Row],[Sachbearbeiter]],UDE_Truth[[#This Row],[Bibliothek]]),0,1)</f>
        <v>1</v>
      </c>
      <c r="O306" t="str">
        <f>IF(UDE_Truth[[#This Row],[zählt]],IF(ISBLANK(UDE_Truth[[#This Row],[dochGefundenGrund]]),UDE_Truth[[#This Row],[Gefunden]],1),"")</f>
        <v/>
      </c>
      <c r="P306">
        <f>IF(AND(UDE_Truth[[#This Row],[zähltAuto]],ISBLANK(UDE_Truth[[#This Row],[zähltNichtGrund]])),1,0)</f>
        <v>0</v>
      </c>
      <c r="Q306" t="s">
        <v>8107</v>
      </c>
    </row>
    <row r="307" spans="1:20" x14ac:dyDescent="0.25">
      <c r="A307">
        <v>51646</v>
      </c>
      <c r="B307" t="s">
        <v>7075</v>
      </c>
      <c r="C307" t="s">
        <v>7076</v>
      </c>
      <c r="D307" t="s">
        <v>2</v>
      </c>
      <c r="E307" t="s">
        <v>2</v>
      </c>
      <c r="F307" t="s">
        <v>7077</v>
      </c>
      <c r="G307" t="s">
        <v>0</v>
      </c>
      <c r="H307" t="b">
        <f>LEN(UDE_Truth[[#This Row],[Position]])=0</f>
        <v>0</v>
      </c>
      <c r="I307" t="b">
        <f>LEN(UDE_Truth[[#This Row],[Institut]])=0</f>
        <v>1</v>
      </c>
      <c r="J307" t="b">
        <f>NOT(OR(ISNUMBER(SEARCH("wiss.",UDE_Truth[[#This Row],[Position]])),ISNUMBER(SEARCH("wissenschaftl",UDE_Truth[[#This Row],[Position]])),ISNUMBER(SEARCH("professor",UDE_Truth[[#This Row],[Position]]))))</f>
        <v>1</v>
      </c>
      <c r="K307" t="b">
        <f>OR(ISNUMBER(SEARCH("sachbearb",UDE_Truth[[#This Row],[Position]])),ISNUMBER(SEARCH("sachgebiet",UDE_Truth[[#This Row],[Position]])))</f>
        <v>0</v>
      </c>
      <c r="L307" t="b">
        <f>ISNUMBER(SEARCH("Universitätsbibliothek",UDE_Truth[[#This Row],[Position]]))</f>
        <v>0</v>
      </c>
      <c r="M307">
        <f>IF(COUNTIF(UDE_Found[Name],UDE_Truth[[#This Row],[Name]])=0,0,1)</f>
        <v>0</v>
      </c>
      <c r="N307">
        <f>IF(OR(UDE_Truth[[#This Row],[ohnePosition]],AND(UDE_Truth[[#This Row],[ohneInstitut]],UDE_Truth[[#This Row],[ohneWissPos]]),UDE_Truth[[#This Row],[Sachbearbeiter]],UDE_Truth[[#This Row],[Bibliothek]]),0,1)</f>
        <v>0</v>
      </c>
      <c r="O307" t="str">
        <f>IF(UDE_Truth[[#This Row],[zählt]],IF(ISBLANK(UDE_Truth[[#This Row],[dochGefundenGrund]]),UDE_Truth[[#This Row],[Gefunden]],1),"")</f>
        <v/>
      </c>
      <c r="P307">
        <f>IF(AND(UDE_Truth[[#This Row],[zähltAuto]],ISBLANK(UDE_Truth[[#This Row],[zähltNichtGrund]])),1,0)</f>
        <v>0</v>
      </c>
    </row>
    <row r="308" spans="1:20" x14ac:dyDescent="0.25">
      <c r="A308">
        <v>47989</v>
      </c>
      <c r="B308" t="s">
        <v>5287</v>
      </c>
      <c r="C308" t="s">
        <v>5288</v>
      </c>
      <c r="D308" t="s">
        <v>7078</v>
      </c>
      <c r="E308" t="s">
        <v>6461</v>
      </c>
      <c r="F308" t="s">
        <v>7079</v>
      </c>
      <c r="G308" t="s">
        <v>7080</v>
      </c>
      <c r="H308" t="b">
        <f>LEN(UDE_Truth[[#This Row],[Position]])=0</f>
        <v>0</v>
      </c>
      <c r="I308" t="b">
        <f>LEN(UDE_Truth[[#This Row],[Institut]])=0</f>
        <v>0</v>
      </c>
      <c r="J308" t="b">
        <f>NOT(OR(ISNUMBER(SEARCH("wiss.",UDE_Truth[[#This Row],[Position]])),ISNUMBER(SEARCH("wissenschaftl",UDE_Truth[[#This Row],[Position]])),ISNUMBER(SEARCH("professor",UDE_Truth[[#This Row],[Position]]))))</f>
        <v>1</v>
      </c>
      <c r="K308" t="b">
        <f>OR(ISNUMBER(SEARCH("sachbearb",UDE_Truth[[#This Row],[Position]])),ISNUMBER(SEARCH("sachgebiet",UDE_Truth[[#This Row],[Position]])))</f>
        <v>0</v>
      </c>
      <c r="L308" t="b">
        <f>ISNUMBER(SEARCH("Universitätsbibliothek",UDE_Truth[[#This Row],[Position]]))</f>
        <v>0</v>
      </c>
      <c r="M308">
        <f>IF(COUNTIF(UDE_Found[Name],UDE_Truth[[#This Row],[Name]])=0,0,1)</f>
        <v>1</v>
      </c>
      <c r="N308">
        <f>IF(OR(UDE_Truth[[#This Row],[ohnePosition]],AND(UDE_Truth[[#This Row],[ohneInstitut]],UDE_Truth[[#This Row],[ohneWissPos]]),UDE_Truth[[#This Row],[Sachbearbeiter]],UDE_Truth[[#This Row],[Bibliothek]]),0,1)</f>
        <v>1</v>
      </c>
      <c r="O308">
        <f>IF(UDE_Truth[[#This Row],[zählt]],IF(ISBLANK(UDE_Truth[[#This Row],[dochGefundenGrund]]),UDE_Truth[[#This Row],[Gefunden]],1),"")</f>
        <v>1</v>
      </c>
      <c r="P308">
        <f>IF(AND(UDE_Truth[[#This Row],[zähltAuto]],ISBLANK(UDE_Truth[[#This Row],[zähltNichtGrund]])),1,0)</f>
        <v>1</v>
      </c>
    </row>
    <row r="309" spans="1:20" x14ac:dyDescent="0.25">
      <c r="A309">
        <v>3322</v>
      </c>
      <c r="B309" t="s">
        <v>5291</v>
      </c>
      <c r="C309" t="s">
        <v>5292</v>
      </c>
      <c r="D309" t="s">
        <v>2</v>
      </c>
      <c r="E309" t="s">
        <v>2</v>
      </c>
      <c r="F309" t="s">
        <v>7081</v>
      </c>
      <c r="G309" t="s">
        <v>191</v>
      </c>
      <c r="H309" t="b">
        <f>LEN(UDE_Truth[[#This Row],[Position]])=0</f>
        <v>0</v>
      </c>
      <c r="I309" t="b">
        <f>LEN(UDE_Truth[[#This Row],[Institut]])=0</f>
        <v>1</v>
      </c>
      <c r="J309" t="b">
        <f>NOT(OR(ISNUMBER(SEARCH("wiss.",UDE_Truth[[#This Row],[Position]])),ISNUMBER(SEARCH("wissenschaftl",UDE_Truth[[#This Row],[Position]])),ISNUMBER(SEARCH("professor",UDE_Truth[[#This Row],[Position]]))))</f>
        <v>1</v>
      </c>
      <c r="K309" t="b">
        <f>OR(ISNUMBER(SEARCH("sachbearb",UDE_Truth[[#This Row],[Position]])),ISNUMBER(SEARCH("sachgebiet",UDE_Truth[[#This Row],[Position]])))</f>
        <v>0</v>
      </c>
      <c r="L309" t="b">
        <f>ISNUMBER(SEARCH("Universitätsbibliothek",UDE_Truth[[#This Row],[Position]]))</f>
        <v>0</v>
      </c>
      <c r="M309">
        <f>IF(COUNTIF(UDE_Found[Name],UDE_Truth[[#This Row],[Name]])=0,0,1)</f>
        <v>1</v>
      </c>
      <c r="N309">
        <f>IF(OR(UDE_Truth[[#This Row],[ohnePosition]],AND(UDE_Truth[[#This Row],[ohneInstitut]],UDE_Truth[[#This Row],[ohneWissPos]]),UDE_Truth[[#This Row],[Sachbearbeiter]],UDE_Truth[[#This Row],[Bibliothek]]),0,1)</f>
        <v>0</v>
      </c>
      <c r="O309" t="str">
        <f>IF(UDE_Truth[[#This Row],[zählt]],IF(ISBLANK(UDE_Truth[[#This Row],[dochGefundenGrund]]),UDE_Truth[[#This Row],[Gefunden]],1),"")</f>
        <v/>
      </c>
      <c r="P309">
        <f>IF(AND(UDE_Truth[[#This Row],[zähltAuto]],ISBLANK(UDE_Truth[[#This Row],[zähltNichtGrund]])),1,0)</f>
        <v>0</v>
      </c>
    </row>
    <row r="310" spans="1:20" x14ac:dyDescent="0.25">
      <c r="A310">
        <v>5308</v>
      </c>
      <c r="B310" t="s">
        <v>7082</v>
      </c>
      <c r="C310" t="s">
        <v>7083</v>
      </c>
      <c r="D310" t="s">
        <v>2</v>
      </c>
      <c r="E310" t="s">
        <v>2</v>
      </c>
      <c r="F310" t="s">
        <v>2</v>
      </c>
      <c r="G310" t="s">
        <v>2</v>
      </c>
      <c r="H310" t="b">
        <f>LEN(UDE_Truth[[#This Row],[Position]])=0</f>
        <v>1</v>
      </c>
      <c r="I310" t="b">
        <f>LEN(UDE_Truth[[#This Row],[Institut]])=0</f>
        <v>1</v>
      </c>
      <c r="J310" t="b">
        <f>NOT(OR(ISNUMBER(SEARCH("wiss.",UDE_Truth[[#This Row],[Position]])),ISNUMBER(SEARCH("wissenschaftl",UDE_Truth[[#This Row],[Position]])),ISNUMBER(SEARCH("professor",UDE_Truth[[#This Row],[Position]]))))</f>
        <v>1</v>
      </c>
      <c r="K310" t="b">
        <f>OR(ISNUMBER(SEARCH("sachbearb",UDE_Truth[[#This Row],[Position]])),ISNUMBER(SEARCH("sachgebiet",UDE_Truth[[#This Row],[Position]])))</f>
        <v>0</v>
      </c>
      <c r="L310" t="b">
        <f>ISNUMBER(SEARCH("Universitätsbibliothek",UDE_Truth[[#This Row],[Position]]))</f>
        <v>0</v>
      </c>
      <c r="M310">
        <f>IF(COUNTIF(UDE_Found[Name],UDE_Truth[[#This Row],[Name]])=0,0,1)</f>
        <v>0</v>
      </c>
      <c r="N310">
        <f>IF(OR(UDE_Truth[[#This Row],[ohnePosition]],AND(UDE_Truth[[#This Row],[ohneInstitut]],UDE_Truth[[#This Row],[ohneWissPos]]),UDE_Truth[[#This Row],[Sachbearbeiter]],UDE_Truth[[#This Row],[Bibliothek]]),0,1)</f>
        <v>0</v>
      </c>
      <c r="O310" t="str">
        <f>IF(UDE_Truth[[#This Row],[zählt]],IF(ISBLANK(UDE_Truth[[#This Row],[dochGefundenGrund]]),UDE_Truth[[#This Row],[Gefunden]],1),"")</f>
        <v/>
      </c>
      <c r="P310">
        <f>IF(AND(UDE_Truth[[#This Row],[zähltAuto]],ISBLANK(UDE_Truth[[#This Row],[zähltNichtGrund]])),1,0)</f>
        <v>0</v>
      </c>
    </row>
    <row r="311" spans="1:20" x14ac:dyDescent="0.25">
      <c r="A311">
        <v>58097</v>
      </c>
      <c r="B311" t="s">
        <v>7084</v>
      </c>
      <c r="C311" t="s">
        <v>7085</v>
      </c>
      <c r="D311" t="s">
        <v>2</v>
      </c>
      <c r="E311" t="s">
        <v>6475</v>
      </c>
      <c r="F311" t="s">
        <v>7086</v>
      </c>
      <c r="G311" t="s">
        <v>80</v>
      </c>
      <c r="H311" t="b">
        <f>LEN(UDE_Truth[[#This Row],[Position]])=0</f>
        <v>0</v>
      </c>
      <c r="I311" t="b">
        <f>LEN(UDE_Truth[[#This Row],[Institut]])=0</f>
        <v>0</v>
      </c>
      <c r="J311" t="b">
        <f>NOT(OR(ISNUMBER(SEARCH("wiss.",UDE_Truth[[#This Row],[Position]])),ISNUMBER(SEARCH("wissenschaftl",UDE_Truth[[#This Row],[Position]])),ISNUMBER(SEARCH("professor",UDE_Truth[[#This Row],[Position]]))))</f>
        <v>0</v>
      </c>
      <c r="K311" t="b">
        <f>OR(ISNUMBER(SEARCH("sachbearb",UDE_Truth[[#This Row],[Position]])),ISNUMBER(SEARCH("sachgebiet",UDE_Truth[[#This Row],[Position]])))</f>
        <v>0</v>
      </c>
      <c r="L311" t="b">
        <f>ISNUMBER(SEARCH("Universitätsbibliothek",UDE_Truth[[#This Row],[Position]]))</f>
        <v>0</v>
      </c>
      <c r="M311">
        <f>IF(COUNTIF(UDE_Found[Name],UDE_Truth[[#This Row],[Name]])=0,0,1)</f>
        <v>0</v>
      </c>
      <c r="N311">
        <f>IF(OR(UDE_Truth[[#This Row],[ohnePosition]],AND(UDE_Truth[[#This Row],[ohneInstitut]],UDE_Truth[[#This Row],[ohneWissPos]]),UDE_Truth[[#This Row],[Sachbearbeiter]],UDE_Truth[[#This Row],[Bibliothek]]),0,1)</f>
        <v>1</v>
      </c>
      <c r="O311" t="str">
        <f>IF(UDE_Truth[[#This Row],[zählt]],IF(ISBLANK(UDE_Truth[[#This Row],[dochGefundenGrund]]),UDE_Truth[[#This Row],[Gefunden]],1),"")</f>
        <v/>
      </c>
      <c r="P311">
        <f>IF(AND(UDE_Truth[[#This Row],[zähltAuto]],ISBLANK(UDE_Truth[[#This Row],[zähltNichtGrund]])),1,0)</f>
        <v>0</v>
      </c>
      <c r="Q311" t="s">
        <v>8274</v>
      </c>
      <c r="T311" t="s">
        <v>8301</v>
      </c>
    </row>
    <row r="312" spans="1:20" x14ac:dyDescent="0.25">
      <c r="A312">
        <v>60971</v>
      </c>
      <c r="B312" t="s">
        <v>7087</v>
      </c>
      <c r="C312" t="s">
        <v>7088</v>
      </c>
      <c r="D312" t="s">
        <v>2</v>
      </c>
      <c r="E312" t="s">
        <v>7089</v>
      </c>
      <c r="F312" t="s">
        <v>6506</v>
      </c>
      <c r="G312" t="s">
        <v>2</v>
      </c>
      <c r="H312" t="b">
        <f>LEN(UDE_Truth[[#This Row],[Position]])=0</f>
        <v>0</v>
      </c>
      <c r="I312" t="b">
        <f>LEN(UDE_Truth[[#This Row],[Institut]])=0</f>
        <v>0</v>
      </c>
      <c r="J312" t="b">
        <f>NOT(OR(ISNUMBER(SEARCH("wiss.",UDE_Truth[[#This Row],[Position]])),ISNUMBER(SEARCH("wissenschaftl",UDE_Truth[[#This Row],[Position]])),ISNUMBER(SEARCH("professor",UDE_Truth[[#This Row],[Position]]))))</f>
        <v>1</v>
      </c>
      <c r="K312" t="b">
        <f>OR(ISNUMBER(SEARCH("sachbearb",UDE_Truth[[#This Row],[Position]])),ISNUMBER(SEARCH("sachgebiet",UDE_Truth[[#This Row],[Position]])))</f>
        <v>1</v>
      </c>
      <c r="L312" t="b">
        <f>ISNUMBER(SEARCH("Universitätsbibliothek",UDE_Truth[[#This Row],[Position]]))</f>
        <v>0</v>
      </c>
      <c r="M312">
        <f>IF(COUNTIF(UDE_Found[Name],UDE_Truth[[#This Row],[Name]])=0,0,1)</f>
        <v>0</v>
      </c>
      <c r="N312">
        <f>IF(OR(UDE_Truth[[#This Row],[ohnePosition]],AND(UDE_Truth[[#This Row],[ohneInstitut]],UDE_Truth[[#This Row],[ohneWissPos]]),UDE_Truth[[#This Row],[Sachbearbeiter]],UDE_Truth[[#This Row],[Bibliothek]]),0,1)</f>
        <v>0</v>
      </c>
      <c r="O312" t="str">
        <f>IF(UDE_Truth[[#This Row],[zählt]],IF(ISBLANK(UDE_Truth[[#This Row],[dochGefundenGrund]]),UDE_Truth[[#This Row],[Gefunden]],1),"")</f>
        <v/>
      </c>
      <c r="P312">
        <f>IF(AND(UDE_Truth[[#This Row],[zähltAuto]],ISBLANK(UDE_Truth[[#This Row],[zähltNichtGrund]])),1,0)</f>
        <v>0</v>
      </c>
    </row>
    <row r="313" spans="1:20" x14ac:dyDescent="0.25">
      <c r="A313">
        <v>5831</v>
      </c>
      <c r="B313" t="s">
        <v>905</v>
      </c>
      <c r="C313" t="s">
        <v>5301</v>
      </c>
      <c r="D313" t="s">
        <v>2</v>
      </c>
      <c r="E313" t="s">
        <v>6341</v>
      </c>
      <c r="F313" t="s">
        <v>7090</v>
      </c>
      <c r="G313" t="s">
        <v>2</v>
      </c>
      <c r="H313" t="b">
        <f>LEN(UDE_Truth[[#This Row],[Position]])=0</f>
        <v>0</v>
      </c>
      <c r="I313" t="b">
        <f>LEN(UDE_Truth[[#This Row],[Institut]])=0</f>
        <v>0</v>
      </c>
      <c r="J313" t="b">
        <f>NOT(OR(ISNUMBER(SEARCH("wiss.",UDE_Truth[[#This Row],[Position]])),ISNUMBER(SEARCH("wissenschaftl",UDE_Truth[[#This Row],[Position]])),ISNUMBER(SEARCH("professor",UDE_Truth[[#This Row],[Position]]))))</f>
        <v>1</v>
      </c>
      <c r="K313" t="b">
        <f>OR(ISNUMBER(SEARCH("sachbearb",UDE_Truth[[#This Row],[Position]])),ISNUMBER(SEARCH("sachgebiet",UDE_Truth[[#This Row],[Position]])))</f>
        <v>0</v>
      </c>
      <c r="L313" t="b">
        <f>ISNUMBER(SEARCH("Universitätsbibliothek",UDE_Truth[[#This Row],[Position]]))</f>
        <v>0</v>
      </c>
      <c r="M313">
        <f>IF(COUNTIF(UDE_Found[Name],UDE_Truth[[#This Row],[Name]])=0,0,1)</f>
        <v>1</v>
      </c>
      <c r="N313">
        <f>IF(OR(UDE_Truth[[#This Row],[ohnePosition]],AND(UDE_Truth[[#This Row],[ohneInstitut]],UDE_Truth[[#This Row],[ohneWissPos]]),UDE_Truth[[#This Row],[Sachbearbeiter]],UDE_Truth[[#This Row],[Bibliothek]]),0,1)</f>
        <v>1</v>
      </c>
      <c r="O313">
        <f>IF(UDE_Truth[[#This Row],[zählt]],IF(ISBLANK(UDE_Truth[[#This Row],[dochGefundenGrund]]),UDE_Truth[[#This Row],[Gefunden]],1),"")</f>
        <v>1</v>
      </c>
      <c r="P313">
        <f>IF(AND(UDE_Truth[[#This Row],[zähltAuto]],ISBLANK(UDE_Truth[[#This Row],[zähltNichtGrund]])),1,0)</f>
        <v>1</v>
      </c>
    </row>
    <row r="314" spans="1:20" x14ac:dyDescent="0.25">
      <c r="A314">
        <v>53583</v>
      </c>
      <c r="B314" t="s">
        <v>7091</v>
      </c>
      <c r="C314" t="s">
        <v>7092</v>
      </c>
      <c r="D314" t="s">
        <v>2</v>
      </c>
      <c r="E314" t="s">
        <v>2</v>
      </c>
      <c r="F314" t="s">
        <v>7093</v>
      </c>
      <c r="G314" t="s">
        <v>7094</v>
      </c>
      <c r="H314" t="b">
        <f>LEN(UDE_Truth[[#This Row],[Position]])=0</f>
        <v>0</v>
      </c>
      <c r="I314" t="b">
        <f>LEN(UDE_Truth[[#This Row],[Institut]])=0</f>
        <v>1</v>
      </c>
      <c r="J314" t="b">
        <f>NOT(OR(ISNUMBER(SEARCH("wiss.",UDE_Truth[[#This Row],[Position]])),ISNUMBER(SEARCH("wissenschaftl",UDE_Truth[[#This Row],[Position]])),ISNUMBER(SEARCH("professor",UDE_Truth[[#This Row],[Position]]))))</f>
        <v>0</v>
      </c>
      <c r="K314" t="b">
        <f>OR(ISNUMBER(SEARCH("sachbearb",UDE_Truth[[#This Row],[Position]])),ISNUMBER(SEARCH("sachgebiet",UDE_Truth[[#This Row],[Position]])))</f>
        <v>0</v>
      </c>
      <c r="L314" t="b">
        <f>ISNUMBER(SEARCH("Universitätsbibliothek",UDE_Truth[[#This Row],[Position]]))</f>
        <v>0</v>
      </c>
      <c r="M314">
        <f>IF(COUNTIF(UDE_Found[Name],UDE_Truth[[#This Row],[Name]])=0,0,1)</f>
        <v>0</v>
      </c>
      <c r="N314">
        <f>IF(OR(UDE_Truth[[#This Row],[ohnePosition]],AND(UDE_Truth[[#This Row],[ohneInstitut]],UDE_Truth[[#This Row],[ohneWissPos]]),UDE_Truth[[#This Row],[Sachbearbeiter]],UDE_Truth[[#This Row],[Bibliothek]]),0,1)</f>
        <v>1</v>
      </c>
      <c r="O314" t="str">
        <f>IF(UDE_Truth[[#This Row],[zählt]],IF(ISBLANK(UDE_Truth[[#This Row],[dochGefundenGrund]]),UDE_Truth[[#This Row],[Gefunden]],1),"")</f>
        <v/>
      </c>
      <c r="P314">
        <f>IF(AND(UDE_Truth[[#This Row],[zähltAuto]],ISBLANK(UDE_Truth[[#This Row],[zähltNichtGrund]])),1,0)</f>
        <v>0</v>
      </c>
      <c r="Q314" t="s">
        <v>8107</v>
      </c>
    </row>
    <row r="315" spans="1:20" x14ac:dyDescent="0.25">
      <c r="A315">
        <v>57012</v>
      </c>
      <c r="B315" t="s">
        <v>7095</v>
      </c>
      <c r="C315" t="s">
        <v>7096</v>
      </c>
      <c r="D315" t="s">
        <v>2</v>
      </c>
      <c r="E315" t="s">
        <v>6810</v>
      </c>
      <c r="F315" t="s">
        <v>7097</v>
      </c>
      <c r="G315" t="s">
        <v>2</v>
      </c>
      <c r="H315" t="b">
        <f>LEN(UDE_Truth[[#This Row],[Position]])=0</f>
        <v>0</v>
      </c>
      <c r="I315" t="b">
        <f>LEN(UDE_Truth[[#This Row],[Institut]])=0</f>
        <v>0</v>
      </c>
      <c r="J315" t="b">
        <f>NOT(OR(ISNUMBER(SEARCH("wiss.",UDE_Truth[[#This Row],[Position]])),ISNUMBER(SEARCH("wissenschaftl",UDE_Truth[[#This Row],[Position]])),ISNUMBER(SEARCH("professor",UDE_Truth[[#This Row],[Position]]))))</f>
        <v>1</v>
      </c>
      <c r="K315" t="b">
        <f>OR(ISNUMBER(SEARCH("sachbearb",UDE_Truth[[#This Row],[Position]])),ISNUMBER(SEARCH("sachgebiet",UDE_Truth[[#This Row],[Position]])))</f>
        <v>1</v>
      </c>
      <c r="L315" t="b">
        <f>ISNUMBER(SEARCH("Universitätsbibliothek",UDE_Truth[[#This Row],[Position]]))</f>
        <v>0</v>
      </c>
      <c r="M315">
        <f>IF(COUNTIF(UDE_Found[Name],UDE_Truth[[#This Row],[Name]])=0,0,1)</f>
        <v>0</v>
      </c>
      <c r="N315">
        <f>IF(OR(UDE_Truth[[#This Row],[ohnePosition]],AND(UDE_Truth[[#This Row],[ohneInstitut]],UDE_Truth[[#This Row],[ohneWissPos]]),UDE_Truth[[#This Row],[Sachbearbeiter]],UDE_Truth[[#This Row],[Bibliothek]]),0,1)</f>
        <v>0</v>
      </c>
      <c r="O315" t="str">
        <f>IF(UDE_Truth[[#This Row],[zählt]],IF(ISBLANK(UDE_Truth[[#This Row],[dochGefundenGrund]]),UDE_Truth[[#This Row],[Gefunden]],1),"")</f>
        <v/>
      </c>
      <c r="P315">
        <f>IF(AND(UDE_Truth[[#This Row],[zähltAuto]],ISBLANK(UDE_Truth[[#This Row],[zähltNichtGrund]])),1,0)</f>
        <v>0</v>
      </c>
    </row>
    <row r="316" spans="1:20" x14ac:dyDescent="0.25">
      <c r="A316">
        <v>55204</v>
      </c>
      <c r="B316" t="s">
        <v>7098</v>
      </c>
      <c r="C316" t="s">
        <v>7099</v>
      </c>
      <c r="D316" t="s">
        <v>2</v>
      </c>
      <c r="E316" t="s">
        <v>2</v>
      </c>
      <c r="F316" t="s">
        <v>6442</v>
      </c>
      <c r="G316" t="s">
        <v>36</v>
      </c>
      <c r="H316" t="b">
        <f>LEN(UDE_Truth[[#This Row],[Position]])=0</f>
        <v>0</v>
      </c>
      <c r="I316" t="b">
        <f>LEN(UDE_Truth[[#This Row],[Institut]])=0</f>
        <v>1</v>
      </c>
      <c r="J316" t="b">
        <f>NOT(OR(ISNUMBER(SEARCH("wiss.",UDE_Truth[[#This Row],[Position]])),ISNUMBER(SEARCH("wissenschaftl",UDE_Truth[[#This Row],[Position]])),ISNUMBER(SEARCH("professor",UDE_Truth[[#This Row],[Position]]))))</f>
        <v>0</v>
      </c>
      <c r="K316" t="b">
        <f>OR(ISNUMBER(SEARCH("sachbearb",UDE_Truth[[#This Row],[Position]])),ISNUMBER(SEARCH("sachgebiet",UDE_Truth[[#This Row],[Position]])))</f>
        <v>0</v>
      </c>
      <c r="L316" t="b">
        <f>ISNUMBER(SEARCH("Universitätsbibliothek",UDE_Truth[[#This Row],[Position]]))</f>
        <v>0</v>
      </c>
      <c r="M316">
        <f>IF(COUNTIF(UDE_Found[Name],UDE_Truth[[#This Row],[Name]])=0,0,1)</f>
        <v>0</v>
      </c>
      <c r="N316">
        <f>IF(OR(UDE_Truth[[#This Row],[ohnePosition]],AND(UDE_Truth[[#This Row],[ohneInstitut]],UDE_Truth[[#This Row],[ohneWissPos]]),UDE_Truth[[#This Row],[Sachbearbeiter]],UDE_Truth[[#This Row],[Bibliothek]]),0,1)</f>
        <v>1</v>
      </c>
      <c r="O316" t="str">
        <f>IF(UDE_Truth[[#This Row],[zählt]],IF(ISBLANK(UDE_Truth[[#This Row],[dochGefundenGrund]]),UDE_Truth[[#This Row],[Gefunden]],1),"")</f>
        <v/>
      </c>
      <c r="P316">
        <f>IF(AND(UDE_Truth[[#This Row],[zähltAuto]],ISBLANK(UDE_Truth[[#This Row],[zähltNichtGrund]])),1,0)</f>
        <v>0</v>
      </c>
      <c r="Q316" t="s">
        <v>6508</v>
      </c>
      <c r="T316" t="s">
        <v>4641</v>
      </c>
    </row>
    <row r="317" spans="1:20" x14ac:dyDescent="0.25">
      <c r="A317">
        <v>11386</v>
      </c>
      <c r="B317" t="s">
        <v>7100</v>
      </c>
      <c r="C317" t="s">
        <v>7101</v>
      </c>
      <c r="D317" t="s">
        <v>7102</v>
      </c>
      <c r="E317" t="s">
        <v>7103</v>
      </c>
      <c r="F317" t="s">
        <v>7104</v>
      </c>
      <c r="G317" t="s">
        <v>519</v>
      </c>
      <c r="H317" t="b">
        <f>LEN(UDE_Truth[[#This Row],[Position]])=0</f>
        <v>0</v>
      </c>
      <c r="I317" t="b">
        <f>LEN(UDE_Truth[[#This Row],[Institut]])=0</f>
        <v>0</v>
      </c>
      <c r="J317" t="b">
        <f>NOT(OR(ISNUMBER(SEARCH("wiss.",UDE_Truth[[#This Row],[Position]])),ISNUMBER(SEARCH("wissenschaftl",UDE_Truth[[#This Row],[Position]])),ISNUMBER(SEARCH("professor",UDE_Truth[[#This Row],[Position]]))))</f>
        <v>1</v>
      </c>
      <c r="K317" t="b">
        <f>OR(ISNUMBER(SEARCH("sachbearb",UDE_Truth[[#This Row],[Position]])),ISNUMBER(SEARCH("sachgebiet",UDE_Truth[[#This Row],[Position]])))</f>
        <v>0</v>
      </c>
      <c r="L317" t="b">
        <f>ISNUMBER(SEARCH("Universitätsbibliothek",UDE_Truth[[#This Row],[Position]]))</f>
        <v>0</v>
      </c>
      <c r="M317">
        <f>IF(COUNTIF(UDE_Found[Name],UDE_Truth[[#This Row],[Name]])=0,0,1)</f>
        <v>0</v>
      </c>
      <c r="N317">
        <f>IF(OR(UDE_Truth[[#This Row],[ohnePosition]],AND(UDE_Truth[[#This Row],[ohneInstitut]],UDE_Truth[[#This Row],[ohneWissPos]]),UDE_Truth[[#This Row],[Sachbearbeiter]],UDE_Truth[[#This Row],[Bibliothek]]),0,1)</f>
        <v>1</v>
      </c>
      <c r="O317" t="str">
        <f>IF(UDE_Truth[[#This Row],[zählt]],IF(ISBLANK(UDE_Truth[[#This Row],[dochGefundenGrund]]),UDE_Truth[[#This Row],[Gefunden]],1),"")</f>
        <v/>
      </c>
      <c r="P317">
        <f>IF(AND(UDE_Truth[[#This Row],[zähltAuto]],ISBLANK(UDE_Truth[[#This Row],[zähltNichtGrund]])),1,0)</f>
        <v>0</v>
      </c>
      <c r="Q317" t="s">
        <v>6508</v>
      </c>
    </row>
    <row r="318" spans="1:20" x14ac:dyDescent="0.25">
      <c r="A318">
        <v>51717</v>
      </c>
      <c r="B318" t="s">
        <v>7105</v>
      </c>
      <c r="C318" t="s">
        <v>7106</v>
      </c>
      <c r="D318" t="s">
        <v>2</v>
      </c>
      <c r="E318" t="s">
        <v>7107</v>
      </c>
      <c r="F318" t="s">
        <v>7108</v>
      </c>
      <c r="G318" t="s">
        <v>0</v>
      </c>
      <c r="H318" t="b">
        <f>LEN(UDE_Truth[[#This Row],[Position]])=0</f>
        <v>0</v>
      </c>
      <c r="I318" t="b">
        <f>LEN(UDE_Truth[[#This Row],[Institut]])=0</f>
        <v>0</v>
      </c>
      <c r="J318" t="b">
        <f>NOT(OR(ISNUMBER(SEARCH("wiss.",UDE_Truth[[#This Row],[Position]])),ISNUMBER(SEARCH("wissenschaftl",UDE_Truth[[#This Row],[Position]])),ISNUMBER(SEARCH("professor",UDE_Truth[[#This Row],[Position]]))))</f>
        <v>1</v>
      </c>
      <c r="K318" t="b">
        <f>OR(ISNUMBER(SEARCH("sachbearb",UDE_Truth[[#This Row],[Position]])),ISNUMBER(SEARCH("sachgebiet",UDE_Truth[[#This Row],[Position]])))</f>
        <v>0</v>
      </c>
      <c r="L318" t="b">
        <f>ISNUMBER(SEARCH("Universitätsbibliothek",UDE_Truth[[#This Row],[Position]]))</f>
        <v>0</v>
      </c>
      <c r="M318">
        <f>IF(COUNTIF(UDE_Found[Name],UDE_Truth[[#This Row],[Name]])=0,0,1)</f>
        <v>0</v>
      </c>
      <c r="N318">
        <f>IF(OR(UDE_Truth[[#This Row],[ohnePosition]],AND(UDE_Truth[[#This Row],[ohneInstitut]],UDE_Truth[[#This Row],[ohneWissPos]]),UDE_Truth[[#This Row],[Sachbearbeiter]],UDE_Truth[[#This Row],[Bibliothek]]),0,1)</f>
        <v>1</v>
      </c>
      <c r="O318">
        <f>IF(UDE_Truth[[#This Row],[zählt]],IF(ISBLANK(UDE_Truth[[#This Row],[dochGefundenGrund]]),UDE_Truth[[#This Row],[Gefunden]],1),"")</f>
        <v>0</v>
      </c>
      <c r="P318">
        <f>IF(AND(UDE_Truth[[#This Row],[zähltAuto]],ISBLANK(UDE_Truth[[#This Row],[zähltNichtGrund]])),1,0)</f>
        <v>1</v>
      </c>
      <c r="S318" t="s">
        <v>8295</v>
      </c>
      <c r="T318" t="s">
        <v>4919</v>
      </c>
    </row>
    <row r="319" spans="1:20" x14ac:dyDescent="0.25">
      <c r="A319">
        <v>13195</v>
      </c>
      <c r="B319" t="s">
        <v>7109</v>
      </c>
      <c r="C319" t="s">
        <v>7110</v>
      </c>
      <c r="D319" t="s">
        <v>2</v>
      </c>
      <c r="E319" t="s">
        <v>2</v>
      </c>
      <c r="F319" t="s">
        <v>7111</v>
      </c>
      <c r="G319" t="s">
        <v>513</v>
      </c>
      <c r="H319" t="b">
        <f>LEN(UDE_Truth[[#This Row],[Position]])=0</f>
        <v>0</v>
      </c>
      <c r="I319" t="b">
        <f>LEN(UDE_Truth[[#This Row],[Institut]])=0</f>
        <v>1</v>
      </c>
      <c r="J319" t="b">
        <f>NOT(OR(ISNUMBER(SEARCH("wiss.",UDE_Truth[[#This Row],[Position]])),ISNUMBER(SEARCH("wissenschaftl",UDE_Truth[[#This Row],[Position]])),ISNUMBER(SEARCH("professor",UDE_Truth[[#This Row],[Position]]))))</f>
        <v>1</v>
      </c>
      <c r="K319" t="b">
        <f>OR(ISNUMBER(SEARCH("sachbearb",UDE_Truth[[#This Row],[Position]])),ISNUMBER(SEARCH("sachgebiet",UDE_Truth[[#This Row],[Position]])))</f>
        <v>0</v>
      </c>
      <c r="L319" t="b">
        <f>ISNUMBER(SEARCH("Universitätsbibliothek",UDE_Truth[[#This Row],[Position]]))</f>
        <v>0</v>
      </c>
      <c r="M319">
        <f>IF(COUNTIF(UDE_Found[Name],UDE_Truth[[#This Row],[Name]])=0,0,1)</f>
        <v>0</v>
      </c>
      <c r="N319">
        <f>IF(OR(UDE_Truth[[#This Row],[ohnePosition]],AND(UDE_Truth[[#This Row],[ohneInstitut]],UDE_Truth[[#This Row],[ohneWissPos]]),UDE_Truth[[#This Row],[Sachbearbeiter]],UDE_Truth[[#This Row],[Bibliothek]]),0,1)</f>
        <v>0</v>
      </c>
      <c r="O319" t="str">
        <f>IF(UDE_Truth[[#This Row],[zählt]],IF(ISBLANK(UDE_Truth[[#This Row],[dochGefundenGrund]]),UDE_Truth[[#This Row],[Gefunden]],1),"")</f>
        <v/>
      </c>
      <c r="P319">
        <f>IF(AND(UDE_Truth[[#This Row],[zähltAuto]],ISBLANK(UDE_Truth[[#This Row],[zähltNichtGrund]])),1,0)</f>
        <v>0</v>
      </c>
    </row>
    <row r="320" spans="1:20" x14ac:dyDescent="0.25">
      <c r="A320">
        <v>52487</v>
      </c>
      <c r="B320" t="s">
        <v>7112</v>
      </c>
      <c r="C320" t="s">
        <v>7113</v>
      </c>
      <c r="D320" t="s">
        <v>2</v>
      </c>
      <c r="E320" t="s">
        <v>2</v>
      </c>
      <c r="F320" t="s">
        <v>7114</v>
      </c>
      <c r="G320" t="s">
        <v>7094</v>
      </c>
      <c r="H320" t="b">
        <f>LEN(UDE_Truth[[#This Row],[Position]])=0</f>
        <v>0</v>
      </c>
      <c r="I320" t="b">
        <f>LEN(UDE_Truth[[#This Row],[Institut]])=0</f>
        <v>1</v>
      </c>
      <c r="J320" t="b">
        <f>NOT(OR(ISNUMBER(SEARCH("wiss.",UDE_Truth[[#This Row],[Position]])),ISNUMBER(SEARCH("wissenschaftl",UDE_Truth[[#This Row],[Position]])),ISNUMBER(SEARCH("professor",UDE_Truth[[#This Row],[Position]]))))</f>
        <v>0</v>
      </c>
      <c r="K320" t="b">
        <f>OR(ISNUMBER(SEARCH("sachbearb",UDE_Truth[[#This Row],[Position]])),ISNUMBER(SEARCH("sachgebiet",UDE_Truth[[#This Row],[Position]])))</f>
        <v>0</v>
      </c>
      <c r="L320" t="b">
        <f>ISNUMBER(SEARCH("Universitätsbibliothek",UDE_Truth[[#This Row],[Position]]))</f>
        <v>0</v>
      </c>
      <c r="M320">
        <f>IF(COUNTIF(UDE_Found[Name],UDE_Truth[[#This Row],[Name]])=0,0,1)</f>
        <v>0</v>
      </c>
      <c r="N320">
        <f>IF(OR(UDE_Truth[[#This Row],[ohnePosition]],AND(UDE_Truth[[#This Row],[ohneInstitut]],UDE_Truth[[#This Row],[ohneWissPos]]),UDE_Truth[[#This Row],[Sachbearbeiter]],UDE_Truth[[#This Row],[Bibliothek]]),0,1)</f>
        <v>1</v>
      </c>
      <c r="O320" t="str">
        <f>IF(UDE_Truth[[#This Row],[zählt]],IF(ISBLANK(UDE_Truth[[#This Row],[dochGefundenGrund]]),UDE_Truth[[#This Row],[Gefunden]],1),"")</f>
        <v/>
      </c>
      <c r="P320">
        <f>IF(AND(UDE_Truth[[#This Row],[zähltAuto]],ISBLANK(UDE_Truth[[#This Row],[zähltNichtGrund]])),1,0)</f>
        <v>0</v>
      </c>
      <c r="Q320" t="s">
        <v>8274</v>
      </c>
    </row>
    <row r="321" spans="1:20" x14ac:dyDescent="0.25">
      <c r="A321">
        <v>12006</v>
      </c>
      <c r="B321" t="s">
        <v>5304</v>
      </c>
      <c r="C321" t="s">
        <v>5305</v>
      </c>
      <c r="D321" t="s">
        <v>7115</v>
      </c>
      <c r="E321" t="s">
        <v>7116</v>
      </c>
      <c r="F321" t="s">
        <v>7117</v>
      </c>
      <c r="G321" t="s">
        <v>2</v>
      </c>
      <c r="H321" t="b">
        <f>LEN(UDE_Truth[[#This Row],[Position]])=0</f>
        <v>0</v>
      </c>
      <c r="I321" t="b">
        <f>LEN(UDE_Truth[[#This Row],[Institut]])=0</f>
        <v>0</v>
      </c>
      <c r="J321" t="b">
        <f>NOT(OR(ISNUMBER(SEARCH("wiss.",UDE_Truth[[#This Row],[Position]])),ISNUMBER(SEARCH("wissenschaftl",UDE_Truth[[#This Row],[Position]])),ISNUMBER(SEARCH("professor",UDE_Truth[[#This Row],[Position]]))))</f>
        <v>1</v>
      </c>
      <c r="K321" t="b">
        <f>OR(ISNUMBER(SEARCH("sachbearb",UDE_Truth[[#This Row],[Position]])),ISNUMBER(SEARCH("sachgebiet",UDE_Truth[[#This Row],[Position]])))</f>
        <v>0</v>
      </c>
      <c r="L321" t="b">
        <f>ISNUMBER(SEARCH("Universitätsbibliothek",UDE_Truth[[#This Row],[Position]]))</f>
        <v>0</v>
      </c>
      <c r="M321">
        <f>IF(COUNTIF(UDE_Found[Name],UDE_Truth[[#This Row],[Name]])=0,0,1)</f>
        <v>1</v>
      </c>
      <c r="N321">
        <f>IF(OR(UDE_Truth[[#This Row],[ohnePosition]],AND(UDE_Truth[[#This Row],[ohneInstitut]],UDE_Truth[[#This Row],[ohneWissPos]]),UDE_Truth[[#This Row],[Sachbearbeiter]],UDE_Truth[[#This Row],[Bibliothek]]),0,1)</f>
        <v>1</v>
      </c>
      <c r="O321">
        <f>IF(UDE_Truth[[#This Row],[zählt]],IF(ISBLANK(UDE_Truth[[#This Row],[dochGefundenGrund]]),UDE_Truth[[#This Row],[Gefunden]],1),"")</f>
        <v>1</v>
      </c>
      <c r="P321">
        <f>IF(AND(UDE_Truth[[#This Row],[zähltAuto]],ISBLANK(UDE_Truth[[#This Row],[zähltNichtGrund]])),1,0)</f>
        <v>1</v>
      </c>
    </row>
    <row r="322" spans="1:20" x14ac:dyDescent="0.25">
      <c r="A322">
        <v>54633</v>
      </c>
      <c r="B322" t="s">
        <v>7118</v>
      </c>
      <c r="C322" t="s">
        <v>7119</v>
      </c>
      <c r="D322" t="s">
        <v>2</v>
      </c>
      <c r="E322" t="s">
        <v>7120</v>
      </c>
      <c r="F322" t="s">
        <v>7121</v>
      </c>
      <c r="G322" t="s">
        <v>2</v>
      </c>
      <c r="H322" t="b">
        <f>LEN(UDE_Truth[[#This Row],[Position]])=0</f>
        <v>0</v>
      </c>
      <c r="I322" t="b">
        <f>LEN(UDE_Truth[[#This Row],[Institut]])=0</f>
        <v>0</v>
      </c>
      <c r="J322" t="b">
        <f>NOT(OR(ISNUMBER(SEARCH("wiss.",UDE_Truth[[#This Row],[Position]])),ISNUMBER(SEARCH("wissenschaftl",UDE_Truth[[#This Row],[Position]])),ISNUMBER(SEARCH("professor",UDE_Truth[[#This Row],[Position]]))))</f>
        <v>0</v>
      </c>
      <c r="K322" t="b">
        <f>OR(ISNUMBER(SEARCH("sachbearb",UDE_Truth[[#This Row],[Position]])),ISNUMBER(SEARCH("sachgebiet",UDE_Truth[[#This Row],[Position]])))</f>
        <v>0</v>
      </c>
      <c r="L322" t="b">
        <f>ISNUMBER(SEARCH("Universitätsbibliothek",UDE_Truth[[#This Row],[Position]]))</f>
        <v>0</v>
      </c>
      <c r="M322">
        <f>IF(COUNTIF(UDE_Found[Name],UDE_Truth[[#This Row],[Name]])=0,0,1)</f>
        <v>0</v>
      </c>
      <c r="N322">
        <f>IF(OR(UDE_Truth[[#This Row],[ohnePosition]],AND(UDE_Truth[[#This Row],[ohneInstitut]],UDE_Truth[[#This Row],[ohneWissPos]]),UDE_Truth[[#This Row],[Sachbearbeiter]],UDE_Truth[[#This Row],[Bibliothek]]),0,1)</f>
        <v>1</v>
      </c>
      <c r="O322" t="str">
        <f>IF(UDE_Truth[[#This Row],[zählt]],IF(ISBLANK(UDE_Truth[[#This Row],[dochGefundenGrund]]),UDE_Truth[[#This Row],[Gefunden]],1),"")</f>
        <v/>
      </c>
      <c r="P322">
        <f>IF(AND(UDE_Truth[[#This Row],[zähltAuto]],ISBLANK(UDE_Truth[[#This Row],[zähltNichtGrund]])),1,0)</f>
        <v>0</v>
      </c>
      <c r="Q322" t="s">
        <v>6508</v>
      </c>
      <c r="S322" t="s">
        <v>8266</v>
      </c>
      <c r="T322" t="s">
        <v>8299</v>
      </c>
    </row>
    <row r="323" spans="1:20" x14ac:dyDescent="0.25">
      <c r="A323">
        <v>13421</v>
      </c>
      <c r="B323" t="s">
        <v>5310</v>
      </c>
      <c r="C323" t="s">
        <v>7122</v>
      </c>
      <c r="D323" t="s">
        <v>6616</v>
      </c>
      <c r="E323" t="s">
        <v>7123</v>
      </c>
      <c r="F323" t="s">
        <v>7124</v>
      </c>
      <c r="G323" t="s">
        <v>0</v>
      </c>
      <c r="H323" t="b">
        <f>LEN(UDE_Truth[[#This Row],[Position]])=0</f>
        <v>0</v>
      </c>
      <c r="I323" t="b">
        <f>LEN(UDE_Truth[[#This Row],[Institut]])=0</f>
        <v>0</v>
      </c>
      <c r="J323" t="b">
        <f>NOT(OR(ISNUMBER(SEARCH("wiss.",UDE_Truth[[#This Row],[Position]])),ISNUMBER(SEARCH("wissenschaftl",UDE_Truth[[#This Row],[Position]])),ISNUMBER(SEARCH("professor",UDE_Truth[[#This Row],[Position]]))))</f>
        <v>0</v>
      </c>
      <c r="K323" t="b">
        <f>OR(ISNUMBER(SEARCH("sachbearb",UDE_Truth[[#This Row],[Position]])),ISNUMBER(SEARCH("sachgebiet",UDE_Truth[[#This Row],[Position]])))</f>
        <v>0</v>
      </c>
      <c r="L323" t="b">
        <f>ISNUMBER(SEARCH("Universitätsbibliothek",UDE_Truth[[#This Row],[Position]]))</f>
        <v>1</v>
      </c>
      <c r="M323">
        <f>IF(COUNTIF(UDE_Found[Name],UDE_Truth[[#This Row],[Name]])=0,0,1)</f>
        <v>1</v>
      </c>
      <c r="N323">
        <f>IF(OR(UDE_Truth[[#This Row],[ohnePosition]],AND(UDE_Truth[[#This Row],[ohneInstitut]],UDE_Truth[[#This Row],[ohneWissPos]]),UDE_Truth[[#This Row],[Sachbearbeiter]],UDE_Truth[[#This Row],[Bibliothek]]),0,1)</f>
        <v>0</v>
      </c>
      <c r="O323" t="str">
        <f>IF(UDE_Truth[[#This Row],[zählt]],IF(ISBLANK(UDE_Truth[[#This Row],[dochGefundenGrund]]),UDE_Truth[[#This Row],[Gefunden]],1),"")</f>
        <v/>
      </c>
      <c r="P323">
        <f>IF(AND(UDE_Truth[[#This Row],[zähltAuto]],ISBLANK(UDE_Truth[[#This Row],[zähltNichtGrund]])),1,0)</f>
        <v>0</v>
      </c>
    </row>
    <row r="324" spans="1:20" x14ac:dyDescent="0.25">
      <c r="A324">
        <v>2648</v>
      </c>
      <c r="B324" t="s">
        <v>7125</v>
      </c>
      <c r="C324" t="s">
        <v>7126</v>
      </c>
      <c r="D324" t="s">
        <v>2</v>
      </c>
      <c r="E324" t="s">
        <v>2</v>
      </c>
      <c r="F324" t="s">
        <v>7127</v>
      </c>
      <c r="G324" t="s">
        <v>5262</v>
      </c>
      <c r="H324" t="b">
        <f>LEN(UDE_Truth[[#This Row],[Position]])=0</f>
        <v>0</v>
      </c>
      <c r="I324" t="b">
        <f>LEN(UDE_Truth[[#This Row],[Institut]])=0</f>
        <v>1</v>
      </c>
      <c r="J324" t="b">
        <f>NOT(OR(ISNUMBER(SEARCH("wiss.",UDE_Truth[[#This Row],[Position]])),ISNUMBER(SEARCH("wissenschaftl",UDE_Truth[[#This Row],[Position]])),ISNUMBER(SEARCH("professor",UDE_Truth[[#This Row],[Position]]))))</f>
        <v>1</v>
      </c>
      <c r="K324" t="b">
        <f>OR(ISNUMBER(SEARCH("sachbearb",UDE_Truth[[#This Row],[Position]])),ISNUMBER(SEARCH("sachgebiet",UDE_Truth[[#This Row],[Position]])))</f>
        <v>0</v>
      </c>
      <c r="L324" t="b">
        <f>ISNUMBER(SEARCH("Universitätsbibliothek",UDE_Truth[[#This Row],[Position]]))</f>
        <v>0</v>
      </c>
      <c r="M324">
        <f>IF(COUNTIF(UDE_Found[Name],UDE_Truth[[#This Row],[Name]])=0,0,1)</f>
        <v>0</v>
      </c>
      <c r="N324">
        <f>IF(OR(UDE_Truth[[#This Row],[ohnePosition]],AND(UDE_Truth[[#This Row],[ohneInstitut]],UDE_Truth[[#This Row],[ohneWissPos]]),UDE_Truth[[#This Row],[Sachbearbeiter]],UDE_Truth[[#This Row],[Bibliothek]]),0,1)</f>
        <v>0</v>
      </c>
      <c r="O324" t="str">
        <f>IF(UDE_Truth[[#This Row],[zählt]],IF(ISBLANK(UDE_Truth[[#This Row],[dochGefundenGrund]]),UDE_Truth[[#This Row],[Gefunden]],1),"")</f>
        <v/>
      </c>
      <c r="P324">
        <f>IF(AND(UDE_Truth[[#This Row],[zähltAuto]],ISBLANK(UDE_Truth[[#This Row],[zähltNichtGrund]])),1,0)</f>
        <v>0</v>
      </c>
    </row>
    <row r="325" spans="1:20" x14ac:dyDescent="0.25">
      <c r="A325">
        <v>48324</v>
      </c>
      <c r="B325" t="s">
        <v>7128</v>
      </c>
      <c r="C325" t="s">
        <v>7129</v>
      </c>
      <c r="D325" t="s">
        <v>2</v>
      </c>
      <c r="E325" t="s">
        <v>2</v>
      </c>
      <c r="F325" t="s">
        <v>2</v>
      </c>
      <c r="G325" t="s">
        <v>2</v>
      </c>
      <c r="H325" t="b">
        <f>LEN(UDE_Truth[[#This Row],[Position]])=0</f>
        <v>1</v>
      </c>
      <c r="I325" t="b">
        <f>LEN(UDE_Truth[[#This Row],[Institut]])=0</f>
        <v>1</v>
      </c>
      <c r="J325" t="b">
        <f>NOT(OR(ISNUMBER(SEARCH("wiss.",UDE_Truth[[#This Row],[Position]])),ISNUMBER(SEARCH("wissenschaftl",UDE_Truth[[#This Row],[Position]])),ISNUMBER(SEARCH("professor",UDE_Truth[[#This Row],[Position]]))))</f>
        <v>1</v>
      </c>
      <c r="K325" t="b">
        <f>OR(ISNUMBER(SEARCH("sachbearb",UDE_Truth[[#This Row],[Position]])),ISNUMBER(SEARCH("sachgebiet",UDE_Truth[[#This Row],[Position]])))</f>
        <v>0</v>
      </c>
      <c r="L325" t="b">
        <f>ISNUMBER(SEARCH("Universitätsbibliothek",UDE_Truth[[#This Row],[Position]]))</f>
        <v>0</v>
      </c>
      <c r="M325">
        <f>IF(COUNTIF(UDE_Found[Name],UDE_Truth[[#This Row],[Name]])=0,0,1)</f>
        <v>0</v>
      </c>
      <c r="N325">
        <f>IF(OR(UDE_Truth[[#This Row],[ohnePosition]],AND(UDE_Truth[[#This Row],[ohneInstitut]],UDE_Truth[[#This Row],[ohneWissPos]]),UDE_Truth[[#This Row],[Sachbearbeiter]],UDE_Truth[[#This Row],[Bibliothek]]),0,1)</f>
        <v>0</v>
      </c>
      <c r="O325" t="str">
        <f>IF(UDE_Truth[[#This Row],[zählt]],IF(ISBLANK(UDE_Truth[[#This Row],[dochGefundenGrund]]),UDE_Truth[[#This Row],[Gefunden]],1),"")</f>
        <v/>
      </c>
      <c r="P325">
        <f>IF(AND(UDE_Truth[[#This Row],[zähltAuto]],ISBLANK(UDE_Truth[[#This Row],[zähltNichtGrund]])),1,0)</f>
        <v>0</v>
      </c>
    </row>
    <row r="326" spans="1:20" x14ac:dyDescent="0.25">
      <c r="A326">
        <v>61604</v>
      </c>
      <c r="B326" t="s">
        <v>7130</v>
      </c>
      <c r="C326" t="s">
        <v>7131</v>
      </c>
      <c r="D326" t="s">
        <v>2</v>
      </c>
      <c r="E326" t="s">
        <v>7132</v>
      </c>
      <c r="F326" t="s">
        <v>7133</v>
      </c>
      <c r="G326" t="s">
        <v>2</v>
      </c>
      <c r="H326" t="b">
        <f>LEN(UDE_Truth[[#This Row],[Position]])=0</f>
        <v>0</v>
      </c>
      <c r="I326" t="b">
        <f>LEN(UDE_Truth[[#This Row],[Institut]])=0</f>
        <v>0</v>
      </c>
      <c r="J326" t="b">
        <f>NOT(OR(ISNUMBER(SEARCH("wiss.",UDE_Truth[[#This Row],[Position]])),ISNUMBER(SEARCH("wissenschaftl",UDE_Truth[[#This Row],[Position]])),ISNUMBER(SEARCH("professor",UDE_Truth[[#This Row],[Position]]))))</f>
        <v>1</v>
      </c>
      <c r="K326" t="b">
        <f>OR(ISNUMBER(SEARCH("sachbearb",UDE_Truth[[#This Row],[Position]])),ISNUMBER(SEARCH("sachgebiet",UDE_Truth[[#This Row],[Position]])))</f>
        <v>1</v>
      </c>
      <c r="L326" t="b">
        <f>ISNUMBER(SEARCH("Universitätsbibliothek",UDE_Truth[[#This Row],[Position]]))</f>
        <v>0</v>
      </c>
      <c r="M326">
        <f>IF(COUNTIF(UDE_Found[Name],UDE_Truth[[#This Row],[Name]])=0,0,1)</f>
        <v>0</v>
      </c>
      <c r="N326">
        <f>IF(OR(UDE_Truth[[#This Row],[ohnePosition]],AND(UDE_Truth[[#This Row],[ohneInstitut]],UDE_Truth[[#This Row],[ohneWissPos]]),UDE_Truth[[#This Row],[Sachbearbeiter]],UDE_Truth[[#This Row],[Bibliothek]]),0,1)</f>
        <v>0</v>
      </c>
      <c r="O326" t="str">
        <f>IF(UDE_Truth[[#This Row],[zählt]],IF(ISBLANK(UDE_Truth[[#This Row],[dochGefundenGrund]]),UDE_Truth[[#This Row],[Gefunden]],1),"")</f>
        <v/>
      </c>
      <c r="P326">
        <f>IF(AND(UDE_Truth[[#This Row],[zähltAuto]],ISBLANK(UDE_Truth[[#This Row],[zähltNichtGrund]])),1,0)</f>
        <v>0</v>
      </c>
    </row>
    <row r="327" spans="1:20" x14ac:dyDescent="0.25">
      <c r="A327">
        <v>59796</v>
      </c>
      <c r="B327" t="s">
        <v>5316</v>
      </c>
      <c r="C327" t="s">
        <v>5317</v>
      </c>
      <c r="D327" t="s">
        <v>5318</v>
      </c>
      <c r="E327" t="s">
        <v>2</v>
      </c>
      <c r="F327" t="s">
        <v>7134</v>
      </c>
      <c r="G327" t="s">
        <v>7135</v>
      </c>
      <c r="H327" t="b">
        <f>LEN(UDE_Truth[[#This Row],[Position]])=0</f>
        <v>0</v>
      </c>
      <c r="I327" t="b">
        <f>LEN(UDE_Truth[[#This Row],[Institut]])=0</f>
        <v>1</v>
      </c>
      <c r="J327" t="b">
        <f>NOT(OR(ISNUMBER(SEARCH("wiss.",UDE_Truth[[#This Row],[Position]])),ISNUMBER(SEARCH("wissenschaftl",UDE_Truth[[#This Row],[Position]])),ISNUMBER(SEARCH("professor",UDE_Truth[[#This Row],[Position]]))))</f>
        <v>0</v>
      </c>
      <c r="K327" t="b">
        <f>OR(ISNUMBER(SEARCH("sachbearb",UDE_Truth[[#This Row],[Position]])),ISNUMBER(SEARCH("sachgebiet",UDE_Truth[[#This Row],[Position]])))</f>
        <v>0</v>
      </c>
      <c r="L327" t="b">
        <f>ISNUMBER(SEARCH("Universitätsbibliothek",UDE_Truth[[#This Row],[Position]]))</f>
        <v>0</v>
      </c>
      <c r="M327">
        <f>IF(COUNTIF(UDE_Found[Name],UDE_Truth[[#This Row],[Name]])=0,0,1)</f>
        <v>1</v>
      </c>
      <c r="N327">
        <f>IF(OR(UDE_Truth[[#This Row],[ohnePosition]],AND(UDE_Truth[[#This Row],[ohneInstitut]],UDE_Truth[[#This Row],[ohneWissPos]]),UDE_Truth[[#This Row],[Sachbearbeiter]],UDE_Truth[[#This Row],[Bibliothek]]),0,1)</f>
        <v>1</v>
      </c>
      <c r="O327">
        <f>IF(UDE_Truth[[#This Row],[zählt]],IF(ISBLANK(UDE_Truth[[#This Row],[dochGefundenGrund]]),UDE_Truth[[#This Row],[Gefunden]],1),"")</f>
        <v>1</v>
      </c>
      <c r="P327">
        <f>IF(AND(UDE_Truth[[#This Row],[zähltAuto]],ISBLANK(UDE_Truth[[#This Row],[zähltNichtGrund]])),1,0)</f>
        <v>1</v>
      </c>
    </row>
    <row r="328" spans="1:20" x14ac:dyDescent="0.25">
      <c r="A328">
        <v>49099</v>
      </c>
      <c r="B328" t="s">
        <v>7136</v>
      </c>
      <c r="C328" t="s">
        <v>7137</v>
      </c>
      <c r="D328" t="s">
        <v>2</v>
      </c>
      <c r="E328" t="s">
        <v>2</v>
      </c>
      <c r="F328" t="s">
        <v>7138</v>
      </c>
      <c r="G328" t="s">
        <v>1569</v>
      </c>
      <c r="H328" t="b">
        <f>LEN(UDE_Truth[[#This Row],[Position]])=0</f>
        <v>0</v>
      </c>
      <c r="I328" t="b">
        <f>LEN(UDE_Truth[[#This Row],[Institut]])=0</f>
        <v>1</v>
      </c>
      <c r="J328" t="b">
        <f>NOT(OR(ISNUMBER(SEARCH("wiss.",UDE_Truth[[#This Row],[Position]])),ISNUMBER(SEARCH("wissenschaftl",UDE_Truth[[#This Row],[Position]])),ISNUMBER(SEARCH("professor",UDE_Truth[[#This Row],[Position]]))))</f>
        <v>0</v>
      </c>
      <c r="K328" t="b">
        <f>OR(ISNUMBER(SEARCH("sachbearb",UDE_Truth[[#This Row],[Position]])),ISNUMBER(SEARCH("sachgebiet",UDE_Truth[[#This Row],[Position]])))</f>
        <v>0</v>
      </c>
      <c r="L328" t="b">
        <f>ISNUMBER(SEARCH("Universitätsbibliothek",UDE_Truth[[#This Row],[Position]]))</f>
        <v>0</v>
      </c>
      <c r="M328">
        <f>IF(COUNTIF(UDE_Found[Name],UDE_Truth[[#This Row],[Name]])=0,0,1)</f>
        <v>0</v>
      </c>
      <c r="N328">
        <f>IF(OR(UDE_Truth[[#This Row],[ohnePosition]],AND(UDE_Truth[[#This Row],[ohneInstitut]],UDE_Truth[[#This Row],[ohneWissPos]]),UDE_Truth[[#This Row],[Sachbearbeiter]],UDE_Truth[[#This Row],[Bibliothek]]),0,1)</f>
        <v>1</v>
      </c>
      <c r="O328" t="str">
        <f>IF(UDE_Truth[[#This Row],[zählt]],IF(ISBLANK(UDE_Truth[[#This Row],[dochGefundenGrund]]),UDE_Truth[[#This Row],[Gefunden]],1),"")</f>
        <v/>
      </c>
      <c r="P328">
        <f>IF(AND(UDE_Truth[[#This Row],[zähltAuto]],ISBLANK(UDE_Truth[[#This Row],[zähltNichtGrund]])),1,0)</f>
        <v>0</v>
      </c>
      <c r="Q328" t="s">
        <v>8274</v>
      </c>
    </row>
    <row r="329" spans="1:20" x14ac:dyDescent="0.25">
      <c r="A329">
        <v>51129</v>
      </c>
      <c r="B329" t="s">
        <v>7139</v>
      </c>
      <c r="C329" t="s">
        <v>7140</v>
      </c>
      <c r="D329" t="s">
        <v>2</v>
      </c>
      <c r="E329" t="s">
        <v>2</v>
      </c>
      <c r="F329" t="s">
        <v>7141</v>
      </c>
      <c r="G329" t="s">
        <v>191</v>
      </c>
      <c r="H329" t="b">
        <f>LEN(UDE_Truth[[#This Row],[Position]])=0</f>
        <v>0</v>
      </c>
      <c r="I329" t="b">
        <f>LEN(UDE_Truth[[#This Row],[Institut]])=0</f>
        <v>1</v>
      </c>
      <c r="J329" t="b">
        <f>NOT(OR(ISNUMBER(SEARCH("wiss.",UDE_Truth[[#This Row],[Position]])),ISNUMBER(SEARCH("wissenschaftl",UDE_Truth[[#This Row],[Position]])),ISNUMBER(SEARCH("professor",UDE_Truth[[#This Row],[Position]]))))</f>
        <v>0</v>
      </c>
      <c r="K329" t="b">
        <f>OR(ISNUMBER(SEARCH("sachbearb",UDE_Truth[[#This Row],[Position]])),ISNUMBER(SEARCH("sachgebiet",UDE_Truth[[#This Row],[Position]])))</f>
        <v>0</v>
      </c>
      <c r="L329" t="b">
        <f>ISNUMBER(SEARCH("Universitätsbibliothek",UDE_Truth[[#This Row],[Position]]))</f>
        <v>0</v>
      </c>
      <c r="M329">
        <f>IF(COUNTIF(UDE_Found[Name],UDE_Truth[[#This Row],[Name]])=0,0,1)</f>
        <v>0</v>
      </c>
      <c r="N329">
        <f>IF(OR(UDE_Truth[[#This Row],[ohnePosition]],AND(UDE_Truth[[#This Row],[ohneInstitut]],UDE_Truth[[#This Row],[ohneWissPos]]),UDE_Truth[[#This Row],[Sachbearbeiter]],UDE_Truth[[#This Row],[Bibliothek]]),0,1)</f>
        <v>1</v>
      </c>
      <c r="O329" t="str">
        <f>IF(UDE_Truth[[#This Row],[zählt]],IF(ISBLANK(UDE_Truth[[#This Row],[dochGefundenGrund]]),UDE_Truth[[#This Row],[Gefunden]],1),"")</f>
        <v/>
      </c>
      <c r="P329">
        <f>IF(AND(UDE_Truth[[#This Row],[zähltAuto]],ISBLANK(UDE_Truth[[#This Row],[zähltNichtGrund]])),1,0)</f>
        <v>0</v>
      </c>
      <c r="Q329" t="s">
        <v>8274</v>
      </c>
    </row>
    <row r="330" spans="1:20" x14ac:dyDescent="0.25">
      <c r="A330">
        <v>54595</v>
      </c>
      <c r="B330" t="s">
        <v>7142</v>
      </c>
      <c r="C330" t="s">
        <v>7143</v>
      </c>
      <c r="D330" t="s">
        <v>2</v>
      </c>
      <c r="E330" t="s">
        <v>2</v>
      </c>
      <c r="F330" t="s">
        <v>7144</v>
      </c>
      <c r="G330" t="s">
        <v>2</v>
      </c>
      <c r="H330" t="b">
        <f>LEN(UDE_Truth[[#This Row],[Position]])=0</f>
        <v>0</v>
      </c>
      <c r="I330" t="b">
        <f>LEN(UDE_Truth[[#This Row],[Institut]])=0</f>
        <v>1</v>
      </c>
      <c r="J330" t="b">
        <f>NOT(OR(ISNUMBER(SEARCH("wiss.",UDE_Truth[[#This Row],[Position]])),ISNUMBER(SEARCH("wissenschaftl",UDE_Truth[[#This Row],[Position]])),ISNUMBER(SEARCH("professor",UDE_Truth[[#This Row],[Position]]))))</f>
        <v>0</v>
      </c>
      <c r="K330" t="b">
        <f>OR(ISNUMBER(SEARCH("sachbearb",UDE_Truth[[#This Row],[Position]])),ISNUMBER(SEARCH("sachgebiet",UDE_Truth[[#This Row],[Position]])))</f>
        <v>0</v>
      </c>
      <c r="L330" t="b">
        <f>ISNUMBER(SEARCH("Universitätsbibliothek",UDE_Truth[[#This Row],[Position]]))</f>
        <v>0</v>
      </c>
      <c r="M330">
        <f>IF(COUNTIF(UDE_Found[Name],UDE_Truth[[#This Row],[Name]])=0,0,1)</f>
        <v>0</v>
      </c>
      <c r="N330">
        <f>IF(OR(UDE_Truth[[#This Row],[ohnePosition]],AND(UDE_Truth[[#This Row],[ohneInstitut]],UDE_Truth[[#This Row],[ohneWissPos]]),UDE_Truth[[#This Row],[Sachbearbeiter]],UDE_Truth[[#This Row],[Bibliothek]]),0,1)</f>
        <v>1</v>
      </c>
      <c r="O330" t="str">
        <f>IF(UDE_Truth[[#This Row],[zählt]],IF(ISBLANK(UDE_Truth[[#This Row],[dochGefundenGrund]]),UDE_Truth[[#This Row],[Gefunden]],1),"")</f>
        <v/>
      </c>
      <c r="P330">
        <f>IF(AND(UDE_Truth[[#This Row],[zähltAuto]],ISBLANK(UDE_Truth[[#This Row],[zähltNichtGrund]])),1,0)</f>
        <v>0</v>
      </c>
      <c r="Q330" t="s">
        <v>6508</v>
      </c>
      <c r="T330" t="s">
        <v>8304</v>
      </c>
    </row>
    <row r="331" spans="1:20" x14ac:dyDescent="0.25">
      <c r="A331">
        <v>48671</v>
      </c>
      <c r="B331" t="s">
        <v>7145</v>
      </c>
      <c r="C331" t="s">
        <v>7146</v>
      </c>
      <c r="D331" t="s">
        <v>2</v>
      </c>
      <c r="E331" t="s">
        <v>2</v>
      </c>
      <c r="F331" t="s">
        <v>2</v>
      </c>
      <c r="G331" t="s">
        <v>2</v>
      </c>
      <c r="H331" t="b">
        <f>LEN(UDE_Truth[[#This Row],[Position]])=0</f>
        <v>1</v>
      </c>
      <c r="I331" t="b">
        <f>LEN(UDE_Truth[[#This Row],[Institut]])=0</f>
        <v>1</v>
      </c>
      <c r="J331" t="b">
        <f>NOT(OR(ISNUMBER(SEARCH("wiss.",UDE_Truth[[#This Row],[Position]])),ISNUMBER(SEARCH("wissenschaftl",UDE_Truth[[#This Row],[Position]])),ISNUMBER(SEARCH("professor",UDE_Truth[[#This Row],[Position]]))))</f>
        <v>1</v>
      </c>
      <c r="K331" t="b">
        <f>OR(ISNUMBER(SEARCH("sachbearb",UDE_Truth[[#This Row],[Position]])),ISNUMBER(SEARCH("sachgebiet",UDE_Truth[[#This Row],[Position]])))</f>
        <v>0</v>
      </c>
      <c r="L331" t="b">
        <f>ISNUMBER(SEARCH("Universitätsbibliothek",UDE_Truth[[#This Row],[Position]]))</f>
        <v>0</v>
      </c>
      <c r="M331">
        <f>IF(COUNTIF(UDE_Found[Name],UDE_Truth[[#This Row],[Name]])=0,0,1)</f>
        <v>0</v>
      </c>
      <c r="N331">
        <f>IF(OR(UDE_Truth[[#This Row],[ohnePosition]],AND(UDE_Truth[[#This Row],[ohneInstitut]],UDE_Truth[[#This Row],[ohneWissPos]]),UDE_Truth[[#This Row],[Sachbearbeiter]],UDE_Truth[[#This Row],[Bibliothek]]),0,1)</f>
        <v>0</v>
      </c>
      <c r="O331" t="str">
        <f>IF(UDE_Truth[[#This Row],[zählt]],IF(ISBLANK(UDE_Truth[[#This Row],[dochGefundenGrund]]),UDE_Truth[[#This Row],[Gefunden]],1),"")</f>
        <v/>
      </c>
      <c r="P331">
        <f>IF(AND(UDE_Truth[[#This Row],[zähltAuto]],ISBLANK(UDE_Truth[[#This Row],[zähltNichtGrund]])),1,0)</f>
        <v>0</v>
      </c>
    </row>
    <row r="332" spans="1:20" x14ac:dyDescent="0.25">
      <c r="A332">
        <v>3474</v>
      </c>
      <c r="B332" t="s">
        <v>7147</v>
      </c>
      <c r="C332" t="s">
        <v>7148</v>
      </c>
      <c r="D332" t="s">
        <v>2</v>
      </c>
      <c r="E332" t="s">
        <v>2</v>
      </c>
      <c r="F332" t="s">
        <v>7149</v>
      </c>
      <c r="G332" t="s">
        <v>2</v>
      </c>
      <c r="H332" t="b">
        <f>LEN(UDE_Truth[[#This Row],[Position]])=0</f>
        <v>0</v>
      </c>
      <c r="I332" t="b">
        <f>LEN(UDE_Truth[[#This Row],[Institut]])=0</f>
        <v>1</v>
      </c>
      <c r="J332" t="b">
        <f>NOT(OR(ISNUMBER(SEARCH("wiss.",UDE_Truth[[#This Row],[Position]])),ISNUMBER(SEARCH("wissenschaftl",UDE_Truth[[#This Row],[Position]])),ISNUMBER(SEARCH("professor",UDE_Truth[[#This Row],[Position]]))))</f>
        <v>1</v>
      </c>
      <c r="K332" t="b">
        <f>OR(ISNUMBER(SEARCH("sachbearb",UDE_Truth[[#This Row],[Position]])),ISNUMBER(SEARCH("sachgebiet",UDE_Truth[[#This Row],[Position]])))</f>
        <v>0</v>
      </c>
      <c r="L332" t="b">
        <f>ISNUMBER(SEARCH("Universitätsbibliothek",UDE_Truth[[#This Row],[Position]]))</f>
        <v>0</v>
      </c>
      <c r="M332">
        <f>IF(COUNTIF(UDE_Found[Name],UDE_Truth[[#This Row],[Name]])=0,0,1)</f>
        <v>0</v>
      </c>
      <c r="N332">
        <f>IF(OR(UDE_Truth[[#This Row],[ohnePosition]],AND(UDE_Truth[[#This Row],[ohneInstitut]],UDE_Truth[[#This Row],[ohneWissPos]]),UDE_Truth[[#This Row],[Sachbearbeiter]],UDE_Truth[[#This Row],[Bibliothek]]),0,1)</f>
        <v>0</v>
      </c>
      <c r="O332" t="str">
        <f>IF(UDE_Truth[[#This Row],[zählt]],IF(ISBLANK(UDE_Truth[[#This Row],[dochGefundenGrund]]),UDE_Truth[[#This Row],[Gefunden]],1),"")</f>
        <v/>
      </c>
      <c r="P332">
        <f>IF(AND(UDE_Truth[[#This Row],[zähltAuto]],ISBLANK(UDE_Truth[[#This Row],[zähltNichtGrund]])),1,0)</f>
        <v>0</v>
      </c>
    </row>
    <row r="333" spans="1:20" x14ac:dyDescent="0.25">
      <c r="A333">
        <v>10403</v>
      </c>
      <c r="B333" t="s">
        <v>5322</v>
      </c>
      <c r="C333" t="s">
        <v>7150</v>
      </c>
      <c r="D333" t="s">
        <v>2</v>
      </c>
      <c r="E333" t="s">
        <v>6461</v>
      </c>
      <c r="F333" t="s">
        <v>7151</v>
      </c>
      <c r="G333" t="s">
        <v>2019</v>
      </c>
      <c r="H333" t="b">
        <f>LEN(UDE_Truth[[#This Row],[Position]])=0</f>
        <v>0</v>
      </c>
      <c r="I333" t="b">
        <f>LEN(UDE_Truth[[#This Row],[Institut]])=0</f>
        <v>0</v>
      </c>
      <c r="J333" t="b">
        <f>NOT(OR(ISNUMBER(SEARCH("wiss.",UDE_Truth[[#This Row],[Position]])),ISNUMBER(SEARCH("wissenschaftl",UDE_Truth[[#This Row],[Position]])),ISNUMBER(SEARCH("professor",UDE_Truth[[#This Row],[Position]]))))</f>
        <v>1</v>
      </c>
      <c r="K333" t="b">
        <f>OR(ISNUMBER(SEARCH("sachbearb",UDE_Truth[[#This Row],[Position]])),ISNUMBER(SEARCH("sachgebiet",UDE_Truth[[#This Row],[Position]])))</f>
        <v>0</v>
      </c>
      <c r="L333" t="b">
        <f>ISNUMBER(SEARCH("Universitätsbibliothek",UDE_Truth[[#This Row],[Position]]))</f>
        <v>0</v>
      </c>
      <c r="M333">
        <f>IF(COUNTIF(UDE_Found[Name],UDE_Truth[[#This Row],[Name]])=0,0,1)</f>
        <v>1</v>
      </c>
      <c r="N333">
        <f>IF(OR(UDE_Truth[[#This Row],[ohnePosition]],AND(UDE_Truth[[#This Row],[ohneInstitut]],UDE_Truth[[#This Row],[ohneWissPos]]),UDE_Truth[[#This Row],[Sachbearbeiter]],UDE_Truth[[#This Row],[Bibliothek]]),0,1)</f>
        <v>1</v>
      </c>
      <c r="O333">
        <f>IF(UDE_Truth[[#This Row],[zählt]],IF(ISBLANK(UDE_Truth[[#This Row],[dochGefundenGrund]]),UDE_Truth[[#This Row],[Gefunden]],1),"")</f>
        <v>1</v>
      </c>
      <c r="P333">
        <f>IF(AND(UDE_Truth[[#This Row],[zähltAuto]],ISBLANK(UDE_Truth[[#This Row],[zähltNichtGrund]])),1,0)</f>
        <v>1</v>
      </c>
    </row>
    <row r="334" spans="1:20" x14ac:dyDescent="0.25">
      <c r="A334">
        <v>52940</v>
      </c>
      <c r="B334" t="s">
        <v>5323</v>
      </c>
      <c r="C334" t="s">
        <v>7152</v>
      </c>
      <c r="D334" t="s">
        <v>7153</v>
      </c>
      <c r="E334" t="s">
        <v>7154</v>
      </c>
      <c r="F334" t="s">
        <v>7155</v>
      </c>
      <c r="G334" t="s">
        <v>80</v>
      </c>
      <c r="H334" t="b">
        <f>LEN(UDE_Truth[[#This Row],[Position]])=0</f>
        <v>0</v>
      </c>
      <c r="I334" t="b">
        <f>LEN(UDE_Truth[[#This Row],[Institut]])=0</f>
        <v>0</v>
      </c>
      <c r="J334" t="b">
        <f>NOT(OR(ISNUMBER(SEARCH("wiss.",UDE_Truth[[#This Row],[Position]])),ISNUMBER(SEARCH("wissenschaftl",UDE_Truth[[#This Row],[Position]])),ISNUMBER(SEARCH("professor",UDE_Truth[[#This Row],[Position]]))))</f>
        <v>0</v>
      </c>
      <c r="K334" t="b">
        <f>OR(ISNUMBER(SEARCH("sachbearb",UDE_Truth[[#This Row],[Position]])),ISNUMBER(SEARCH("sachgebiet",UDE_Truth[[#This Row],[Position]])))</f>
        <v>0</v>
      </c>
      <c r="L334" t="b">
        <f>ISNUMBER(SEARCH("Universitätsbibliothek",UDE_Truth[[#This Row],[Position]]))</f>
        <v>0</v>
      </c>
      <c r="M334">
        <f>IF(COUNTIF(UDE_Found[Name],UDE_Truth[[#This Row],[Name]])=0,0,1)</f>
        <v>1</v>
      </c>
      <c r="N334">
        <f>IF(OR(UDE_Truth[[#This Row],[ohnePosition]],AND(UDE_Truth[[#This Row],[ohneInstitut]],UDE_Truth[[#This Row],[ohneWissPos]]),UDE_Truth[[#This Row],[Sachbearbeiter]],UDE_Truth[[#This Row],[Bibliothek]]),0,1)</f>
        <v>1</v>
      </c>
      <c r="O334">
        <f>IF(UDE_Truth[[#This Row],[zählt]],IF(ISBLANK(UDE_Truth[[#This Row],[dochGefundenGrund]]),UDE_Truth[[#This Row],[Gefunden]],1),"")</f>
        <v>1</v>
      </c>
      <c r="P334">
        <f>IF(AND(UDE_Truth[[#This Row],[zähltAuto]],ISBLANK(UDE_Truth[[#This Row],[zähltNichtGrund]])),1,0)</f>
        <v>1</v>
      </c>
    </row>
    <row r="335" spans="1:20" x14ac:dyDescent="0.25">
      <c r="A335">
        <v>48914</v>
      </c>
      <c r="B335" t="s">
        <v>7156</v>
      </c>
      <c r="C335" t="s">
        <v>7157</v>
      </c>
      <c r="D335" t="s">
        <v>6616</v>
      </c>
      <c r="E335" t="s">
        <v>7158</v>
      </c>
      <c r="F335" t="s">
        <v>6618</v>
      </c>
      <c r="G335" t="s">
        <v>2</v>
      </c>
      <c r="H335" t="b">
        <f>LEN(UDE_Truth[[#This Row],[Position]])=0</f>
        <v>0</v>
      </c>
      <c r="I335" t="b">
        <f>LEN(UDE_Truth[[#This Row],[Institut]])=0</f>
        <v>0</v>
      </c>
      <c r="J335" t="b">
        <f>NOT(OR(ISNUMBER(SEARCH("wiss.",UDE_Truth[[#This Row],[Position]])),ISNUMBER(SEARCH("wissenschaftl",UDE_Truth[[#This Row],[Position]])),ISNUMBER(SEARCH("professor",UDE_Truth[[#This Row],[Position]]))))</f>
        <v>1</v>
      </c>
      <c r="K335" t="b">
        <f>OR(ISNUMBER(SEARCH("sachbearb",UDE_Truth[[#This Row],[Position]])),ISNUMBER(SEARCH("sachgebiet",UDE_Truth[[#This Row],[Position]])))</f>
        <v>0</v>
      </c>
      <c r="L335" t="b">
        <f>ISNUMBER(SEARCH("Universitätsbibliothek",UDE_Truth[[#This Row],[Position]]))</f>
        <v>1</v>
      </c>
      <c r="M335">
        <f>IF(COUNTIF(UDE_Found[Name],UDE_Truth[[#This Row],[Name]])=0,0,1)</f>
        <v>0</v>
      </c>
      <c r="N335">
        <f>IF(OR(UDE_Truth[[#This Row],[ohnePosition]],AND(UDE_Truth[[#This Row],[ohneInstitut]],UDE_Truth[[#This Row],[ohneWissPos]]),UDE_Truth[[#This Row],[Sachbearbeiter]],UDE_Truth[[#This Row],[Bibliothek]]),0,1)</f>
        <v>0</v>
      </c>
      <c r="O335" t="str">
        <f>IF(UDE_Truth[[#This Row],[zählt]],IF(ISBLANK(UDE_Truth[[#This Row],[dochGefundenGrund]]),UDE_Truth[[#This Row],[Gefunden]],1),"")</f>
        <v/>
      </c>
      <c r="P335">
        <f>IF(AND(UDE_Truth[[#This Row],[zähltAuto]],ISBLANK(UDE_Truth[[#This Row],[zähltNichtGrund]])),1,0)</f>
        <v>0</v>
      </c>
    </row>
    <row r="336" spans="1:20" x14ac:dyDescent="0.25">
      <c r="A336">
        <v>48355</v>
      </c>
      <c r="B336" t="s">
        <v>7159</v>
      </c>
      <c r="C336" t="s">
        <v>7160</v>
      </c>
      <c r="D336" t="s">
        <v>2</v>
      </c>
      <c r="E336" t="s">
        <v>2</v>
      </c>
      <c r="F336" t="s">
        <v>2</v>
      </c>
      <c r="G336" t="s">
        <v>2</v>
      </c>
      <c r="H336" t="b">
        <f>LEN(UDE_Truth[[#This Row],[Position]])=0</f>
        <v>1</v>
      </c>
      <c r="I336" t="b">
        <f>LEN(UDE_Truth[[#This Row],[Institut]])=0</f>
        <v>1</v>
      </c>
      <c r="J336" t="b">
        <f>NOT(OR(ISNUMBER(SEARCH("wiss.",UDE_Truth[[#This Row],[Position]])),ISNUMBER(SEARCH("wissenschaftl",UDE_Truth[[#This Row],[Position]])),ISNUMBER(SEARCH("professor",UDE_Truth[[#This Row],[Position]]))))</f>
        <v>1</v>
      </c>
      <c r="K336" t="b">
        <f>OR(ISNUMBER(SEARCH("sachbearb",UDE_Truth[[#This Row],[Position]])),ISNUMBER(SEARCH("sachgebiet",UDE_Truth[[#This Row],[Position]])))</f>
        <v>0</v>
      </c>
      <c r="L336" t="b">
        <f>ISNUMBER(SEARCH("Universitätsbibliothek",UDE_Truth[[#This Row],[Position]]))</f>
        <v>0</v>
      </c>
      <c r="M336">
        <f>IF(COUNTIF(UDE_Found[Name],UDE_Truth[[#This Row],[Name]])=0,0,1)</f>
        <v>0</v>
      </c>
      <c r="N336">
        <f>IF(OR(UDE_Truth[[#This Row],[ohnePosition]],AND(UDE_Truth[[#This Row],[ohneInstitut]],UDE_Truth[[#This Row],[ohneWissPos]]),UDE_Truth[[#This Row],[Sachbearbeiter]],UDE_Truth[[#This Row],[Bibliothek]]),0,1)</f>
        <v>0</v>
      </c>
      <c r="O336" t="str">
        <f>IF(UDE_Truth[[#This Row],[zählt]],IF(ISBLANK(UDE_Truth[[#This Row],[dochGefundenGrund]]),UDE_Truth[[#This Row],[Gefunden]],1),"")</f>
        <v/>
      </c>
      <c r="P336">
        <f>IF(AND(UDE_Truth[[#This Row],[zähltAuto]],ISBLANK(UDE_Truth[[#This Row],[zähltNichtGrund]])),1,0)</f>
        <v>0</v>
      </c>
    </row>
    <row r="337" spans="1:20" x14ac:dyDescent="0.25">
      <c r="A337">
        <v>49043</v>
      </c>
      <c r="B337" t="s">
        <v>7161</v>
      </c>
      <c r="C337" t="s">
        <v>7162</v>
      </c>
      <c r="D337" t="s">
        <v>2</v>
      </c>
      <c r="E337" t="s">
        <v>7163</v>
      </c>
      <c r="F337" t="s">
        <v>7164</v>
      </c>
      <c r="G337" t="s">
        <v>2</v>
      </c>
      <c r="H337" t="b">
        <f>LEN(UDE_Truth[[#This Row],[Position]])=0</f>
        <v>0</v>
      </c>
      <c r="I337" t="b">
        <f>LEN(UDE_Truth[[#This Row],[Institut]])=0</f>
        <v>0</v>
      </c>
      <c r="J337" t="b">
        <f>NOT(OR(ISNUMBER(SEARCH("wiss.",UDE_Truth[[#This Row],[Position]])),ISNUMBER(SEARCH("wissenschaftl",UDE_Truth[[#This Row],[Position]])),ISNUMBER(SEARCH("professor",UDE_Truth[[#This Row],[Position]]))))</f>
        <v>1</v>
      </c>
      <c r="K337" t="b">
        <f>OR(ISNUMBER(SEARCH("sachbearb",UDE_Truth[[#This Row],[Position]])),ISNUMBER(SEARCH("sachgebiet",UDE_Truth[[#This Row],[Position]])))</f>
        <v>1</v>
      </c>
      <c r="L337" t="b">
        <f>ISNUMBER(SEARCH("Universitätsbibliothek",UDE_Truth[[#This Row],[Position]]))</f>
        <v>0</v>
      </c>
      <c r="M337">
        <f>IF(COUNTIF(UDE_Found[Name],UDE_Truth[[#This Row],[Name]])=0,0,1)</f>
        <v>0</v>
      </c>
      <c r="N337">
        <f>IF(OR(UDE_Truth[[#This Row],[ohnePosition]],AND(UDE_Truth[[#This Row],[ohneInstitut]],UDE_Truth[[#This Row],[ohneWissPos]]),UDE_Truth[[#This Row],[Sachbearbeiter]],UDE_Truth[[#This Row],[Bibliothek]]),0,1)</f>
        <v>0</v>
      </c>
      <c r="O337" t="str">
        <f>IF(UDE_Truth[[#This Row],[zählt]],IF(ISBLANK(UDE_Truth[[#This Row],[dochGefundenGrund]]),UDE_Truth[[#This Row],[Gefunden]],1),"")</f>
        <v/>
      </c>
      <c r="P337">
        <f>IF(AND(UDE_Truth[[#This Row],[zähltAuto]],ISBLANK(UDE_Truth[[#This Row],[zähltNichtGrund]])),1,0)</f>
        <v>0</v>
      </c>
    </row>
    <row r="338" spans="1:20" x14ac:dyDescent="0.25">
      <c r="A338">
        <v>986</v>
      </c>
      <c r="B338" t="s">
        <v>7165</v>
      </c>
      <c r="C338" t="s">
        <v>7166</v>
      </c>
      <c r="D338" t="s">
        <v>2</v>
      </c>
      <c r="E338" t="s">
        <v>2</v>
      </c>
      <c r="F338" t="s">
        <v>6687</v>
      </c>
      <c r="G338" t="s">
        <v>1569</v>
      </c>
      <c r="H338" t="b">
        <f>LEN(UDE_Truth[[#This Row],[Position]])=0</f>
        <v>0</v>
      </c>
      <c r="I338" t="b">
        <f>LEN(UDE_Truth[[#This Row],[Institut]])=0</f>
        <v>1</v>
      </c>
      <c r="J338" t="b">
        <f>NOT(OR(ISNUMBER(SEARCH("wiss.",UDE_Truth[[#This Row],[Position]])),ISNUMBER(SEARCH("wissenschaftl",UDE_Truth[[#This Row],[Position]])),ISNUMBER(SEARCH("professor",UDE_Truth[[#This Row],[Position]]))))</f>
        <v>0</v>
      </c>
      <c r="K338" t="b">
        <f>OR(ISNUMBER(SEARCH("sachbearb",UDE_Truth[[#This Row],[Position]])),ISNUMBER(SEARCH("sachgebiet",UDE_Truth[[#This Row],[Position]])))</f>
        <v>0</v>
      </c>
      <c r="L338" t="b">
        <f>ISNUMBER(SEARCH("Universitätsbibliothek",UDE_Truth[[#This Row],[Position]]))</f>
        <v>0</v>
      </c>
      <c r="M338">
        <f>IF(COUNTIF(UDE_Found[Name],UDE_Truth[[#This Row],[Name]])=0,0,1)</f>
        <v>0</v>
      </c>
      <c r="N338">
        <f>IF(OR(UDE_Truth[[#This Row],[ohnePosition]],AND(UDE_Truth[[#This Row],[ohneInstitut]],UDE_Truth[[#This Row],[ohneWissPos]]),UDE_Truth[[#This Row],[Sachbearbeiter]],UDE_Truth[[#This Row],[Bibliothek]]),0,1)</f>
        <v>1</v>
      </c>
      <c r="O338" t="str">
        <f>IF(UDE_Truth[[#This Row],[zählt]],IF(ISBLANK(UDE_Truth[[#This Row],[dochGefundenGrund]]),UDE_Truth[[#This Row],[Gefunden]],1),"")</f>
        <v/>
      </c>
      <c r="P338">
        <f>IF(AND(UDE_Truth[[#This Row],[zähltAuto]],ISBLANK(UDE_Truth[[#This Row],[zähltNichtGrund]])),1,0)</f>
        <v>0</v>
      </c>
      <c r="Q338" t="s">
        <v>8274</v>
      </c>
    </row>
    <row r="339" spans="1:20" x14ac:dyDescent="0.25">
      <c r="A339">
        <v>48802</v>
      </c>
      <c r="B339" t="s">
        <v>7167</v>
      </c>
      <c r="C339" t="s">
        <v>7168</v>
      </c>
      <c r="D339" t="s">
        <v>2</v>
      </c>
      <c r="E339" t="s">
        <v>2</v>
      </c>
      <c r="F339" t="s">
        <v>2</v>
      </c>
      <c r="G339" t="s">
        <v>2</v>
      </c>
      <c r="H339" t="b">
        <f>LEN(UDE_Truth[[#This Row],[Position]])=0</f>
        <v>1</v>
      </c>
      <c r="I339" t="b">
        <f>LEN(UDE_Truth[[#This Row],[Institut]])=0</f>
        <v>1</v>
      </c>
      <c r="J339" t="b">
        <f>NOT(OR(ISNUMBER(SEARCH("wiss.",UDE_Truth[[#This Row],[Position]])),ISNUMBER(SEARCH("wissenschaftl",UDE_Truth[[#This Row],[Position]])),ISNUMBER(SEARCH("professor",UDE_Truth[[#This Row],[Position]]))))</f>
        <v>1</v>
      </c>
      <c r="K339" t="b">
        <f>OR(ISNUMBER(SEARCH("sachbearb",UDE_Truth[[#This Row],[Position]])),ISNUMBER(SEARCH("sachgebiet",UDE_Truth[[#This Row],[Position]])))</f>
        <v>0</v>
      </c>
      <c r="L339" t="b">
        <f>ISNUMBER(SEARCH("Universitätsbibliothek",UDE_Truth[[#This Row],[Position]]))</f>
        <v>0</v>
      </c>
      <c r="M339">
        <f>IF(COUNTIF(UDE_Found[Name],UDE_Truth[[#This Row],[Name]])=0,0,1)</f>
        <v>0</v>
      </c>
      <c r="N339">
        <f>IF(OR(UDE_Truth[[#This Row],[ohnePosition]],AND(UDE_Truth[[#This Row],[ohneInstitut]],UDE_Truth[[#This Row],[ohneWissPos]]),UDE_Truth[[#This Row],[Sachbearbeiter]],UDE_Truth[[#This Row],[Bibliothek]]),0,1)</f>
        <v>0</v>
      </c>
      <c r="O339" t="str">
        <f>IF(UDE_Truth[[#This Row],[zählt]],IF(ISBLANK(UDE_Truth[[#This Row],[dochGefundenGrund]]),UDE_Truth[[#This Row],[Gefunden]],1),"")</f>
        <v/>
      </c>
      <c r="P339">
        <f>IF(AND(UDE_Truth[[#This Row],[zähltAuto]],ISBLANK(UDE_Truth[[#This Row],[zähltNichtGrund]])),1,0)</f>
        <v>0</v>
      </c>
    </row>
    <row r="340" spans="1:20" x14ac:dyDescent="0.25">
      <c r="A340">
        <v>52466</v>
      </c>
      <c r="B340" t="s">
        <v>7169</v>
      </c>
      <c r="C340" t="s">
        <v>7170</v>
      </c>
      <c r="D340" t="s">
        <v>2</v>
      </c>
      <c r="E340" t="s">
        <v>2</v>
      </c>
      <c r="F340" t="s">
        <v>7171</v>
      </c>
      <c r="G340" t="s">
        <v>1569</v>
      </c>
      <c r="H340" t="b">
        <f>LEN(UDE_Truth[[#This Row],[Position]])=0</f>
        <v>0</v>
      </c>
      <c r="I340" t="b">
        <f>LEN(UDE_Truth[[#This Row],[Institut]])=0</f>
        <v>1</v>
      </c>
      <c r="J340" t="b">
        <f>NOT(OR(ISNUMBER(SEARCH("wiss.",UDE_Truth[[#This Row],[Position]])),ISNUMBER(SEARCH("wissenschaftl",UDE_Truth[[#This Row],[Position]])),ISNUMBER(SEARCH("professor",UDE_Truth[[#This Row],[Position]]))))</f>
        <v>0</v>
      </c>
      <c r="K340" t="b">
        <f>OR(ISNUMBER(SEARCH("sachbearb",UDE_Truth[[#This Row],[Position]])),ISNUMBER(SEARCH("sachgebiet",UDE_Truth[[#This Row],[Position]])))</f>
        <v>0</v>
      </c>
      <c r="L340" t="b">
        <f>ISNUMBER(SEARCH("Universitätsbibliothek",UDE_Truth[[#This Row],[Position]]))</f>
        <v>0</v>
      </c>
      <c r="M340">
        <f>IF(COUNTIF(UDE_Found[Name],UDE_Truth[[#This Row],[Name]])=0,0,1)</f>
        <v>0</v>
      </c>
      <c r="N340">
        <f>IF(OR(UDE_Truth[[#This Row],[ohnePosition]],AND(UDE_Truth[[#This Row],[ohneInstitut]],UDE_Truth[[#This Row],[ohneWissPos]]),UDE_Truth[[#This Row],[Sachbearbeiter]],UDE_Truth[[#This Row],[Bibliothek]]),0,1)</f>
        <v>1</v>
      </c>
      <c r="O340" t="str">
        <f>IF(UDE_Truth[[#This Row],[zählt]],IF(ISBLANK(UDE_Truth[[#This Row],[dochGefundenGrund]]),UDE_Truth[[#This Row],[Gefunden]],1),"")</f>
        <v/>
      </c>
      <c r="P340">
        <f>IF(AND(UDE_Truth[[#This Row],[zähltAuto]],ISBLANK(UDE_Truth[[#This Row],[zähltNichtGrund]])),1,0)</f>
        <v>0</v>
      </c>
      <c r="Q340" t="s">
        <v>8274</v>
      </c>
    </row>
    <row r="341" spans="1:20" x14ac:dyDescent="0.25">
      <c r="A341">
        <v>48454</v>
      </c>
      <c r="B341" t="s">
        <v>7172</v>
      </c>
      <c r="C341" t="s">
        <v>7173</v>
      </c>
      <c r="D341" t="s">
        <v>2</v>
      </c>
      <c r="E341" t="s">
        <v>2</v>
      </c>
      <c r="F341" t="s">
        <v>2</v>
      </c>
      <c r="G341" t="s">
        <v>2</v>
      </c>
      <c r="H341" t="b">
        <f>LEN(UDE_Truth[[#This Row],[Position]])=0</f>
        <v>1</v>
      </c>
      <c r="I341" t="b">
        <f>LEN(UDE_Truth[[#This Row],[Institut]])=0</f>
        <v>1</v>
      </c>
      <c r="J341" t="b">
        <f>NOT(OR(ISNUMBER(SEARCH("wiss.",UDE_Truth[[#This Row],[Position]])),ISNUMBER(SEARCH("wissenschaftl",UDE_Truth[[#This Row],[Position]])),ISNUMBER(SEARCH("professor",UDE_Truth[[#This Row],[Position]]))))</f>
        <v>1</v>
      </c>
      <c r="K341" t="b">
        <f>OR(ISNUMBER(SEARCH("sachbearb",UDE_Truth[[#This Row],[Position]])),ISNUMBER(SEARCH("sachgebiet",UDE_Truth[[#This Row],[Position]])))</f>
        <v>0</v>
      </c>
      <c r="L341" t="b">
        <f>ISNUMBER(SEARCH("Universitätsbibliothek",UDE_Truth[[#This Row],[Position]]))</f>
        <v>0</v>
      </c>
      <c r="M341">
        <f>IF(COUNTIF(UDE_Found[Name],UDE_Truth[[#This Row],[Name]])=0,0,1)</f>
        <v>0</v>
      </c>
      <c r="N341">
        <f>IF(OR(UDE_Truth[[#This Row],[ohnePosition]],AND(UDE_Truth[[#This Row],[ohneInstitut]],UDE_Truth[[#This Row],[ohneWissPos]]),UDE_Truth[[#This Row],[Sachbearbeiter]],UDE_Truth[[#This Row],[Bibliothek]]),0,1)</f>
        <v>0</v>
      </c>
      <c r="O341" t="str">
        <f>IF(UDE_Truth[[#This Row],[zählt]],IF(ISBLANK(UDE_Truth[[#This Row],[dochGefundenGrund]]),UDE_Truth[[#This Row],[Gefunden]],1),"")</f>
        <v/>
      </c>
      <c r="P341">
        <f>IF(AND(UDE_Truth[[#This Row],[zähltAuto]],ISBLANK(UDE_Truth[[#This Row],[zähltNichtGrund]])),1,0)</f>
        <v>0</v>
      </c>
    </row>
    <row r="342" spans="1:20" x14ac:dyDescent="0.25">
      <c r="A342">
        <v>61996</v>
      </c>
      <c r="B342" t="s">
        <v>5327</v>
      </c>
      <c r="C342" t="s">
        <v>5328</v>
      </c>
      <c r="D342" t="s">
        <v>7174</v>
      </c>
      <c r="E342" t="s">
        <v>7175</v>
      </c>
      <c r="F342" t="s">
        <v>7176</v>
      </c>
      <c r="G342" t="s">
        <v>36</v>
      </c>
      <c r="H342" t="b">
        <f>LEN(UDE_Truth[[#This Row],[Position]])=0</f>
        <v>0</v>
      </c>
      <c r="I342" t="b">
        <f>LEN(UDE_Truth[[#This Row],[Institut]])=0</f>
        <v>0</v>
      </c>
      <c r="J342" t="b">
        <f>NOT(OR(ISNUMBER(SEARCH("wiss.",UDE_Truth[[#This Row],[Position]])),ISNUMBER(SEARCH("wissenschaftl",UDE_Truth[[#This Row],[Position]])),ISNUMBER(SEARCH("professor",UDE_Truth[[#This Row],[Position]]))))</f>
        <v>0</v>
      </c>
      <c r="K342" t="b">
        <f>OR(ISNUMBER(SEARCH("sachbearb",UDE_Truth[[#This Row],[Position]])),ISNUMBER(SEARCH("sachgebiet",UDE_Truth[[#This Row],[Position]])))</f>
        <v>0</v>
      </c>
      <c r="L342" t="b">
        <f>ISNUMBER(SEARCH("Universitätsbibliothek",UDE_Truth[[#This Row],[Position]]))</f>
        <v>0</v>
      </c>
      <c r="M342">
        <f>IF(COUNTIF(UDE_Found[Name],UDE_Truth[[#This Row],[Name]])=0,0,1)</f>
        <v>1</v>
      </c>
      <c r="N342">
        <f>IF(OR(UDE_Truth[[#This Row],[ohnePosition]],AND(UDE_Truth[[#This Row],[ohneInstitut]],UDE_Truth[[#This Row],[ohneWissPos]]),UDE_Truth[[#This Row],[Sachbearbeiter]],UDE_Truth[[#This Row],[Bibliothek]]),0,1)</f>
        <v>1</v>
      </c>
      <c r="O342">
        <f>IF(UDE_Truth[[#This Row],[zählt]],IF(ISBLANK(UDE_Truth[[#This Row],[dochGefundenGrund]]),UDE_Truth[[#This Row],[Gefunden]],1),"")</f>
        <v>1</v>
      </c>
      <c r="P342">
        <f>IF(AND(UDE_Truth[[#This Row],[zähltAuto]],ISBLANK(UDE_Truth[[#This Row],[zähltNichtGrund]])),1,0)</f>
        <v>1</v>
      </c>
    </row>
    <row r="343" spans="1:20" x14ac:dyDescent="0.25">
      <c r="A343">
        <v>62912</v>
      </c>
      <c r="B343" t="s">
        <v>5330</v>
      </c>
      <c r="C343" t="s">
        <v>5331</v>
      </c>
      <c r="D343" t="s">
        <v>2</v>
      </c>
      <c r="E343" t="s">
        <v>6410</v>
      </c>
      <c r="F343" t="s">
        <v>7177</v>
      </c>
      <c r="G343" t="s">
        <v>2</v>
      </c>
      <c r="H343" t="b">
        <f>LEN(UDE_Truth[[#This Row],[Position]])=0</f>
        <v>0</v>
      </c>
      <c r="I343" t="b">
        <f>LEN(UDE_Truth[[#This Row],[Institut]])=0</f>
        <v>0</v>
      </c>
      <c r="J343" t="b">
        <f>NOT(OR(ISNUMBER(SEARCH("wiss.",UDE_Truth[[#This Row],[Position]])),ISNUMBER(SEARCH("wissenschaftl",UDE_Truth[[#This Row],[Position]])),ISNUMBER(SEARCH("professor",UDE_Truth[[#This Row],[Position]]))))</f>
        <v>0</v>
      </c>
      <c r="K343" t="b">
        <f>OR(ISNUMBER(SEARCH("sachbearb",UDE_Truth[[#This Row],[Position]])),ISNUMBER(SEARCH("sachgebiet",UDE_Truth[[#This Row],[Position]])))</f>
        <v>0</v>
      </c>
      <c r="L343" t="b">
        <f>ISNUMBER(SEARCH("Universitätsbibliothek",UDE_Truth[[#This Row],[Position]]))</f>
        <v>0</v>
      </c>
      <c r="M343">
        <f>IF(COUNTIF(UDE_Found[Name],UDE_Truth[[#This Row],[Name]])=0,0,1)</f>
        <v>1</v>
      </c>
      <c r="N343">
        <f>IF(OR(UDE_Truth[[#This Row],[ohnePosition]],AND(UDE_Truth[[#This Row],[ohneInstitut]],UDE_Truth[[#This Row],[ohneWissPos]]),UDE_Truth[[#This Row],[Sachbearbeiter]],UDE_Truth[[#This Row],[Bibliothek]]),0,1)</f>
        <v>1</v>
      </c>
      <c r="O343">
        <f>IF(UDE_Truth[[#This Row],[zählt]],IF(ISBLANK(UDE_Truth[[#This Row],[dochGefundenGrund]]),UDE_Truth[[#This Row],[Gefunden]],1),"")</f>
        <v>1</v>
      </c>
      <c r="P343">
        <f>IF(AND(UDE_Truth[[#This Row],[zähltAuto]],ISBLANK(UDE_Truth[[#This Row],[zähltNichtGrund]])),1,0)</f>
        <v>1</v>
      </c>
    </row>
    <row r="344" spans="1:20" x14ac:dyDescent="0.25">
      <c r="A344">
        <v>47408</v>
      </c>
      <c r="B344" t="s">
        <v>7178</v>
      </c>
      <c r="C344" t="s">
        <v>7179</v>
      </c>
      <c r="D344" t="s">
        <v>2</v>
      </c>
      <c r="E344" t="s">
        <v>2</v>
      </c>
      <c r="F344" t="s">
        <v>7180</v>
      </c>
      <c r="G344" t="s">
        <v>286</v>
      </c>
      <c r="H344" t="b">
        <f>LEN(UDE_Truth[[#This Row],[Position]])=0</f>
        <v>0</v>
      </c>
      <c r="I344" t="b">
        <f>LEN(UDE_Truth[[#This Row],[Institut]])=0</f>
        <v>1</v>
      </c>
      <c r="J344" t="b">
        <f>NOT(OR(ISNUMBER(SEARCH("wiss.",UDE_Truth[[#This Row],[Position]])),ISNUMBER(SEARCH("wissenschaftl",UDE_Truth[[#This Row],[Position]])),ISNUMBER(SEARCH("professor",UDE_Truth[[#This Row],[Position]]))))</f>
        <v>1</v>
      </c>
      <c r="K344" t="b">
        <f>OR(ISNUMBER(SEARCH("sachbearb",UDE_Truth[[#This Row],[Position]])),ISNUMBER(SEARCH("sachgebiet",UDE_Truth[[#This Row],[Position]])))</f>
        <v>0</v>
      </c>
      <c r="L344" t="b">
        <f>ISNUMBER(SEARCH("Universitätsbibliothek",UDE_Truth[[#This Row],[Position]]))</f>
        <v>0</v>
      </c>
      <c r="M344">
        <f>IF(COUNTIF(UDE_Found[Name],UDE_Truth[[#This Row],[Name]])=0,0,1)</f>
        <v>0</v>
      </c>
      <c r="N344">
        <f>IF(OR(UDE_Truth[[#This Row],[ohnePosition]],AND(UDE_Truth[[#This Row],[ohneInstitut]],UDE_Truth[[#This Row],[ohneWissPos]]),UDE_Truth[[#This Row],[Sachbearbeiter]],UDE_Truth[[#This Row],[Bibliothek]]),0,1)</f>
        <v>0</v>
      </c>
      <c r="O344" t="str">
        <f>IF(UDE_Truth[[#This Row],[zählt]],IF(ISBLANK(UDE_Truth[[#This Row],[dochGefundenGrund]]),UDE_Truth[[#This Row],[Gefunden]],1),"")</f>
        <v/>
      </c>
      <c r="P344">
        <f>IF(AND(UDE_Truth[[#This Row],[zähltAuto]],ISBLANK(UDE_Truth[[#This Row],[zähltNichtGrund]])),1,0)</f>
        <v>0</v>
      </c>
    </row>
    <row r="345" spans="1:20" x14ac:dyDescent="0.25">
      <c r="A345">
        <v>3226</v>
      </c>
      <c r="B345" t="s">
        <v>7181</v>
      </c>
      <c r="C345" t="s">
        <v>7182</v>
      </c>
      <c r="D345" t="s">
        <v>2</v>
      </c>
      <c r="E345" t="s">
        <v>2</v>
      </c>
      <c r="F345" t="s">
        <v>7183</v>
      </c>
      <c r="G345" t="s">
        <v>1674</v>
      </c>
      <c r="H345" t="b">
        <f>LEN(UDE_Truth[[#This Row],[Position]])=0</f>
        <v>0</v>
      </c>
      <c r="I345" t="b">
        <f>LEN(UDE_Truth[[#This Row],[Institut]])=0</f>
        <v>1</v>
      </c>
      <c r="J345" t="b">
        <f>NOT(OR(ISNUMBER(SEARCH("wiss.",UDE_Truth[[#This Row],[Position]])),ISNUMBER(SEARCH("wissenschaftl",UDE_Truth[[#This Row],[Position]])),ISNUMBER(SEARCH("professor",UDE_Truth[[#This Row],[Position]]))))</f>
        <v>0</v>
      </c>
      <c r="K345" t="b">
        <f>OR(ISNUMBER(SEARCH("sachbearb",UDE_Truth[[#This Row],[Position]])),ISNUMBER(SEARCH("sachgebiet",UDE_Truth[[#This Row],[Position]])))</f>
        <v>0</v>
      </c>
      <c r="L345" t="b">
        <f>ISNUMBER(SEARCH("Universitätsbibliothek",UDE_Truth[[#This Row],[Position]]))</f>
        <v>0</v>
      </c>
      <c r="M345">
        <f>IF(COUNTIF(UDE_Found[Name],UDE_Truth[[#This Row],[Name]])=0,0,1)</f>
        <v>0</v>
      </c>
      <c r="N345">
        <f>IF(OR(UDE_Truth[[#This Row],[ohnePosition]],AND(UDE_Truth[[#This Row],[ohneInstitut]],UDE_Truth[[#This Row],[ohneWissPos]]),UDE_Truth[[#This Row],[Sachbearbeiter]],UDE_Truth[[#This Row],[Bibliothek]]),0,1)</f>
        <v>1</v>
      </c>
      <c r="O345" t="str">
        <f>IF(UDE_Truth[[#This Row],[zählt]],IF(ISBLANK(UDE_Truth[[#This Row],[dochGefundenGrund]]),UDE_Truth[[#This Row],[Gefunden]],1),"")</f>
        <v/>
      </c>
      <c r="P345">
        <f>IF(AND(UDE_Truth[[#This Row],[zähltAuto]],ISBLANK(UDE_Truth[[#This Row],[zähltNichtGrund]])),1,0)</f>
        <v>0</v>
      </c>
      <c r="Q345" t="s">
        <v>8274</v>
      </c>
    </row>
    <row r="346" spans="1:20" x14ac:dyDescent="0.25">
      <c r="A346">
        <v>56617</v>
      </c>
      <c r="B346" t="s">
        <v>5348</v>
      </c>
      <c r="C346" t="s">
        <v>7184</v>
      </c>
      <c r="D346" t="s">
        <v>2</v>
      </c>
      <c r="E346" t="s">
        <v>7185</v>
      </c>
      <c r="F346" t="s">
        <v>6476</v>
      </c>
      <c r="G346" t="s">
        <v>2</v>
      </c>
      <c r="H346" t="b">
        <f>LEN(UDE_Truth[[#This Row],[Position]])=0</f>
        <v>0</v>
      </c>
      <c r="I346" t="b">
        <f>LEN(UDE_Truth[[#This Row],[Institut]])=0</f>
        <v>0</v>
      </c>
      <c r="J346" t="b">
        <f>NOT(OR(ISNUMBER(SEARCH("wiss.",UDE_Truth[[#This Row],[Position]])),ISNUMBER(SEARCH("wissenschaftl",UDE_Truth[[#This Row],[Position]])),ISNUMBER(SEARCH("professor",UDE_Truth[[#This Row],[Position]]))))</f>
        <v>1</v>
      </c>
      <c r="K346" t="b">
        <f>OR(ISNUMBER(SEARCH("sachbearb",UDE_Truth[[#This Row],[Position]])),ISNUMBER(SEARCH("sachgebiet",UDE_Truth[[#This Row],[Position]])))</f>
        <v>0</v>
      </c>
      <c r="L346" t="b">
        <f>ISNUMBER(SEARCH("Universitätsbibliothek",UDE_Truth[[#This Row],[Position]]))</f>
        <v>0</v>
      </c>
      <c r="M346">
        <f>IF(COUNTIF(UDE_Found[Name],UDE_Truth[[#This Row],[Name]])=0,0,1)</f>
        <v>1</v>
      </c>
      <c r="N346">
        <f>IF(OR(UDE_Truth[[#This Row],[ohnePosition]],AND(UDE_Truth[[#This Row],[ohneInstitut]],UDE_Truth[[#This Row],[ohneWissPos]]),UDE_Truth[[#This Row],[Sachbearbeiter]],UDE_Truth[[#This Row],[Bibliothek]]),0,1)</f>
        <v>1</v>
      </c>
      <c r="O346">
        <f>IF(UDE_Truth[[#This Row],[zählt]],IF(ISBLANK(UDE_Truth[[#This Row],[dochGefundenGrund]]),UDE_Truth[[#This Row],[Gefunden]],1),"")</f>
        <v>1</v>
      </c>
      <c r="P346">
        <f>IF(AND(UDE_Truth[[#This Row],[zähltAuto]],ISBLANK(UDE_Truth[[#This Row],[zähltNichtGrund]])),1,0)</f>
        <v>1</v>
      </c>
    </row>
    <row r="347" spans="1:20" x14ac:dyDescent="0.25">
      <c r="A347">
        <v>13422</v>
      </c>
      <c r="B347" t="s">
        <v>7186</v>
      </c>
      <c r="C347" t="s">
        <v>7187</v>
      </c>
      <c r="D347" t="s">
        <v>2</v>
      </c>
      <c r="E347" t="s">
        <v>7188</v>
      </c>
      <c r="F347" t="s">
        <v>2</v>
      </c>
      <c r="G347" t="s">
        <v>3265</v>
      </c>
      <c r="H347" t="b">
        <f>LEN(UDE_Truth[[#This Row],[Position]])=0</f>
        <v>1</v>
      </c>
      <c r="I347" t="b">
        <f>LEN(UDE_Truth[[#This Row],[Institut]])=0</f>
        <v>0</v>
      </c>
      <c r="J347" t="b">
        <f>NOT(OR(ISNUMBER(SEARCH("wiss.",UDE_Truth[[#This Row],[Position]])),ISNUMBER(SEARCH("wissenschaftl",UDE_Truth[[#This Row],[Position]])),ISNUMBER(SEARCH("professor",UDE_Truth[[#This Row],[Position]]))))</f>
        <v>1</v>
      </c>
      <c r="K347" t="b">
        <f>OR(ISNUMBER(SEARCH("sachbearb",UDE_Truth[[#This Row],[Position]])),ISNUMBER(SEARCH("sachgebiet",UDE_Truth[[#This Row],[Position]])))</f>
        <v>0</v>
      </c>
      <c r="L347" t="b">
        <f>ISNUMBER(SEARCH("Universitätsbibliothek",UDE_Truth[[#This Row],[Position]]))</f>
        <v>0</v>
      </c>
      <c r="M347">
        <f>IF(COUNTIF(UDE_Found[Name],UDE_Truth[[#This Row],[Name]])=0,0,1)</f>
        <v>0</v>
      </c>
      <c r="N347">
        <f>IF(OR(UDE_Truth[[#This Row],[ohnePosition]],AND(UDE_Truth[[#This Row],[ohneInstitut]],UDE_Truth[[#This Row],[ohneWissPos]]),UDE_Truth[[#This Row],[Sachbearbeiter]],UDE_Truth[[#This Row],[Bibliothek]]),0,1)</f>
        <v>0</v>
      </c>
      <c r="O347" t="str">
        <f>IF(UDE_Truth[[#This Row],[zählt]],IF(ISBLANK(UDE_Truth[[#This Row],[dochGefundenGrund]]),UDE_Truth[[#This Row],[Gefunden]],1),"")</f>
        <v/>
      </c>
      <c r="P347">
        <f>IF(AND(UDE_Truth[[#This Row],[zähltAuto]],ISBLANK(UDE_Truth[[#This Row],[zähltNichtGrund]])),1,0)</f>
        <v>0</v>
      </c>
    </row>
    <row r="348" spans="1:20" x14ac:dyDescent="0.25">
      <c r="A348">
        <v>55677</v>
      </c>
      <c r="B348" t="s">
        <v>7189</v>
      </c>
      <c r="C348" t="s">
        <v>7190</v>
      </c>
      <c r="D348" t="s">
        <v>2</v>
      </c>
      <c r="E348" t="s">
        <v>2</v>
      </c>
      <c r="F348" t="s">
        <v>7191</v>
      </c>
      <c r="G348" t="s">
        <v>36</v>
      </c>
      <c r="H348" t="b">
        <f>LEN(UDE_Truth[[#This Row],[Position]])=0</f>
        <v>0</v>
      </c>
      <c r="I348" t="b">
        <f>LEN(UDE_Truth[[#This Row],[Institut]])=0</f>
        <v>1</v>
      </c>
      <c r="J348" t="b">
        <f>NOT(OR(ISNUMBER(SEARCH("wiss.",UDE_Truth[[#This Row],[Position]])),ISNUMBER(SEARCH("wissenschaftl",UDE_Truth[[#This Row],[Position]])),ISNUMBER(SEARCH("professor",UDE_Truth[[#This Row],[Position]]))))</f>
        <v>0</v>
      </c>
      <c r="K348" t="b">
        <f>OR(ISNUMBER(SEARCH("sachbearb",UDE_Truth[[#This Row],[Position]])),ISNUMBER(SEARCH("sachgebiet",UDE_Truth[[#This Row],[Position]])))</f>
        <v>0</v>
      </c>
      <c r="L348" t="b">
        <f>ISNUMBER(SEARCH("Universitätsbibliothek",UDE_Truth[[#This Row],[Position]]))</f>
        <v>0</v>
      </c>
      <c r="M348">
        <f>IF(COUNTIF(UDE_Found[Name],UDE_Truth[[#This Row],[Name]])=0,0,1)</f>
        <v>0</v>
      </c>
      <c r="N348">
        <f>IF(OR(UDE_Truth[[#This Row],[ohnePosition]],AND(UDE_Truth[[#This Row],[ohneInstitut]],UDE_Truth[[#This Row],[ohneWissPos]]),UDE_Truth[[#This Row],[Sachbearbeiter]],UDE_Truth[[#This Row],[Bibliothek]]),0,1)</f>
        <v>1</v>
      </c>
      <c r="O348" t="str">
        <f>IF(UDE_Truth[[#This Row],[zählt]],IF(ISBLANK(UDE_Truth[[#This Row],[dochGefundenGrund]]),UDE_Truth[[#This Row],[Gefunden]],1),"")</f>
        <v/>
      </c>
      <c r="P348">
        <f>IF(AND(UDE_Truth[[#This Row],[zähltAuto]],ISBLANK(UDE_Truth[[#This Row],[zähltNichtGrund]])),1,0)</f>
        <v>0</v>
      </c>
      <c r="Q348" t="s">
        <v>8274</v>
      </c>
    </row>
    <row r="349" spans="1:20" x14ac:dyDescent="0.25">
      <c r="A349">
        <v>14691</v>
      </c>
      <c r="B349" t="s">
        <v>7192</v>
      </c>
      <c r="C349" t="s">
        <v>7193</v>
      </c>
      <c r="D349" t="s">
        <v>2</v>
      </c>
      <c r="E349" t="s">
        <v>2</v>
      </c>
      <c r="F349" t="s">
        <v>2</v>
      </c>
      <c r="G349" t="s">
        <v>2</v>
      </c>
      <c r="H349" t="b">
        <f>LEN(UDE_Truth[[#This Row],[Position]])=0</f>
        <v>1</v>
      </c>
      <c r="I349" t="b">
        <f>LEN(UDE_Truth[[#This Row],[Institut]])=0</f>
        <v>1</v>
      </c>
      <c r="J349" t="b">
        <f>NOT(OR(ISNUMBER(SEARCH("wiss.",UDE_Truth[[#This Row],[Position]])),ISNUMBER(SEARCH("wissenschaftl",UDE_Truth[[#This Row],[Position]])),ISNUMBER(SEARCH("professor",UDE_Truth[[#This Row],[Position]]))))</f>
        <v>1</v>
      </c>
      <c r="K349" t="b">
        <f>OR(ISNUMBER(SEARCH("sachbearb",UDE_Truth[[#This Row],[Position]])),ISNUMBER(SEARCH("sachgebiet",UDE_Truth[[#This Row],[Position]])))</f>
        <v>0</v>
      </c>
      <c r="L349" t="b">
        <f>ISNUMBER(SEARCH("Universitätsbibliothek",UDE_Truth[[#This Row],[Position]]))</f>
        <v>0</v>
      </c>
      <c r="M349">
        <f>IF(COUNTIF(UDE_Found[Name],UDE_Truth[[#This Row],[Name]])=0,0,1)</f>
        <v>0</v>
      </c>
      <c r="N349">
        <f>IF(OR(UDE_Truth[[#This Row],[ohnePosition]],AND(UDE_Truth[[#This Row],[ohneInstitut]],UDE_Truth[[#This Row],[ohneWissPos]]),UDE_Truth[[#This Row],[Sachbearbeiter]],UDE_Truth[[#This Row],[Bibliothek]]),0,1)</f>
        <v>0</v>
      </c>
      <c r="O349" t="str">
        <f>IF(UDE_Truth[[#This Row],[zählt]],IF(ISBLANK(UDE_Truth[[#This Row],[dochGefundenGrund]]),UDE_Truth[[#This Row],[Gefunden]],1),"")</f>
        <v/>
      </c>
      <c r="P349">
        <f>IF(AND(UDE_Truth[[#This Row],[zähltAuto]],ISBLANK(UDE_Truth[[#This Row],[zähltNichtGrund]])),1,0)</f>
        <v>0</v>
      </c>
    </row>
    <row r="350" spans="1:20" x14ac:dyDescent="0.25">
      <c r="A350">
        <v>52530</v>
      </c>
      <c r="B350" t="s">
        <v>7194</v>
      </c>
      <c r="C350" t="s">
        <v>7195</v>
      </c>
      <c r="D350" t="s">
        <v>7196</v>
      </c>
      <c r="E350" t="s">
        <v>6306</v>
      </c>
      <c r="F350" t="s">
        <v>6778</v>
      </c>
      <c r="G350" t="s">
        <v>1674</v>
      </c>
      <c r="H350" t="b">
        <f>LEN(UDE_Truth[[#This Row],[Position]])=0</f>
        <v>0</v>
      </c>
      <c r="I350" t="b">
        <f>LEN(UDE_Truth[[#This Row],[Institut]])=0</f>
        <v>0</v>
      </c>
      <c r="J350" t="b">
        <f>NOT(OR(ISNUMBER(SEARCH("wiss.",UDE_Truth[[#This Row],[Position]])),ISNUMBER(SEARCH("wissenschaftl",UDE_Truth[[#This Row],[Position]])),ISNUMBER(SEARCH("professor",UDE_Truth[[#This Row],[Position]]))))</f>
        <v>0</v>
      </c>
      <c r="K350" t="b">
        <f>OR(ISNUMBER(SEARCH("sachbearb",UDE_Truth[[#This Row],[Position]])),ISNUMBER(SEARCH("sachgebiet",UDE_Truth[[#This Row],[Position]])))</f>
        <v>0</v>
      </c>
      <c r="L350" t="b">
        <f>ISNUMBER(SEARCH("Universitätsbibliothek",UDE_Truth[[#This Row],[Position]]))</f>
        <v>0</v>
      </c>
      <c r="M350">
        <f>IF(COUNTIF(UDE_Found[Name],UDE_Truth[[#This Row],[Name]])=0,0,1)</f>
        <v>0</v>
      </c>
      <c r="N350">
        <f>IF(OR(UDE_Truth[[#This Row],[ohnePosition]],AND(UDE_Truth[[#This Row],[ohneInstitut]],UDE_Truth[[#This Row],[ohneWissPos]]),UDE_Truth[[#This Row],[Sachbearbeiter]],UDE_Truth[[#This Row],[Bibliothek]]),0,1)</f>
        <v>1</v>
      </c>
      <c r="O350" t="str">
        <f>IF(UDE_Truth[[#This Row],[zählt]],IF(ISBLANK(UDE_Truth[[#This Row],[dochGefundenGrund]]),UDE_Truth[[#This Row],[Gefunden]],1),"")</f>
        <v/>
      </c>
      <c r="P350">
        <f>IF(AND(UDE_Truth[[#This Row],[zähltAuto]],ISBLANK(UDE_Truth[[#This Row],[zähltNichtGrund]])),1,0)</f>
        <v>0</v>
      </c>
      <c r="Q350" t="s">
        <v>6508</v>
      </c>
      <c r="T350" t="s">
        <v>8305</v>
      </c>
    </row>
    <row r="351" spans="1:20" x14ac:dyDescent="0.25">
      <c r="A351">
        <v>56660</v>
      </c>
      <c r="B351" t="s">
        <v>7197</v>
      </c>
      <c r="C351" t="s">
        <v>7198</v>
      </c>
      <c r="D351" t="s">
        <v>2</v>
      </c>
      <c r="E351" t="s">
        <v>7199</v>
      </c>
      <c r="F351" t="s">
        <v>7200</v>
      </c>
      <c r="G351" t="s">
        <v>513</v>
      </c>
      <c r="H351" t="b">
        <f>LEN(UDE_Truth[[#This Row],[Position]])=0</f>
        <v>0</v>
      </c>
      <c r="I351" t="b">
        <f>LEN(UDE_Truth[[#This Row],[Institut]])=0</f>
        <v>0</v>
      </c>
      <c r="J351" t="b">
        <f>NOT(OR(ISNUMBER(SEARCH("wiss.",UDE_Truth[[#This Row],[Position]])),ISNUMBER(SEARCH("wissenschaftl",UDE_Truth[[#This Row],[Position]])),ISNUMBER(SEARCH("professor",UDE_Truth[[#This Row],[Position]]))))</f>
        <v>1</v>
      </c>
      <c r="K351" t="b">
        <f>OR(ISNUMBER(SEARCH("sachbearb",UDE_Truth[[#This Row],[Position]])),ISNUMBER(SEARCH("sachgebiet",UDE_Truth[[#This Row],[Position]])))</f>
        <v>0</v>
      </c>
      <c r="L351" t="b">
        <f>ISNUMBER(SEARCH("Universitätsbibliothek",UDE_Truth[[#This Row],[Position]]))</f>
        <v>0</v>
      </c>
      <c r="M351">
        <f>IF(COUNTIF(UDE_Found[Name],UDE_Truth[[#This Row],[Name]])=0,0,1)</f>
        <v>0</v>
      </c>
      <c r="N351">
        <f>IF(OR(UDE_Truth[[#This Row],[ohnePosition]],AND(UDE_Truth[[#This Row],[ohneInstitut]],UDE_Truth[[#This Row],[ohneWissPos]]),UDE_Truth[[#This Row],[Sachbearbeiter]],UDE_Truth[[#This Row],[Bibliothek]]),0,1)</f>
        <v>1</v>
      </c>
      <c r="O351" t="str">
        <f>IF(UDE_Truth[[#This Row],[zählt]],IF(ISBLANK(UDE_Truth[[#This Row],[dochGefundenGrund]]),UDE_Truth[[#This Row],[Gefunden]],1),"")</f>
        <v/>
      </c>
      <c r="P351">
        <f>IF(AND(UDE_Truth[[#This Row],[zähltAuto]],ISBLANK(UDE_Truth[[#This Row],[zähltNichtGrund]])),1,0)</f>
        <v>0</v>
      </c>
      <c r="Q351" t="s">
        <v>8296</v>
      </c>
    </row>
    <row r="352" spans="1:20" x14ac:dyDescent="0.25">
      <c r="A352">
        <v>61841</v>
      </c>
      <c r="B352" t="s">
        <v>7201</v>
      </c>
      <c r="C352" t="s">
        <v>7202</v>
      </c>
      <c r="D352" t="s">
        <v>2</v>
      </c>
      <c r="E352" t="s">
        <v>7203</v>
      </c>
      <c r="F352" t="s">
        <v>7204</v>
      </c>
      <c r="G352" t="s">
        <v>2</v>
      </c>
      <c r="H352" t="b">
        <f>LEN(UDE_Truth[[#This Row],[Position]])=0</f>
        <v>0</v>
      </c>
      <c r="I352" t="b">
        <f>LEN(UDE_Truth[[#This Row],[Institut]])=0</f>
        <v>0</v>
      </c>
      <c r="J352" t="b">
        <f>NOT(OR(ISNUMBER(SEARCH("wiss.",UDE_Truth[[#This Row],[Position]])),ISNUMBER(SEARCH("wissenschaftl",UDE_Truth[[#This Row],[Position]])),ISNUMBER(SEARCH("professor",UDE_Truth[[#This Row],[Position]]))))</f>
        <v>1</v>
      </c>
      <c r="K352" t="b">
        <f>OR(ISNUMBER(SEARCH("sachbearb",UDE_Truth[[#This Row],[Position]])),ISNUMBER(SEARCH("sachgebiet",UDE_Truth[[#This Row],[Position]])))</f>
        <v>1</v>
      </c>
      <c r="L352" t="b">
        <f>ISNUMBER(SEARCH("Universitätsbibliothek",UDE_Truth[[#This Row],[Position]]))</f>
        <v>0</v>
      </c>
      <c r="M352">
        <f>IF(COUNTIF(UDE_Found[Name],UDE_Truth[[#This Row],[Name]])=0,0,1)</f>
        <v>0</v>
      </c>
      <c r="N352">
        <f>IF(OR(UDE_Truth[[#This Row],[ohnePosition]],AND(UDE_Truth[[#This Row],[ohneInstitut]],UDE_Truth[[#This Row],[ohneWissPos]]),UDE_Truth[[#This Row],[Sachbearbeiter]],UDE_Truth[[#This Row],[Bibliothek]]),0,1)</f>
        <v>0</v>
      </c>
      <c r="O352" t="str">
        <f>IF(UDE_Truth[[#This Row],[zählt]],IF(ISBLANK(UDE_Truth[[#This Row],[dochGefundenGrund]]),UDE_Truth[[#This Row],[Gefunden]],1),"")</f>
        <v/>
      </c>
      <c r="P352">
        <f>IF(AND(UDE_Truth[[#This Row],[zähltAuto]],ISBLANK(UDE_Truth[[#This Row],[zähltNichtGrund]])),1,0)</f>
        <v>0</v>
      </c>
    </row>
    <row r="353" spans="1:20" x14ac:dyDescent="0.25">
      <c r="A353">
        <v>59028</v>
      </c>
      <c r="B353" t="s">
        <v>5360</v>
      </c>
      <c r="C353" t="s">
        <v>5361</v>
      </c>
      <c r="D353" t="s">
        <v>5362</v>
      </c>
      <c r="E353" t="s">
        <v>7205</v>
      </c>
      <c r="F353" t="s">
        <v>6589</v>
      </c>
      <c r="G353" t="s">
        <v>0</v>
      </c>
      <c r="H353" t="b">
        <f>LEN(UDE_Truth[[#This Row],[Position]])=0</f>
        <v>0</v>
      </c>
      <c r="I353" t="b">
        <f>LEN(UDE_Truth[[#This Row],[Institut]])=0</f>
        <v>0</v>
      </c>
      <c r="J353" t="b">
        <f>NOT(OR(ISNUMBER(SEARCH("wiss.",UDE_Truth[[#This Row],[Position]])),ISNUMBER(SEARCH("wissenschaftl",UDE_Truth[[#This Row],[Position]])),ISNUMBER(SEARCH("professor",UDE_Truth[[#This Row],[Position]]))))</f>
        <v>0</v>
      </c>
      <c r="K353" t="b">
        <f>OR(ISNUMBER(SEARCH("sachbearb",UDE_Truth[[#This Row],[Position]])),ISNUMBER(SEARCH("sachgebiet",UDE_Truth[[#This Row],[Position]])))</f>
        <v>0</v>
      </c>
      <c r="L353" t="b">
        <f>ISNUMBER(SEARCH("Universitätsbibliothek",UDE_Truth[[#This Row],[Position]]))</f>
        <v>0</v>
      </c>
      <c r="M353">
        <f>IF(COUNTIF(UDE_Found[Name],UDE_Truth[[#This Row],[Name]])=0,0,1)</f>
        <v>1</v>
      </c>
      <c r="N353">
        <f>IF(OR(UDE_Truth[[#This Row],[ohnePosition]],AND(UDE_Truth[[#This Row],[ohneInstitut]],UDE_Truth[[#This Row],[ohneWissPos]]),UDE_Truth[[#This Row],[Sachbearbeiter]],UDE_Truth[[#This Row],[Bibliothek]]),0,1)</f>
        <v>1</v>
      </c>
      <c r="O353">
        <f>IF(UDE_Truth[[#This Row],[zählt]],IF(ISBLANK(UDE_Truth[[#This Row],[dochGefundenGrund]]),UDE_Truth[[#This Row],[Gefunden]],1),"")</f>
        <v>1</v>
      </c>
      <c r="P353">
        <f>IF(AND(UDE_Truth[[#This Row],[zähltAuto]],ISBLANK(UDE_Truth[[#This Row],[zähltNichtGrund]])),1,0)</f>
        <v>1</v>
      </c>
    </row>
    <row r="354" spans="1:20" x14ac:dyDescent="0.25">
      <c r="A354">
        <v>59447</v>
      </c>
      <c r="B354" t="s">
        <v>7206</v>
      </c>
      <c r="C354" t="s">
        <v>7207</v>
      </c>
      <c r="D354" t="s">
        <v>2</v>
      </c>
      <c r="E354" t="s">
        <v>7208</v>
      </c>
      <c r="F354" t="s">
        <v>7133</v>
      </c>
      <c r="G354" t="s">
        <v>2</v>
      </c>
      <c r="H354" t="b">
        <f>LEN(UDE_Truth[[#This Row],[Position]])=0</f>
        <v>0</v>
      </c>
      <c r="I354" t="b">
        <f>LEN(UDE_Truth[[#This Row],[Institut]])=0</f>
        <v>0</v>
      </c>
      <c r="J354" t="b">
        <f>NOT(OR(ISNUMBER(SEARCH("wiss.",UDE_Truth[[#This Row],[Position]])),ISNUMBER(SEARCH("wissenschaftl",UDE_Truth[[#This Row],[Position]])),ISNUMBER(SEARCH("professor",UDE_Truth[[#This Row],[Position]]))))</f>
        <v>1</v>
      </c>
      <c r="K354" t="b">
        <f>OR(ISNUMBER(SEARCH("sachbearb",UDE_Truth[[#This Row],[Position]])),ISNUMBER(SEARCH("sachgebiet",UDE_Truth[[#This Row],[Position]])))</f>
        <v>1</v>
      </c>
      <c r="L354" t="b">
        <f>ISNUMBER(SEARCH("Universitätsbibliothek",UDE_Truth[[#This Row],[Position]]))</f>
        <v>0</v>
      </c>
      <c r="M354">
        <f>IF(COUNTIF(UDE_Found[Name],UDE_Truth[[#This Row],[Name]])=0,0,1)</f>
        <v>0</v>
      </c>
      <c r="N354">
        <f>IF(OR(UDE_Truth[[#This Row],[ohnePosition]],AND(UDE_Truth[[#This Row],[ohneInstitut]],UDE_Truth[[#This Row],[ohneWissPos]]),UDE_Truth[[#This Row],[Sachbearbeiter]],UDE_Truth[[#This Row],[Bibliothek]]),0,1)</f>
        <v>0</v>
      </c>
      <c r="O354" t="str">
        <f>IF(UDE_Truth[[#This Row],[zählt]],IF(ISBLANK(UDE_Truth[[#This Row],[dochGefundenGrund]]),UDE_Truth[[#This Row],[Gefunden]],1),"")</f>
        <v/>
      </c>
      <c r="P354">
        <f>IF(AND(UDE_Truth[[#This Row],[zähltAuto]],ISBLANK(UDE_Truth[[#This Row],[zähltNichtGrund]])),1,0)</f>
        <v>0</v>
      </c>
    </row>
    <row r="355" spans="1:20" x14ac:dyDescent="0.25">
      <c r="A355">
        <v>58062</v>
      </c>
      <c r="B355" t="s">
        <v>7209</v>
      </c>
      <c r="C355" t="s">
        <v>7210</v>
      </c>
      <c r="D355" t="s">
        <v>7211</v>
      </c>
      <c r="E355" t="s">
        <v>6306</v>
      </c>
      <c r="F355" t="s">
        <v>2</v>
      </c>
      <c r="G355" t="s">
        <v>709</v>
      </c>
      <c r="H355" t="b">
        <f>LEN(UDE_Truth[[#This Row],[Position]])=0</f>
        <v>1</v>
      </c>
      <c r="I355" t="b">
        <f>LEN(UDE_Truth[[#This Row],[Institut]])=0</f>
        <v>0</v>
      </c>
      <c r="J355" t="b">
        <f>NOT(OR(ISNUMBER(SEARCH("wiss.",UDE_Truth[[#This Row],[Position]])),ISNUMBER(SEARCH("wissenschaftl",UDE_Truth[[#This Row],[Position]])),ISNUMBER(SEARCH("professor",UDE_Truth[[#This Row],[Position]]))))</f>
        <v>1</v>
      </c>
      <c r="K355" t="b">
        <f>OR(ISNUMBER(SEARCH("sachbearb",UDE_Truth[[#This Row],[Position]])),ISNUMBER(SEARCH("sachgebiet",UDE_Truth[[#This Row],[Position]])))</f>
        <v>0</v>
      </c>
      <c r="L355" t="b">
        <f>ISNUMBER(SEARCH("Universitätsbibliothek",UDE_Truth[[#This Row],[Position]]))</f>
        <v>0</v>
      </c>
      <c r="M355">
        <f>IF(COUNTIF(UDE_Found[Name],UDE_Truth[[#This Row],[Name]])=0,0,1)</f>
        <v>0</v>
      </c>
      <c r="N355">
        <f>IF(OR(UDE_Truth[[#This Row],[ohnePosition]],AND(UDE_Truth[[#This Row],[ohneInstitut]],UDE_Truth[[#This Row],[ohneWissPos]]),UDE_Truth[[#This Row],[Sachbearbeiter]],UDE_Truth[[#This Row],[Bibliothek]]),0,1)</f>
        <v>0</v>
      </c>
      <c r="O355" t="str">
        <f>IF(UDE_Truth[[#This Row],[zählt]],IF(ISBLANK(UDE_Truth[[#This Row],[dochGefundenGrund]]),UDE_Truth[[#This Row],[Gefunden]],1),"")</f>
        <v/>
      </c>
      <c r="P355">
        <f>IF(AND(UDE_Truth[[#This Row],[zähltAuto]],ISBLANK(UDE_Truth[[#This Row],[zähltNichtGrund]])),1,0)</f>
        <v>0</v>
      </c>
    </row>
    <row r="356" spans="1:20" x14ac:dyDescent="0.25">
      <c r="A356">
        <v>12265</v>
      </c>
      <c r="B356" t="s">
        <v>7212</v>
      </c>
      <c r="C356" t="s">
        <v>7213</v>
      </c>
      <c r="D356" t="s">
        <v>2</v>
      </c>
      <c r="E356" t="s">
        <v>2</v>
      </c>
      <c r="F356" t="s">
        <v>7214</v>
      </c>
      <c r="G356" t="s">
        <v>0</v>
      </c>
      <c r="H356" t="b">
        <f>LEN(UDE_Truth[[#This Row],[Position]])=0</f>
        <v>0</v>
      </c>
      <c r="I356" t="b">
        <f>LEN(UDE_Truth[[#This Row],[Institut]])=0</f>
        <v>1</v>
      </c>
      <c r="J356" t="b">
        <f>NOT(OR(ISNUMBER(SEARCH("wiss.",UDE_Truth[[#This Row],[Position]])),ISNUMBER(SEARCH("wissenschaftl",UDE_Truth[[#This Row],[Position]])),ISNUMBER(SEARCH("professor",UDE_Truth[[#This Row],[Position]]))))</f>
        <v>0</v>
      </c>
      <c r="K356" t="b">
        <f>OR(ISNUMBER(SEARCH("sachbearb",UDE_Truth[[#This Row],[Position]])),ISNUMBER(SEARCH("sachgebiet",UDE_Truth[[#This Row],[Position]])))</f>
        <v>0</v>
      </c>
      <c r="L356" t="b">
        <f>ISNUMBER(SEARCH("Universitätsbibliothek",UDE_Truth[[#This Row],[Position]]))</f>
        <v>0</v>
      </c>
      <c r="M356">
        <f>IF(COUNTIF(UDE_Found[Name],UDE_Truth[[#This Row],[Name]])=0,0,1)</f>
        <v>0</v>
      </c>
      <c r="N356">
        <f>IF(OR(UDE_Truth[[#This Row],[ohnePosition]],AND(UDE_Truth[[#This Row],[ohneInstitut]],UDE_Truth[[#This Row],[ohneWissPos]]),UDE_Truth[[#This Row],[Sachbearbeiter]],UDE_Truth[[#This Row],[Bibliothek]]),0,1)</f>
        <v>1</v>
      </c>
      <c r="O356" t="str">
        <f>IF(UDE_Truth[[#This Row],[zählt]],IF(ISBLANK(UDE_Truth[[#This Row],[dochGefundenGrund]]),UDE_Truth[[#This Row],[Gefunden]],1),"")</f>
        <v/>
      </c>
      <c r="P356">
        <f>IF(AND(UDE_Truth[[#This Row],[zähltAuto]],ISBLANK(UDE_Truth[[#This Row],[zähltNichtGrund]])),1,0)</f>
        <v>0</v>
      </c>
      <c r="Q356" t="s">
        <v>6508</v>
      </c>
      <c r="T356" t="s">
        <v>8306</v>
      </c>
    </row>
    <row r="357" spans="1:20" x14ac:dyDescent="0.25">
      <c r="A357">
        <v>56016</v>
      </c>
      <c r="B357" t="s">
        <v>7215</v>
      </c>
      <c r="C357" t="s">
        <v>7216</v>
      </c>
      <c r="D357" t="s">
        <v>2</v>
      </c>
      <c r="E357" t="s">
        <v>7217</v>
      </c>
      <c r="F357" t="s">
        <v>6890</v>
      </c>
      <c r="G357" t="s">
        <v>2</v>
      </c>
      <c r="H357" t="b">
        <f>LEN(UDE_Truth[[#This Row],[Position]])=0</f>
        <v>0</v>
      </c>
      <c r="I357" t="b">
        <f>LEN(UDE_Truth[[#This Row],[Institut]])=0</f>
        <v>0</v>
      </c>
      <c r="J357" t="b">
        <f>NOT(OR(ISNUMBER(SEARCH("wiss.",UDE_Truth[[#This Row],[Position]])),ISNUMBER(SEARCH("wissenschaftl",UDE_Truth[[#This Row],[Position]])),ISNUMBER(SEARCH("professor",UDE_Truth[[#This Row],[Position]]))))</f>
        <v>1</v>
      </c>
      <c r="K357" t="b">
        <f>OR(ISNUMBER(SEARCH("sachbearb",UDE_Truth[[#This Row],[Position]])),ISNUMBER(SEARCH("sachgebiet",UDE_Truth[[#This Row],[Position]])))</f>
        <v>0</v>
      </c>
      <c r="L357" t="b">
        <f>ISNUMBER(SEARCH("Universitätsbibliothek",UDE_Truth[[#This Row],[Position]]))</f>
        <v>0</v>
      </c>
      <c r="M357">
        <f>IF(COUNTIF(UDE_Found[Name],UDE_Truth[[#This Row],[Name]])=0,0,1)</f>
        <v>0</v>
      </c>
      <c r="N357">
        <f>IF(OR(UDE_Truth[[#This Row],[ohnePosition]],AND(UDE_Truth[[#This Row],[ohneInstitut]],UDE_Truth[[#This Row],[ohneWissPos]]),UDE_Truth[[#This Row],[Sachbearbeiter]],UDE_Truth[[#This Row],[Bibliothek]]),0,1)</f>
        <v>1</v>
      </c>
      <c r="O357" t="str">
        <f>IF(UDE_Truth[[#This Row],[zählt]],IF(ISBLANK(UDE_Truth[[#This Row],[dochGefundenGrund]]),UDE_Truth[[#This Row],[Gefunden]],1),"")</f>
        <v/>
      </c>
      <c r="P357">
        <f>IF(AND(UDE_Truth[[#This Row],[zähltAuto]],ISBLANK(UDE_Truth[[#This Row],[zähltNichtGrund]])),1,0)</f>
        <v>0</v>
      </c>
      <c r="Q357" t="s">
        <v>8270</v>
      </c>
    </row>
    <row r="358" spans="1:20" x14ac:dyDescent="0.25">
      <c r="A358">
        <v>48920</v>
      </c>
      <c r="B358" t="s">
        <v>7218</v>
      </c>
      <c r="C358" t="s">
        <v>7219</v>
      </c>
      <c r="D358" t="s">
        <v>2</v>
      </c>
      <c r="E358" t="s">
        <v>7220</v>
      </c>
      <c r="F358" t="s">
        <v>7221</v>
      </c>
      <c r="G358" t="s">
        <v>7222</v>
      </c>
      <c r="H358" t="b">
        <f>LEN(UDE_Truth[[#This Row],[Position]])=0</f>
        <v>0</v>
      </c>
      <c r="I358" t="b">
        <f>LEN(UDE_Truth[[#This Row],[Institut]])=0</f>
        <v>0</v>
      </c>
      <c r="J358" t="b">
        <f>NOT(OR(ISNUMBER(SEARCH("wiss.",UDE_Truth[[#This Row],[Position]])),ISNUMBER(SEARCH("wissenschaftl",UDE_Truth[[#This Row],[Position]])),ISNUMBER(SEARCH("professor",UDE_Truth[[#This Row],[Position]]))))</f>
        <v>1</v>
      </c>
      <c r="K358" t="b">
        <f>OR(ISNUMBER(SEARCH("sachbearb",UDE_Truth[[#This Row],[Position]])),ISNUMBER(SEARCH("sachgebiet",UDE_Truth[[#This Row],[Position]])))</f>
        <v>0</v>
      </c>
      <c r="L358" t="b">
        <f>ISNUMBER(SEARCH("Universitätsbibliothek",UDE_Truth[[#This Row],[Position]]))</f>
        <v>0</v>
      </c>
      <c r="M358">
        <f>IF(COUNTIF(UDE_Found[Name],UDE_Truth[[#This Row],[Name]])=0,0,1)</f>
        <v>0</v>
      </c>
      <c r="N358">
        <f>IF(OR(UDE_Truth[[#This Row],[ohnePosition]],AND(UDE_Truth[[#This Row],[ohneInstitut]],UDE_Truth[[#This Row],[ohneWissPos]]),UDE_Truth[[#This Row],[Sachbearbeiter]],UDE_Truth[[#This Row],[Bibliothek]]),0,1)</f>
        <v>1</v>
      </c>
      <c r="O358" t="str">
        <f>IF(UDE_Truth[[#This Row],[zählt]],IF(ISBLANK(UDE_Truth[[#This Row],[dochGefundenGrund]]),UDE_Truth[[#This Row],[Gefunden]],1),"")</f>
        <v/>
      </c>
      <c r="P358">
        <f>IF(AND(UDE_Truth[[#This Row],[zähltAuto]],ISBLANK(UDE_Truth[[#This Row],[zähltNichtGrund]])),1,0)</f>
        <v>0</v>
      </c>
      <c r="Q358" t="s">
        <v>8270</v>
      </c>
    </row>
    <row r="359" spans="1:20" x14ac:dyDescent="0.25">
      <c r="A359">
        <v>58728</v>
      </c>
      <c r="B359" t="s">
        <v>5382</v>
      </c>
      <c r="C359" t="s">
        <v>7223</v>
      </c>
      <c r="D359" t="s">
        <v>2</v>
      </c>
      <c r="E359" t="s">
        <v>6341</v>
      </c>
      <c r="F359" t="s">
        <v>7224</v>
      </c>
      <c r="G359" t="s">
        <v>36</v>
      </c>
      <c r="H359" t="b">
        <f>LEN(UDE_Truth[[#This Row],[Position]])=0</f>
        <v>0</v>
      </c>
      <c r="I359" t="b">
        <f>LEN(UDE_Truth[[#This Row],[Institut]])=0</f>
        <v>0</v>
      </c>
      <c r="J359" t="b">
        <f>NOT(OR(ISNUMBER(SEARCH("wiss.",UDE_Truth[[#This Row],[Position]])),ISNUMBER(SEARCH("wissenschaftl",UDE_Truth[[#This Row],[Position]])),ISNUMBER(SEARCH("professor",UDE_Truth[[#This Row],[Position]]))))</f>
        <v>0</v>
      </c>
      <c r="K359" t="b">
        <f>OR(ISNUMBER(SEARCH("sachbearb",UDE_Truth[[#This Row],[Position]])),ISNUMBER(SEARCH("sachgebiet",UDE_Truth[[#This Row],[Position]])))</f>
        <v>0</v>
      </c>
      <c r="L359" t="b">
        <f>ISNUMBER(SEARCH("Universitätsbibliothek",UDE_Truth[[#This Row],[Position]]))</f>
        <v>0</v>
      </c>
      <c r="M359">
        <f>IF(COUNTIF(UDE_Found[Name],UDE_Truth[[#This Row],[Name]])=0,0,1)</f>
        <v>1</v>
      </c>
      <c r="N359">
        <f>IF(OR(UDE_Truth[[#This Row],[ohnePosition]],AND(UDE_Truth[[#This Row],[ohneInstitut]],UDE_Truth[[#This Row],[ohneWissPos]]),UDE_Truth[[#This Row],[Sachbearbeiter]],UDE_Truth[[#This Row],[Bibliothek]]),0,1)</f>
        <v>1</v>
      </c>
      <c r="O359">
        <f>IF(UDE_Truth[[#This Row],[zählt]],IF(ISBLANK(UDE_Truth[[#This Row],[dochGefundenGrund]]),UDE_Truth[[#This Row],[Gefunden]],1),"")</f>
        <v>1</v>
      </c>
      <c r="P359">
        <f>IF(AND(UDE_Truth[[#This Row],[zähltAuto]],ISBLANK(UDE_Truth[[#This Row],[zähltNichtGrund]])),1,0)</f>
        <v>1</v>
      </c>
    </row>
    <row r="360" spans="1:20" x14ac:dyDescent="0.25">
      <c r="A360">
        <v>62820</v>
      </c>
      <c r="B360" t="s">
        <v>5386</v>
      </c>
      <c r="C360" t="s">
        <v>7225</v>
      </c>
      <c r="D360" t="s">
        <v>2</v>
      </c>
      <c r="E360" t="s">
        <v>6410</v>
      </c>
      <c r="F360" t="s">
        <v>7177</v>
      </c>
      <c r="G360" t="s">
        <v>2</v>
      </c>
      <c r="H360" t="b">
        <f>LEN(UDE_Truth[[#This Row],[Position]])=0</f>
        <v>0</v>
      </c>
      <c r="I360" t="b">
        <f>LEN(UDE_Truth[[#This Row],[Institut]])=0</f>
        <v>0</v>
      </c>
      <c r="J360" t="b">
        <f>NOT(OR(ISNUMBER(SEARCH("wiss.",UDE_Truth[[#This Row],[Position]])),ISNUMBER(SEARCH("wissenschaftl",UDE_Truth[[#This Row],[Position]])),ISNUMBER(SEARCH("professor",UDE_Truth[[#This Row],[Position]]))))</f>
        <v>0</v>
      </c>
      <c r="K360" t="b">
        <f>OR(ISNUMBER(SEARCH("sachbearb",UDE_Truth[[#This Row],[Position]])),ISNUMBER(SEARCH("sachgebiet",UDE_Truth[[#This Row],[Position]])))</f>
        <v>0</v>
      </c>
      <c r="L360" t="b">
        <f>ISNUMBER(SEARCH("Universitätsbibliothek",UDE_Truth[[#This Row],[Position]]))</f>
        <v>0</v>
      </c>
      <c r="M360">
        <f>IF(COUNTIF(UDE_Found[Name],UDE_Truth[[#This Row],[Name]])=0,0,1)</f>
        <v>1</v>
      </c>
      <c r="N360">
        <f>IF(OR(UDE_Truth[[#This Row],[ohnePosition]],AND(UDE_Truth[[#This Row],[ohneInstitut]],UDE_Truth[[#This Row],[ohneWissPos]]),UDE_Truth[[#This Row],[Sachbearbeiter]],UDE_Truth[[#This Row],[Bibliothek]]),0,1)</f>
        <v>1</v>
      </c>
      <c r="O360">
        <f>IF(UDE_Truth[[#This Row],[zählt]],IF(ISBLANK(UDE_Truth[[#This Row],[dochGefundenGrund]]),UDE_Truth[[#This Row],[Gefunden]],1),"")</f>
        <v>1</v>
      </c>
      <c r="P360">
        <f>IF(AND(UDE_Truth[[#This Row],[zähltAuto]],ISBLANK(UDE_Truth[[#This Row],[zähltNichtGrund]])),1,0)</f>
        <v>1</v>
      </c>
    </row>
    <row r="361" spans="1:20" x14ac:dyDescent="0.25">
      <c r="A361">
        <v>51163</v>
      </c>
      <c r="B361" t="s">
        <v>7226</v>
      </c>
      <c r="C361" t="s">
        <v>7227</v>
      </c>
      <c r="D361" t="s">
        <v>2</v>
      </c>
      <c r="E361" t="s">
        <v>2</v>
      </c>
      <c r="F361" t="s">
        <v>7171</v>
      </c>
      <c r="G361" t="s">
        <v>1569</v>
      </c>
      <c r="H361" t="b">
        <f>LEN(UDE_Truth[[#This Row],[Position]])=0</f>
        <v>0</v>
      </c>
      <c r="I361" t="b">
        <f>LEN(UDE_Truth[[#This Row],[Institut]])=0</f>
        <v>1</v>
      </c>
      <c r="J361" t="b">
        <f>NOT(OR(ISNUMBER(SEARCH("wiss.",UDE_Truth[[#This Row],[Position]])),ISNUMBER(SEARCH("wissenschaftl",UDE_Truth[[#This Row],[Position]])),ISNUMBER(SEARCH("professor",UDE_Truth[[#This Row],[Position]]))))</f>
        <v>0</v>
      </c>
      <c r="K361" t="b">
        <f>OR(ISNUMBER(SEARCH("sachbearb",UDE_Truth[[#This Row],[Position]])),ISNUMBER(SEARCH("sachgebiet",UDE_Truth[[#This Row],[Position]])))</f>
        <v>0</v>
      </c>
      <c r="L361" t="b">
        <f>ISNUMBER(SEARCH("Universitätsbibliothek",UDE_Truth[[#This Row],[Position]]))</f>
        <v>0</v>
      </c>
      <c r="M361">
        <f>IF(COUNTIF(UDE_Found[Name],UDE_Truth[[#This Row],[Name]])=0,0,1)</f>
        <v>0</v>
      </c>
      <c r="N361">
        <f>IF(OR(UDE_Truth[[#This Row],[ohnePosition]],AND(UDE_Truth[[#This Row],[ohneInstitut]],UDE_Truth[[#This Row],[ohneWissPos]]),UDE_Truth[[#This Row],[Sachbearbeiter]],UDE_Truth[[#This Row],[Bibliothek]]),0,1)</f>
        <v>1</v>
      </c>
      <c r="O361" t="str">
        <f>IF(UDE_Truth[[#This Row],[zählt]],IF(ISBLANK(UDE_Truth[[#This Row],[dochGefundenGrund]]),UDE_Truth[[#This Row],[Gefunden]],1),"")</f>
        <v/>
      </c>
      <c r="P361">
        <f>IF(AND(UDE_Truth[[#This Row],[zähltAuto]],ISBLANK(UDE_Truth[[#This Row],[zähltNichtGrund]])),1,0)</f>
        <v>0</v>
      </c>
      <c r="Q361" t="s">
        <v>6508</v>
      </c>
      <c r="T361" t="s">
        <v>8307</v>
      </c>
    </row>
    <row r="362" spans="1:20" x14ac:dyDescent="0.25">
      <c r="A362">
        <v>61447</v>
      </c>
      <c r="B362" t="s">
        <v>5387</v>
      </c>
      <c r="C362" t="s">
        <v>7228</v>
      </c>
      <c r="D362" t="s">
        <v>2</v>
      </c>
      <c r="E362" t="s">
        <v>7229</v>
      </c>
      <c r="F362" t="s">
        <v>6223</v>
      </c>
      <c r="G362" t="s">
        <v>36</v>
      </c>
      <c r="H362" t="b">
        <f>LEN(UDE_Truth[[#This Row],[Position]])=0</f>
        <v>0</v>
      </c>
      <c r="I362" t="b">
        <f>LEN(UDE_Truth[[#This Row],[Institut]])=0</f>
        <v>0</v>
      </c>
      <c r="J362" t="b">
        <f>NOT(OR(ISNUMBER(SEARCH("wiss.",UDE_Truth[[#This Row],[Position]])),ISNUMBER(SEARCH("wissenschaftl",UDE_Truth[[#This Row],[Position]])),ISNUMBER(SEARCH("professor",UDE_Truth[[#This Row],[Position]]))))</f>
        <v>0</v>
      </c>
      <c r="K362" t="b">
        <f>OR(ISNUMBER(SEARCH("sachbearb",UDE_Truth[[#This Row],[Position]])),ISNUMBER(SEARCH("sachgebiet",UDE_Truth[[#This Row],[Position]])))</f>
        <v>0</v>
      </c>
      <c r="L362" t="b">
        <f>ISNUMBER(SEARCH("Universitätsbibliothek",UDE_Truth[[#This Row],[Position]]))</f>
        <v>0</v>
      </c>
      <c r="M362">
        <f>IF(COUNTIF(UDE_Found[Name],UDE_Truth[[#This Row],[Name]])=0,0,1)</f>
        <v>1</v>
      </c>
      <c r="N362">
        <f>IF(OR(UDE_Truth[[#This Row],[ohnePosition]],AND(UDE_Truth[[#This Row],[ohneInstitut]],UDE_Truth[[#This Row],[ohneWissPos]]),UDE_Truth[[#This Row],[Sachbearbeiter]],UDE_Truth[[#This Row],[Bibliothek]]),0,1)</f>
        <v>1</v>
      </c>
      <c r="O362">
        <f>IF(UDE_Truth[[#This Row],[zählt]],IF(ISBLANK(UDE_Truth[[#This Row],[dochGefundenGrund]]),UDE_Truth[[#This Row],[Gefunden]],1),"")</f>
        <v>1</v>
      </c>
      <c r="P362">
        <f>IF(AND(UDE_Truth[[#This Row],[zähltAuto]],ISBLANK(UDE_Truth[[#This Row],[zähltNichtGrund]])),1,0)</f>
        <v>1</v>
      </c>
    </row>
    <row r="363" spans="1:20" x14ac:dyDescent="0.25">
      <c r="A363">
        <v>52335</v>
      </c>
      <c r="B363" t="s">
        <v>5388</v>
      </c>
      <c r="C363" t="s">
        <v>5389</v>
      </c>
      <c r="D363" t="s">
        <v>7102</v>
      </c>
      <c r="E363" t="s">
        <v>7230</v>
      </c>
      <c r="F363" t="s">
        <v>7231</v>
      </c>
      <c r="G363" t="s">
        <v>519</v>
      </c>
      <c r="H363" t="b">
        <f>LEN(UDE_Truth[[#This Row],[Position]])=0</f>
        <v>0</v>
      </c>
      <c r="I363" t="b">
        <f>LEN(UDE_Truth[[#This Row],[Institut]])=0</f>
        <v>0</v>
      </c>
      <c r="J363" t="b">
        <f>NOT(OR(ISNUMBER(SEARCH("wiss.",UDE_Truth[[#This Row],[Position]])),ISNUMBER(SEARCH("wissenschaftl",UDE_Truth[[#This Row],[Position]])),ISNUMBER(SEARCH("professor",UDE_Truth[[#This Row],[Position]]))))</f>
        <v>0</v>
      </c>
      <c r="K363" t="b">
        <f>OR(ISNUMBER(SEARCH("sachbearb",UDE_Truth[[#This Row],[Position]])),ISNUMBER(SEARCH("sachgebiet",UDE_Truth[[#This Row],[Position]])))</f>
        <v>0</v>
      </c>
      <c r="L363" t="b">
        <f>ISNUMBER(SEARCH("Universitätsbibliothek",UDE_Truth[[#This Row],[Position]]))</f>
        <v>0</v>
      </c>
      <c r="M363">
        <f>IF(COUNTIF(UDE_Found[Name],UDE_Truth[[#This Row],[Name]])=0,0,1)</f>
        <v>1</v>
      </c>
      <c r="N363">
        <f>IF(OR(UDE_Truth[[#This Row],[ohnePosition]],AND(UDE_Truth[[#This Row],[ohneInstitut]],UDE_Truth[[#This Row],[ohneWissPos]]),UDE_Truth[[#This Row],[Sachbearbeiter]],UDE_Truth[[#This Row],[Bibliothek]]),0,1)</f>
        <v>1</v>
      </c>
      <c r="O363">
        <f>IF(UDE_Truth[[#This Row],[zählt]],IF(ISBLANK(UDE_Truth[[#This Row],[dochGefundenGrund]]),UDE_Truth[[#This Row],[Gefunden]],1),"")</f>
        <v>1</v>
      </c>
      <c r="P363">
        <f>IF(AND(UDE_Truth[[#This Row],[zähltAuto]],ISBLANK(UDE_Truth[[#This Row],[zähltNichtGrund]])),1,0)</f>
        <v>1</v>
      </c>
    </row>
    <row r="364" spans="1:20" x14ac:dyDescent="0.25">
      <c r="A364">
        <v>57528</v>
      </c>
      <c r="B364" t="s">
        <v>977</v>
      </c>
      <c r="C364" t="s">
        <v>7232</v>
      </c>
      <c r="D364" t="s">
        <v>6513</v>
      </c>
      <c r="E364" t="s">
        <v>7233</v>
      </c>
      <c r="F364" t="s">
        <v>6514</v>
      </c>
      <c r="G364" t="s">
        <v>152</v>
      </c>
      <c r="H364" t="b">
        <f>LEN(UDE_Truth[[#This Row],[Position]])=0</f>
        <v>0</v>
      </c>
      <c r="I364" t="b">
        <f>LEN(UDE_Truth[[#This Row],[Institut]])=0</f>
        <v>0</v>
      </c>
      <c r="J364" t="b">
        <f>NOT(OR(ISNUMBER(SEARCH("wiss.",UDE_Truth[[#This Row],[Position]])),ISNUMBER(SEARCH("wissenschaftl",UDE_Truth[[#This Row],[Position]])),ISNUMBER(SEARCH("professor",UDE_Truth[[#This Row],[Position]]))))</f>
        <v>0</v>
      </c>
      <c r="K364" t="b">
        <f>OR(ISNUMBER(SEARCH("sachbearb",UDE_Truth[[#This Row],[Position]])),ISNUMBER(SEARCH("sachgebiet",UDE_Truth[[#This Row],[Position]])))</f>
        <v>0</v>
      </c>
      <c r="L364" t="b">
        <f>ISNUMBER(SEARCH("Universitätsbibliothek",UDE_Truth[[#This Row],[Position]]))</f>
        <v>0</v>
      </c>
      <c r="M364">
        <f>IF(COUNTIF(UDE_Found[Name],UDE_Truth[[#This Row],[Name]])=0,0,1)</f>
        <v>0</v>
      </c>
      <c r="N364">
        <f>IF(OR(UDE_Truth[[#This Row],[ohnePosition]],AND(UDE_Truth[[#This Row],[ohneInstitut]],UDE_Truth[[#This Row],[ohneWissPos]]),UDE_Truth[[#This Row],[Sachbearbeiter]],UDE_Truth[[#This Row],[Bibliothek]]),0,1)</f>
        <v>1</v>
      </c>
      <c r="O364" t="str">
        <f>IF(UDE_Truth[[#This Row],[zählt]],IF(ISBLANK(UDE_Truth[[#This Row],[dochGefundenGrund]]),UDE_Truth[[#This Row],[Gefunden]],1),"")</f>
        <v/>
      </c>
      <c r="P364">
        <f>IF(AND(UDE_Truth[[#This Row],[zähltAuto]],ISBLANK(UDE_Truth[[#This Row],[zähltNichtGrund]])),1,0)</f>
        <v>0</v>
      </c>
      <c r="Q364" t="s">
        <v>8107</v>
      </c>
      <c r="T364" t="s">
        <v>8314</v>
      </c>
    </row>
    <row r="365" spans="1:20" x14ac:dyDescent="0.25">
      <c r="A365">
        <v>62438</v>
      </c>
      <c r="B365" t="s">
        <v>5394</v>
      </c>
      <c r="C365" t="s">
        <v>5395</v>
      </c>
      <c r="D365" t="s">
        <v>2</v>
      </c>
      <c r="E365" t="s">
        <v>6306</v>
      </c>
      <c r="F365" t="s">
        <v>7234</v>
      </c>
      <c r="G365" t="s">
        <v>0</v>
      </c>
      <c r="H365" t="b">
        <f>LEN(UDE_Truth[[#This Row],[Position]])=0</f>
        <v>0</v>
      </c>
      <c r="I365" t="b">
        <f>LEN(UDE_Truth[[#This Row],[Institut]])=0</f>
        <v>0</v>
      </c>
      <c r="J365" t="b">
        <f>NOT(OR(ISNUMBER(SEARCH("wiss.",UDE_Truth[[#This Row],[Position]])),ISNUMBER(SEARCH("wissenschaftl",UDE_Truth[[#This Row],[Position]])),ISNUMBER(SEARCH("professor",UDE_Truth[[#This Row],[Position]]))))</f>
        <v>0</v>
      </c>
      <c r="K365" t="b">
        <f>OR(ISNUMBER(SEARCH("sachbearb",UDE_Truth[[#This Row],[Position]])),ISNUMBER(SEARCH("sachgebiet",UDE_Truth[[#This Row],[Position]])))</f>
        <v>0</v>
      </c>
      <c r="L365" t="b">
        <f>ISNUMBER(SEARCH("Universitätsbibliothek",UDE_Truth[[#This Row],[Position]]))</f>
        <v>0</v>
      </c>
      <c r="M365">
        <f>IF(COUNTIF(UDE_Found[Name],UDE_Truth[[#This Row],[Name]])=0,0,1)</f>
        <v>1</v>
      </c>
      <c r="N365">
        <f>IF(OR(UDE_Truth[[#This Row],[ohnePosition]],AND(UDE_Truth[[#This Row],[ohneInstitut]],UDE_Truth[[#This Row],[ohneWissPos]]),UDE_Truth[[#This Row],[Sachbearbeiter]],UDE_Truth[[#This Row],[Bibliothek]]),0,1)</f>
        <v>1</v>
      </c>
      <c r="O365">
        <f>IF(UDE_Truth[[#This Row],[zählt]],IF(ISBLANK(UDE_Truth[[#This Row],[dochGefundenGrund]]),UDE_Truth[[#This Row],[Gefunden]],1),"")</f>
        <v>1</v>
      </c>
      <c r="P365">
        <f>IF(AND(UDE_Truth[[#This Row],[zähltAuto]],ISBLANK(UDE_Truth[[#This Row],[zähltNichtGrund]])),1,0)</f>
        <v>1</v>
      </c>
    </row>
    <row r="366" spans="1:20" x14ac:dyDescent="0.25">
      <c r="A366">
        <v>57888</v>
      </c>
      <c r="B366" t="s">
        <v>7235</v>
      </c>
      <c r="C366" t="s">
        <v>7236</v>
      </c>
      <c r="D366" t="s">
        <v>7237</v>
      </c>
      <c r="E366" t="s">
        <v>2</v>
      </c>
      <c r="F366" t="s">
        <v>7238</v>
      </c>
      <c r="G366" t="s">
        <v>2</v>
      </c>
      <c r="H366" t="b">
        <f>LEN(UDE_Truth[[#This Row],[Position]])=0</f>
        <v>0</v>
      </c>
      <c r="I366" t="b">
        <f>LEN(UDE_Truth[[#This Row],[Institut]])=0</f>
        <v>1</v>
      </c>
      <c r="J366" t="b">
        <f>NOT(OR(ISNUMBER(SEARCH("wiss.",UDE_Truth[[#This Row],[Position]])),ISNUMBER(SEARCH("wissenschaftl",UDE_Truth[[#This Row],[Position]])),ISNUMBER(SEARCH("professor",UDE_Truth[[#This Row],[Position]]))))</f>
        <v>1</v>
      </c>
      <c r="K366" t="b">
        <f>OR(ISNUMBER(SEARCH("sachbearb",UDE_Truth[[#This Row],[Position]])),ISNUMBER(SEARCH("sachgebiet",UDE_Truth[[#This Row],[Position]])))</f>
        <v>1</v>
      </c>
      <c r="L366" t="b">
        <f>ISNUMBER(SEARCH("Universitätsbibliothek",UDE_Truth[[#This Row],[Position]]))</f>
        <v>0</v>
      </c>
      <c r="M366">
        <f>IF(COUNTIF(UDE_Found[Name],UDE_Truth[[#This Row],[Name]])=0,0,1)</f>
        <v>0</v>
      </c>
      <c r="N366">
        <f>IF(OR(UDE_Truth[[#This Row],[ohnePosition]],AND(UDE_Truth[[#This Row],[ohneInstitut]],UDE_Truth[[#This Row],[ohneWissPos]]),UDE_Truth[[#This Row],[Sachbearbeiter]],UDE_Truth[[#This Row],[Bibliothek]]),0,1)</f>
        <v>0</v>
      </c>
      <c r="O366" t="str">
        <f>IF(UDE_Truth[[#This Row],[zählt]],IF(ISBLANK(UDE_Truth[[#This Row],[dochGefundenGrund]]),UDE_Truth[[#This Row],[Gefunden]],1),"")</f>
        <v/>
      </c>
      <c r="P366">
        <f>IF(AND(UDE_Truth[[#This Row],[zähltAuto]],ISBLANK(UDE_Truth[[#This Row],[zähltNichtGrund]])),1,0)</f>
        <v>0</v>
      </c>
    </row>
    <row r="367" spans="1:20" x14ac:dyDescent="0.25">
      <c r="A367">
        <v>61438</v>
      </c>
      <c r="B367" t="s">
        <v>5397</v>
      </c>
      <c r="C367" t="s">
        <v>5398</v>
      </c>
      <c r="D367" t="s">
        <v>2</v>
      </c>
      <c r="E367" t="s">
        <v>7239</v>
      </c>
      <c r="F367" t="s">
        <v>6411</v>
      </c>
      <c r="G367" t="s">
        <v>0</v>
      </c>
      <c r="H367" t="b">
        <f>LEN(UDE_Truth[[#This Row],[Position]])=0</f>
        <v>0</v>
      </c>
      <c r="I367" t="b">
        <f>LEN(UDE_Truth[[#This Row],[Institut]])=0</f>
        <v>0</v>
      </c>
      <c r="J367" t="b">
        <f>NOT(OR(ISNUMBER(SEARCH("wiss.",UDE_Truth[[#This Row],[Position]])),ISNUMBER(SEARCH("wissenschaftl",UDE_Truth[[#This Row],[Position]])),ISNUMBER(SEARCH("professor",UDE_Truth[[#This Row],[Position]]))))</f>
        <v>0</v>
      </c>
      <c r="K367" t="b">
        <f>OR(ISNUMBER(SEARCH("sachbearb",UDE_Truth[[#This Row],[Position]])),ISNUMBER(SEARCH("sachgebiet",UDE_Truth[[#This Row],[Position]])))</f>
        <v>0</v>
      </c>
      <c r="L367" t="b">
        <f>ISNUMBER(SEARCH("Universitätsbibliothek",UDE_Truth[[#This Row],[Position]]))</f>
        <v>0</v>
      </c>
      <c r="M367">
        <f>IF(COUNTIF(UDE_Found[Name],UDE_Truth[[#This Row],[Name]])=0,0,1)</f>
        <v>1</v>
      </c>
      <c r="N367">
        <f>IF(OR(UDE_Truth[[#This Row],[ohnePosition]],AND(UDE_Truth[[#This Row],[ohneInstitut]],UDE_Truth[[#This Row],[ohneWissPos]]),UDE_Truth[[#This Row],[Sachbearbeiter]],UDE_Truth[[#This Row],[Bibliothek]]),0,1)</f>
        <v>1</v>
      </c>
      <c r="O367">
        <f>IF(UDE_Truth[[#This Row],[zählt]],IF(ISBLANK(UDE_Truth[[#This Row],[dochGefundenGrund]]),UDE_Truth[[#This Row],[Gefunden]],1),"")</f>
        <v>1</v>
      </c>
      <c r="P367">
        <f>IF(AND(UDE_Truth[[#This Row],[zähltAuto]],ISBLANK(UDE_Truth[[#This Row],[zähltNichtGrund]])),1,0)</f>
        <v>1</v>
      </c>
    </row>
    <row r="368" spans="1:20" x14ac:dyDescent="0.25">
      <c r="A368">
        <v>2821</v>
      </c>
      <c r="B368" t="s">
        <v>7240</v>
      </c>
      <c r="C368" t="s">
        <v>7241</v>
      </c>
      <c r="D368" t="s">
        <v>7242</v>
      </c>
      <c r="E368" t="s">
        <v>2</v>
      </c>
      <c r="F368" t="s">
        <v>7243</v>
      </c>
      <c r="G368" t="s">
        <v>519</v>
      </c>
      <c r="H368" t="b">
        <f>LEN(UDE_Truth[[#This Row],[Position]])=0</f>
        <v>0</v>
      </c>
      <c r="I368" t="b">
        <f>LEN(UDE_Truth[[#This Row],[Institut]])=0</f>
        <v>1</v>
      </c>
      <c r="J368" t="b">
        <f>NOT(OR(ISNUMBER(SEARCH("wiss.",UDE_Truth[[#This Row],[Position]])),ISNUMBER(SEARCH("wissenschaftl",UDE_Truth[[#This Row],[Position]])),ISNUMBER(SEARCH("professor",UDE_Truth[[#This Row],[Position]]))))</f>
        <v>0</v>
      </c>
      <c r="K368" t="b">
        <f>OR(ISNUMBER(SEARCH("sachbearb",UDE_Truth[[#This Row],[Position]])),ISNUMBER(SEARCH("sachgebiet",UDE_Truth[[#This Row],[Position]])))</f>
        <v>0</v>
      </c>
      <c r="L368" t="b">
        <f>ISNUMBER(SEARCH("Universitätsbibliothek",UDE_Truth[[#This Row],[Position]]))</f>
        <v>0</v>
      </c>
      <c r="M368">
        <f>IF(COUNTIF(UDE_Found[Name],UDE_Truth[[#This Row],[Name]])=0,0,1)</f>
        <v>0</v>
      </c>
      <c r="N368">
        <f>IF(OR(UDE_Truth[[#This Row],[ohnePosition]],AND(UDE_Truth[[#This Row],[ohneInstitut]],UDE_Truth[[#This Row],[ohneWissPos]]),UDE_Truth[[#This Row],[Sachbearbeiter]],UDE_Truth[[#This Row],[Bibliothek]]),0,1)</f>
        <v>1</v>
      </c>
      <c r="O368">
        <f>IF(UDE_Truth[[#This Row],[zählt]],IF(ISBLANK(UDE_Truth[[#This Row],[dochGefundenGrund]]),UDE_Truth[[#This Row],[Gefunden]],1),"")</f>
        <v>0</v>
      </c>
      <c r="P368">
        <f>IF(AND(UDE_Truth[[#This Row],[zähltAuto]],ISBLANK(UDE_Truth[[#This Row],[zähltNichtGrund]])),1,0)</f>
        <v>1</v>
      </c>
      <c r="S368" t="s">
        <v>8295</v>
      </c>
      <c r="T368" t="s">
        <v>4641</v>
      </c>
    </row>
    <row r="369" spans="1:20" x14ac:dyDescent="0.25">
      <c r="A369">
        <v>60687</v>
      </c>
      <c r="B369" t="s">
        <v>5408</v>
      </c>
      <c r="C369" t="s">
        <v>5409</v>
      </c>
      <c r="D369" t="s">
        <v>7244</v>
      </c>
      <c r="E369" t="s">
        <v>6430</v>
      </c>
      <c r="F369" t="s">
        <v>6999</v>
      </c>
      <c r="G369" t="s">
        <v>2</v>
      </c>
      <c r="H369" t="b">
        <f>LEN(UDE_Truth[[#This Row],[Position]])=0</f>
        <v>0</v>
      </c>
      <c r="I369" t="b">
        <f>LEN(UDE_Truth[[#This Row],[Institut]])=0</f>
        <v>0</v>
      </c>
      <c r="J369" t="b">
        <f>NOT(OR(ISNUMBER(SEARCH("wiss.",UDE_Truth[[#This Row],[Position]])),ISNUMBER(SEARCH("wissenschaftl",UDE_Truth[[#This Row],[Position]])),ISNUMBER(SEARCH("professor",UDE_Truth[[#This Row],[Position]]))))</f>
        <v>0</v>
      </c>
      <c r="K369" t="b">
        <f>OR(ISNUMBER(SEARCH("sachbearb",UDE_Truth[[#This Row],[Position]])),ISNUMBER(SEARCH("sachgebiet",UDE_Truth[[#This Row],[Position]])))</f>
        <v>0</v>
      </c>
      <c r="L369" t="b">
        <f>ISNUMBER(SEARCH("Universitätsbibliothek",UDE_Truth[[#This Row],[Position]]))</f>
        <v>0</v>
      </c>
      <c r="M369">
        <f>IF(COUNTIF(UDE_Found[Name],UDE_Truth[[#This Row],[Name]])=0,0,1)</f>
        <v>1</v>
      </c>
      <c r="N369">
        <f>IF(OR(UDE_Truth[[#This Row],[ohnePosition]],AND(UDE_Truth[[#This Row],[ohneInstitut]],UDE_Truth[[#This Row],[ohneWissPos]]),UDE_Truth[[#This Row],[Sachbearbeiter]],UDE_Truth[[#This Row],[Bibliothek]]),0,1)</f>
        <v>1</v>
      </c>
      <c r="O369">
        <f>IF(UDE_Truth[[#This Row],[zählt]],IF(ISBLANK(UDE_Truth[[#This Row],[dochGefundenGrund]]),UDE_Truth[[#This Row],[Gefunden]],1),"")</f>
        <v>1</v>
      </c>
      <c r="P369">
        <f>IF(AND(UDE_Truth[[#This Row],[zähltAuto]],ISBLANK(UDE_Truth[[#This Row],[zähltNichtGrund]])),1,0)</f>
        <v>1</v>
      </c>
    </row>
    <row r="370" spans="1:20" x14ac:dyDescent="0.25">
      <c r="A370">
        <v>59937</v>
      </c>
      <c r="B370" t="s">
        <v>7245</v>
      </c>
      <c r="C370" t="s">
        <v>7246</v>
      </c>
      <c r="D370" t="s">
        <v>2</v>
      </c>
      <c r="E370" t="s">
        <v>6782</v>
      </c>
      <c r="F370" t="s">
        <v>6783</v>
      </c>
      <c r="G370" t="s">
        <v>2</v>
      </c>
      <c r="H370" t="b">
        <f>LEN(UDE_Truth[[#This Row],[Position]])=0</f>
        <v>0</v>
      </c>
      <c r="I370" t="b">
        <f>LEN(UDE_Truth[[#This Row],[Institut]])=0</f>
        <v>0</v>
      </c>
      <c r="J370" t="b">
        <f>NOT(OR(ISNUMBER(SEARCH("wiss.",UDE_Truth[[#This Row],[Position]])),ISNUMBER(SEARCH("wissenschaftl",UDE_Truth[[#This Row],[Position]])),ISNUMBER(SEARCH("professor",UDE_Truth[[#This Row],[Position]]))))</f>
        <v>1</v>
      </c>
      <c r="K370" t="b">
        <f>OR(ISNUMBER(SEARCH("sachbearb",UDE_Truth[[#This Row],[Position]])),ISNUMBER(SEARCH("sachgebiet",UDE_Truth[[#This Row],[Position]])))</f>
        <v>0</v>
      </c>
      <c r="L370" t="b">
        <f>ISNUMBER(SEARCH("Universitätsbibliothek",UDE_Truth[[#This Row],[Position]]))</f>
        <v>0</v>
      </c>
      <c r="M370">
        <f>IF(COUNTIF(UDE_Found[Name],UDE_Truth[[#This Row],[Name]])=0,0,1)</f>
        <v>0</v>
      </c>
      <c r="N370">
        <f>IF(OR(UDE_Truth[[#This Row],[ohnePosition]],AND(UDE_Truth[[#This Row],[ohneInstitut]],UDE_Truth[[#This Row],[ohneWissPos]]),UDE_Truth[[#This Row],[Sachbearbeiter]],UDE_Truth[[#This Row],[Bibliothek]]),0,1)</f>
        <v>1</v>
      </c>
      <c r="O370">
        <f>IF(UDE_Truth[[#This Row],[zählt]],IF(ISBLANK(UDE_Truth[[#This Row],[dochGefundenGrund]]),UDE_Truth[[#This Row],[Gefunden]],1),"")</f>
        <v>1</v>
      </c>
      <c r="P370">
        <f>IF(AND(UDE_Truth[[#This Row],[zähltAuto]],ISBLANK(UDE_Truth[[#This Row],[zähltNichtGrund]])),1,0)</f>
        <v>1</v>
      </c>
      <c r="R370" t="s">
        <v>8273</v>
      </c>
    </row>
    <row r="371" spans="1:20" x14ac:dyDescent="0.25">
      <c r="A371">
        <v>686</v>
      </c>
      <c r="B371" t="s">
        <v>5414</v>
      </c>
      <c r="C371" t="s">
        <v>5415</v>
      </c>
      <c r="D371" t="s">
        <v>7247</v>
      </c>
      <c r="E371" t="s">
        <v>2</v>
      </c>
      <c r="F371" t="s">
        <v>7248</v>
      </c>
      <c r="G371" t="s">
        <v>0</v>
      </c>
      <c r="H371" t="b">
        <f>LEN(UDE_Truth[[#This Row],[Position]])=0</f>
        <v>0</v>
      </c>
      <c r="I371" t="b">
        <f>LEN(UDE_Truth[[#This Row],[Institut]])=0</f>
        <v>1</v>
      </c>
      <c r="J371" t="b">
        <f>NOT(OR(ISNUMBER(SEARCH("wiss.",UDE_Truth[[#This Row],[Position]])),ISNUMBER(SEARCH("wissenschaftl",UDE_Truth[[#This Row],[Position]])),ISNUMBER(SEARCH("professor",UDE_Truth[[#This Row],[Position]]))))</f>
        <v>1</v>
      </c>
      <c r="K371" t="b">
        <f>OR(ISNUMBER(SEARCH("sachbearb",UDE_Truth[[#This Row],[Position]])),ISNUMBER(SEARCH("sachgebiet",UDE_Truth[[#This Row],[Position]])))</f>
        <v>0</v>
      </c>
      <c r="L371" t="b">
        <f>ISNUMBER(SEARCH("Universitätsbibliothek",UDE_Truth[[#This Row],[Position]]))</f>
        <v>0</v>
      </c>
      <c r="M371">
        <f>IF(COUNTIF(UDE_Found[Name],UDE_Truth[[#This Row],[Name]])=0,0,1)</f>
        <v>1</v>
      </c>
      <c r="N371">
        <f>IF(OR(UDE_Truth[[#This Row],[ohnePosition]],AND(UDE_Truth[[#This Row],[ohneInstitut]],UDE_Truth[[#This Row],[ohneWissPos]]),UDE_Truth[[#This Row],[Sachbearbeiter]],UDE_Truth[[#This Row],[Bibliothek]]),0,1)</f>
        <v>0</v>
      </c>
      <c r="O371" t="str">
        <f>IF(UDE_Truth[[#This Row],[zählt]],IF(ISBLANK(UDE_Truth[[#This Row],[dochGefundenGrund]]),UDE_Truth[[#This Row],[Gefunden]],1),"")</f>
        <v/>
      </c>
      <c r="P371">
        <f>IF(AND(UDE_Truth[[#This Row],[zähltAuto]],ISBLANK(UDE_Truth[[#This Row],[zähltNichtGrund]])),1,0)</f>
        <v>0</v>
      </c>
    </row>
    <row r="372" spans="1:20" x14ac:dyDescent="0.25">
      <c r="A372">
        <v>53201</v>
      </c>
      <c r="B372" t="s">
        <v>7249</v>
      </c>
      <c r="C372" t="s">
        <v>6284</v>
      </c>
      <c r="D372" t="s">
        <v>2</v>
      </c>
      <c r="E372" t="s">
        <v>2</v>
      </c>
      <c r="F372" t="s">
        <v>2</v>
      </c>
      <c r="G372" t="s">
        <v>2</v>
      </c>
      <c r="H372" t="b">
        <f>LEN(UDE_Truth[[#This Row],[Position]])=0</f>
        <v>1</v>
      </c>
      <c r="I372" t="b">
        <f>LEN(UDE_Truth[[#This Row],[Institut]])=0</f>
        <v>1</v>
      </c>
      <c r="J372" t="b">
        <f>NOT(OR(ISNUMBER(SEARCH("wiss.",UDE_Truth[[#This Row],[Position]])),ISNUMBER(SEARCH("wissenschaftl",UDE_Truth[[#This Row],[Position]])),ISNUMBER(SEARCH("professor",UDE_Truth[[#This Row],[Position]]))))</f>
        <v>1</v>
      </c>
      <c r="K372" t="b">
        <f>OR(ISNUMBER(SEARCH("sachbearb",UDE_Truth[[#This Row],[Position]])),ISNUMBER(SEARCH("sachgebiet",UDE_Truth[[#This Row],[Position]])))</f>
        <v>0</v>
      </c>
      <c r="L372" t="b">
        <f>ISNUMBER(SEARCH("Universitätsbibliothek",UDE_Truth[[#This Row],[Position]]))</f>
        <v>0</v>
      </c>
      <c r="M372">
        <f>IF(COUNTIF(UDE_Found[Name],UDE_Truth[[#This Row],[Name]])=0,0,1)</f>
        <v>0</v>
      </c>
      <c r="N372">
        <f>IF(OR(UDE_Truth[[#This Row],[ohnePosition]],AND(UDE_Truth[[#This Row],[ohneInstitut]],UDE_Truth[[#This Row],[ohneWissPos]]),UDE_Truth[[#This Row],[Sachbearbeiter]],UDE_Truth[[#This Row],[Bibliothek]]),0,1)</f>
        <v>0</v>
      </c>
      <c r="O372" t="str">
        <f>IF(UDE_Truth[[#This Row],[zählt]],IF(ISBLANK(UDE_Truth[[#This Row],[dochGefundenGrund]]),UDE_Truth[[#This Row],[Gefunden]],1),"")</f>
        <v/>
      </c>
      <c r="P372">
        <f>IF(AND(UDE_Truth[[#This Row],[zähltAuto]],ISBLANK(UDE_Truth[[#This Row],[zähltNichtGrund]])),1,0)</f>
        <v>0</v>
      </c>
    </row>
    <row r="373" spans="1:20" x14ac:dyDescent="0.25">
      <c r="A373">
        <v>48289</v>
      </c>
      <c r="B373" t="s">
        <v>7250</v>
      </c>
      <c r="C373" t="s">
        <v>7251</v>
      </c>
      <c r="D373" t="s">
        <v>2</v>
      </c>
      <c r="E373" t="s">
        <v>2</v>
      </c>
      <c r="F373" t="s">
        <v>2</v>
      </c>
      <c r="G373" t="s">
        <v>2</v>
      </c>
      <c r="H373" t="b">
        <f>LEN(UDE_Truth[[#This Row],[Position]])=0</f>
        <v>1</v>
      </c>
      <c r="I373" t="b">
        <f>LEN(UDE_Truth[[#This Row],[Institut]])=0</f>
        <v>1</v>
      </c>
      <c r="J373" t="b">
        <f>NOT(OR(ISNUMBER(SEARCH("wiss.",UDE_Truth[[#This Row],[Position]])),ISNUMBER(SEARCH("wissenschaftl",UDE_Truth[[#This Row],[Position]])),ISNUMBER(SEARCH("professor",UDE_Truth[[#This Row],[Position]]))))</f>
        <v>1</v>
      </c>
      <c r="K373" t="b">
        <f>OR(ISNUMBER(SEARCH("sachbearb",UDE_Truth[[#This Row],[Position]])),ISNUMBER(SEARCH("sachgebiet",UDE_Truth[[#This Row],[Position]])))</f>
        <v>0</v>
      </c>
      <c r="L373" t="b">
        <f>ISNUMBER(SEARCH("Universitätsbibliothek",UDE_Truth[[#This Row],[Position]]))</f>
        <v>0</v>
      </c>
      <c r="M373">
        <f>IF(COUNTIF(UDE_Found[Name],UDE_Truth[[#This Row],[Name]])=0,0,1)</f>
        <v>0</v>
      </c>
      <c r="N373">
        <f>IF(OR(UDE_Truth[[#This Row],[ohnePosition]],AND(UDE_Truth[[#This Row],[ohneInstitut]],UDE_Truth[[#This Row],[ohneWissPos]]),UDE_Truth[[#This Row],[Sachbearbeiter]],UDE_Truth[[#This Row],[Bibliothek]]),0,1)</f>
        <v>0</v>
      </c>
      <c r="O373" t="str">
        <f>IF(UDE_Truth[[#This Row],[zählt]],IF(ISBLANK(UDE_Truth[[#This Row],[dochGefundenGrund]]),UDE_Truth[[#This Row],[Gefunden]],1),"")</f>
        <v/>
      </c>
      <c r="P373">
        <f>IF(AND(UDE_Truth[[#This Row],[zähltAuto]],ISBLANK(UDE_Truth[[#This Row],[zähltNichtGrund]])),1,0)</f>
        <v>0</v>
      </c>
    </row>
    <row r="374" spans="1:20" x14ac:dyDescent="0.25">
      <c r="A374">
        <v>49789</v>
      </c>
      <c r="B374" t="s">
        <v>7252</v>
      </c>
      <c r="C374" t="s">
        <v>7253</v>
      </c>
      <c r="D374" t="s">
        <v>2</v>
      </c>
      <c r="E374" t="s">
        <v>7254</v>
      </c>
      <c r="F374" t="s">
        <v>2</v>
      </c>
      <c r="G374" t="s">
        <v>2</v>
      </c>
      <c r="H374" t="b">
        <f>LEN(UDE_Truth[[#This Row],[Position]])=0</f>
        <v>1</v>
      </c>
      <c r="I374" t="b">
        <f>LEN(UDE_Truth[[#This Row],[Institut]])=0</f>
        <v>0</v>
      </c>
      <c r="J374" t="b">
        <f>NOT(OR(ISNUMBER(SEARCH("wiss.",UDE_Truth[[#This Row],[Position]])),ISNUMBER(SEARCH("wissenschaftl",UDE_Truth[[#This Row],[Position]])),ISNUMBER(SEARCH("professor",UDE_Truth[[#This Row],[Position]]))))</f>
        <v>1</v>
      </c>
      <c r="K374" t="b">
        <f>OR(ISNUMBER(SEARCH("sachbearb",UDE_Truth[[#This Row],[Position]])),ISNUMBER(SEARCH("sachgebiet",UDE_Truth[[#This Row],[Position]])))</f>
        <v>0</v>
      </c>
      <c r="L374" t="b">
        <f>ISNUMBER(SEARCH("Universitätsbibliothek",UDE_Truth[[#This Row],[Position]]))</f>
        <v>0</v>
      </c>
      <c r="M374">
        <f>IF(COUNTIF(UDE_Found[Name],UDE_Truth[[#This Row],[Name]])=0,0,1)</f>
        <v>0</v>
      </c>
      <c r="N374">
        <f>IF(OR(UDE_Truth[[#This Row],[ohnePosition]],AND(UDE_Truth[[#This Row],[ohneInstitut]],UDE_Truth[[#This Row],[ohneWissPos]]),UDE_Truth[[#This Row],[Sachbearbeiter]],UDE_Truth[[#This Row],[Bibliothek]]),0,1)</f>
        <v>0</v>
      </c>
      <c r="O374" t="str">
        <f>IF(UDE_Truth[[#This Row],[zählt]],IF(ISBLANK(UDE_Truth[[#This Row],[dochGefundenGrund]]),UDE_Truth[[#This Row],[Gefunden]],1),"")</f>
        <v/>
      </c>
      <c r="P374">
        <f>IF(AND(UDE_Truth[[#This Row],[zähltAuto]],ISBLANK(UDE_Truth[[#This Row],[zähltNichtGrund]])),1,0)</f>
        <v>0</v>
      </c>
    </row>
    <row r="375" spans="1:20" x14ac:dyDescent="0.25">
      <c r="A375">
        <v>58640</v>
      </c>
      <c r="B375" t="s">
        <v>5427</v>
      </c>
      <c r="C375" t="s">
        <v>5428</v>
      </c>
      <c r="D375" t="s">
        <v>7255</v>
      </c>
      <c r="E375" t="s">
        <v>6676</v>
      </c>
      <c r="F375" t="s">
        <v>7256</v>
      </c>
      <c r="G375" t="s">
        <v>80</v>
      </c>
      <c r="H375" t="b">
        <f>LEN(UDE_Truth[[#This Row],[Position]])=0</f>
        <v>0</v>
      </c>
      <c r="I375" t="b">
        <f>LEN(UDE_Truth[[#This Row],[Institut]])=0</f>
        <v>0</v>
      </c>
      <c r="J375" t="b">
        <f>NOT(OR(ISNUMBER(SEARCH("wiss.",UDE_Truth[[#This Row],[Position]])),ISNUMBER(SEARCH("wissenschaftl",UDE_Truth[[#This Row],[Position]])),ISNUMBER(SEARCH("professor",UDE_Truth[[#This Row],[Position]]))))</f>
        <v>0</v>
      </c>
      <c r="K375" t="b">
        <f>OR(ISNUMBER(SEARCH("sachbearb",UDE_Truth[[#This Row],[Position]])),ISNUMBER(SEARCH("sachgebiet",UDE_Truth[[#This Row],[Position]])))</f>
        <v>0</v>
      </c>
      <c r="L375" t="b">
        <f>ISNUMBER(SEARCH("Universitätsbibliothek",UDE_Truth[[#This Row],[Position]]))</f>
        <v>0</v>
      </c>
      <c r="M375">
        <f>IF(COUNTIF(UDE_Found[Name],UDE_Truth[[#This Row],[Name]])=0,0,1)</f>
        <v>1</v>
      </c>
      <c r="N375">
        <f>IF(OR(UDE_Truth[[#This Row],[ohnePosition]],AND(UDE_Truth[[#This Row],[ohneInstitut]],UDE_Truth[[#This Row],[ohneWissPos]]),UDE_Truth[[#This Row],[Sachbearbeiter]],UDE_Truth[[#This Row],[Bibliothek]]),0,1)</f>
        <v>1</v>
      </c>
      <c r="O375">
        <f>IF(UDE_Truth[[#This Row],[zählt]],IF(ISBLANK(UDE_Truth[[#This Row],[dochGefundenGrund]]),UDE_Truth[[#This Row],[Gefunden]],1),"")</f>
        <v>1</v>
      </c>
      <c r="P375">
        <f>IF(AND(UDE_Truth[[#This Row],[zähltAuto]],ISBLANK(UDE_Truth[[#This Row],[zähltNichtGrund]])),1,0)</f>
        <v>1</v>
      </c>
    </row>
    <row r="376" spans="1:20" x14ac:dyDescent="0.25">
      <c r="A376">
        <v>56723</v>
      </c>
      <c r="B376" t="s">
        <v>7257</v>
      </c>
      <c r="C376" t="s">
        <v>7258</v>
      </c>
      <c r="D376" t="s">
        <v>2</v>
      </c>
      <c r="E376" t="s">
        <v>7185</v>
      </c>
      <c r="F376" t="s">
        <v>6476</v>
      </c>
      <c r="G376" t="s">
        <v>2</v>
      </c>
      <c r="H376" t="b">
        <f>LEN(UDE_Truth[[#This Row],[Position]])=0</f>
        <v>0</v>
      </c>
      <c r="I376" t="b">
        <f>LEN(UDE_Truth[[#This Row],[Institut]])=0</f>
        <v>0</v>
      </c>
      <c r="J376" t="b">
        <f>NOT(OR(ISNUMBER(SEARCH("wiss.",UDE_Truth[[#This Row],[Position]])),ISNUMBER(SEARCH("wissenschaftl",UDE_Truth[[#This Row],[Position]])),ISNUMBER(SEARCH("professor",UDE_Truth[[#This Row],[Position]]))))</f>
        <v>1</v>
      </c>
      <c r="K376" t="b">
        <f>OR(ISNUMBER(SEARCH("sachbearb",UDE_Truth[[#This Row],[Position]])),ISNUMBER(SEARCH("sachgebiet",UDE_Truth[[#This Row],[Position]])))</f>
        <v>0</v>
      </c>
      <c r="L376" t="b">
        <f>ISNUMBER(SEARCH("Universitätsbibliothek",UDE_Truth[[#This Row],[Position]]))</f>
        <v>0</v>
      </c>
      <c r="M376">
        <f>IF(COUNTIF(UDE_Found[Name],UDE_Truth[[#This Row],[Name]])=0,0,1)</f>
        <v>0</v>
      </c>
      <c r="N376">
        <f>IF(OR(UDE_Truth[[#This Row],[ohnePosition]],AND(UDE_Truth[[#This Row],[ohneInstitut]],UDE_Truth[[#This Row],[ohneWissPos]]),UDE_Truth[[#This Row],[Sachbearbeiter]],UDE_Truth[[#This Row],[Bibliothek]]),0,1)</f>
        <v>1</v>
      </c>
      <c r="O376" t="str">
        <f>IF(UDE_Truth[[#This Row],[zählt]],IF(ISBLANK(UDE_Truth[[#This Row],[dochGefundenGrund]]),UDE_Truth[[#This Row],[Gefunden]],1),"")</f>
        <v/>
      </c>
      <c r="P376">
        <f>IF(AND(UDE_Truth[[#This Row],[zähltAuto]],ISBLANK(UDE_Truth[[#This Row],[zähltNichtGrund]])),1,0)</f>
        <v>0</v>
      </c>
      <c r="Q376" t="s">
        <v>6508</v>
      </c>
      <c r="T376" t="s">
        <v>8315</v>
      </c>
    </row>
    <row r="377" spans="1:20" x14ac:dyDescent="0.25">
      <c r="A377">
        <v>10652</v>
      </c>
      <c r="B377" t="s">
        <v>7259</v>
      </c>
      <c r="C377" t="s">
        <v>7260</v>
      </c>
      <c r="D377" t="s">
        <v>2</v>
      </c>
      <c r="E377" t="s">
        <v>6540</v>
      </c>
      <c r="F377" t="s">
        <v>7261</v>
      </c>
      <c r="G377" t="s">
        <v>2</v>
      </c>
      <c r="H377" t="b">
        <f>LEN(UDE_Truth[[#This Row],[Position]])=0</f>
        <v>0</v>
      </c>
      <c r="I377" t="b">
        <f>LEN(UDE_Truth[[#This Row],[Institut]])=0</f>
        <v>0</v>
      </c>
      <c r="J377" t="b">
        <f>NOT(OR(ISNUMBER(SEARCH("wiss.",UDE_Truth[[#This Row],[Position]])),ISNUMBER(SEARCH("wissenschaftl",UDE_Truth[[#This Row],[Position]])),ISNUMBER(SEARCH("professor",UDE_Truth[[#This Row],[Position]]))))</f>
        <v>1</v>
      </c>
      <c r="K377" t="b">
        <f>OR(ISNUMBER(SEARCH("sachbearb",UDE_Truth[[#This Row],[Position]])),ISNUMBER(SEARCH("sachgebiet",UDE_Truth[[#This Row],[Position]])))</f>
        <v>0</v>
      </c>
      <c r="L377" t="b">
        <f>ISNUMBER(SEARCH("Universitätsbibliothek",UDE_Truth[[#This Row],[Position]]))</f>
        <v>0</v>
      </c>
      <c r="M377">
        <f>IF(COUNTIF(UDE_Found[Name],UDE_Truth[[#This Row],[Name]])=0,0,1)</f>
        <v>0</v>
      </c>
      <c r="N377">
        <f>IF(OR(UDE_Truth[[#This Row],[ohnePosition]],AND(UDE_Truth[[#This Row],[ohneInstitut]],UDE_Truth[[#This Row],[ohneWissPos]]),UDE_Truth[[#This Row],[Sachbearbeiter]],UDE_Truth[[#This Row],[Bibliothek]]),0,1)</f>
        <v>1</v>
      </c>
      <c r="O377">
        <f>IF(UDE_Truth[[#This Row],[zählt]],IF(ISBLANK(UDE_Truth[[#This Row],[dochGefundenGrund]]),UDE_Truth[[#This Row],[Gefunden]],1),"")</f>
        <v>0</v>
      </c>
      <c r="P377">
        <f>IF(AND(UDE_Truth[[#This Row],[zähltAuto]],ISBLANK(UDE_Truth[[#This Row],[zähltNichtGrund]])),1,0)</f>
        <v>1</v>
      </c>
      <c r="S377" t="s">
        <v>8272</v>
      </c>
    </row>
    <row r="378" spans="1:20" x14ac:dyDescent="0.25">
      <c r="A378">
        <v>5684</v>
      </c>
      <c r="B378" t="s">
        <v>5433</v>
      </c>
      <c r="C378" t="s">
        <v>7262</v>
      </c>
      <c r="D378" t="s">
        <v>7263</v>
      </c>
      <c r="E378" t="s">
        <v>7220</v>
      </c>
      <c r="F378" t="s">
        <v>7264</v>
      </c>
      <c r="G378" t="s">
        <v>80</v>
      </c>
      <c r="H378" t="b">
        <f>LEN(UDE_Truth[[#This Row],[Position]])=0</f>
        <v>0</v>
      </c>
      <c r="I378" t="b">
        <f>LEN(UDE_Truth[[#This Row],[Institut]])=0</f>
        <v>0</v>
      </c>
      <c r="J378" t="b">
        <f>NOT(OR(ISNUMBER(SEARCH("wiss.",UDE_Truth[[#This Row],[Position]])),ISNUMBER(SEARCH("wissenschaftl",UDE_Truth[[#This Row],[Position]])),ISNUMBER(SEARCH("professor",UDE_Truth[[#This Row],[Position]]))))</f>
        <v>0</v>
      </c>
      <c r="K378" t="b">
        <f>OR(ISNUMBER(SEARCH("sachbearb",UDE_Truth[[#This Row],[Position]])),ISNUMBER(SEARCH("sachgebiet",UDE_Truth[[#This Row],[Position]])))</f>
        <v>0</v>
      </c>
      <c r="L378" t="b">
        <f>ISNUMBER(SEARCH("Universitätsbibliothek",UDE_Truth[[#This Row],[Position]]))</f>
        <v>0</v>
      </c>
      <c r="M378">
        <f>IF(COUNTIF(UDE_Found[Name],UDE_Truth[[#This Row],[Name]])=0,0,1)</f>
        <v>1</v>
      </c>
      <c r="N378">
        <f>IF(OR(UDE_Truth[[#This Row],[ohnePosition]],AND(UDE_Truth[[#This Row],[ohneInstitut]],UDE_Truth[[#This Row],[ohneWissPos]]),UDE_Truth[[#This Row],[Sachbearbeiter]],UDE_Truth[[#This Row],[Bibliothek]]),0,1)</f>
        <v>1</v>
      </c>
      <c r="O378">
        <f>IF(UDE_Truth[[#This Row],[zählt]],IF(ISBLANK(UDE_Truth[[#This Row],[dochGefundenGrund]]),UDE_Truth[[#This Row],[Gefunden]],1),"")</f>
        <v>1</v>
      </c>
      <c r="P378">
        <f>IF(AND(UDE_Truth[[#This Row],[zähltAuto]],ISBLANK(UDE_Truth[[#This Row],[zähltNichtGrund]])),1,0)</f>
        <v>1</v>
      </c>
    </row>
    <row r="379" spans="1:20" x14ac:dyDescent="0.25">
      <c r="A379">
        <v>53976</v>
      </c>
      <c r="B379" t="s">
        <v>5435</v>
      </c>
      <c r="C379" t="s">
        <v>7265</v>
      </c>
      <c r="D379" t="s">
        <v>2</v>
      </c>
      <c r="E379" t="s">
        <v>7266</v>
      </c>
      <c r="F379" t="s">
        <v>7267</v>
      </c>
      <c r="G379" t="s">
        <v>0</v>
      </c>
      <c r="H379" t="b">
        <f>LEN(UDE_Truth[[#This Row],[Position]])=0</f>
        <v>0</v>
      </c>
      <c r="I379" t="b">
        <f>LEN(UDE_Truth[[#This Row],[Institut]])=0</f>
        <v>0</v>
      </c>
      <c r="J379" t="b">
        <f>NOT(OR(ISNUMBER(SEARCH("wiss.",UDE_Truth[[#This Row],[Position]])),ISNUMBER(SEARCH("wissenschaftl",UDE_Truth[[#This Row],[Position]])),ISNUMBER(SEARCH("professor",UDE_Truth[[#This Row],[Position]]))))</f>
        <v>1</v>
      </c>
      <c r="K379" t="b">
        <f>OR(ISNUMBER(SEARCH("sachbearb",UDE_Truth[[#This Row],[Position]])),ISNUMBER(SEARCH("sachgebiet",UDE_Truth[[#This Row],[Position]])))</f>
        <v>0</v>
      </c>
      <c r="L379" t="b">
        <f>ISNUMBER(SEARCH("Universitätsbibliothek",UDE_Truth[[#This Row],[Position]]))</f>
        <v>0</v>
      </c>
      <c r="M379">
        <f>IF(COUNTIF(UDE_Found[Name],UDE_Truth[[#This Row],[Name]])=0,0,1)</f>
        <v>1</v>
      </c>
      <c r="N379">
        <f>IF(OR(UDE_Truth[[#This Row],[ohnePosition]],AND(UDE_Truth[[#This Row],[ohneInstitut]],UDE_Truth[[#This Row],[ohneWissPos]]),UDE_Truth[[#This Row],[Sachbearbeiter]],UDE_Truth[[#This Row],[Bibliothek]]),0,1)</f>
        <v>1</v>
      </c>
      <c r="O379">
        <f>IF(UDE_Truth[[#This Row],[zählt]],IF(ISBLANK(UDE_Truth[[#This Row],[dochGefundenGrund]]),UDE_Truth[[#This Row],[Gefunden]],1),"")</f>
        <v>1</v>
      </c>
      <c r="P379">
        <f>IF(AND(UDE_Truth[[#This Row],[zähltAuto]],ISBLANK(UDE_Truth[[#This Row],[zähltNichtGrund]])),1,0)</f>
        <v>1</v>
      </c>
    </row>
    <row r="380" spans="1:20" x14ac:dyDescent="0.25">
      <c r="A380">
        <v>11474</v>
      </c>
      <c r="B380" t="s">
        <v>5437</v>
      </c>
      <c r="C380" t="s">
        <v>5438</v>
      </c>
      <c r="D380" t="s">
        <v>7268</v>
      </c>
      <c r="E380" t="s">
        <v>6635</v>
      </c>
      <c r="F380" t="s">
        <v>7269</v>
      </c>
      <c r="G380" t="s">
        <v>80</v>
      </c>
      <c r="H380" t="b">
        <f>LEN(UDE_Truth[[#This Row],[Position]])=0</f>
        <v>0</v>
      </c>
      <c r="I380" t="b">
        <f>LEN(UDE_Truth[[#This Row],[Institut]])=0</f>
        <v>0</v>
      </c>
      <c r="J380" t="b">
        <f>NOT(OR(ISNUMBER(SEARCH("wiss.",UDE_Truth[[#This Row],[Position]])),ISNUMBER(SEARCH("wissenschaftl",UDE_Truth[[#This Row],[Position]])),ISNUMBER(SEARCH("professor",UDE_Truth[[#This Row],[Position]]))))</f>
        <v>0</v>
      </c>
      <c r="K380" t="b">
        <f>OR(ISNUMBER(SEARCH("sachbearb",UDE_Truth[[#This Row],[Position]])),ISNUMBER(SEARCH("sachgebiet",UDE_Truth[[#This Row],[Position]])))</f>
        <v>0</v>
      </c>
      <c r="L380" t="b">
        <f>ISNUMBER(SEARCH("Universitätsbibliothek",UDE_Truth[[#This Row],[Position]]))</f>
        <v>0</v>
      </c>
      <c r="M380">
        <f>IF(COUNTIF(UDE_Found[Name],UDE_Truth[[#This Row],[Name]])=0,0,1)</f>
        <v>1</v>
      </c>
      <c r="N380">
        <f>IF(OR(UDE_Truth[[#This Row],[ohnePosition]],AND(UDE_Truth[[#This Row],[ohneInstitut]],UDE_Truth[[#This Row],[ohneWissPos]]),UDE_Truth[[#This Row],[Sachbearbeiter]],UDE_Truth[[#This Row],[Bibliothek]]),0,1)</f>
        <v>1</v>
      </c>
      <c r="O380">
        <f>IF(UDE_Truth[[#This Row],[zählt]],IF(ISBLANK(UDE_Truth[[#This Row],[dochGefundenGrund]]),UDE_Truth[[#This Row],[Gefunden]],1),"")</f>
        <v>1</v>
      </c>
      <c r="P380">
        <f>IF(AND(UDE_Truth[[#This Row],[zähltAuto]],ISBLANK(UDE_Truth[[#This Row],[zähltNichtGrund]])),1,0)</f>
        <v>1</v>
      </c>
    </row>
    <row r="381" spans="1:20" x14ac:dyDescent="0.25">
      <c r="A381">
        <v>51898</v>
      </c>
      <c r="B381" t="s">
        <v>5441</v>
      </c>
      <c r="C381" t="s">
        <v>7270</v>
      </c>
      <c r="D381" t="s">
        <v>7271</v>
      </c>
      <c r="E381" t="s">
        <v>6768</v>
      </c>
      <c r="F381" t="s">
        <v>7272</v>
      </c>
      <c r="G381" t="s">
        <v>2</v>
      </c>
      <c r="H381" t="b">
        <f>LEN(UDE_Truth[[#This Row],[Position]])=0</f>
        <v>0</v>
      </c>
      <c r="I381" t="b">
        <f>LEN(UDE_Truth[[#This Row],[Institut]])=0</f>
        <v>0</v>
      </c>
      <c r="J381" t="b">
        <f>NOT(OR(ISNUMBER(SEARCH("wiss.",UDE_Truth[[#This Row],[Position]])),ISNUMBER(SEARCH("wissenschaftl",UDE_Truth[[#This Row],[Position]])),ISNUMBER(SEARCH("professor",UDE_Truth[[#This Row],[Position]]))))</f>
        <v>1</v>
      </c>
      <c r="K381" t="b">
        <f>OR(ISNUMBER(SEARCH("sachbearb",UDE_Truth[[#This Row],[Position]])),ISNUMBER(SEARCH("sachgebiet",UDE_Truth[[#This Row],[Position]])))</f>
        <v>0</v>
      </c>
      <c r="L381" t="b">
        <f>ISNUMBER(SEARCH("Universitätsbibliothek",UDE_Truth[[#This Row],[Position]]))</f>
        <v>0</v>
      </c>
      <c r="M381">
        <f>IF(COUNTIF(UDE_Found[Name],UDE_Truth[[#This Row],[Name]])=0,0,1)</f>
        <v>1</v>
      </c>
      <c r="N381">
        <f>IF(OR(UDE_Truth[[#This Row],[ohnePosition]],AND(UDE_Truth[[#This Row],[ohneInstitut]],UDE_Truth[[#This Row],[ohneWissPos]]),UDE_Truth[[#This Row],[Sachbearbeiter]],UDE_Truth[[#This Row],[Bibliothek]]),0,1)</f>
        <v>1</v>
      </c>
      <c r="O381">
        <f>IF(UDE_Truth[[#This Row],[zählt]],IF(ISBLANK(UDE_Truth[[#This Row],[dochGefundenGrund]]),UDE_Truth[[#This Row],[Gefunden]],1),"")</f>
        <v>1</v>
      </c>
      <c r="P381">
        <f>IF(AND(UDE_Truth[[#This Row],[zähltAuto]],ISBLANK(UDE_Truth[[#This Row],[zähltNichtGrund]])),1,0)</f>
        <v>1</v>
      </c>
    </row>
    <row r="382" spans="1:20" x14ac:dyDescent="0.25">
      <c r="A382">
        <v>11116</v>
      </c>
      <c r="B382" t="s">
        <v>7273</v>
      </c>
      <c r="C382" t="s">
        <v>7274</v>
      </c>
      <c r="D382" t="s">
        <v>2</v>
      </c>
      <c r="E382" t="s">
        <v>7275</v>
      </c>
      <c r="F382" t="s">
        <v>2</v>
      </c>
      <c r="G382" t="s">
        <v>2</v>
      </c>
      <c r="H382" t="b">
        <f>LEN(UDE_Truth[[#This Row],[Position]])=0</f>
        <v>1</v>
      </c>
      <c r="I382" t="b">
        <f>LEN(UDE_Truth[[#This Row],[Institut]])=0</f>
        <v>0</v>
      </c>
      <c r="J382" t="b">
        <f>NOT(OR(ISNUMBER(SEARCH("wiss.",UDE_Truth[[#This Row],[Position]])),ISNUMBER(SEARCH("wissenschaftl",UDE_Truth[[#This Row],[Position]])),ISNUMBER(SEARCH("professor",UDE_Truth[[#This Row],[Position]]))))</f>
        <v>1</v>
      </c>
      <c r="K382" t="b">
        <f>OR(ISNUMBER(SEARCH("sachbearb",UDE_Truth[[#This Row],[Position]])),ISNUMBER(SEARCH("sachgebiet",UDE_Truth[[#This Row],[Position]])))</f>
        <v>0</v>
      </c>
      <c r="L382" t="b">
        <f>ISNUMBER(SEARCH("Universitätsbibliothek",UDE_Truth[[#This Row],[Position]]))</f>
        <v>0</v>
      </c>
      <c r="M382">
        <f>IF(COUNTIF(UDE_Found[Name],UDE_Truth[[#This Row],[Name]])=0,0,1)</f>
        <v>0</v>
      </c>
      <c r="N382">
        <f>IF(OR(UDE_Truth[[#This Row],[ohnePosition]],AND(UDE_Truth[[#This Row],[ohneInstitut]],UDE_Truth[[#This Row],[ohneWissPos]]),UDE_Truth[[#This Row],[Sachbearbeiter]],UDE_Truth[[#This Row],[Bibliothek]]),0,1)</f>
        <v>0</v>
      </c>
      <c r="O382" t="str">
        <f>IF(UDE_Truth[[#This Row],[zählt]],IF(ISBLANK(UDE_Truth[[#This Row],[dochGefundenGrund]]),UDE_Truth[[#This Row],[Gefunden]],1),"")</f>
        <v/>
      </c>
      <c r="P382">
        <f>IF(AND(UDE_Truth[[#This Row],[zähltAuto]],ISBLANK(UDE_Truth[[#This Row],[zähltNichtGrund]])),1,0)</f>
        <v>0</v>
      </c>
    </row>
    <row r="383" spans="1:20" x14ac:dyDescent="0.25">
      <c r="A383">
        <v>10612</v>
      </c>
      <c r="B383" t="s">
        <v>5442</v>
      </c>
      <c r="C383" t="s">
        <v>5443</v>
      </c>
      <c r="D383" t="s">
        <v>6867</v>
      </c>
      <c r="E383" t="s">
        <v>6868</v>
      </c>
      <c r="F383" t="s">
        <v>7276</v>
      </c>
      <c r="G383" t="s">
        <v>191</v>
      </c>
      <c r="H383" t="b">
        <f>LEN(UDE_Truth[[#This Row],[Position]])=0</f>
        <v>0</v>
      </c>
      <c r="I383" t="b">
        <f>LEN(UDE_Truth[[#This Row],[Institut]])=0</f>
        <v>0</v>
      </c>
      <c r="J383" t="b">
        <f>NOT(OR(ISNUMBER(SEARCH("wiss.",UDE_Truth[[#This Row],[Position]])),ISNUMBER(SEARCH("wissenschaftl",UDE_Truth[[#This Row],[Position]])),ISNUMBER(SEARCH("professor",UDE_Truth[[#This Row],[Position]]))))</f>
        <v>1</v>
      </c>
      <c r="K383" t="b">
        <f>OR(ISNUMBER(SEARCH("sachbearb",UDE_Truth[[#This Row],[Position]])),ISNUMBER(SEARCH("sachgebiet",UDE_Truth[[#This Row],[Position]])))</f>
        <v>0</v>
      </c>
      <c r="L383" t="b">
        <f>ISNUMBER(SEARCH("Universitätsbibliothek",UDE_Truth[[#This Row],[Position]]))</f>
        <v>0</v>
      </c>
      <c r="M383">
        <f>IF(COUNTIF(UDE_Found[Name],UDE_Truth[[#This Row],[Name]])=0,0,1)</f>
        <v>1</v>
      </c>
      <c r="N383">
        <f>IF(OR(UDE_Truth[[#This Row],[ohnePosition]],AND(UDE_Truth[[#This Row],[ohneInstitut]],UDE_Truth[[#This Row],[ohneWissPos]]),UDE_Truth[[#This Row],[Sachbearbeiter]],UDE_Truth[[#This Row],[Bibliothek]]),0,1)</f>
        <v>1</v>
      </c>
      <c r="O383">
        <f>IF(UDE_Truth[[#This Row],[zählt]],IF(ISBLANK(UDE_Truth[[#This Row],[dochGefundenGrund]]),UDE_Truth[[#This Row],[Gefunden]],1),"")</f>
        <v>1</v>
      </c>
      <c r="P383">
        <f>IF(AND(UDE_Truth[[#This Row],[zähltAuto]],ISBLANK(UDE_Truth[[#This Row],[zähltNichtGrund]])),1,0)</f>
        <v>1</v>
      </c>
    </row>
    <row r="384" spans="1:20" x14ac:dyDescent="0.25">
      <c r="A384">
        <v>3948</v>
      </c>
      <c r="B384" t="s">
        <v>7277</v>
      </c>
      <c r="C384" t="s">
        <v>7278</v>
      </c>
      <c r="D384" t="s">
        <v>2</v>
      </c>
      <c r="E384" t="s">
        <v>2</v>
      </c>
      <c r="F384" t="s">
        <v>7279</v>
      </c>
      <c r="G384" t="s">
        <v>6026</v>
      </c>
      <c r="H384" t="b">
        <f>LEN(UDE_Truth[[#This Row],[Position]])=0</f>
        <v>0</v>
      </c>
      <c r="I384" t="b">
        <f>LEN(UDE_Truth[[#This Row],[Institut]])=0</f>
        <v>1</v>
      </c>
      <c r="J384" t="b">
        <f>NOT(OR(ISNUMBER(SEARCH("wiss.",UDE_Truth[[#This Row],[Position]])),ISNUMBER(SEARCH("wissenschaftl",UDE_Truth[[#This Row],[Position]])),ISNUMBER(SEARCH("professor",UDE_Truth[[#This Row],[Position]]))))</f>
        <v>0</v>
      </c>
      <c r="K384" t="b">
        <f>OR(ISNUMBER(SEARCH("sachbearb",UDE_Truth[[#This Row],[Position]])),ISNUMBER(SEARCH("sachgebiet",UDE_Truth[[#This Row],[Position]])))</f>
        <v>0</v>
      </c>
      <c r="L384" t="b">
        <f>ISNUMBER(SEARCH("Universitätsbibliothek",UDE_Truth[[#This Row],[Position]]))</f>
        <v>0</v>
      </c>
      <c r="M384">
        <f>IF(COUNTIF(UDE_Found[Name],UDE_Truth[[#This Row],[Name]])=0,0,1)</f>
        <v>0</v>
      </c>
      <c r="N384">
        <f>IF(OR(UDE_Truth[[#This Row],[ohnePosition]],AND(UDE_Truth[[#This Row],[ohneInstitut]],UDE_Truth[[#This Row],[ohneWissPos]]),UDE_Truth[[#This Row],[Sachbearbeiter]],UDE_Truth[[#This Row],[Bibliothek]]),0,1)</f>
        <v>1</v>
      </c>
      <c r="O384" t="str">
        <f>IF(UDE_Truth[[#This Row],[zählt]],IF(ISBLANK(UDE_Truth[[#This Row],[dochGefundenGrund]]),UDE_Truth[[#This Row],[Gefunden]],1),"")</f>
        <v/>
      </c>
      <c r="P384">
        <f>IF(AND(UDE_Truth[[#This Row],[zähltAuto]],ISBLANK(UDE_Truth[[#This Row],[zähltNichtGrund]])),1,0)</f>
        <v>0</v>
      </c>
      <c r="Q384" t="s">
        <v>6508</v>
      </c>
      <c r="T384" t="s">
        <v>8316</v>
      </c>
    </row>
    <row r="385" spans="1:20" x14ac:dyDescent="0.25">
      <c r="A385">
        <v>48993</v>
      </c>
      <c r="B385" t="s">
        <v>7280</v>
      </c>
      <c r="C385" t="s">
        <v>7281</v>
      </c>
      <c r="D385" t="s">
        <v>6616</v>
      </c>
      <c r="E385" t="s">
        <v>6866</v>
      </c>
      <c r="F385" t="s">
        <v>6618</v>
      </c>
      <c r="G385" t="s">
        <v>2</v>
      </c>
      <c r="H385" t="b">
        <f>LEN(UDE_Truth[[#This Row],[Position]])=0</f>
        <v>0</v>
      </c>
      <c r="I385" t="b">
        <f>LEN(UDE_Truth[[#This Row],[Institut]])=0</f>
        <v>0</v>
      </c>
      <c r="J385" t="b">
        <f>NOT(OR(ISNUMBER(SEARCH("wiss.",UDE_Truth[[#This Row],[Position]])),ISNUMBER(SEARCH("wissenschaftl",UDE_Truth[[#This Row],[Position]])),ISNUMBER(SEARCH("professor",UDE_Truth[[#This Row],[Position]]))))</f>
        <v>1</v>
      </c>
      <c r="K385" t="b">
        <f>OR(ISNUMBER(SEARCH("sachbearb",UDE_Truth[[#This Row],[Position]])),ISNUMBER(SEARCH("sachgebiet",UDE_Truth[[#This Row],[Position]])))</f>
        <v>0</v>
      </c>
      <c r="L385" t="b">
        <f>ISNUMBER(SEARCH("Universitätsbibliothek",UDE_Truth[[#This Row],[Position]]))</f>
        <v>1</v>
      </c>
      <c r="M385">
        <f>IF(COUNTIF(UDE_Found[Name],UDE_Truth[[#This Row],[Name]])=0,0,1)</f>
        <v>0</v>
      </c>
      <c r="N385">
        <f>IF(OR(UDE_Truth[[#This Row],[ohnePosition]],AND(UDE_Truth[[#This Row],[ohneInstitut]],UDE_Truth[[#This Row],[ohneWissPos]]),UDE_Truth[[#This Row],[Sachbearbeiter]],UDE_Truth[[#This Row],[Bibliothek]]),0,1)</f>
        <v>0</v>
      </c>
      <c r="O385" t="str">
        <f>IF(UDE_Truth[[#This Row],[zählt]],IF(ISBLANK(UDE_Truth[[#This Row],[dochGefundenGrund]]),UDE_Truth[[#This Row],[Gefunden]],1),"")</f>
        <v/>
      </c>
      <c r="P385">
        <f>IF(AND(UDE_Truth[[#This Row],[zähltAuto]],ISBLANK(UDE_Truth[[#This Row],[zähltNichtGrund]])),1,0)</f>
        <v>0</v>
      </c>
    </row>
    <row r="386" spans="1:20" x14ac:dyDescent="0.25">
      <c r="A386">
        <v>54190</v>
      </c>
      <c r="B386" t="s">
        <v>7282</v>
      </c>
      <c r="C386" t="s">
        <v>7283</v>
      </c>
      <c r="D386" t="s">
        <v>2</v>
      </c>
      <c r="E386" t="s">
        <v>7185</v>
      </c>
      <c r="F386" t="s">
        <v>7284</v>
      </c>
      <c r="G386" t="s">
        <v>2</v>
      </c>
      <c r="H386" t="b">
        <f>LEN(UDE_Truth[[#This Row],[Position]])=0</f>
        <v>0</v>
      </c>
      <c r="I386" t="b">
        <f>LEN(UDE_Truth[[#This Row],[Institut]])=0</f>
        <v>0</v>
      </c>
      <c r="J386" t="b">
        <f>NOT(OR(ISNUMBER(SEARCH("wiss.",UDE_Truth[[#This Row],[Position]])),ISNUMBER(SEARCH("wissenschaftl",UDE_Truth[[#This Row],[Position]])),ISNUMBER(SEARCH("professor",UDE_Truth[[#This Row],[Position]]))))</f>
        <v>1</v>
      </c>
      <c r="K386" t="b">
        <f>OR(ISNUMBER(SEARCH("sachbearb",UDE_Truth[[#This Row],[Position]])),ISNUMBER(SEARCH("sachgebiet",UDE_Truth[[#This Row],[Position]])))</f>
        <v>0</v>
      </c>
      <c r="L386" t="b">
        <f>ISNUMBER(SEARCH("Universitätsbibliothek",UDE_Truth[[#This Row],[Position]]))</f>
        <v>0</v>
      </c>
      <c r="M386">
        <f>IF(COUNTIF(UDE_Found[Name],UDE_Truth[[#This Row],[Name]])=0,0,1)</f>
        <v>0</v>
      </c>
      <c r="N386">
        <f>IF(OR(UDE_Truth[[#This Row],[ohnePosition]],AND(UDE_Truth[[#This Row],[ohneInstitut]],UDE_Truth[[#This Row],[ohneWissPos]]),UDE_Truth[[#This Row],[Sachbearbeiter]],UDE_Truth[[#This Row],[Bibliothek]]),0,1)</f>
        <v>1</v>
      </c>
      <c r="O386">
        <f>IF(UDE_Truth[[#This Row],[zählt]],IF(ISBLANK(UDE_Truth[[#This Row],[dochGefundenGrund]]),UDE_Truth[[#This Row],[Gefunden]],1),"")</f>
        <v>0</v>
      </c>
      <c r="P386">
        <f>IF(AND(UDE_Truth[[#This Row],[zähltAuto]],ISBLANK(UDE_Truth[[#This Row],[zähltNichtGrund]])),1,0)</f>
        <v>1</v>
      </c>
      <c r="S386" t="s">
        <v>8266</v>
      </c>
    </row>
    <row r="387" spans="1:20" x14ac:dyDescent="0.25">
      <c r="A387">
        <v>48956</v>
      </c>
      <c r="B387" t="s">
        <v>5449</v>
      </c>
      <c r="C387" t="s">
        <v>5450</v>
      </c>
      <c r="D387" t="s">
        <v>7285</v>
      </c>
      <c r="E387" t="s">
        <v>6430</v>
      </c>
      <c r="F387" t="s">
        <v>6431</v>
      </c>
      <c r="G387" t="s">
        <v>0</v>
      </c>
      <c r="H387" t="b">
        <f>LEN(UDE_Truth[[#This Row],[Position]])=0</f>
        <v>0</v>
      </c>
      <c r="I387" t="b">
        <f>LEN(UDE_Truth[[#This Row],[Institut]])=0</f>
        <v>0</v>
      </c>
      <c r="J387" t="b">
        <f>NOT(OR(ISNUMBER(SEARCH("wiss.",UDE_Truth[[#This Row],[Position]])),ISNUMBER(SEARCH("wissenschaftl",UDE_Truth[[#This Row],[Position]])),ISNUMBER(SEARCH("professor",UDE_Truth[[#This Row],[Position]]))))</f>
        <v>0</v>
      </c>
      <c r="K387" t="b">
        <f>OR(ISNUMBER(SEARCH("sachbearb",UDE_Truth[[#This Row],[Position]])),ISNUMBER(SEARCH("sachgebiet",UDE_Truth[[#This Row],[Position]])))</f>
        <v>0</v>
      </c>
      <c r="L387" t="b">
        <f>ISNUMBER(SEARCH("Universitätsbibliothek",UDE_Truth[[#This Row],[Position]]))</f>
        <v>0</v>
      </c>
      <c r="M387">
        <f>IF(COUNTIF(UDE_Found[Name],UDE_Truth[[#This Row],[Name]])=0,0,1)</f>
        <v>1</v>
      </c>
      <c r="N387">
        <f>IF(OR(UDE_Truth[[#This Row],[ohnePosition]],AND(UDE_Truth[[#This Row],[ohneInstitut]],UDE_Truth[[#This Row],[ohneWissPos]]),UDE_Truth[[#This Row],[Sachbearbeiter]],UDE_Truth[[#This Row],[Bibliothek]]),0,1)</f>
        <v>1</v>
      </c>
      <c r="O387">
        <f>IF(UDE_Truth[[#This Row],[zählt]],IF(ISBLANK(UDE_Truth[[#This Row],[dochGefundenGrund]]),UDE_Truth[[#This Row],[Gefunden]],1),"")</f>
        <v>1</v>
      </c>
      <c r="P387">
        <f>IF(AND(UDE_Truth[[#This Row],[zähltAuto]],ISBLANK(UDE_Truth[[#This Row],[zähltNichtGrund]])),1,0)</f>
        <v>1</v>
      </c>
    </row>
    <row r="388" spans="1:20" x14ac:dyDescent="0.25">
      <c r="A388">
        <v>60307</v>
      </c>
      <c r="B388" t="s">
        <v>7286</v>
      </c>
      <c r="C388" t="s">
        <v>7287</v>
      </c>
      <c r="D388" t="s">
        <v>2</v>
      </c>
      <c r="E388" t="s">
        <v>6946</v>
      </c>
      <c r="F388" t="s">
        <v>7288</v>
      </c>
      <c r="G388" t="s">
        <v>36</v>
      </c>
      <c r="H388" t="b">
        <f>LEN(UDE_Truth[[#This Row],[Position]])=0</f>
        <v>0</v>
      </c>
      <c r="I388" t="b">
        <f>LEN(UDE_Truth[[#This Row],[Institut]])=0</f>
        <v>0</v>
      </c>
      <c r="J388" t="b">
        <f>NOT(OR(ISNUMBER(SEARCH("wiss.",UDE_Truth[[#This Row],[Position]])),ISNUMBER(SEARCH("wissenschaftl",UDE_Truth[[#This Row],[Position]])),ISNUMBER(SEARCH("professor",UDE_Truth[[#This Row],[Position]]))))</f>
        <v>0</v>
      </c>
      <c r="K388" t="b">
        <f>OR(ISNUMBER(SEARCH("sachbearb",UDE_Truth[[#This Row],[Position]])),ISNUMBER(SEARCH("sachgebiet",UDE_Truth[[#This Row],[Position]])))</f>
        <v>0</v>
      </c>
      <c r="L388" t="b">
        <f>ISNUMBER(SEARCH("Universitätsbibliothek",UDE_Truth[[#This Row],[Position]]))</f>
        <v>0</v>
      </c>
      <c r="M388">
        <f>IF(COUNTIF(UDE_Found[Name],UDE_Truth[[#This Row],[Name]])=0,0,1)</f>
        <v>0</v>
      </c>
      <c r="N388">
        <f>IF(OR(UDE_Truth[[#This Row],[ohnePosition]],AND(UDE_Truth[[#This Row],[ohneInstitut]],UDE_Truth[[#This Row],[ohneWissPos]]),UDE_Truth[[#This Row],[Sachbearbeiter]],UDE_Truth[[#This Row],[Bibliothek]]),0,1)</f>
        <v>1</v>
      </c>
      <c r="O388">
        <f>IF(UDE_Truth[[#This Row],[zählt]],IF(ISBLANK(UDE_Truth[[#This Row],[dochGefundenGrund]]),UDE_Truth[[#This Row],[Gefunden]],1),"")</f>
        <v>0</v>
      </c>
      <c r="P388">
        <f>IF(AND(UDE_Truth[[#This Row],[zähltAuto]],ISBLANK(UDE_Truth[[#This Row],[zähltNichtGrund]])),1,0)</f>
        <v>1</v>
      </c>
      <c r="S388" t="s">
        <v>8272</v>
      </c>
      <c r="T388" t="s">
        <v>8316</v>
      </c>
    </row>
    <row r="389" spans="1:20" x14ac:dyDescent="0.25">
      <c r="A389">
        <v>54856</v>
      </c>
      <c r="B389" t="s">
        <v>7289</v>
      </c>
      <c r="C389" t="s">
        <v>7290</v>
      </c>
      <c r="D389" t="s">
        <v>2</v>
      </c>
      <c r="E389" t="s">
        <v>7291</v>
      </c>
      <c r="F389" t="s">
        <v>7292</v>
      </c>
      <c r="G389" t="s">
        <v>2</v>
      </c>
      <c r="H389" t="b">
        <f>LEN(UDE_Truth[[#This Row],[Position]])=0</f>
        <v>0</v>
      </c>
      <c r="I389" t="b">
        <f>LEN(UDE_Truth[[#This Row],[Institut]])=0</f>
        <v>0</v>
      </c>
      <c r="J389" t="b">
        <f>NOT(OR(ISNUMBER(SEARCH("wiss.",UDE_Truth[[#This Row],[Position]])),ISNUMBER(SEARCH("wissenschaftl",UDE_Truth[[#This Row],[Position]])),ISNUMBER(SEARCH("professor",UDE_Truth[[#This Row],[Position]]))))</f>
        <v>1</v>
      </c>
      <c r="K389" t="b">
        <f>OR(ISNUMBER(SEARCH("sachbearb",UDE_Truth[[#This Row],[Position]])),ISNUMBER(SEARCH("sachgebiet",UDE_Truth[[#This Row],[Position]])))</f>
        <v>0</v>
      </c>
      <c r="L389" t="b">
        <f>ISNUMBER(SEARCH("Universitätsbibliothek",UDE_Truth[[#This Row],[Position]]))</f>
        <v>0</v>
      </c>
      <c r="M389">
        <f>IF(COUNTIF(UDE_Found[Name],UDE_Truth[[#This Row],[Name]])=0,0,1)</f>
        <v>0</v>
      </c>
      <c r="N389">
        <f>IF(OR(UDE_Truth[[#This Row],[ohnePosition]],AND(UDE_Truth[[#This Row],[ohneInstitut]],UDE_Truth[[#This Row],[ohneWissPos]]),UDE_Truth[[#This Row],[Sachbearbeiter]],UDE_Truth[[#This Row],[Bibliothek]]),0,1)</f>
        <v>1</v>
      </c>
      <c r="O389" t="str">
        <f>IF(UDE_Truth[[#This Row],[zählt]],IF(ISBLANK(UDE_Truth[[#This Row],[dochGefundenGrund]]),UDE_Truth[[#This Row],[Gefunden]],1),"")</f>
        <v/>
      </c>
      <c r="P389">
        <f>IF(AND(UDE_Truth[[#This Row],[zähltAuto]],ISBLANK(UDE_Truth[[#This Row],[zähltNichtGrund]])),1,0)</f>
        <v>0</v>
      </c>
      <c r="Q389" t="s">
        <v>8296</v>
      </c>
    </row>
    <row r="390" spans="1:20" x14ac:dyDescent="0.25">
      <c r="A390">
        <v>50143</v>
      </c>
      <c r="B390" t="s">
        <v>7293</v>
      </c>
      <c r="C390" t="s">
        <v>7294</v>
      </c>
      <c r="D390" t="s">
        <v>2</v>
      </c>
      <c r="E390" t="s">
        <v>6346</v>
      </c>
      <c r="F390" t="s">
        <v>7295</v>
      </c>
      <c r="G390" t="s">
        <v>2</v>
      </c>
      <c r="H390" t="b">
        <f>LEN(UDE_Truth[[#This Row],[Position]])=0</f>
        <v>0</v>
      </c>
      <c r="I390" t="b">
        <f>LEN(UDE_Truth[[#This Row],[Institut]])=0</f>
        <v>0</v>
      </c>
      <c r="J390" t="b">
        <f>NOT(OR(ISNUMBER(SEARCH("wiss.",UDE_Truth[[#This Row],[Position]])),ISNUMBER(SEARCH("wissenschaftl",UDE_Truth[[#This Row],[Position]])),ISNUMBER(SEARCH("professor",UDE_Truth[[#This Row],[Position]]))))</f>
        <v>1</v>
      </c>
      <c r="K390" t="b">
        <f>OR(ISNUMBER(SEARCH("sachbearb",UDE_Truth[[#This Row],[Position]])),ISNUMBER(SEARCH("sachgebiet",UDE_Truth[[#This Row],[Position]])))</f>
        <v>1</v>
      </c>
      <c r="L390" t="b">
        <f>ISNUMBER(SEARCH("Universitätsbibliothek",UDE_Truth[[#This Row],[Position]]))</f>
        <v>0</v>
      </c>
      <c r="M390">
        <f>IF(COUNTIF(UDE_Found[Name],UDE_Truth[[#This Row],[Name]])=0,0,1)</f>
        <v>0</v>
      </c>
      <c r="N390">
        <f>IF(OR(UDE_Truth[[#This Row],[ohnePosition]],AND(UDE_Truth[[#This Row],[ohneInstitut]],UDE_Truth[[#This Row],[ohneWissPos]]),UDE_Truth[[#This Row],[Sachbearbeiter]],UDE_Truth[[#This Row],[Bibliothek]]),0,1)</f>
        <v>0</v>
      </c>
      <c r="O390" t="str">
        <f>IF(UDE_Truth[[#This Row],[zählt]],IF(ISBLANK(UDE_Truth[[#This Row],[dochGefundenGrund]]),UDE_Truth[[#This Row],[Gefunden]],1),"")</f>
        <v/>
      </c>
      <c r="P390">
        <f>IF(AND(UDE_Truth[[#This Row],[zähltAuto]],ISBLANK(UDE_Truth[[#This Row],[zähltNichtGrund]])),1,0)</f>
        <v>0</v>
      </c>
    </row>
    <row r="391" spans="1:20" x14ac:dyDescent="0.25">
      <c r="A391">
        <v>50458</v>
      </c>
      <c r="B391" t="s">
        <v>7296</v>
      </c>
      <c r="C391" t="s">
        <v>7297</v>
      </c>
      <c r="D391" t="s">
        <v>7298</v>
      </c>
      <c r="E391" t="s">
        <v>7299</v>
      </c>
      <c r="F391" t="s">
        <v>7300</v>
      </c>
      <c r="G391" t="s">
        <v>2</v>
      </c>
      <c r="H391" t="b">
        <f>LEN(UDE_Truth[[#This Row],[Position]])=0</f>
        <v>0</v>
      </c>
      <c r="I391" t="b">
        <f>LEN(UDE_Truth[[#This Row],[Institut]])=0</f>
        <v>0</v>
      </c>
      <c r="J391" t="b">
        <f>NOT(OR(ISNUMBER(SEARCH("wiss.",UDE_Truth[[#This Row],[Position]])),ISNUMBER(SEARCH("wissenschaftl",UDE_Truth[[#This Row],[Position]])),ISNUMBER(SEARCH("professor",UDE_Truth[[#This Row],[Position]]))))</f>
        <v>1</v>
      </c>
      <c r="K391" t="b">
        <f>OR(ISNUMBER(SEARCH("sachbearb",UDE_Truth[[#This Row],[Position]])),ISNUMBER(SEARCH("sachgebiet",UDE_Truth[[#This Row],[Position]])))</f>
        <v>0</v>
      </c>
      <c r="L391" t="b">
        <f>ISNUMBER(SEARCH("Universitätsbibliothek",UDE_Truth[[#This Row],[Position]]))</f>
        <v>0</v>
      </c>
      <c r="M391">
        <f>IF(COUNTIF(UDE_Found[Name],UDE_Truth[[#This Row],[Name]])=0,0,1)</f>
        <v>0</v>
      </c>
      <c r="N391">
        <f>IF(OR(UDE_Truth[[#This Row],[ohnePosition]],AND(UDE_Truth[[#This Row],[ohneInstitut]],UDE_Truth[[#This Row],[ohneWissPos]]),UDE_Truth[[#This Row],[Sachbearbeiter]],UDE_Truth[[#This Row],[Bibliothek]]),0,1)</f>
        <v>1</v>
      </c>
      <c r="O391">
        <f>IF(UDE_Truth[[#This Row],[zählt]],IF(ISBLANK(UDE_Truth[[#This Row],[dochGefundenGrund]]),UDE_Truth[[#This Row],[Gefunden]],1),"")</f>
        <v>0</v>
      </c>
      <c r="P391">
        <f>IF(AND(UDE_Truth[[#This Row],[zähltAuto]],ISBLANK(UDE_Truth[[#This Row],[zähltNichtGrund]])),1,0)</f>
        <v>1</v>
      </c>
      <c r="S391" t="s">
        <v>8272</v>
      </c>
      <c r="T391" t="s">
        <v>8317</v>
      </c>
    </row>
    <row r="392" spans="1:20" x14ac:dyDescent="0.25">
      <c r="A392">
        <v>10583</v>
      </c>
      <c r="B392" t="s">
        <v>5456</v>
      </c>
      <c r="C392" t="s">
        <v>7301</v>
      </c>
      <c r="D392" t="s">
        <v>2</v>
      </c>
      <c r="E392" t="s">
        <v>6896</v>
      </c>
      <c r="F392" t="s">
        <v>2</v>
      </c>
      <c r="G392" t="s">
        <v>2</v>
      </c>
      <c r="H392" t="b">
        <f>LEN(UDE_Truth[[#This Row],[Position]])=0</f>
        <v>1</v>
      </c>
      <c r="I392" t="b">
        <f>LEN(UDE_Truth[[#This Row],[Institut]])=0</f>
        <v>0</v>
      </c>
      <c r="J392" t="b">
        <f>NOT(OR(ISNUMBER(SEARCH("wiss.",UDE_Truth[[#This Row],[Position]])),ISNUMBER(SEARCH("wissenschaftl",UDE_Truth[[#This Row],[Position]])),ISNUMBER(SEARCH("professor",UDE_Truth[[#This Row],[Position]]))))</f>
        <v>1</v>
      </c>
      <c r="K392" t="b">
        <f>OR(ISNUMBER(SEARCH("sachbearb",UDE_Truth[[#This Row],[Position]])),ISNUMBER(SEARCH("sachgebiet",UDE_Truth[[#This Row],[Position]])))</f>
        <v>0</v>
      </c>
      <c r="L392" t="b">
        <f>ISNUMBER(SEARCH("Universitätsbibliothek",UDE_Truth[[#This Row],[Position]]))</f>
        <v>0</v>
      </c>
      <c r="M392">
        <f>IF(COUNTIF(UDE_Found[Name],UDE_Truth[[#This Row],[Name]])=0,0,1)</f>
        <v>1</v>
      </c>
      <c r="N392">
        <f>IF(OR(UDE_Truth[[#This Row],[ohnePosition]],AND(UDE_Truth[[#This Row],[ohneInstitut]],UDE_Truth[[#This Row],[ohneWissPos]]),UDE_Truth[[#This Row],[Sachbearbeiter]],UDE_Truth[[#This Row],[Bibliothek]]),0,1)</f>
        <v>0</v>
      </c>
      <c r="O392" t="str">
        <f>IF(UDE_Truth[[#This Row],[zählt]],IF(ISBLANK(UDE_Truth[[#This Row],[dochGefundenGrund]]),UDE_Truth[[#This Row],[Gefunden]],1),"")</f>
        <v/>
      </c>
      <c r="P392">
        <f>IF(AND(UDE_Truth[[#This Row],[zähltAuto]],ISBLANK(UDE_Truth[[#This Row],[zähltNichtGrund]])),1,0)</f>
        <v>0</v>
      </c>
    </row>
    <row r="393" spans="1:20" x14ac:dyDescent="0.25">
      <c r="A393">
        <v>57024</v>
      </c>
      <c r="B393" t="s">
        <v>7302</v>
      </c>
      <c r="C393" t="s">
        <v>7303</v>
      </c>
      <c r="D393" t="s">
        <v>7304</v>
      </c>
      <c r="E393" t="s">
        <v>2</v>
      </c>
      <c r="F393" t="s">
        <v>7305</v>
      </c>
      <c r="G393" t="s">
        <v>2</v>
      </c>
      <c r="H393" t="b">
        <f>LEN(UDE_Truth[[#This Row],[Position]])=0</f>
        <v>0</v>
      </c>
      <c r="I393" t="b">
        <f>LEN(UDE_Truth[[#This Row],[Institut]])=0</f>
        <v>1</v>
      </c>
      <c r="J393" t="b">
        <f>NOT(OR(ISNUMBER(SEARCH("wiss.",UDE_Truth[[#This Row],[Position]])),ISNUMBER(SEARCH("wissenschaftl",UDE_Truth[[#This Row],[Position]])),ISNUMBER(SEARCH("professor",UDE_Truth[[#This Row],[Position]]))))</f>
        <v>1</v>
      </c>
      <c r="K393" t="b">
        <f>OR(ISNUMBER(SEARCH("sachbearb",UDE_Truth[[#This Row],[Position]])),ISNUMBER(SEARCH("sachgebiet",UDE_Truth[[#This Row],[Position]])))</f>
        <v>1</v>
      </c>
      <c r="L393" t="b">
        <f>ISNUMBER(SEARCH("Universitätsbibliothek",UDE_Truth[[#This Row],[Position]]))</f>
        <v>0</v>
      </c>
      <c r="M393">
        <f>IF(COUNTIF(UDE_Found[Name],UDE_Truth[[#This Row],[Name]])=0,0,1)</f>
        <v>0</v>
      </c>
      <c r="N393">
        <f>IF(OR(UDE_Truth[[#This Row],[ohnePosition]],AND(UDE_Truth[[#This Row],[ohneInstitut]],UDE_Truth[[#This Row],[ohneWissPos]]),UDE_Truth[[#This Row],[Sachbearbeiter]],UDE_Truth[[#This Row],[Bibliothek]]),0,1)</f>
        <v>0</v>
      </c>
      <c r="O393" t="str">
        <f>IF(UDE_Truth[[#This Row],[zählt]],IF(ISBLANK(UDE_Truth[[#This Row],[dochGefundenGrund]]),UDE_Truth[[#This Row],[Gefunden]],1),"")</f>
        <v/>
      </c>
      <c r="P393">
        <f>IF(AND(UDE_Truth[[#This Row],[zähltAuto]],ISBLANK(UDE_Truth[[#This Row],[zähltNichtGrund]])),1,0)</f>
        <v>0</v>
      </c>
    </row>
    <row r="394" spans="1:20" x14ac:dyDescent="0.25">
      <c r="A394">
        <v>50830</v>
      </c>
      <c r="B394" t="s">
        <v>5473</v>
      </c>
      <c r="C394" t="s">
        <v>5474</v>
      </c>
      <c r="D394" t="s">
        <v>6377</v>
      </c>
      <c r="E394" t="s">
        <v>7306</v>
      </c>
      <c r="F394" t="s">
        <v>7307</v>
      </c>
      <c r="G394" t="s">
        <v>5472</v>
      </c>
      <c r="H394" t="b">
        <f>LEN(UDE_Truth[[#This Row],[Position]])=0</f>
        <v>0</v>
      </c>
      <c r="I394" t="b">
        <f>LEN(UDE_Truth[[#This Row],[Institut]])=0</f>
        <v>0</v>
      </c>
      <c r="J394" t="b">
        <f>NOT(OR(ISNUMBER(SEARCH("wiss.",UDE_Truth[[#This Row],[Position]])),ISNUMBER(SEARCH("wissenschaftl",UDE_Truth[[#This Row],[Position]])),ISNUMBER(SEARCH("professor",UDE_Truth[[#This Row],[Position]]))))</f>
        <v>1</v>
      </c>
      <c r="K394" t="b">
        <f>OR(ISNUMBER(SEARCH("sachbearb",UDE_Truth[[#This Row],[Position]])),ISNUMBER(SEARCH("sachgebiet",UDE_Truth[[#This Row],[Position]])))</f>
        <v>0</v>
      </c>
      <c r="L394" t="b">
        <f>ISNUMBER(SEARCH("Universitätsbibliothek",UDE_Truth[[#This Row],[Position]]))</f>
        <v>0</v>
      </c>
      <c r="M394">
        <f>IF(COUNTIF(UDE_Found[Name],UDE_Truth[[#This Row],[Name]])=0,0,1)</f>
        <v>1</v>
      </c>
      <c r="N394">
        <f>IF(OR(UDE_Truth[[#This Row],[ohnePosition]],AND(UDE_Truth[[#This Row],[ohneInstitut]],UDE_Truth[[#This Row],[ohneWissPos]]),UDE_Truth[[#This Row],[Sachbearbeiter]],UDE_Truth[[#This Row],[Bibliothek]]),0,1)</f>
        <v>1</v>
      </c>
      <c r="O394">
        <f>IF(UDE_Truth[[#This Row],[zählt]],IF(ISBLANK(UDE_Truth[[#This Row],[dochGefundenGrund]]),UDE_Truth[[#This Row],[Gefunden]],1),"")</f>
        <v>1</v>
      </c>
      <c r="P394">
        <f>IF(AND(UDE_Truth[[#This Row],[zähltAuto]],ISBLANK(UDE_Truth[[#This Row],[zähltNichtGrund]])),1,0)</f>
        <v>1</v>
      </c>
    </row>
    <row r="395" spans="1:20" x14ac:dyDescent="0.25">
      <c r="A395">
        <v>57866</v>
      </c>
      <c r="B395" t="s">
        <v>7308</v>
      </c>
      <c r="C395" t="s">
        <v>7309</v>
      </c>
      <c r="D395" t="s">
        <v>2</v>
      </c>
      <c r="E395" t="s">
        <v>7310</v>
      </c>
      <c r="F395" t="s">
        <v>7311</v>
      </c>
      <c r="G395" t="s">
        <v>0</v>
      </c>
      <c r="H395" t="b">
        <f>LEN(UDE_Truth[[#This Row],[Position]])=0</f>
        <v>0</v>
      </c>
      <c r="I395" t="b">
        <f>LEN(UDE_Truth[[#This Row],[Institut]])=0</f>
        <v>0</v>
      </c>
      <c r="J395" t="b">
        <f>NOT(OR(ISNUMBER(SEARCH("wiss.",UDE_Truth[[#This Row],[Position]])),ISNUMBER(SEARCH("wissenschaftl",UDE_Truth[[#This Row],[Position]])),ISNUMBER(SEARCH("professor",UDE_Truth[[#This Row],[Position]]))))</f>
        <v>0</v>
      </c>
      <c r="K395" t="b">
        <f>OR(ISNUMBER(SEARCH("sachbearb",UDE_Truth[[#This Row],[Position]])),ISNUMBER(SEARCH("sachgebiet",UDE_Truth[[#This Row],[Position]])))</f>
        <v>0</v>
      </c>
      <c r="L395" t="b">
        <f>ISNUMBER(SEARCH("Universitätsbibliothek",UDE_Truth[[#This Row],[Position]]))</f>
        <v>0</v>
      </c>
      <c r="M395">
        <f>IF(COUNTIF(UDE_Found[Name],UDE_Truth[[#This Row],[Name]])=0,0,1)</f>
        <v>0</v>
      </c>
      <c r="N395">
        <f>IF(OR(UDE_Truth[[#This Row],[ohnePosition]],AND(UDE_Truth[[#This Row],[ohneInstitut]],UDE_Truth[[#This Row],[ohneWissPos]]),UDE_Truth[[#This Row],[Sachbearbeiter]],UDE_Truth[[#This Row],[Bibliothek]]),0,1)</f>
        <v>1</v>
      </c>
      <c r="O395">
        <f>IF(UDE_Truth[[#This Row],[zählt]],IF(ISBLANK(UDE_Truth[[#This Row],[dochGefundenGrund]]),UDE_Truth[[#This Row],[Gefunden]],1),"")</f>
        <v>0</v>
      </c>
      <c r="P395">
        <f>IF(AND(UDE_Truth[[#This Row],[zähltAuto]],ISBLANK(UDE_Truth[[#This Row],[zähltNichtGrund]])),1,0)</f>
        <v>1</v>
      </c>
      <c r="S395" t="s">
        <v>8266</v>
      </c>
      <c r="T395" t="s">
        <v>8318</v>
      </c>
    </row>
    <row r="396" spans="1:20" x14ac:dyDescent="0.25">
      <c r="A396">
        <v>51030</v>
      </c>
      <c r="B396" t="s">
        <v>7312</v>
      </c>
      <c r="C396" t="s">
        <v>7313</v>
      </c>
      <c r="D396" t="s">
        <v>7314</v>
      </c>
      <c r="E396" t="s">
        <v>6346</v>
      </c>
      <c r="F396" t="s">
        <v>7315</v>
      </c>
      <c r="G396" t="s">
        <v>2</v>
      </c>
      <c r="H396" t="b">
        <f>LEN(UDE_Truth[[#This Row],[Position]])=0</f>
        <v>0</v>
      </c>
      <c r="I396" t="b">
        <f>LEN(UDE_Truth[[#This Row],[Institut]])=0</f>
        <v>0</v>
      </c>
      <c r="J396" t="b">
        <f>NOT(OR(ISNUMBER(SEARCH("wiss.",UDE_Truth[[#This Row],[Position]])),ISNUMBER(SEARCH("wissenschaftl",UDE_Truth[[#This Row],[Position]])),ISNUMBER(SEARCH("professor",UDE_Truth[[#This Row],[Position]]))))</f>
        <v>0</v>
      </c>
      <c r="K396" t="b">
        <f>OR(ISNUMBER(SEARCH("sachbearb",UDE_Truth[[#This Row],[Position]])),ISNUMBER(SEARCH("sachgebiet",UDE_Truth[[#This Row],[Position]])))</f>
        <v>1</v>
      </c>
      <c r="L396" t="b">
        <f>ISNUMBER(SEARCH("Universitätsbibliothek",UDE_Truth[[#This Row],[Position]]))</f>
        <v>0</v>
      </c>
      <c r="M396">
        <f>IF(COUNTIF(UDE_Found[Name],UDE_Truth[[#This Row],[Name]])=0,0,1)</f>
        <v>0</v>
      </c>
      <c r="N396">
        <f>IF(OR(UDE_Truth[[#This Row],[ohnePosition]],AND(UDE_Truth[[#This Row],[ohneInstitut]],UDE_Truth[[#This Row],[ohneWissPos]]),UDE_Truth[[#This Row],[Sachbearbeiter]],UDE_Truth[[#This Row],[Bibliothek]]),0,1)</f>
        <v>0</v>
      </c>
      <c r="O396" t="str">
        <f>IF(UDE_Truth[[#This Row],[zählt]],IF(ISBLANK(UDE_Truth[[#This Row],[dochGefundenGrund]]),UDE_Truth[[#This Row],[Gefunden]],1),"")</f>
        <v/>
      </c>
      <c r="P396">
        <f>IF(AND(UDE_Truth[[#This Row],[zähltAuto]],ISBLANK(UDE_Truth[[#This Row],[zähltNichtGrund]])),1,0)</f>
        <v>0</v>
      </c>
    </row>
    <row r="397" spans="1:20" x14ac:dyDescent="0.25">
      <c r="A397">
        <v>56992</v>
      </c>
      <c r="B397" t="s">
        <v>7316</v>
      </c>
      <c r="C397" t="s">
        <v>7317</v>
      </c>
      <c r="D397" t="s">
        <v>2</v>
      </c>
      <c r="E397" t="s">
        <v>7318</v>
      </c>
      <c r="F397" t="s">
        <v>7319</v>
      </c>
      <c r="G397" t="s">
        <v>2</v>
      </c>
      <c r="H397" t="b">
        <f>LEN(UDE_Truth[[#This Row],[Position]])=0</f>
        <v>0</v>
      </c>
      <c r="I397" t="b">
        <f>LEN(UDE_Truth[[#This Row],[Institut]])=0</f>
        <v>0</v>
      </c>
      <c r="J397" t="b">
        <f>NOT(OR(ISNUMBER(SEARCH("wiss.",UDE_Truth[[#This Row],[Position]])),ISNUMBER(SEARCH("wissenschaftl",UDE_Truth[[#This Row],[Position]])),ISNUMBER(SEARCH("professor",UDE_Truth[[#This Row],[Position]]))))</f>
        <v>1</v>
      </c>
      <c r="K397" t="b">
        <f>OR(ISNUMBER(SEARCH("sachbearb",UDE_Truth[[#This Row],[Position]])),ISNUMBER(SEARCH("sachgebiet",UDE_Truth[[#This Row],[Position]])))</f>
        <v>0</v>
      </c>
      <c r="L397" t="b">
        <f>ISNUMBER(SEARCH("Universitätsbibliothek",UDE_Truth[[#This Row],[Position]]))</f>
        <v>0</v>
      </c>
      <c r="M397">
        <f>IF(COUNTIF(UDE_Found[Name],UDE_Truth[[#This Row],[Name]])=0,0,1)</f>
        <v>0</v>
      </c>
      <c r="N397">
        <f>IF(OR(UDE_Truth[[#This Row],[ohnePosition]],AND(UDE_Truth[[#This Row],[ohneInstitut]],UDE_Truth[[#This Row],[ohneWissPos]]),UDE_Truth[[#This Row],[Sachbearbeiter]],UDE_Truth[[#This Row],[Bibliothek]]),0,1)</f>
        <v>1</v>
      </c>
      <c r="O397" t="str">
        <f>IF(UDE_Truth[[#This Row],[zählt]],IF(ISBLANK(UDE_Truth[[#This Row],[dochGefundenGrund]]),UDE_Truth[[#This Row],[Gefunden]],1),"")</f>
        <v/>
      </c>
      <c r="P397">
        <f>IF(AND(UDE_Truth[[#This Row],[zähltAuto]],ISBLANK(UDE_Truth[[#This Row],[zähltNichtGrund]])),1,0)</f>
        <v>0</v>
      </c>
      <c r="Q397" t="s">
        <v>8319</v>
      </c>
    </row>
    <row r="398" spans="1:20" x14ac:dyDescent="0.25">
      <c r="A398">
        <v>48569</v>
      </c>
      <c r="B398" t="s">
        <v>7320</v>
      </c>
      <c r="C398" t="s">
        <v>7321</v>
      </c>
      <c r="D398" t="s">
        <v>2</v>
      </c>
      <c r="E398" t="s">
        <v>2</v>
      </c>
      <c r="G398" t="s">
        <v>2</v>
      </c>
      <c r="H398" t="b">
        <f>LEN(UDE_Truth[[#This Row],[Position]])=0</f>
        <v>1</v>
      </c>
      <c r="I398" t="b">
        <f>LEN(UDE_Truth[[#This Row],[Institut]])=0</f>
        <v>1</v>
      </c>
      <c r="J398" t="b">
        <f>NOT(OR(ISNUMBER(SEARCH("wiss.",UDE_Truth[[#This Row],[Position]])),ISNUMBER(SEARCH("wissenschaftl",UDE_Truth[[#This Row],[Position]])),ISNUMBER(SEARCH("professor",UDE_Truth[[#This Row],[Position]]))))</f>
        <v>1</v>
      </c>
      <c r="K398" t="b">
        <f>OR(ISNUMBER(SEARCH("sachbearb",UDE_Truth[[#This Row],[Position]])),ISNUMBER(SEARCH("sachgebiet",UDE_Truth[[#This Row],[Position]])))</f>
        <v>0</v>
      </c>
      <c r="L398" t="b">
        <f>ISNUMBER(SEARCH("Universitätsbibliothek",UDE_Truth[[#This Row],[Position]]))</f>
        <v>0</v>
      </c>
      <c r="M398">
        <f>IF(COUNTIF(UDE_Found[Name],UDE_Truth[[#This Row],[Name]])=0,0,1)</f>
        <v>0</v>
      </c>
      <c r="N398">
        <f>IF(OR(UDE_Truth[[#This Row],[ohnePosition]],AND(UDE_Truth[[#This Row],[ohneInstitut]],UDE_Truth[[#This Row],[ohneWissPos]]),UDE_Truth[[#This Row],[Sachbearbeiter]],UDE_Truth[[#This Row],[Bibliothek]]),0,1)</f>
        <v>0</v>
      </c>
      <c r="O398" t="str">
        <f>IF(UDE_Truth[[#This Row],[zählt]],IF(ISBLANK(UDE_Truth[[#This Row],[dochGefundenGrund]]),UDE_Truth[[#This Row],[Gefunden]],1),"")</f>
        <v/>
      </c>
      <c r="P398">
        <f>IF(AND(UDE_Truth[[#This Row],[zähltAuto]],ISBLANK(UDE_Truth[[#This Row],[zähltNichtGrund]])),1,0)</f>
        <v>0</v>
      </c>
    </row>
    <row r="399" spans="1:20" x14ac:dyDescent="0.25">
      <c r="A399">
        <v>60081</v>
      </c>
      <c r="B399" t="s">
        <v>7322</v>
      </c>
      <c r="C399" t="s">
        <v>7323</v>
      </c>
      <c r="D399" t="s">
        <v>7324</v>
      </c>
      <c r="E399" t="s">
        <v>2</v>
      </c>
      <c r="F399" t="s">
        <v>7325</v>
      </c>
      <c r="G399" t="s">
        <v>2</v>
      </c>
      <c r="H399" t="b">
        <f>LEN(UDE_Truth[[#This Row],[Position]])=0</f>
        <v>0</v>
      </c>
      <c r="I399" t="b">
        <f>LEN(UDE_Truth[[#This Row],[Institut]])=0</f>
        <v>1</v>
      </c>
      <c r="J399" t="b">
        <f>NOT(OR(ISNUMBER(SEARCH("wiss.",UDE_Truth[[#This Row],[Position]])),ISNUMBER(SEARCH("wissenschaftl",UDE_Truth[[#This Row],[Position]])),ISNUMBER(SEARCH("professor",UDE_Truth[[#This Row],[Position]]))))</f>
        <v>0</v>
      </c>
      <c r="K399" t="b">
        <f>OR(ISNUMBER(SEARCH("sachbearb",UDE_Truth[[#This Row],[Position]])),ISNUMBER(SEARCH("sachgebiet",UDE_Truth[[#This Row],[Position]])))</f>
        <v>0</v>
      </c>
      <c r="L399" t="b">
        <f>ISNUMBER(SEARCH("Universitätsbibliothek",UDE_Truth[[#This Row],[Position]]))</f>
        <v>0</v>
      </c>
      <c r="M399">
        <f>IF(COUNTIF(UDE_Found[Name],UDE_Truth[[#This Row],[Name]])=0,0,1)</f>
        <v>0</v>
      </c>
      <c r="N399">
        <f>IF(OR(UDE_Truth[[#This Row],[ohnePosition]],AND(UDE_Truth[[#This Row],[ohneInstitut]],UDE_Truth[[#This Row],[ohneWissPos]]),UDE_Truth[[#This Row],[Sachbearbeiter]],UDE_Truth[[#This Row],[Bibliothek]]),0,1)</f>
        <v>1</v>
      </c>
      <c r="O399" t="str">
        <f>IF(UDE_Truth[[#This Row],[zählt]],IF(ISBLANK(UDE_Truth[[#This Row],[dochGefundenGrund]]),UDE_Truth[[#This Row],[Gefunden]],1),"")</f>
        <v/>
      </c>
      <c r="P399">
        <f>IF(AND(UDE_Truth[[#This Row],[zähltAuto]],ISBLANK(UDE_Truth[[#This Row],[zähltNichtGrund]])),1,0)</f>
        <v>0</v>
      </c>
      <c r="Q399" t="s">
        <v>6508</v>
      </c>
      <c r="T399" t="s">
        <v>8320</v>
      </c>
    </row>
    <row r="400" spans="1:20" x14ac:dyDescent="0.25">
      <c r="A400">
        <v>52537</v>
      </c>
      <c r="B400" t="s">
        <v>7326</v>
      </c>
      <c r="C400" t="s">
        <v>7327</v>
      </c>
      <c r="D400" t="s">
        <v>2</v>
      </c>
      <c r="E400" t="s">
        <v>7328</v>
      </c>
      <c r="F400" t="s">
        <v>7272</v>
      </c>
      <c r="G400" t="s">
        <v>2</v>
      </c>
      <c r="H400" t="b">
        <f>LEN(UDE_Truth[[#This Row],[Position]])=0</f>
        <v>0</v>
      </c>
      <c r="I400" t="b">
        <f>LEN(UDE_Truth[[#This Row],[Institut]])=0</f>
        <v>0</v>
      </c>
      <c r="J400" t="b">
        <f>NOT(OR(ISNUMBER(SEARCH("wiss.",UDE_Truth[[#This Row],[Position]])),ISNUMBER(SEARCH("wissenschaftl",UDE_Truth[[#This Row],[Position]])),ISNUMBER(SEARCH("professor",UDE_Truth[[#This Row],[Position]]))))</f>
        <v>1</v>
      </c>
      <c r="K400" t="b">
        <f>OR(ISNUMBER(SEARCH("sachbearb",UDE_Truth[[#This Row],[Position]])),ISNUMBER(SEARCH("sachgebiet",UDE_Truth[[#This Row],[Position]])))</f>
        <v>0</v>
      </c>
      <c r="L400" t="b">
        <f>ISNUMBER(SEARCH("Universitätsbibliothek",UDE_Truth[[#This Row],[Position]]))</f>
        <v>0</v>
      </c>
      <c r="M400">
        <f>IF(COUNTIF(UDE_Found[Name],UDE_Truth[[#This Row],[Name]])=0,0,1)</f>
        <v>0</v>
      </c>
      <c r="N400">
        <f>IF(OR(UDE_Truth[[#This Row],[ohnePosition]],AND(UDE_Truth[[#This Row],[ohneInstitut]],UDE_Truth[[#This Row],[ohneWissPos]]),UDE_Truth[[#This Row],[Sachbearbeiter]],UDE_Truth[[#This Row],[Bibliothek]]),0,1)</f>
        <v>1</v>
      </c>
      <c r="O400">
        <f>IF(UDE_Truth[[#This Row],[zählt]],IF(ISBLANK(UDE_Truth[[#This Row],[dochGefundenGrund]]),UDE_Truth[[#This Row],[Gefunden]],1),"")</f>
        <v>0</v>
      </c>
      <c r="P400">
        <f>IF(AND(UDE_Truth[[#This Row],[zähltAuto]],ISBLANK(UDE_Truth[[#This Row],[zähltNichtGrund]])),1,0)</f>
        <v>1</v>
      </c>
      <c r="S400" t="s">
        <v>8266</v>
      </c>
      <c r="T400" t="s">
        <v>8321</v>
      </c>
    </row>
    <row r="401" spans="1:20" x14ac:dyDescent="0.25">
      <c r="A401">
        <v>48317</v>
      </c>
      <c r="B401" t="s">
        <v>7329</v>
      </c>
      <c r="C401" t="s">
        <v>7330</v>
      </c>
      <c r="D401" t="s">
        <v>2</v>
      </c>
      <c r="E401" t="s">
        <v>2</v>
      </c>
      <c r="F401" t="s">
        <v>2</v>
      </c>
      <c r="G401" t="s">
        <v>2</v>
      </c>
      <c r="H401" t="b">
        <f>LEN(UDE_Truth[[#This Row],[Position]])=0</f>
        <v>1</v>
      </c>
      <c r="I401" t="b">
        <f>LEN(UDE_Truth[[#This Row],[Institut]])=0</f>
        <v>1</v>
      </c>
      <c r="J401" t="b">
        <f>NOT(OR(ISNUMBER(SEARCH("wiss.",UDE_Truth[[#This Row],[Position]])),ISNUMBER(SEARCH("wissenschaftl",UDE_Truth[[#This Row],[Position]])),ISNUMBER(SEARCH("professor",UDE_Truth[[#This Row],[Position]]))))</f>
        <v>1</v>
      </c>
      <c r="K401" t="b">
        <f>OR(ISNUMBER(SEARCH("sachbearb",UDE_Truth[[#This Row],[Position]])),ISNUMBER(SEARCH("sachgebiet",UDE_Truth[[#This Row],[Position]])))</f>
        <v>0</v>
      </c>
      <c r="L401" t="b">
        <f>ISNUMBER(SEARCH("Universitätsbibliothek",UDE_Truth[[#This Row],[Position]]))</f>
        <v>0</v>
      </c>
      <c r="M401">
        <f>IF(COUNTIF(UDE_Found[Name],UDE_Truth[[#This Row],[Name]])=0,0,1)</f>
        <v>0</v>
      </c>
      <c r="N401">
        <f>IF(OR(UDE_Truth[[#This Row],[ohnePosition]],AND(UDE_Truth[[#This Row],[ohneInstitut]],UDE_Truth[[#This Row],[ohneWissPos]]),UDE_Truth[[#This Row],[Sachbearbeiter]],UDE_Truth[[#This Row],[Bibliothek]]),0,1)</f>
        <v>0</v>
      </c>
      <c r="O401" t="str">
        <f>IF(UDE_Truth[[#This Row],[zählt]],IF(ISBLANK(UDE_Truth[[#This Row],[dochGefundenGrund]]),UDE_Truth[[#This Row],[Gefunden]],1),"")</f>
        <v/>
      </c>
      <c r="P401">
        <f>IF(AND(UDE_Truth[[#This Row],[zähltAuto]],ISBLANK(UDE_Truth[[#This Row],[zähltNichtGrund]])),1,0)</f>
        <v>0</v>
      </c>
    </row>
    <row r="402" spans="1:20" x14ac:dyDescent="0.25">
      <c r="A402">
        <v>49651</v>
      </c>
      <c r="B402" t="s">
        <v>7331</v>
      </c>
      <c r="C402" t="s">
        <v>7332</v>
      </c>
      <c r="D402" t="s">
        <v>7298</v>
      </c>
      <c r="E402" t="s">
        <v>6229</v>
      </c>
      <c r="F402" t="s">
        <v>7333</v>
      </c>
      <c r="G402" t="s">
        <v>7334</v>
      </c>
      <c r="H402" t="b">
        <f>LEN(UDE_Truth[[#This Row],[Position]])=0</f>
        <v>0</v>
      </c>
      <c r="I402" t="b">
        <f>LEN(UDE_Truth[[#This Row],[Institut]])=0</f>
        <v>0</v>
      </c>
      <c r="J402" t="b">
        <f>NOT(OR(ISNUMBER(SEARCH("wiss.",UDE_Truth[[#This Row],[Position]])),ISNUMBER(SEARCH("wissenschaftl",UDE_Truth[[#This Row],[Position]])),ISNUMBER(SEARCH("professor",UDE_Truth[[#This Row],[Position]]))))</f>
        <v>1</v>
      </c>
      <c r="K402" t="b">
        <f>OR(ISNUMBER(SEARCH("sachbearb",UDE_Truth[[#This Row],[Position]])),ISNUMBER(SEARCH("sachgebiet",UDE_Truth[[#This Row],[Position]])))</f>
        <v>0</v>
      </c>
      <c r="L402" t="b">
        <f>ISNUMBER(SEARCH("Universitätsbibliothek",UDE_Truth[[#This Row],[Position]]))</f>
        <v>0</v>
      </c>
      <c r="M402">
        <f>IF(COUNTIF(UDE_Found[Name],UDE_Truth[[#This Row],[Name]])=0,0,1)</f>
        <v>0</v>
      </c>
      <c r="N402">
        <f>IF(OR(UDE_Truth[[#This Row],[ohnePosition]],AND(UDE_Truth[[#This Row],[ohneInstitut]],UDE_Truth[[#This Row],[ohneWissPos]]),UDE_Truth[[#This Row],[Sachbearbeiter]],UDE_Truth[[#This Row],[Bibliothek]]),0,1)</f>
        <v>1</v>
      </c>
      <c r="O402">
        <f>IF(UDE_Truth[[#This Row],[zählt]],IF(ISBLANK(UDE_Truth[[#This Row],[dochGefundenGrund]]),UDE_Truth[[#This Row],[Gefunden]],1),"")</f>
        <v>0</v>
      </c>
      <c r="P402">
        <f>IF(AND(UDE_Truth[[#This Row],[zähltAuto]],ISBLANK(UDE_Truth[[#This Row],[zähltNichtGrund]])),1,0)</f>
        <v>1</v>
      </c>
      <c r="S402" t="s">
        <v>8272</v>
      </c>
      <c r="T402" t="s">
        <v>8317</v>
      </c>
    </row>
    <row r="403" spans="1:20" x14ac:dyDescent="0.25">
      <c r="A403">
        <v>59446</v>
      </c>
      <c r="B403" t="s">
        <v>7335</v>
      </c>
      <c r="C403" t="s">
        <v>7336</v>
      </c>
      <c r="D403" t="s">
        <v>2</v>
      </c>
      <c r="E403" t="s">
        <v>2</v>
      </c>
      <c r="F403" t="s">
        <v>7337</v>
      </c>
      <c r="G403" t="s">
        <v>2</v>
      </c>
      <c r="H403" t="b">
        <f>LEN(UDE_Truth[[#This Row],[Position]])=0</f>
        <v>0</v>
      </c>
      <c r="I403" t="b">
        <f>LEN(UDE_Truth[[#This Row],[Institut]])=0</f>
        <v>1</v>
      </c>
      <c r="J403" t="b">
        <f>NOT(OR(ISNUMBER(SEARCH("wiss.",UDE_Truth[[#This Row],[Position]])),ISNUMBER(SEARCH("wissenschaftl",UDE_Truth[[#This Row],[Position]])),ISNUMBER(SEARCH("professor",UDE_Truth[[#This Row],[Position]]))))</f>
        <v>1</v>
      </c>
      <c r="K403" t="b">
        <f>OR(ISNUMBER(SEARCH("sachbearb",UDE_Truth[[#This Row],[Position]])),ISNUMBER(SEARCH("sachgebiet",UDE_Truth[[#This Row],[Position]])))</f>
        <v>0</v>
      </c>
      <c r="L403" t="b">
        <f>ISNUMBER(SEARCH("Universitätsbibliothek",UDE_Truth[[#This Row],[Position]]))</f>
        <v>0</v>
      </c>
      <c r="M403">
        <f>IF(COUNTIF(UDE_Found[Name],UDE_Truth[[#This Row],[Name]])=0,0,1)</f>
        <v>0</v>
      </c>
      <c r="N403">
        <f>IF(OR(UDE_Truth[[#This Row],[ohnePosition]],AND(UDE_Truth[[#This Row],[ohneInstitut]],UDE_Truth[[#This Row],[ohneWissPos]]),UDE_Truth[[#This Row],[Sachbearbeiter]],UDE_Truth[[#This Row],[Bibliothek]]),0,1)</f>
        <v>0</v>
      </c>
      <c r="O403" t="str">
        <f>IF(UDE_Truth[[#This Row],[zählt]],IF(ISBLANK(UDE_Truth[[#This Row],[dochGefundenGrund]]),UDE_Truth[[#This Row],[Gefunden]],1),"")</f>
        <v/>
      </c>
      <c r="P403">
        <f>IF(AND(UDE_Truth[[#This Row],[zähltAuto]],ISBLANK(UDE_Truth[[#This Row],[zähltNichtGrund]])),1,0)</f>
        <v>0</v>
      </c>
    </row>
    <row r="404" spans="1:20" x14ac:dyDescent="0.25">
      <c r="A404">
        <v>48696</v>
      </c>
      <c r="B404" t="s">
        <v>7338</v>
      </c>
      <c r="C404" t="s">
        <v>7339</v>
      </c>
      <c r="D404" t="s">
        <v>2</v>
      </c>
      <c r="E404" t="s">
        <v>2</v>
      </c>
      <c r="F404" t="s">
        <v>2</v>
      </c>
      <c r="G404" t="s">
        <v>2</v>
      </c>
      <c r="H404" t="b">
        <f>LEN(UDE_Truth[[#This Row],[Position]])=0</f>
        <v>1</v>
      </c>
      <c r="I404" t="b">
        <f>LEN(UDE_Truth[[#This Row],[Institut]])=0</f>
        <v>1</v>
      </c>
      <c r="J404" t="b">
        <f>NOT(OR(ISNUMBER(SEARCH("wiss.",UDE_Truth[[#This Row],[Position]])),ISNUMBER(SEARCH("wissenschaftl",UDE_Truth[[#This Row],[Position]])),ISNUMBER(SEARCH("professor",UDE_Truth[[#This Row],[Position]]))))</f>
        <v>1</v>
      </c>
      <c r="K404" t="b">
        <f>OR(ISNUMBER(SEARCH("sachbearb",UDE_Truth[[#This Row],[Position]])),ISNUMBER(SEARCH("sachgebiet",UDE_Truth[[#This Row],[Position]])))</f>
        <v>0</v>
      </c>
      <c r="L404" t="b">
        <f>ISNUMBER(SEARCH("Universitätsbibliothek",UDE_Truth[[#This Row],[Position]]))</f>
        <v>0</v>
      </c>
      <c r="M404">
        <f>IF(COUNTIF(UDE_Found[Name],UDE_Truth[[#This Row],[Name]])=0,0,1)</f>
        <v>0</v>
      </c>
      <c r="N404">
        <f>IF(OR(UDE_Truth[[#This Row],[ohnePosition]],AND(UDE_Truth[[#This Row],[ohneInstitut]],UDE_Truth[[#This Row],[ohneWissPos]]),UDE_Truth[[#This Row],[Sachbearbeiter]],UDE_Truth[[#This Row],[Bibliothek]]),0,1)</f>
        <v>0</v>
      </c>
      <c r="O404" t="str">
        <f>IF(UDE_Truth[[#This Row],[zählt]],IF(ISBLANK(UDE_Truth[[#This Row],[dochGefundenGrund]]),UDE_Truth[[#This Row],[Gefunden]],1),"")</f>
        <v/>
      </c>
      <c r="P404">
        <f>IF(AND(UDE_Truth[[#This Row],[zähltAuto]],ISBLANK(UDE_Truth[[#This Row],[zähltNichtGrund]])),1,0)</f>
        <v>0</v>
      </c>
    </row>
    <row r="405" spans="1:20" x14ac:dyDescent="0.25">
      <c r="A405">
        <v>59913</v>
      </c>
      <c r="B405" t="s">
        <v>5482</v>
      </c>
      <c r="C405" t="s">
        <v>7340</v>
      </c>
      <c r="D405" t="s">
        <v>2</v>
      </c>
      <c r="E405" t="s">
        <v>6341</v>
      </c>
      <c r="F405" t="s">
        <v>7341</v>
      </c>
      <c r="G405" t="s">
        <v>36</v>
      </c>
      <c r="H405" t="b">
        <f>LEN(UDE_Truth[[#This Row],[Position]])=0</f>
        <v>0</v>
      </c>
      <c r="I405" t="b">
        <f>LEN(UDE_Truth[[#This Row],[Institut]])=0</f>
        <v>0</v>
      </c>
      <c r="J405" t="b">
        <f>NOT(OR(ISNUMBER(SEARCH("wiss.",UDE_Truth[[#This Row],[Position]])),ISNUMBER(SEARCH("wissenschaftl",UDE_Truth[[#This Row],[Position]])),ISNUMBER(SEARCH("professor",UDE_Truth[[#This Row],[Position]]))))</f>
        <v>0</v>
      </c>
      <c r="K405" t="b">
        <f>OR(ISNUMBER(SEARCH("sachbearb",UDE_Truth[[#This Row],[Position]])),ISNUMBER(SEARCH("sachgebiet",UDE_Truth[[#This Row],[Position]])))</f>
        <v>0</v>
      </c>
      <c r="L405" t="b">
        <f>ISNUMBER(SEARCH("Universitätsbibliothek",UDE_Truth[[#This Row],[Position]]))</f>
        <v>0</v>
      </c>
      <c r="M405">
        <f>IF(COUNTIF(UDE_Found[Name],UDE_Truth[[#This Row],[Name]])=0,0,1)</f>
        <v>1</v>
      </c>
      <c r="N405">
        <f>IF(OR(UDE_Truth[[#This Row],[ohnePosition]],AND(UDE_Truth[[#This Row],[ohneInstitut]],UDE_Truth[[#This Row],[ohneWissPos]]),UDE_Truth[[#This Row],[Sachbearbeiter]],UDE_Truth[[#This Row],[Bibliothek]]),0,1)</f>
        <v>1</v>
      </c>
      <c r="O405">
        <f>IF(UDE_Truth[[#This Row],[zählt]],IF(ISBLANK(UDE_Truth[[#This Row],[dochGefundenGrund]]),UDE_Truth[[#This Row],[Gefunden]],1),"")</f>
        <v>1</v>
      </c>
      <c r="P405">
        <f>IF(AND(UDE_Truth[[#This Row],[zähltAuto]],ISBLANK(UDE_Truth[[#This Row],[zähltNichtGrund]])),1,0)</f>
        <v>1</v>
      </c>
    </row>
    <row r="406" spans="1:20" x14ac:dyDescent="0.25">
      <c r="A406">
        <v>49812</v>
      </c>
      <c r="B406" t="s">
        <v>7342</v>
      </c>
      <c r="C406" t="s">
        <v>7343</v>
      </c>
      <c r="D406" t="s">
        <v>2</v>
      </c>
      <c r="E406" t="s">
        <v>7344</v>
      </c>
      <c r="F406" t="s">
        <v>2</v>
      </c>
      <c r="G406" t="s">
        <v>2</v>
      </c>
      <c r="H406" t="b">
        <f>LEN(UDE_Truth[[#This Row],[Position]])=0</f>
        <v>1</v>
      </c>
      <c r="I406" t="b">
        <f>LEN(UDE_Truth[[#This Row],[Institut]])=0</f>
        <v>0</v>
      </c>
      <c r="J406" t="b">
        <f>NOT(OR(ISNUMBER(SEARCH("wiss.",UDE_Truth[[#This Row],[Position]])),ISNUMBER(SEARCH("wissenschaftl",UDE_Truth[[#This Row],[Position]])),ISNUMBER(SEARCH("professor",UDE_Truth[[#This Row],[Position]]))))</f>
        <v>1</v>
      </c>
      <c r="K406" t="b">
        <f>OR(ISNUMBER(SEARCH("sachbearb",UDE_Truth[[#This Row],[Position]])),ISNUMBER(SEARCH("sachgebiet",UDE_Truth[[#This Row],[Position]])))</f>
        <v>0</v>
      </c>
      <c r="L406" t="b">
        <f>ISNUMBER(SEARCH("Universitätsbibliothek",UDE_Truth[[#This Row],[Position]]))</f>
        <v>0</v>
      </c>
      <c r="M406">
        <f>IF(COUNTIF(UDE_Found[Name],UDE_Truth[[#This Row],[Name]])=0,0,1)</f>
        <v>0</v>
      </c>
      <c r="N406">
        <f>IF(OR(UDE_Truth[[#This Row],[ohnePosition]],AND(UDE_Truth[[#This Row],[ohneInstitut]],UDE_Truth[[#This Row],[ohneWissPos]]),UDE_Truth[[#This Row],[Sachbearbeiter]],UDE_Truth[[#This Row],[Bibliothek]]),0,1)</f>
        <v>0</v>
      </c>
      <c r="O406" t="str">
        <f>IF(UDE_Truth[[#This Row],[zählt]],IF(ISBLANK(UDE_Truth[[#This Row],[dochGefundenGrund]]),UDE_Truth[[#This Row],[Gefunden]],1),"")</f>
        <v/>
      </c>
      <c r="P406">
        <f>IF(AND(UDE_Truth[[#This Row],[zähltAuto]],ISBLANK(UDE_Truth[[#This Row],[zähltNichtGrund]])),1,0)</f>
        <v>0</v>
      </c>
    </row>
    <row r="407" spans="1:20" x14ac:dyDescent="0.25">
      <c r="A407">
        <v>59313</v>
      </c>
      <c r="B407" t="s">
        <v>7345</v>
      </c>
      <c r="C407" t="s">
        <v>7346</v>
      </c>
      <c r="D407" t="s">
        <v>2</v>
      </c>
      <c r="E407" t="s">
        <v>6293</v>
      </c>
      <c r="F407" t="s">
        <v>7347</v>
      </c>
      <c r="G407" t="s">
        <v>2</v>
      </c>
      <c r="H407" t="b">
        <f>LEN(UDE_Truth[[#This Row],[Position]])=0</f>
        <v>0</v>
      </c>
      <c r="I407" t="b">
        <f>LEN(UDE_Truth[[#This Row],[Institut]])=0</f>
        <v>0</v>
      </c>
      <c r="J407" t="b">
        <f>NOT(OR(ISNUMBER(SEARCH("wiss.",UDE_Truth[[#This Row],[Position]])),ISNUMBER(SEARCH("wissenschaftl",UDE_Truth[[#This Row],[Position]])),ISNUMBER(SEARCH("professor",UDE_Truth[[#This Row],[Position]]))))</f>
        <v>1</v>
      </c>
      <c r="K407" t="b">
        <f>OR(ISNUMBER(SEARCH("sachbearb",UDE_Truth[[#This Row],[Position]])),ISNUMBER(SEARCH("sachgebiet",UDE_Truth[[#This Row],[Position]])))</f>
        <v>0</v>
      </c>
      <c r="L407" t="b">
        <f>ISNUMBER(SEARCH("Universitätsbibliothek",UDE_Truth[[#This Row],[Position]]))</f>
        <v>0</v>
      </c>
      <c r="M407">
        <f>IF(COUNTIF(UDE_Found[Name],UDE_Truth[[#This Row],[Name]])=0,0,1)</f>
        <v>0</v>
      </c>
      <c r="N407">
        <f>IF(OR(UDE_Truth[[#This Row],[ohnePosition]],AND(UDE_Truth[[#This Row],[ohneInstitut]],UDE_Truth[[#This Row],[ohneWissPos]]),UDE_Truth[[#This Row],[Sachbearbeiter]],UDE_Truth[[#This Row],[Bibliothek]]),0,1)</f>
        <v>1</v>
      </c>
      <c r="O407" t="str">
        <f>IF(UDE_Truth[[#This Row],[zählt]],IF(ISBLANK(UDE_Truth[[#This Row],[dochGefundenGrund]]),UDE_Truth[[#This Row],[Gefunden]],1),"")</f>
        <v/>
      </c>
      <c r="P407">
        <f>IF(AND(UDE_Truth[[#This Row],[zähltAuto]],ISBLANK(UDE_Truth[[#This Row],[zähltNichtGrund]])),1,0)</f>
        <v>0</v>
      </c>
      <c r="Q407" t="s">
        <v>8302</v>
      </c>
    </row>
    <row r="408" spans="1:20" x14ac:dyDescent="0.25">
      <c r="A408">
        <v>49784</v>
      </c>
      <c r="B408" t="s">
        <v>7348</v>
      </c>
      <c r="C408" t="s">
        <v>7349</v>
      </c>
      <c r="D408" t="s">
        <v>2</v>
      </c>
      <c r="E408" t="s">
        <v>6256</v>
      </c>
      <c r="F408" t="s">
        <v>2</v>
      </c>
      <c r="G408" t="s">
        <v>2</v>
      </c>
      <c r="H408" t="b">
        <f>LEN(UDE_Truth[[#This Row],[Position]])=0</f>
        <v>1</v>
      </c>
      <c r="I408" t="b">
        <f>LEN(UDE_Truth[[#This Row],[Institut]])=0</f>
        <v>0</v>
      </c>
      <c r="J408" t="b">
        <f>NOT(OR(ISNUMBER(SEARCH("wiss.",UDE_Truth[[#This Row],[Position]])),ISNUMBER(SEARCH("wissenschaftl",UDE_Truth[[#This Row],[Position]])),ISNUMBER(SEARCH("professor",UDE_Truth[[#This Row],[Position]]))))</f>
        <v>1</v>
      </c>
      <c r="K408" t="b">
        <f>OR(ISNUMBER(SEARCH("sachbearb",UDE_Truth[[#This Row],[Position]])),ISNUMBER(SEARCH("sachgebiet",UDE_Truth[[#This Row],[Position]])))</f>
        <v>0</v>
      </c>
      <c r="L408" t="b">
        <f>ISNUMBER(SEARCH("Universitätsbibliothek",UDE_Truth[[#This Row],[Position]]))</f>
        <v>0</v>
      </c>
      <c r="M408">
        <f>IF(COUNTIF(UDE_Found[Name],UDE_Truth[[#This Row],[Name]])=0,0,1)</f>
        <v>0</v>
      </c>
      <c r="N408">
        <f>IF(OR(UDE_Truth[[#This Row],[ohnePosition]],AND(UDE_Truth[[#This Row],[ohneInstitut]],UDE_Truth[[#This Row],[ohneWissPos]]),UDE_Truth[[#This Row],[Sachbearbeiter]],UDE_Truth[[#This Row],[Bibliothek]]),0,1)</f>
        <v>0</v>
      </c>
      <c r="O408" t="str">
        <f>IF(UDE_Truth[[#This Row],[zählt]],IF(ISBLANK(UDE_Truth[[#This Row],[dochGefundenGrund]]),UDE_Truth[[#This Row],[Gefunden]],1),"")</f>
        <v/>
      </c>
      <c r="P408">
        <f>IF(AND(UDE_Truth[[#This Row],[zähltAuto]],ISBLANK(UDE_Truth[[#This Row],[zähltNichtGrund]])),1,0)</f>
        <v>0</v>
      </c>
    </row>
    <row r="409" spans="1:20" x14ac:dyDescent="0.25">
      <c r="A409">
        <v>61043</v>
      </c>
      <c r="B409" t="s">
        <v>7350</v>
      </c>
      <c r="C409" t="s">
        <v>7351</v>
      </c>
      <c r="D409" t="s">
        <v>6303</v>
      </c>
      <c r="E409" t="s">
        <v>7352</v>
      </c>
      <c r="F409" t="s">
        <v>6305</v>
      </c>
      <c r="G409" t="s">
        <v>2</v>
      </c>
      <c r="H409" t="b">
        <f>LEN(UDE_Truth[[#This Row],[Position]])=0</f>
        <v>0</v>
      </c>
      <c r="I409" t="b">
        <f>LEN(UDE_Truth[[#This Row],[Institut]])=0</f>
        <v>0</v>
      </c>
      <c r="J409" t="b">
        <f>NOT(OR(ISNUMBER(SEARCH("wiss.",UDE_Truth[[#This Row],[Position]])),ISNUMBER(SEARCH("wissenschaftl",UDE_Truth[[#This Row],[Position]])),ISNUMBER(SEARCH("professor",UDE_Truth[[#This Row],[Position]]))))</f>
        <v>1</v>
      </c>
      <c r="K409" t="b">
        <f>OR(ISNUMBER(SEARCH("sachbearb",UDE_Truth[[#This Row],[Position]])),ISNUMBER(SEARCH("sachgebiet",UDE_Truth[[#This Row],[Position]])))</f>
        <v>0</v>
      </c>
      <c r="L409" t="b">
        <f>ISNUMBER(SEARCH("Universitätsbibliothek",UDE_Truth[[#This Row],[Position]]))</f>
        <v>0</v>
      </c>
      <c r="M409">
        <f>IF(COUNTIF(UDE_Found[Name],UDE_Truth[[#This Row],[Name]])=0,0,1)</f>
        <v>0</v>
      </c>
      <c r="N409">
        <f>IF(OR(UDE_Truth[[#This Row],[ohnePosition]],AND(UDE_Truth[[#This Row],[ohneInstitut]],UDE_Truth[[#This Row],[ohneWissPos]]),UDE_Truth[[#This Row],[Sachbearbeiter]],UDE_Truth[[#This Row],[Bibliothek]]),0,1)</f>
        <v>1</v>
      </c>
      <c r="O409" t="str">
        <f>IF(UDE_Truth[[#This Row],[zählt]],IF(ISBLANK(UDE_Truth[[#This Row],[dochGefundenGrund]]),UDE_Truth[[#This Row],[Gefunden]],1),"")</f>
        <v/>
      </c>
      <c r="P409">
        <f>IF(AND(UDE_Truth[[#This Row],[zähltAuto]],ISBLANK(UDE_Truth[[#This Row],[zähltNichtGrund]])),1,0)</f>
        <v>0</v>
      </c>
      <c r="Q409" t="s">
        <v>8269</v>
      </c>
    </row>
    <row r="410" spans="1:20" x14ac:dyDescent="0.25">
      <c r="A410">
        <v>58266</v>
      </c>
      <c r="B410" t="s">
        <v>5485</v>
      </c>
      <c r="C410" t="s">
        <v>5486</v>
      </c>
      <c r="D410" t="s">
        <v>2</v>
      </c>
      <c r="E410" t="s">
        <v>7353</v>
      </c>
      <c r="F410" t="s">
        <v>7354</v>
      </c>
      <c r="G410" t="s">
        <v>0</v>
      </c>
      <c r="H410" t="b">
        <f>LEN(UDE_Truth[[#This Row],[Position]])=0</f>
        <v>0</v>
      </c>
      <c r="I410" t="b">
        <f>LEN(UDE_Truth[[#This Row],[Institut]])=0</f>
        <v>0</v>
      </c>
      <c r="J410" t="b">
        <f>NOT(OR(ISNUMBER(SEARCH("wiss.",UDE_Truth[[#This Row],[Position]])),ISNUMBER(SEARCH("wissenschaftl",UDE_Truth[[#This Row],[Position]])),ISNUMBER(SEARCH("professor",UDE_Truth[[#This Row],[Position]]))))</f>
        <v>0</v>
      </c>
      <c r="K410" t="b">
        <f>OR(ISNUMBER(SEARCH("sachbearb",UDE_Truth[[#This Row],[Position]])),ISNUMBER(SEARCH("sachgebiet",UDE_Truth[[#This Row],[Position]])))</f>
        <v>0</v>
      </c>
      <c r="L410" t="b">
        <f>ISNUMBER(SEARCH("Universitätsbibliothek",UDE_Truth[[#This Row],[Position]]))</f>
        <v>0</v>
      </c>
      <c r="M410">
        <f>IF(COUNTIF(UDE_Found[Name],UDE_Truth[[#This Row],[Name]])=0,0,1)</f>
        <v>1</v>
      </c>
      <c r="N410">
        <f>IF(OR(UDE_Truth[[#This Row],[ohnePosition]],AND(UDE_Truth[[#This Row],[ohneInstitut]],UDE_Truth[[#This Row],[ohneWissPos]]),UDE_Truth[[#This Row],[Sachbearbeiter]],UDE_Truth[[#This Row],[Bibliothek]]),0,1)</f>
        <v>1</v>
      </c>
      <c r="O410">
        <f>IF(UDE_Truth[[#This Row],[zählt]],IF(ISBLANK(UDE_Truth[[#This Row],[dochGefundenGrund]]),UDE_Truth[[#This Row],[Gefunden]],1),"")</f>
        <v>1</v>
      </c>
      <c r="P410">
        <f>IF(AND(UDE_Truth[[#This Row],[zähltAuto]],ISBLANK(UDE_Truth[[#This Row],[zähltNichtGrund]])),1,0)</f>
        <v>1</v>
      </c>
    </row>
    <row r="411" spans="1:20" x14ac:dyDescent="0.25">
      <c r="A411">
        <v>52137</v>
      </c>
      <c r="B411" t="s">
        <v>5491</v>
      </c>
      <c r="C411" t="s">
        <v>7355</v>
      </c>
      <c r="D411" t="s">
        <v>7356</v>
      </c>
      <c r="E411" t="s">
        <v>6410</v>
      </c>
      <c r="F411" t="s">
        <v>7357</v>
      </c>
      <c r="G411" t="s">
        <v>2019</v>
      </c>
      <c r="H411" t="b">
        <f>LEN(UDE_Truth[[#This Row],[Position]])=0</f>
        <v>0</v>
      </c>
      <c r="I411" t="b">
        <f>LEN(UDE_Truth[[#This Row],[Institut]])=0</f>
        <v>0</v>
      </c>
      <c r="J411" t="b">
        <f>NOT(OR(ISNUMBER(SEARCH("wiss.",UDE_Truth[[#This Row],[Position]])),ISNUMBER(SEARCH("wissenschaftl",UDE_Truth[[#This Row],[Position]])),ISNUMBER(SEARCH("professor",UDE_Truth[[#This Row],[Position]]))))</f>
        <v>0</v>
      </c>
      <c r="K411" t="b">
        <f>OR(ISNUMBER(SEARCH("sachbearb",UDE_Truth[[#This Row],[Position]])),ISNUMBER(SEARCH("sachgebiet",UDE_Truth[[#This Row],[Position]])))</f>
        <v>0</v>
      </c>
      <c r="L411" t="b">
        <f>ISNUMBER(SEARCH("Universitätsbibliothek",UDE_Truth[[#This Row],[Position]]))</f>
        <v>0</v>
      </c>
      <c r="M411">
        <f>IF(COUNTIF(UDE_Found[Name],UDE_Truth[[#This Row],[Name]])=0,0,1)</f>
        <v>1</v>
      </c>
      <c r="N411">
        <f>IF(OR(UDE_Truth[[#This Row],[ohnePosition]],AND(UDE_Truth[[#This Row],[ohneInstitut]],UDE_Truth[[#This Row],[ohneWissPos]]),UDE_Truth[[#This Row],[Sachbearbeiter]],UDE_Truth[[#This Row],[Bibliothek]]),0,1)</f>
        <v>1</v>
      </c>
      <c r="O411">
        <f>IF(UDE_Truth[[#This Row],[zählt]],IF(ISBLANK(UDE_Truth[[#This Row],[dochGefundenGrund]]),UDE_Truth[[#This Row],[Gefunden]],1),"")</f>
        <v>1</v>
      </c>
      <c r="P411">
        <f>IF(AND(UDE_Truth[[#This Row],[zähltAuto]],ISBLANK(UDE_Truth[[#This Row],[zähltNichtGrund]])),1,0)</f>
        <v>1</v>
      </c>
    </row>
    <row r="412" spans="1:20" x14ac:dyDescent="0.25">
      <c r="A412">
        <v>48591</v>
      </c>
      <c r="B412" t="s">
        <v>7358</v>
      </c>
      <c r="C412" t="s">
        <v>7359</v>
      </c>
      <c r="D412" t="s">
        <v>2</v>
      </c>
      <c r="E412" t="s">
        <v>7360</v>
      </c>
      <c r="F412" t="s">
        <v>2</v>
      </c>
      <c r="G412" t="s">
        <v>2</v>
      </c>
      <c r="H412" t="b">
        <f>LEN(UDE_Truth[[#This Row],[Position]])=0</f>
        <v>1</v>
      </c>
      <c r="I412" t="b">
        <f>LEN(UDE_Truth[[#This Row],[Institut]])=0</f>
        <v>0</v>
      </c>
      <c r="J412" t="b">
        <f>NOT(OR(ISNUMBER(SEARCH("wiss.",UDE_Truth[[#This Row],[Position]])),ISNUMBER(SEARCH("wissenschaftl",UDE_Truth[[#This Row],[Position]])),ISNUMBER(SEARCH("professor",UDE_Truth[[#This Row],[Position]]))))</f>
        <v>1</v>
      </c>
      <c r="K412" t="b">
        <f>OR(ISNUMBER(SEARCH("sachbearb",UDE_Truth[[#This Row],[Position]])),ISNUMBER(SEARCH("sachgebiet",UDE_Truth[[#This Row],[Position]])))</f>
        <v>0</v>
      </c>
      <c r="L412" t="b">
        <f>ISNUMBER(SEARCH("Universitätsbibliothek",UDE_Truth[[#This Row],[Position]]))</f>
        <v>0</v>
      </c>
      <c r="M412">
        <f>IF(COUNTIF(UDE_Found[Name],UDE_Truth[[#This Row],[Name]])=0,0,1)</f>
        <v>0</v>
      </c>
      <c r="N412">
        <f>IF(OR(UDE_Truth[[#This Row],[ohnePosition]],AND(UDE_Truth[[#This Row],[ohneInstitut]],UDE_Truth[[#This Row],[ohneWissPos]]),UDE_Truth[[#This Row],[Sachbearbeiter]],UDE_Truth[[#This Row],[Bibliothek]]),0,1)</f>
        <v>0</v>
      </c>
      <c r="O412" t="str">
        <f>IF(UDE_Truth[[#This Row],[zählt]],IF(ISBLANK(UDE_Truth[[#This Row],[dochGefundenGrund]]),UDE_Truth[[#This Row],[Gefunden]],1),"")</f>
        <v/>
      </c>
      <c r="P412">
        <f>IF(AND(UDE_Truth[[#This Row],[zähltAuto]],ISBLANK(UDE_Truth[[#This Row],[zähltNichtGrund]])),1,0)</f>
        <v>0</v>
      </c>
    </row>
    <row r="413" spans="1:20" x14ac:dyDescent="0.25">
      <c r="A413">
        <v>12792</v>
      </c>
      <c r="B413" t="s">
        <v>7361</v>
      </c>
      <c r="C413" t="s">
        <v>7362</v>
      </c>
      <c r="D413" t="s">
        <v>2</v>
      </c>
      <c r="E413" t="s">
        <v>2</v>
      </c>
      <c r="F413" t="s">
        <v>7363</v>
      </c>
      <c r="G413" t="s">
        <v>286</v>
      </c>
      <c r="H413" t="b">
        <f>LEN(UDE_Truth[[#This Row],[Position]])=0</f>
        <v>0</v>
      </c>
      <c r="I413" t="b">
        <f>LEN(UDE_Truth[[#This Row],[Institut]])=0</f>
        <v>1</v>
      </c>
      <c r="J413" t="b">
        <f>NOT(OR(ISNUMBER(SEARCH("wiss.",UDE_Truth[[#This Row],[Position]])),ISNUMBER(SEARCH("wissenschaftl",UDE_Truth[[#This Row],[Position]])),ISNUMBER(SEARCH("professor",UDE_Truth[[#This Row],[Position]]))))</f>
        <v>0</v>
      </c>
      <c r="K413" t="b">
        <f>OR(ISNUMBER(SEARCH("sachbearb",UDE_Truth[[#This Row],[Position]])),ISNUMBER(SEARCH("sachgebiet",UDE_Truth[[#This Row],[Position]])))</f>
        <v>0</v>
      </c>
      <c r="L413" t="b">
        <f>ISNUMBER(SEARCH("Universitätsbibliothek",UDE_Truth[[#This Row],[Position]]))</f>
        <v>0</v>
      </c>
      <c r="M413">
        <f>IF(COUNTIF(UDE_Found[Name],UDE_Truth[[#This Row],[Name]])=0,0,1)</f>
        <v>0</v>
      </c>
      <c r="N413">
        <f>IF(OR(UDE_Truth[[#This Row],[ohnePosition]],AND(UDE_Truth[[#This Row],[ohneInstitut]],UDE_Truth[[#This Row],[ohneWissPos]]),UDE_Truth[[#This Row],[Sachbearbeiter]],UDE_Truth[[#This Row],[Bibliothek]]),0,1)</f>
        <v>1</v>
      </c>
      <c r="O413" t="str">
        <f>IF(UDE_Truth[[#This Row],[zählt]],IF(ISBLANK(UDE_Truth[[#This Row],[dochGefundenGrund]]),UDE_Truth[[#This Row],[Gefunden]],1),"")</f>
        <v/>
      </c>
      <c r="P413">
        <f>IF(AND(UDE_Truth[[#This Row],[zähltAuto]],ISBLANK(UDE_Truth[[#This Row],[zähltNichtGrund]])),1,0)</f>
        <v>0</v>
      </c>
      <c r="Q413" t="s">
        <v>8296</v>
      </c>
    </row>
    <row r="414" spans="1:20" x14ac:dyDescent="0.25">
      <c r="A414">
        <v>2810</v>
      </c>
      <c r="B414" t="s">
        <v>5499</v>
      </c>
      <c r="C414" t="s">
        <v>5500</v>
      </c>
      <c r="D414" t="s">
        <v>2</v>
      </c>
      <c r="E414" t="s">
        <v>7364</v>
      </c>
      <c r="F414" t="s">
        <v>7365</v>
      </c>
      <c r="G414" t="s">
        <v>7366</v>
      </c>
      <c r="H414" t="b">
        <f>LEN(UDE_Truth[[#This Row],[Position]])=0</f>
        <v>0</v>
      </c>
      <c r="I414" t="b">
        <f>LEN(UDE_Truth[[#This Row],[Institut]])=0</f>
        <v>0</v>
      </c>
      <c r="J414" t="b">
        <f>NOT(OR(ISNUMBER(SEARCH("wiss.",UDE_Truth[[#This Row],[Position]])),ISNUMBER(SEARCH("wissenschaftl",UDE_Truth[[#This Row],[Position]])),ISNUMBER(SEARCH("professor",UDE_Truth[[#This Row],[Position]]))))</f>
        <v>1</v>
      </c>
      <c r="K414" t="b">
        <f>OR(ISNUMBER(SEARCH("sachbearb",UDE_Truth[[#This Row],[Position]])),ISNUMBER(SEARCH("sachgebiet",UDE_Truth[[#This Row],[Position]])))</f>
        <v>0</v>
      </c>
      <c r="L414" t="b">
        <f>ISNUMBER(SEARCH("Universitätsbibliothek",UDE_Truth[[#This Row],[Position]]))</f>
        <v>0</v>
      </c>
      <c r="M414">
        <f>IF(COUNTIF(UDE_Found[Name],UDE_Truth[[#This Row],[Name]])=0,0,1)</f>
        <v>1</v>
      </c>
      <c r="N414">
        <f>IF(OR(UDE_Truth[[#This Row],[ohnePosition]],AND(UDE_Truth[[#This Row],[ohneInstitut]],UDE_Truth[[#This Row],[ohneWissPos]]),UDE_Truth[[#This Row],[Sachbearbeiter]],UDE_Truth[[#This Row],[Bibliothek]]),0,1)</f>
        <v>1</v>
      </c>
      <c r="O414">
        <f>IF(UDE_Truth[[#This Row],[zählt]],IF(ISBLANK(UDE_Truth[[#This Row],[dochGefundenGrund]]),UDE_Truth[[#This Row],[Gefunden]],1),"")</f>
        <v>1</v>
      </c>
      <c r="P414">
        <f>IF(AND(UDE_Truth[[#This Row],[zähltAuto]],ISBLANK(UDE_Truth[[#This Row],[zähltNichtGrund]])),1,0)</f>
        <v>1</v>
      </c>
    </row>
    <row r="415" spans="1:20" x14ac:dyDescent="0.25">
      <c r="A415">
        <v>47524</v>
      </c>
      <c r="B415" t="s">
        <v>5505</v>
      </c>
      <c r="C415" t="s">
        <v>5506</v>
      </c>
      <c r="D415" t="s">
        <v>7367</v>
      </c>
      <c r="E415" t="s">
        <v>6394</v>
      </c>
      <c r="F415" t="s">
        <v>7368</v>
      </c>
      <c r="G415" t="s">
        <v>2</v>
      </c>
      <c r="H415" t="b">
        <f>LEN(UDE_Truth[[#This Row],[Position]])=0</f>
        <v>0</v>
      </c>
      <c r="I415" t="b">
        <f>LEN(UDE_Truth[[#This Row],[Institut]])=0</f>
        <v>0</v>
      </c>
      <c r="J415" t="b">
        <f>NOT(OR(ISNUMBER(SEARCH("wiss.",UDE_Truth[[#This Row],[Position]])),ISNUMBER(SEARCH("wissenschaftl",UDE_Truth[[#This Row],[Position]])),ISNUMBER(SEARCH("professor",UDE_Truth[[#This Row],[Position]]))))</f>
        <v>1</v>
      </c>
      <c r="K415" t="b">
        <f>OR(ISNUMBER(SEARCH("sachbearb",UDE_Truth[[#This Row],[Position]])),ISNUMBER(SEARCH("sachgebiet",UDE_Truth[[#This Row],[Position]])))</f>
        <v>1</v>
      </c>
      <c r="L415" t="b">
        <f>ISNUMBER(SEARCH("Universitätsbibliothek",UDE_Truth[[#This Row],[Position]]))</f>
        <v>0</v>
      </c>
      <c r="M415">
        <f>IF(COUNTIF(UDE_Found[Name],UDE_Truth[[#This Row],[Name]])=0,0,1)</f>
        <v>1</v>
      </c>
      <c r="N415">
        <f>IF(OR(UDE_Truth[[#This Row],[ohnePosition]],AND(UDE_Truth[[#This Row],[ohneInstitut]],UDE_Truth[[#This Row],[ohneWissPos]]),UDE_Truth[[#This Row],[Sachbearbeiter]],UDE_Truth[[#This Row],[Bibliothek]]),0,1)</f>
        <v>0</v>
      </c>
      <c r="O415" t="str">
        <f>IF(UDE_Truth[[#This Row],[zählt]],IF(ISBLANK(UDE_Truth[[#This Row],[dochGefundenGrund]]),UDE_Truth[[#This Row],[Gefunden]],1),"")</f>
        <v/>
      </c>
      <c r="P415">
        <f>IF(AND(UDE_Truth[[#This Row],[zähltAuto]],ISBLANK(UDE_Truth[[#This Row],[zähltNichtGrund]])),1,0)</f>
        <v>0</v>
      </c>
    </row>
    <row r="416" spans="1:20" x14ac:dyDescent="0.25">
      <c r="A416">
        <v>61401</v>
      </c>
      <c r="B416" t="s">
        <v>5508</v>
      </c>
      <c r="C416" t="s">
        <v>7369</v>
      </c>
      <c r="D416" t="s">
        <v>7370</v>
      </c>
      <c r="E416" t="s">
        <v>7371</v>
      </c>
      <c r="F416" t="s">
        <v>7372</v>
      </c>
      <c r="G416" t="s">
        <v>0</v>
      </c>
      <c r="H416" t="b">
        <f>LEN(UDE_Truth[[#This Row],[Position]])=0</f>
        <v>0</v>
      </c>
      <c r="I416" t="b">
        <f>LEN(UDE_Truth[[#This Row],[Institut]])=0</f>
        <v>0</v>
      </c>
      <c r="J416" t="b">
        <f>NOT(OR(ISNUMBER(SEARCH("wiss.",UDE_Truth[[#This Row],[Position]])),ISNUMBER(SEARCH("wissenschaftl",UDE_Truth[[#This Row],[Position]])),ISNUMBER(SEARCH("professor",UDE_Truth[[#This Row],[Position]]))))</f>
        <v>0</v>
      </c>
      <c r="K416" t="b">
        <f>OR(ISNUMBER(SEARCH("sachbearb",UDE_Truth[[#This Row],[Position]])),ISNUMBER(SEARCH("sachgebiet",UDE_Truth[[#This Row],[Position]])))</f>
        <v>0</v>
      </c>
      <c r="L416" t="b">
        <f>ISNUMBER(SEARCH("Universitätsbibliothek",UDE_Truth[[#This Row],[Position]]))</f>
        <v>0</v>
      </c>
      <c r="M416">
        <f>IF(COUNTIF(UDE_Found[Name],UDE_Truth[[#This Row],[Name]])=0,0,1)</f>
        <v>1</v>
      </c>
      <c r="N416">
        <f>IF(OR(UDE_Truth[[#This Row],[ohnePosition]],AND(UDE_Truth[[#This Row],[ohneInstitut]],UDE_Truth[[#This Row],[ohneWissPos]]),UDE_Truth[[#This Row],[Sachbearbeiter]],UDE_Truth[[#This Row],[Bibliothek]]),0,1)</f>
        <v>1</v>
      </c>
      <c r="O416">
        <f>IF(UDE_Truth[[#This Row],[zählt]],IF(ISBLANK(UDE_Truth[[#This Row],[dochGefundenGrund]]),UDE_Truth[[#This Row],[Gefunden]],1),"")</f>
        <v>1</v>
      </c>
      <c r="P416">
        <f>IF(AND(UDE_Truth[[#This Row],[zähltAuto]],ISBLANK(UDE_Truth[[#This Row],[zähltNichtGrund]])),1,0)</f>
        <v>1</v>
      </c>
    </row>
    <row r="417" spans="1:20" x14ac:dyDescent="0.25">
      <c r="A417">
        <v>49428</v>
      </c>
      <c r="B417" t="s">
        <v>5510</v>
      </c>
      <c r="C417" t="s">
        <v>5511</v>
      </c>
      <c r="D417" t="s">
        <v>7373</v>
      </c>
      <c r="E417" t="s">
        <v>6430</v>
      </c>
      <c r="F417" t="s">
        <v>6431</v>
      </c>
      <c r="G417" t="s">
        <v>0</v>
      </c>
      <c r="H417" t="b">
        <f>LEN(UDE_Truth[[#This Row],[Position]])=0</f>
        <v>0</v>
      </c>
      <c r="I417" t="b">
        <f>LEN(UDE_Truth[[#This Row],[Institut]])=0</f>
        <v>0</v>
      </c>
      <c r="J417" t="b">
        <f>NOT(OR(ISNUMBER(SEARCH("wiss.",UDE_Truth[[#This Row],[Position]])),ISNUMBER(SEARCH("wissenschaftl",UDE_Truth[[#This Row],[Position]])),ISNUMBER(SEARCH("professor",UDE_Truth[[#This Row],[Position]]))))</f>
        <v>0</v>
      </c>
      <c r="K417" t="b">
        <f>OR(ISNUMBER(SEARCH("sachbearb",UDE_Truth[[#This Row],[Position]])),ISNUMBER(SEARCH("sachgebiet",UDE_Truth[[#This Row],[Position]])))</f>
        <v>0</v>
      </c>
      <c r="L417" t="b">
        <f>ISNUMBER(SEARCH("Universitätsbibliothek",UDE_Truth[[#This Row],[Position]]))</f>
        <v>0</v>
      </c>
      <c r="M417">
        <f>IF(COUNTIF(UDE_Found[Name],UDE_Truth[[#This Row],[Name]])=0,0,1)</f>
        <v>1</v>
      </c>
      <c r="N417">
        <f>IF(OR(UDE_Truth[[#This Row],[ohnePosition]],AND(UDE_Truth[[#This Row],[ohneInstitut]],UDE_Truth[[#This Row],[ohneWissPos]]),UDE_Truth[[#This Row],[Sachbearbeiter]],UDE_Truth[[#This Row],[Bibliothek]]),0,1)</f>
        <v>1</v>
      </c>
      <c r="O417">
        <f>IF(UDE_Truth[[#This Row],[zählt]],IF(ISBLANK(UDE_Truth[[#This Row],[dochGefundenGrund]]),UDE_Truth[[#This Row],[Gefunden]],1),"")</f>
        <v>1</v>
      </c>
      <c r="P417">
        <f>IF(AND(UDE_Truth[[#This Row],[zähltAuto]],ISBLANK(UDE_Truth[[#This Row],[zähltNichtGrund]])),1,0)</f>
        <v>1</v>
      </c>
    </row>
    <row r="418" spans="1:20" x14ac:dyDescent="0.25">
      <c r="A418">
        <v>51871</v>
      </c>
      <c r="B418" t="s">
        <v>5513</v>
      </c>
      <c r="C418" t="s">
        <v>5514</v>
      </c>
      <c r="D418" t="s">
        <v>7374</v>
      </c>
      <c r="E418" t="s">
        <v>7220</v>
      </c>
      <c r="F418" t="s">
        <v>7375</v>
      </c>
      <c r="G418" t="s">
        <v>0</v>
      </c>
      <c r="H418" t="b">
        <f>LEN(UDE_Truth[[#This Row],[Position]])=0</f>
        <v>0</v>
      </c>
      <c r="I418" t="b">
        <f>LEN(UDE_Truth[[#This Row],[Institut]])=0</f>
        <v>0</v>
      </c>
      <c r="J418" t="b">
        <f>NOT(OR(ISNUMBER(SEARCH("wiss.",UDE_Truth[[#This Row],[Position]])),ISNUMBER(SEARCH("wissenschaftl",UDE_Truth[[#This Row],[Position]])),ISNUMBER(SEARCH("professor",UDE_Truth[[#This Row],[Position]]))))</f>
        <v>0</v>
      </c>
      <c r="K418" t="b">
        <f>OR(ISNUMBER(SEARCH("sachbearb",UDE_Truth[[#This Row],[Position]])),ISNUMBER(SEARCH("sachgebiet",UDE_Truth[[#This Row],[Position]])))</f>
        <v>0</v>
      </c>
      <c r="L418" t="b">
        <f>ISNUMBER(SEARCH("Universitätsbibliothek",UDE_Truth[[#This Row],[Position]]))</f>
        <v>0</v>
      </c>
      <c r="M418">
        <f>IF(COUNTIF(UDE_Found[Name],UDE_Truth[[#This Row],[Name]])=0,0,1)</f>
        <v>1</v>
      </c>
      <c r="N418">
        <f>IF(OR(UDE_Truth[[#This Row],[ohnePosition]],AND(UDE_Truth[[#This Row],[ohneInstitut]],UDE_Truth[[#This Row],[ohneWissPos]]),UDE_Truth[[#This Row],[Sachbearbeiter]],UDE_Truth[[#This Row],[Bibliothek]]),0,1)</f>
        <v>1</v>
      </c>
      <c r="O418">
        <f>IF(UDE_Truth[[#This Row],[zählt]],IF(ISBLANK(UDE_Truth[[#This Row],[dochGefundenGrund]]),UDE_Truth[[#This Row],[Gefunden]],1),"")</f>
        <v>1</v>
      </c>
      <c r="P418">
        <f>IF(AND(UDE_Truth[[#This Row],[zähltAuto]],ISBLANK(UDE_Truth[[#This Row],[zähltNichtGrund]])),1,0)</f>
        <v>1</v>
      </c>
    </row>
    <row r="419" spans="1:20" x14ac:dyDescent="0.25">
      <c r="A419">
        <v>53502</v>
      </c>
      <c r="B419" t="s">
        <v>5518</v>
      </c>
      <c r="C419" t="s">
        <v>7376</v>
      </c>
      <c r="D419" t="s">
        <v>2</v>
      </c>
      <c r="E419" t="s">
        <v>7377</v>
      </c>
      <c r="F419" t="s">
        <v>7378</v>
      </c>
      <c r="G419" t="s">
        <v>0</v>
      </c>
      <c r="H419" t="b">
        <f>LEN(UDE_Truth[[#This Row],[Position]])=0</f>
        <v>0</v>
      </c>
      <c r="I419" t="b">
        <f>LEN(UDE_Truth[[#This Row],[Institut]])=0</f>
        <v>0</v>
      </c>
      <c r="J419" t="b">
        <f>NOT(OR(ISNUMBER(SEARCH("wiss.",UDE_Truth[[#This Row],[Position]])),ISNUMBER(SEARCH("wissenschaftl",UDE_Truth[[#This Row],[Position]])),ISNUMBER(SEARCH("professor",UDE_Truth[[#This Row],[Position]]))))</f>
        <v>0</v>
      </c>
      <c r="K419" t="b">
        <f>OR(ISNUMBER(SEARCH("sachbearb",UDE_Truth[[#This Row],[Position]])),ISNUMBER(SEARCH("sachgebiet",UDE_Truth[[#This Row],[Position]])))</f>
        <v>0</v>
      </c>
      <c r="L419" t="b">
        <f>ISNUMBER(SEARCH("Universitätsbibliothek",UDE_Truth[[#This Row],[Position]]))</f>
        <v>0</v>
      </c>
      <c r="M419">
        <f>IF(COUNTIF(UDE_Found[Name],UDE_Truth[[#This Row],[Name]])=0,0,1)</f>
        <v>1</v>
      </c>
      <c r="N419">
        <f>IF(OR(UDE_Truth[[#This Row],[ohnePosition]],AND(UDE_Truth[[#This Row],[ohneInstitut]],UDE_Truth[[#This Row],[ohneWissPos]]),UDE_Truth[[#This Row],[Sachbearbeiter]],UDE_Truth[[#This Row],[Bibliothek]]),0,1)</f>
        <v>1</v>
      </c>
      <c r="O419">
        <f>IF(UDE_Truth[[#This Row],[zählt]],IF(ISBLANK(UDE_Truth[[#This Row],[dochGefundenGrund]]),UDE_Truth[[#This Row],[Gefunden]],1),"")</f>
        <v>1</v>
      </c>
      <c r="P419">
        <f>IF(AND(UDE_Truth[[#This Row],[zähltAuto]],ISBLANK(UDE_Truth[[#This Row],[zähltNichtGrund]])),1,0)</f>
        <v>1</v>
      </c>
    </row>
    <row r="420" spans="1:20" x14ac:dyDescent="0.25">
      <c r="A420">
        <v>60511</v>
      </c>
      <c r="B420" t="s">
        <v>7379</v>
      </c>
      <c r="C420" t="s">
        <v>7380</v>
      </c>
      <c r="D420" t="s">
        <v>6500</v>
      </c>
      <c r="E420" t="s">
        <v>7381</v>
      </c>
      <c r="F420" t="s">
        <v>6502</v>
      </c>
      <c r="G420" t="s">
        <v>2</v>
      </c>
      <c r="H420" t="b">
        <f>LEN(UDE_Truth[[#This Row],[Position]])=0</f>
        <v>0</v>
      </c>
      <c r="I420" t="b">
        <f>LEN(UDE_Truth[[#This Row],[Institut]])=0</f>
        <v>0</v>
      </c>
      <c r="J420" t="b">
        <f>NOT(OR(ISNUMBER(SEARCH("wiss.",UDE_Truth[[#This Row],[Position]])),ISNUMBER(SEARCH("wissenschaftl",UDE_Truth[[#This Row],[Position]])),ISNUMBER(SEARCH("professor",UDE_Truth[[#This Row],[Position]]))))</f>
        <v>1</v>
      </c>
      <c r="K420" t="b">
        <f>OR(ISNUMBER(SEARCH("sachbearb",UDE_Truth[[#This Row],[Position]])),ISNUMBER(SEARCH("sachgebiet",UDE_Truth[[#This Row],[Position]])))</f>
        <v>0</v>
      </c>
      <c r="L420" t="b">
        <f>ISNUMBER(SEARCH("Universitätsbibliothek",UDE_Truth[[#This Row],[Position]]))</f>
        <v>0</v>
      </c>
      <c r="M420">
        <f>IF(COUNTIF(UDE_Found[Name],UDE_Truth[[#This Row],[Name]])=0,0,1)</f>
        <v>0</v>
      </c>
      <c r="N420">
        <f>IF(OR(UDE_Truth[[#This Row],[ohnePosition]],AND(UDE_Truth[[#This Row],[ohneInstitut]],UDE_Truth[[#This Row],[ohneWissPos]]),UDE_Truth[[#This Row],[Sachbearbeiter]],UDE_Truth[[#This Row],[Bibliothek]]),0,1)</f>
        <v>1</v>
      </c>
      <c r="O420">
        <f>IF(UDE_Truth[[#This Row],[zählt]],IF(ISBLANK(UDE_Truth[[#This Row],[dochGefundenGrund]]),UDE_Truth[[#This Row],[Gefunden]],1),"")</f>
        <v>0</v>
      </c>
      <c r="P420">
        <f>IF(AND(UDE_Truth[[#This Row],[zähltAuto]],ISBLANK(UDE_Truth[[#This Row],[zähltNichtGrund]])),1,0)</f>
        <v>1</v>
      </c>
      <c r="S420" t="s">
        <v>8266</v>
      </c>
      <c r="T420" t="s">
        <v>8318</v>
      </c>
    </row>
    <row r="421" spans="1:20" x14ac:dyDescent="0.25">
      <c r="A421">
        <v>55857</v>
      </c>
      <c r="B421" t="s">
        <v>5529</v>
      </c>
      <c r="C421" t="s">
        <v>5530</v>
      </c>
      <c r="D421" t="s">
        <v>7382</v>
      </c>
      <c r="E421" t="s">
        <v>7383</v>
      </c>
      <c r="F421" t="s">
        <v>7384</v>
      </c>
      <c r="G421" t="s">
        <v>0</v>
      </c>
      <c r="H421" t="b">
        <f>LEN(UDE_Truth[[#This Row],[Position]])=0</f>
        <v>0</v>
      </c>
      <c r="I421" t="b">
        <f>LEN(UDE_Truth[[#This Row],[Institut]])=0</f>
        <v>0</v>
      </c>
      <c r="J421" t="b">
        <f>NOT(OR(ISNUMBER(SEARCH("wiss.",UDE_Truth[[#This Row],[Position]])),ISNUMBER(SEARCH("wissenschaftl",UDE_Truth[[#This Row],[Position]])),ISNUMBER(SEARCH("professor",UDE_Truth[[#This Row],[Position]]))))</f>
        <v>1</v>
      </c>
      <c r="K421" t="b">
        <f>OR(ISNUMBER(SEARCH("sachbearb",UDE_Truth[[#This Row],[Position]])),ISNUMBER(SEARCH("sachgebiet",UDE_Truth[[#This Row],[Position]])))</f>
        <v>0</v>
      </c>
      <c r="L421" t="b">
        <f>ISNUMBER(SEARCH("Universitätsbibliothek",UDE_Truth[[#This Row],[Position]]))</f>
        <v>0</v>
      </c>
      <c r="M421">
        <f>IF(COUNTIF(UDE_Found[Name],UDE_Truth[[#This Row],[Name]])=0,0,1)</f>
        <v>1</v>
      </c>
      <c r="N421">
        <f>IF(OR(UDE_Truth[[#This Row],[ohnePosition]],AND(UDE_Truth[[#This Row],[ohneInstitut]],UDE_Truth[[#This Row],[ohneWissPos]]),UDE_Truth[[#This Row],[Sachbearbeiter]],UDE_Truth[[#This Row],[Bibliothek]]),0,1)</f>
        <v>1</v>
      </c>
      <c r="O421">
        <f>IF(UDE_Truth[[#This Row],[zählt]],IF(ISBLANK(UDE_Truth[[#This Row],[dochGefundenGrund]]),UDE_Truth[[#This Row],[Gefunden]],1),"")</f>
        <v>1</v>
      </c>
      <c r="P421">
        <f>IF(AND(UDE_Truth[[#This Row],[zähltAuto]],ISBLANK(UDE_Truth[[#This Row],[zähltNichtGrund]])),1,0)</f>
        <v>1</v>
      </c>
    </row>
    <row r="422" spans="1:20" x14ac:dyDescent="0.25">
      <c r="A422">
        <v>2614</v>
      </c>
      <c r="B422" t="s">
        <v>5532</v>
      </c>
      <c r="C422" t="s">
        <v>7385</v>
      </c>
      <c r="D422" t="s">
        <v>7386</v>
      </c>
      <c r="E422" t="s">
        <v>2</v>
      </c>
      <c r="F422" t="s">
        <v>6859</v>
      </c>
      <c r="G422" t="s">
        <v>0</v>
      </c>
      <c r="H422" t="b">
        <f>LEN(UDE_Truth[[#This Row],[Position]])=0</f>
        <v>0</v>
      </c>
      <c r="I422" t="b">
        <f>LEN(UDE_Truth[[#This Row],[Institut]])=0</f>
        <v>1</v>
      </c>
      <c r="J422" t="b">
        <f>NOT(OR(ISNUMBER(SEARCH("wiss.",UDE_Truth[[#This Row],[Position]])),ISNUMBER(SEARCH("wissenschaftl",UDE_Truth[[#This Row],[Position]])),ISNUMBER(SEARCH("professor",UDE_Truth[[#This Row],[Position]]))))</f>
        <v>0</v>
      </c>
      <c r="K422" t="b">
        <f>OR(ISNUMBER(SEARCH("sachbearb",UDE_Truth[[#This Row],[Position]])),ISNUMBER(SEARCH("sachgebiet",UDE_Truth[[#This Row],[Position]])))</f>
        <v>0</v>
      </c>
      <c r="L422" t="b">
        <f>ISNUMBER(SEARCH("Universitätsbibliothek",UDE_Truth[[#This Row],[Position]]))</f>
        <v>0</v>
      </c>
      <c r="M422">
        <f>IF(COUNTIF(UDE_Found[Name],UDE_Truth[[#This Row],[Name]])=0,0,1)</f>
        <v>1</v>
      </c>
      <c r="N422">
        <f>IF(OR(UDE_Truth[[#This Row],[ohnePosition]],AND(UDE_Truth[[#This Row],[ohneInstitut]],UDE_Truth[[#This Row],[ohneWissPos]]),UDE_Truth[[#This Row],[Sachbearbeiter]],UDE_Truth[[#This Row],[Bibliothek]]),0,1)</f>
        <v>1</v>
      </c>
      <c r="O422">
        <f>IF(UDE_Truth[[#This Row],[zählt]],IF(ISBLANK(UDE_Truth[[#This Row],[dochGefundenGrund]]),UDE_Truth[[#This Row],[Gefunden]],1),"")</f>
        <v>1</v>
      </c>
      <c r="P422">
        <f>IF(AND(UDE_Truth[[#This Row],[zähltAuto]],ISBLANK(UDE_Truth[[#This Row],[zähltNichtGrund]])),1,0)</f>
        <v>1</v>
      </c>
    </row>
    <row r="423" spans="1:20" x14ac:dyDescent="0.25">
      <c r="A423">
        <v>49607</v>
      </c>
      <c r="B423" t="s">
        <v>7387</v>
      </c>
      <c r="C423" t="s">
        <v>7388</v>
      </c>
      <c r="D423" t="s">
        <v>2</v>
      </c>
      <c r="E423" t="s">
        <v>6792</v>
      </c>
      <c r="F423" t="s">
        <v>7389</v>
      </c>
      <c r="G423" t="s">
        <v>2</v>
      </c>
      <c r="H423" t="b">
        <f>LEN(UDE_Truth[[#This Row],[Position]])=0</f>
        <v>0</v>
      </c>
      <c r="I423" t="b">
        <f>LEN(UDE_Truth[[#This Row],[Institut]])=0</f>
        <v>0</v>
      </c>
      <c r="J423" t="b">
        <f>NOT(OR(ISNUMBER(SEARCH("wiss.",UDE_Truth[[#This Row],[Position]])),ISNUMBER(SEARCH("wissenschaftl",UDE_Truth[[#This Row],[Position]])),ISNUMBER(SEARCH("professor",UDE_Truth[[#This Row],[Position]]))))</f>
        <v>1</v>
      </c>
      <c r="K423" t="b">
        <f>OR(ISNUMBER(SEARCH("sachbearb",UDE_Truth[[#This Row],[Position]])),ISNUMBER(SEARCH("sachgebiet",UDE_Truth[[#This Row],[Position]])))</f>
        <v>1</v>
      </c>
      <c r="L423" t="b">
        <f>ISNUMBER(SEARCH("Universitätsbibliothek",UDE_Truth[[#This Row],[Position]]))</f>
        <v>0</v>
      </c>
      <c r="M423">
        <f>IF(COUNTIF(UDE_Found[Name],UDE_Truth[[#This Row],[Name]])=0,0,1)</f>
        <v>0</v>
      </c>
      <c r="N423">
        <f>IF(OR(UDE_Truth[[#This Row],[ohnePosition]],AND(UDE_Truth[[#This Row],[ohneInstitut]],UDE_Truth[[#This Row],[ohneWissPos]]),UDE_Truth[[#This Row],[Sachbearbeiter]],UDE_Truth[[#This Row],[Bibliothek]]),0,1)</f>
        <v>0</v>
      </c>
      <c r="O423" t="str">
        <f>IF(UDE_Truth[[#This Row],[zählt]],IF(ISBLANK(UDE_Truth[[#This Row],[dochGefundenGrund]]),UDE_Truth[[#This Row],[Gefunden]],1),"")</f>
        <v/>
      </c>
      <c r="P423">
        <f>IF(AND(UDE_Truth[[#This Row],[zähltAuto]],ISBLANK(UDE_Truth[[#This Row],[zähltNichtGrund]])),1,0)</f>
        <v>0</v>
      </c>
    </row>
    <row r="424" spans="1:20" x14ac:dyDescent="0.25">
      <c r="A424">
        <v>59578</v>
      </c>
      <c r="B424" t="s">
        <v>5535</v>
      </c>
      <c r="C424" t="s">
        <v>7390</v>
      </c>
      <c r="D424" t="s">
        <v>7391</v>
      </c>
      <c r="E424" t="s">
        <v>2</v>
      </c>
      <c r="F424" t="s">
        <v>6589</v>
      </c>
      <c r="G424" t="s">
        <v>2</v>
      </c>
      <c r="H424" t="b">
        <f>LEN(UDE_Truth[[#This Row],[Position]])=0</f>
        <v>0</v>
      </c>
      <c r="I424" t="b">
        <f>LEN(UDE_Truth[[#This Row],[Institut]])=0</f>
        <v>1</v>
      </c>
      <c r="J424" t="b">
        <f>NOT(OR(ISNUMBER(SEARCH("wiss.",UDE_Truth[[#This Row],[Position]])),ISNUMBER(SEARCH("wissenschaftl",UDE_Truth[[#This Row],[Position]])),ISNUMBER(SEARCH("professor",UDE_Truth[[#This Row],[Position]]))))</f>
        <v>0</v>
      </c>
      <c r="K424" t="b">
        <f>OR(ISNUMBER(SEARCH("sachbearb",UDE_Truth[[#This Row],[Position]])),ISNUMBER(SEARCH("sachgebiet",UDE_Truth[[#This Row],[Position]])))</f>
        <v>0</v>
      </c>
      <c r="L424" t="b">
        <f>ISNUMBER(SEARCH("Universitätsbibliothek",UDE_Truth[[#This Row],[Position]]))</f>
        <v>0</v>
      </c>
      <c r="M424">
        <f>IF(COUNTIF(UDE_Found[Name],UDE_Truth[[#This Row],[Name]])=0,0,1)</f>
        <v>1</v>
      </c>
      <c r="N424">
        <f>IF(OR(UDE_Truth[[#This Row],[ohnePosition]],AND(UDE_Truth[[#This Row],[ohneInstitut]],UDE_Truth[[#This Row],[ohneWissPos]]),UDE_Truth[[#This Row],[Sachbearbeiter]],UDE_Truth[[#This Row],[Bibliothek]]),0,1)</f>
        <v>1</v>
      </c>
      <c r="O424">
        <f>IF(UDE_Truth[[#This Row],[zählt]],IF(ISBLANK(UDE_Truth[[#This Row],[dochGefundenGrund]]),UDE_Truth[[#This Row],[Gefunden]],1),"")</f>
        <v>1</v>
      </c>
      <c r="P424">
        <f>IF(AND(UDE_Truth[[#This Row],[zähltAuto]],ISBLANK(UDE_Truth[[#This Row],[zähltNichtGrund]])),1,0)</f>
        <v>1</v>
      </c>
    </row>
    <row r="425" spans="1:20" x14ac:dyDescent="0.25">
      <c r="A425">
        <v>48067</v>
      </c>
      <c r="B425" t="s">
        <v>5538</v>
      </c>
      <c r="C425" t="s">
        <v>5539</v>
      </c>
      <c r="D425" t="s">
        <v>7392</v>
      </c>
      <c r="E425" t="s">
        <v>7393</v>
      </c>
      <c r="F425" t="s">
        <v>7394</v>
      </c>
      <c r="G425" t="s">
        <v>0</v>
      </c>
      <c r="H425" t="b">
        <f>LEN(UDE_Truth[[#This Row],[Position]])=0</f>
        <v>0</v>
      </c>
      <c r="I425" t="b">
        <f>LEN(UDE_Truth[[#This Row],[Institut]])=0</f>
        <v>0</v>
      </c>
      <c r="J425" t="b">
        <f>NOT(OR(ISNUMBER(SEARCH("wiss.",UDE_Truth[[#This Row],[Position]])),ISNUMBER(SEARCH("wissenschaftl",UDE_Truth[[#This Row],[Position]])),ISNUMBER(SEARCH("professor",UDE_Truth[[#This Row],[Position]]))))</f>
        <v>1</v>
      </c>
      <c r="K425" t="b">
        <f>OR(ISNUMBER(SEARCH("sachbearb",UDE_Truth[[#This Row],[Position]])),ISNUMBER(SEARCH("sachgebiet",UDE_Truth[[#This Row],[Position]])))</f>
        <v>0</v>
      </c>
      <c r="L425" t="b">
        <f>ISNUMBER(SEARCH("Universitätsbibliothek",UDE_Truth[[#This Row],[Position]]))</f>
        <v>0</v>
      </c>
      <c r="M425">
        <f>IF(COUNTIF(UDE_Found[Name],UDE_Truth[[#This Row],[Name]])=0,0,1)</f>
        <v>1</v>
      </c>
      <c r="N425">
        <f>IF(OR(UDE_Truth[[#This Row],[ohnePosition]],AND(UDE_Truth[[#This Row],[ohneInstitut]],UDE_Truth[[#This Row],[ohneWissPos]]),UDE_Truth[[#This Row],[Sachbearbeiter]],UDE_Truth[[#This Row],[Bibliothek]]),0,1)</f>
        <v>1</v>
      </c>
      <c r="O425">
        <f>IF(UDE_Truth[[#This Row],[zählt]],IF(ISBLANK(UDE_Truth[[#This Row],[dochGefundenGrund]]),UDE_Truth[[#This Row],[Gefunden]],1),"")</f>
        <v>1</v>
      </c>
      <c r="P425">
        <f>IF(AND(UDE_Truth[[#This Row],[zähltAuto]],ISBLANK(UDE_Truth[[#This Row],[zähltNichtGrund]])),1,0)</f>
        <v>1</v>
      </c>
    </row>
    <row r="426" spans="1:20" x14ac:dyDescent="0.25">
      <c r="A426">
        <v>63140</v>
      </c>
      <c r="B426" t="s">
        <v>5540</v>
      </c>
      <c r="C426" t="s">
        <v>5541</v>
      </c>
      <c r="D426" t="s">
        <v>7395</v>
      </c>
      <c r="E426" t="s">
        <v>6306</v>
      </c>
      <c r="F426" t="s">
        <v>7396</v>
      </c>
      <c r="G426" t="s">
        <v>2</v>
      </c>
      <c r="H426" t="b">
        <f>LEN(UDE_Truth[[#This Row],[Position]])=0</f>
        <v>0</v>
      </c>
      <c r="I426" t="b">
        <f>LEN(UDE_Truth[[#This Row],[Institut]])=0</f>
        <v>0</v>
      </c>
      <c r="J426" t="b">
        <f>NOT(OR(ISNUMBER(SEARCH("wiss.",UDE_Truth[[#This Row],[Position]])),ISNUMBER(SEARCH("wissenschaftl",UDE_Truth[[#This Row],[Position]])),ISNUMBER(SEARCH("professor",UDE_Truth[[#This Row],[Position]]))))</f>
        <v>1</v>
      </c>
      <c r="K426" t="b">
        <f>OR(ISNUMBER(SEARCH("sachbearb",UDE_Truth[[#This Row],[Position]])),ISNUMBER(SEARCH("sachgebiet",UDE_Truth[[#This Row],[Position]])))</f>
        <v>0</v>
      </c>
      <c r="L426" t="b">
        <f>ISNUMBER(SEARCH("Universitätsbibliothek",UDE_Truth[[#This Row],[Position]]))</f>
        <v>0</v>
      </c>
      <c r="M426">
        <f>IF(COUNTIF(UDE_Found[Name],UDE_Truth[[#This Row],[Name]])=0,0,1)</f>
        <v>1</v>
      </c>
      <c r="N426">
        <f>IF(OR(UDE_Truth[[#This Row],[ohnePosition]],AND(UDE_Truth[[#This Row],[ohneInstitut]],UDE_Truth[[#This Row],[ohneWissPos]]),UDE_Truth[[#This Row],[Sachbearbeiter]],UDE_Truth[[#This Row],[Bibliothek]]),0,1)</f>
        <v>1</v>
      </c>
      <c r="O426">
        <f>IF(UDE_Truth[[#This Row],[zählt]],IF(ISBLANK(UDE_Truth[[#This Row],[dochGefundenGrund]]),UDE_Truth[[#This Row],[Gefunden]],1),"")</f>
        <v>1</v>
      </c>
      <c r="P426">
        <f>IF(AND(UDE_Truth[[#This Row],[zähltAuto]],ISBLANK(UDE_Truth[[#This Row],[zähltNichtGrund]])),1,0)</f>
        <v>1</v>
      </c>
    </row>
    <row r="427" spans="1:20" x14ac:dyDescent="0.25">
      <c r="A427">
        <v>12242</v>
      </c>
      <c r="B427" t="s">
        <v>7397</v>
      </c>
      <c r="C427" t="s">
        <v>7398</v>
      </c>
      <c r="D427" t="s">
        <v>7399</v>
      </c>
      <c r="E427" t="s">
        <v>6229</v>
      </c>
      <c r="F427" t="s">
        <v>7400</v>
      </c>
      <c r="G427" t="s">
        <v>7401</v>
      </c>
      <c r="H427" t="b">
        <f>LEN(UDE_Truth[[#This Row],[Position]])=0</f>
        <v>0</v>
      </c>
      <c r="I427" t="b">
        <f>LEN(UDE_Truth[[#This Row],[Institut]])=0</f>
        <v>0</v>
      </c>
      <c r="J427" t="b">
        <f>NOT(OR(ISNUMBER(SEARCH("wiss.",UDE_Truth[[#This Row],[Position]])),ISNUMBER(SEARCH("wissenschaftl",UDE_Truth[[#This Row],[Position]])),ISNUMBER(SEARCH("professor",UDE_Truth[[#This Row],[Position]]))))</f>
        <v>1</v>
      </c>
      <c r="K427" t="b">
        <f>OR(ISNUMBER(SEARCH("sachbearb",UDE_Truth[[#This Row],[Position]])),ISNUMBER(SEARCH("sachgebiet",UDE_Truth[[#This Row],[Position]])))</f>
        <v>0</v>
      </c>
      <c r="L427" t="b">
        <f>ISNUMBER(SEARCH("Universitätsbibliothek",UDE_Truth[[#This Row],[Position]]))</f>
        <v>0</v>
      </c>
      <c r="M427">
        <f>IF(COUNTIF(UDE_Found[Name],UDE_Truth[[#This Row],[Name]])=0,0,1)</f>
        <v>0</v>
      </c>
      <c r="N427">
        <f>IF(OR(UDE_Truth[[#This Row],[ohnePosition]],AND(UDE_Truth[[#This Row],[ohneInstitut]],UDE_Truth[[#This Row],[ohneWissPos]]),UDE_Truth[[#This Row],[Sachbearbeiter]],UDE_Truth[[#This Row],[Bibliothek]]),0,1)</f>
        <v>1</v>
      </c>
      <c r="O427">
        <f>IF(UDE_Truth[[#This Row],[zählt]],IF(ISBLANK(UDE_Truth[[#This Row],[dochGefundenGrund]]),UDE_Truth[[#This Row],[Gefunden]],1),"")</f>
        <v>0</v>
      </c>
      <c r="P427">
        <f>IF(AND(UDE_Truth[[#This Row],[zähltAuto]],ISBLANK(UDE_Truth[[#This Row],[zähltNichtGrund]])),1,0)</f>
        <v>1</v>
      </c>
      <c r="S427" t="s">
        <v>8266</v>
      </c>
      <c r="T427" t="s">
        <v>8323</v>
      </c>
    </row>
    <row r="428" spans="1:20" x14ac:dyDescent="0.25">
      <c r="A428">
        <v>60613</v>
      </c>
      <c r="B428" t="s">
        <v>7402</v>
      </c>
      <c r="C428" t="s">
        <v>7403</v>
      </c>
      <c r="D428" t="s">
        <v>7404</v>
      </c>
      <c r="E428" t="s">
        <v>6229</v>
      </c>
      <c r="F428" t="s">
        <v>7405</v>
      </c>
      <c r="G428" t="s">
        <v>2</v>
      </c>
      <c r="H428" t="b">
        <f>LEN(UDE_Truth[[#This Row],[Position]])=0</f>
        <v>0</v>
      </c>
      <c r="I428" t="b">
        <f>LEN(UDE_Truth[[#This Row],[Institut]])=0</f>
        <v>0</v>
      </c>
      <c r="J428" t="b">
        <f>NOT(OR(ISNUMBER(SEARCH("wiss.",UDE_Truth[[#This Row],[Position]])),ISNUMBER(SEARCH("wissenschaftl",UDE_Truth[[#This Row],[Position]])),ISNUMBER(SEARCH("professor",UDE_Truth[[#This Row],[Position]]))))</f>
        <v>0</v>
      </c>
      <c r="K428" t="b">
        <f>OR(ISNUMBER(SEARCH("sachbearb",UDE_Truth[[#This Row],[Position]])),ISNUMBER(SEARCH("sachgebiet",UDE_Truth[[#This Row],[Position]])))</f>
        <v>0</v>
      </c>
      <c r="L428" t="b">
        <f>ISNUMBER(SEARCH("Universitätsbibliothek",UDE_Truth[[#This Row],[Position]]))</f>
        <v>0</v>
      </c>
      <c r="M428">
        <f>IF(COUNTIF(UDE_Found[Name],UDE_Truth[[#This Row],[Name]])=0,0,1)</f>
        <v>0</v>
      </c>
      <c r="N428">
        <f>IF(OR(UDE_Truth[[#This Row],[ohnePosition]],AND(UDE_Truth[[#This Row],[ohneInstitut]],UDE_Truth[[#This Row],[ohneWissPos]]),UDE_Truth[[#This Row],[Sachbearbeiter]],UDE_Truth[[#This Row],[Bibliothek]]),0,1)</f>
        <v>1</v>
      </c>
      <c r="O428">
        <f>IF(UDE_Truth[[#This Row],[zählt]],IF(ISBLANK(UDE_Truth[[#This Row],[dochGefundenGrund]]),UDE_Truth[[#This Row],[Gefunden]],1),"")</f>
        <v>0</v>
      </c>
      <c r="P428">
        <f>IF(AND(UDE_Truth[[#This Row],[zähltAuto]],ISBLANK(UDE_Truth[[#This Row],[zähltNichtGrund]])),1,0)</f>
        <v>1</v>
      </c>
      <c r="S428" t="s">
        <v>8272</v>
      </c>
      <c r="T428" t="s">
        <v>8324</v>
      </c>
    </row>
    <row r="429" spans="1:20" x14ac:dyDescent="0.25">
      <c r="A429">
        <v>60912</v>
      </c>
      <c r="B429" t="s">
        <v>5542</v>
      </c>
      <c r="C429" t="s">
        <v>5543</v>
      </c>
      <c r="D429" t="s">
        <v>2</v>
      </c>
      <c r="E429" t="s">
        <v>6475</v>
      </c>
      <c r="F429" t="s">
        <v>6476</v>
      </c>
      <c r="G429" t="s">
        <v>2</v>
      </c>
      <c r="H429" t="b">
        <f>LEN(UDE_Truth[[#This Row],[Position]])=0</f>
        <v>0</v>
      </c>
      <c r="I429" t="b">
        <f>LEN(UDE_Truth[[#This Row],[Institut]])=0</f>
        <v>0</v>
      </c>
      <c r="J429" t="b">
        <f>NOT(OR(ISNUMBER(SEARCH("wiss.",UDE_Truth[[#This Row],[Position]])),ISNUMBER(SEARCH("wissenschaftl",UDE_Truth[[#This Row],[Position]])),ISNUMBER(SEARCH("professor",UDE_Truth[[#This Row],[Position]]))))</f>
        <v>1</v>
      </c>
      <c r="K429" t="b">
        <f>OR(ISNUMBER(SEARCH("sachbearb",UDE_Truth[[#This Row],[Position]])),ISNUMBER(SEARCH("sachgebiet",UDE_Truth[[#This Row],[Position]])))</f>
        <v>0</v>
      </c>
      <c r="L429" t="b">
        <f>ISNUMBER(SEARCH("Universitätsbibliothek",UDE_Truth[[#This Row],[Position]]))</f>
        <v>0</v>
      </c>
      <c r="M429">
        <f>IF(COUNTIF(UDE_Found[Name],UDE_Truth[[#This Row],[Name]])=0,0,1)</f>
        <v>1</v>
      </c>
      <c r="N429">
        <f>IF(OR(UDE_Truth[[#This Row],[ohnePosition]],AND(UDE_Truth[[#This Row],[ohneInstitut]],UDE_Truth[[#This Row],[ohneWissPos]]),UDE_Truth[[#This Row],[Sachbearbeiter]],UDE_Truth[[#This Row],[Bibliothek]]),0,1)</f>
        <v>1</v>
      </c>
      <c r="O429">
        <f>IF(UDE_Truth[[#This Row],[zählt]],IF(ISBLANK(UDE_Truth[[#This Row],[dochGefundenGrund]]),UDE_Truth[[#This Row],[Gefunden]],1),"")</f>
        <v>1</v>
      </c>
      <c r="P429">
        <f>IF(AND(UDE_Truth[[#This Row],[zähltAuto]],ISBLANK(UDE_Truth[[#This Row],[zähltNichtGrund]])),1,0)</f>
        <v>1</v>
      </c>
    </row>
    <row r="430" spans="1:20" x14ac:dyDescent="0.25">
      <c r="A430">
        <v>49069</v>
      </c>
      <c r="B430" t="s">
        <v>5544</v>
      </c>
      <c r="C430" t="s">
        <v>7406</v>
      </c>
      <c r="D430" t="s">
        <v>6437</v>
      </c>
      <c r="E430" t="s">
        <v>6438</v>
      </c>
      <c r="F430" t="s">
        <v>7407</v>
      </c>
      <c r="G430" t="s">
        <v>0</v>
      </c>
      <c r="H430" t="b">
        <f>LEN(UDE_Truth[[#This Row],[Position]])=0</f>
        <v>0</v>
      </c>
      <c r="I430" t="b">
        <f>LEN(UDE_Truth[[#This Row],[Institut]])=0</f>
        <v>0</v>
      </c>
      <c r="J430" t="b">
        <f>NOT(OR(ISNUMBER(SEARCH("wiss.",UDE_Truth[[#This Row],[Position]])),ISNUMBER(SEARCH("wissenschaftl",UDE_Truth[[#This Row],[Position]])),ISNUMBER(SEARCH("professor",UDE_Truth[[#This Row],[Position]]))))</f>
        <v>1</v>
      </c>
      <c r="K430" t="b">
        <f>OR(ISNUMBER(SEARCH("sachbearb",UDE_Truth[[#This Row],[Position]])),ISNUMBER(SEARCH("sachgebiet",UDE_Truth[[#This Row],[Position]])))</f>
        <v>0</v>
      </c>
      <c r="L430" t="b">
        <f>ISNUMBER(SEARCH("Universitätsbibliothek",UDE_Truth[[#This Row],[Position]]))</f>
        <v>0</v>
      </c>
      <c r="M430">
        <f>IF(COUNTIF(UDE_Found[Name],UDE_Truth[[#This Row],[Name]])=0,0,1)</f>
        <v>1</v>
      </c>
      <c r="N430">
        <f>IF(OR(UDE_Truth[[#This Row],[ohnePosition]],AND(UDE_Truth[[#This Row],[ohneInstitut]],UDE_Truth[[#This Row],[ohneWissPos]]),UDE_Truth[[#This Row],[Sachbearbeiter]],UDE_Truth[[#This Row],[Bibliothek]]),0,1)</f>
        <v>1</v>
      </c>
      <c r="O430">
        <f>IF(UDE_Truth[[#This Row],[zählt]],IF(ISBLANK(UDE_Truth[[#This Row],[dochGefundenGrund]]),UDE_Truth[[#This Row],[Gefunden]],1),"")</f>
        <v>1</v>
      </c>
      <c r="P430">
        <f>IF(AND(UDE_Truth[[#This Row],[zähltAuto]],ISBLANK(UDE_Truth[[#This Row],[zähltNichtGrund]])),1,0)</f>
        <v>1</v>
      </c>
    </row>
    <row r="431" spans="1:20" x14ac:dyDescent="0.25">
      <c r="A431">
        <v>62486</v>
      </c>
      <c r="B431" t="s">
        <v>5546</v>
      </c>
      <c r="C431" t="s">
        <v>5547</v>
      </c>
      <c r="D431" t="s">
        <v>7408</v>
      </c>
      <c r="E431" t="s">
        <v>6306</v>
      </c>
      <c r="F431" t="s">
        <v>7409</v>
      </c>
      <c r="G431" t="s">
        <v>2</v>
      </c>
      <c r="H431" t="b">
        <f>LEN(UDE_Truth[[#This Row],[Position]])=0</f>
        <v>0</v>
      </c>
      <c r="I431" t="b">
        <f>LEN(UDE_Truth[[#This Row],[Institut]])=0</f>
        <v>0</v>
      </c>
      <c r="J431" t="b">
        <f>NOT(OR(ISNUMBER(SEARCH("wiss.",UDE_Truth[[#This Row],[Position]])),ISNUMBER(SEARCH("wissenschaftl",UDE_Truth[[#This Row],[Position]])),ISNUMBER(SEARCH("professor",UDE_Truth[[#This Row],[Position]]))))</f>
        <v>1</v>
      </c>
      <c r="K431" t="b">
        <f>OR(ISNUMBER(SEARCH("sachbearb",UDE_Truth[[#This Row],[Position]])),ISNUMBER(SEARCH("sachgebiet",UDE_Truth[[#This Row],[Position]])))</f>
        <v>0</v>
      </c>
      <c r="L431" t="b">
        <f>ISNUMBER(SEARCH("Universitätsbibliothek",UDE_Truth[[#This Row],[Position]]))</f>
        <v>0</v>
      </c>
      <c r="M431">
        <f>IF(COUNTIF(UDE_Found[Name],UDE_Truth[[#This Row],[Name]])=0,0,1)</f>
        <v>1</v>
      </c>
      <c r="N431">
        <f>IF(OR(UDE_Truth[[#This Row],[ohnePosition]],AND(UDE_Truth[[#This Row],[ohneInstitut]],UDE_Truth[[#This Row],[ohneWissPos]]),UDE_Truth[[#This Row],[Sachbearbeiter]],UDE_Truth[[#This Row],[Bibliothek]]),0,1)</f>
        <v>1</v>
      </c>
      <c r="O431">
        <f>IF(UDE_Truth[[#This Row],[zählt]],IF(ISBLANK(UDE_Truth[[#This Row],[dochGefundenGrund]]),UDE_Truth[[#This Row],[Gefunden]],1),"")</f>
        <v>1</v>
      </c>
      <c r="P431">
        <f>IF(AND(UDE_Truth[[#This Row],[zähltAuto]],ISBLANK(UDE_Truth[[#This Row],[zähltNichtGrund]])),1,0)</f>
        <v>1</v>
      </c>
    </row>
    <row r="432" spans="1:20" x14ac:dyDescent="0.25">
      <c r="A432">
        <v>53052</v>
      </c>
      <c r="B432" t="s">
        <v>7410</v>
      </c>
      <c r="C432" t="s">
        <v>7411</v>
      </c>
      <c r="D432" t="s">
        <v>2</v>
      </c>
      <c r="E432" t="s">
        <v>6574</v>
      </c>
      <c r="F432" t="s">
        <v>7412</v>
      </c>
      <c r="G432" t="s">
        <v>2</v>
      </c>
      <c r="H432" t="b">
        <f>LEN(UDE_Truth[[#This Row],[Position]])=0</f>
        <v>0</v>
      </c>
      <c r="I432" t="b">
        <f>LEN(UDE_Truth[[#This Row],[Institut]])=0</f>
        <v>0</v>
      </c>
      <c r="J432" t="b">
        <f>NOT(OR(ISNUMBER(SEARCH("wiss.",UDE_Truth[[#This Row],[Position]])),ISNUMBER(SEARCH("wissenschaftl",UDE_Truth[[#This Row],[Position]])),ISNUMBER(SEARCH("professor",UDE_Truth[[#This Row],[Position]]))))</f>
        <v>0</v>
      </c>
      <c r="K432" t="b">
        <f>OR(ISNUMBER(SEARCH("sachbearb",UDE_Truth[[#This Row],[Position]])),ISNUMBER(SEARCH("sachgebiet",UDE_Truth[[#This Row],[Position]])))</f>
        <v>1</v>
      </c>
      <c r="L432" t="b">
        <f>ISNUMBER(SEARCH("Universitätsbibliothek",UDE_Truth[[#This Row],[Position]]))</f>
        <v>0</v>
      </c>
      <c r="M432">
        <f>IF(COUNTIF(UDE_Found[Name],UDE_Truth[[#This Row],[Name]])=0,0,1)</f>
        <v>0</v>
      </c>
      <c r="N432">
        <f>IF(OR(UDE_Truth[[#This Row],[ohnePosition]],AND(UDE_Truth[[#This Row],[ohneInstitut]],UDE_Truth[[#This Row],[ohneWissPos]]),UDE_Truth[[#This Row],[Sachbearbeiter]],UDE_Truth[[#This Row],[Bibliothek]]),0,1)</f>
        <v>0</v>
      </c>
      <c r="O432" t="str">
        <f>IF(UDE_Truth[[#This Row],[zählt]],IF(ISBLANK(UDE_Truth[[#This Row],[dochGefundenGrund]]),UDE_Truth[[#This Row],[Gefunden]],1),"")</f>
        <v/>
      </c>
      <c r="P432">
        <f>IF(AND(UDE_Truth[[#This Row],[zähltAuto]],ISBLANK(UDE_Truth[[#This Row],[zähltNichtGrund]])),1,0)</f>
        <v>0</v>
      </c>
    </row>
    <row r="433" spans="1:20" x14ac:dyDescent="0.25">
      <c r="A433">
        <v>56480</v>
      </c>
      <c r="B433" t="s">
        <v>5548</v>
      </c>
      <c r="C433" t="s">
        <v>7413</v>
      </c>
      <c r="D433" t="s">
        <v>2</v>
      </c>
      <c r="E433" t="s">
        <v>6410</v>
      </c>
      <c r="F433" t="s">
        <v>7414</v>
      </c>
      <c r="G433" t="s">
        <v>2</v>
      </c>
      <c r="H433" t="b">
        <f>LEN(UDE_Truth[[#This Row],[Position]])=0</f>
        <v>0</v>
      </c>
      <c r="I433" t="b">
        <f>LEN(UDE_Truth[[#This Row],[Institut]])=0</f>
        <v>0</v>
      </c>
      <c r="J433" t="b">
        <f>NOT(OR(ISNUMBER(SEARCH("wiss.",UDE_Truth[[#This Row],[Position]])),ISNUMBER(SEARCH("wissenschaftl",UDE_Truth[[#This Row],[Position]])),ISNUMBER(SEARCH("professor",UDE_Truth[[#This Row],[Position]]))))</f>
        <v>1</v>
      </c>
      <c r="K433" t="b">
        <f>OR(ISNUMBER(SEARCH("sachbearb",UDE_Truth[[#This Row],[Position]])),ISNUMBER(SEARCH("sachgebiet",UDE_Truth[[#This Row],[Position]])))</f>
        <v>0</v>
      </c>
      <c r="L433" t="b">
        <f>ISNUMBER(SEARCH("Universitätsbibliothek",UDE_Truth[[#This Row],[Position]]))</f>
        <v>0</v>
      </c>
      <c r="M433">
        <f>IF(COUNTIF(UDE_Found[Name],UDE_Truth[[#This Row],[Name]])=0,0,1)</f>
        <v>1</v>
      </c>
      <c r="N433">
        <f>IF(OR(UDE_Truth[[#This Row],[ohnePosition]],AND(UDE_Truth[[#This Row],[ohneInstitut]],UDE_Truth[[#This Row],[ohneWissPos]]),UDE_Truth[[#This Row],[Sachbearbeiter]],UDE_Truth[[#This Row],[Bibliothek]]),0,1)</f>
        <v>1</v>
      </c>
      <c r="O433">
        <f>IF(UDE_Truth[[#This Row],[zählt]],IF(ISBLANK(UDE_Truth[[#This Row],[dochGefundenGrund]]),UDE_Truth[[#This Row],[Gefunden]],1),"")</f>
        <v>1</v>
      </c>
      <c r="P433">
        <f>IF(AND(UDE_Truth[[#This Row],[zähltAuto]],ISBLANK(UDE_Truth[[#This Row],[zähltNichtGrund]])),1,0)</f>
        <v>1</v>
      </c>
    </row>
    <row r="434" spans="1:20" x14ac:dyDescent="0.25">
      <c r="A434">
        <v>61186</v>
      </c>
      <c r="B434" t="s">
        <v>7415</v>
      </c>
      <c r="C434" t="s">
        <v>7416</v>
      </c>
      <c r="D434" t="s">
        <v>2</v>
      </c>
      <c r="E434" t="s">
        <v>7417</v>
      </c>
      <c r="F434" t="s">
        <v>2</v>
      </c>
      <c r="G434" t="s">
        <v>0</v>
      </c>
      <c r="H434" t="b">
        <f>LEN(UDE_Truth[[#This Row],[Position]])=0</f>
        <v>1</v>
      </c>
      <c r="I434" t="b">
        <f>LEN(UDE_Truth[[#This Row],[Institut]])=0</f>
        <v>0</v>
      </c>
      <c r="J434" t="b">
        <f>NOT(OR(ISNUMBER(SEARCH("wiss.",UDE_Truth[[#This Row],[Position]])),ISNUMBER(SEARCH("wissenschaftl",UDE_Truth[[#This Row],[Position]])),ISNUMBER(SEARCH("professor",UDE_Truth[[#This Row],[Position]]))))</f>
        <v>1</v>
      </c>
      <c r="K434" t="b">
        <f>OR(ISNUMBER(SEARCH("sachbearb",UDE_Truth[[#This Row],[Position]])),ISNUMBER(SEARCH("sachgebiet",UDE_Truth[[#This Row],[Position]])))</f>
        <v>0</v>
      </c>
      <c r="L434" t="b">
        <f>ISNUMBER(SEARCH("Universitätsbibliothek",UDE_Truth[[#This Row],[Position]]))</f>
        <v>0</v>
      </c>
      <c r="M434">
        <f>IF(COUNTIF(UDE_Found[Name],UDE_Truth[[#This Row],[Name]])=0,0,1)</f>
        <v>0</v>
      </c>
      <c r="N434">
        <f>IF(OR(UDE_Truth[[#This Row],[ohnePosition]],AND(UDE_Truth[[#This Row],[ohneInstitut]],UDE_Truth[[#This Row],[ohneWissPos]]),UDE_Truth[[#This Row],[Sachbearbeiter]],UDE_Truth[[#This Row],[Bibliothek]]),0,1)</f>
        <v>0</v>
      </c>
      <c r="O434" t="str">
        <f>IF(UDE_Truth[[#This Row],[zählt]],IF(ISBLANK(UDE_Truth[[#This Row],[dochGefundenGrund]]),UDE_Truth[[#This Row],[Gefunden]],1),"")</f>
        <v/>
      </c>
      <c r="P434">
        <f>IF(AND(UDE_Truth[[#This Row],[zähltAuto]],ISBLANK(UDE_Truth[[#This Row],[zähltNichtGrund]])),1,0)</f>
        <v>0</v>
      </c>
    </row>
    <row r="435" spans="1:20" x14ac:dyDescent="0.25">
      <c r="A435">
        <v>694</v>
      </c>
      <c r="B435" t="s">
        <v>7418</v>
      </c>
      <c r="C435" t="s">
        <v>7419</v>
      </c>
      <c r="D435" t="s">
        <v>7420</v>
      </c>
      <c r="E435" t="s">
        <v>2</v>
      </c>
      <c r="F435" t="s">
        <v>7421</v>
      </c>
      <c r="G435" t="s">
        <v>0</v>
      </c>
      <c r="H435" t="b">
        <f>LEN(UDE_Truth[[#This Row],[Position]])=0</f>
        <v>0</v>
      </c>
      <c r="I435" t="b">
        <f>LEN(UDE_Truth[[#This Row],[Institut]])=0</f>
        <v>1</v>
      </c>
      <c r="J435" t="b">
        <f>NOT(OR(ISNUMBER(SEARCH("wiss.",UDE_Truth[[#This Row],[Position]])),ISNUMBER(SEARCH("wissenschaftl",UDE_Truth[[#This Row],[Position]])),ISNUMBER(SEARCH("professor",UDE_Truth[[#This Row],[Position]]))))</f>
        <v>0</v>
      </c>
      <c r="K435" t="b">
        <f>OR(ISNUMBER(SEARCH("sachbearb",UDE_Truth[[#This Row],[Position]])),ISNUMBER(SEARCH("sachgebiet",UDE_Truth[[#This Row],[Position]])))</f>
        <v>0</v>
      </c>
      <c r="L435" t="b">
        <f>ISNUMBER(SEARCH("Universitätsbibliothek",UDE_Truth[[#This Row],[Position]]))</f>
        <v>0</v>
      </c>
      <c r="M435">
        <f>IF(COUNTIF(UDE_Found[Name],UDE_Truth[[#This Row],[Name]])=0,0,1)</f>
        <v>0</v>
      </c>
      <c r="N435">
        <f>IF(OR(UDE_Truth[[#This Row],[ohnePosition]],AND(UDE_Truth[[#This Row],[ohneInstitut]],UDE_Truth[[#This Row],[ohneWissPos]]),UDE_Truth[[#This Row],[Sachbearbeiter]],UDE_Truth[[#This Row],[Bibliothek]]),0,1)</f>
        <v>1</v>
      </c>
      <c r="O435" t="str">
        <f>IF(UDE_Truth[[#This Row],[zählt]],IF(ISBLANK(UDE_Truth[[#This Row],[dochGefundenGrund]]),UDE_Truth[[#This Row],[Gefunden]],1),"")</f>
        <v/>
      </c>
      <c r="P435">
        <f>IF(AND(UDE_Truth[[#This Row],[zähltAuto]],ISBLANK(UDE_Truth[[#This Row],[zähltNichtGrund]])),1,0)</f>
        <v>0</v>
      </c>
      <c r="Q435" t="s">
        <v>8274</v>
      </c>
    </row>
    <row r="436" spans="1:20" x14ac:dyDescent="0.25">
      <c r="A436">
        <v>52011</v>
      </c>
      <c r="B436" t="s">
        <v>5549</v>
      </c>
      <c r="C436" t="s">
        <v>7422</v>
      </c>
      <c r="D436" t="s">
        <v>7423</v>
      </c>
      <c r="E436" t="s">
        <v>2</v>
      </c>
      <c r="F436" t="s">
        <v>7424</v>
      </c>
      <c r="G436" t="s">
        <v>80</v>
      </c>
      <c r="H436" t="b">
        <f>LEN(UDE_Truth[[#This Row],[Position]])=0</f>
        <v>0</v>
      </c>
      <c r="I436" t="b">
        <f>LEN(UDE_Truth[[#This Row],[Institut]])=0</f>
        <v>1</v>
      </c>
      <c r="J436" t="b">
        <f>NOT(OR(ISNUMBER(SEARCH("wiss.",UDE_Truth[[#This Row],[Position]])),ISNUMBER(SEARCH("wissenschaftl",UDE_Truth[[#This Row],[Position]])),ISNUMBER(SEARCH("professor",UDE_Truth[[#This Row],[Position]]))))</f>
        <v>0</v>
      </c>
      <c r="K436" t="b">
        <f>OR(ISNUMBER(SEARCH("sachbearb",UDE_Truth[[#This Row],[Position]])),ISNUMBER(SEARCH("sachgebiet",UDE_Truth[[#This Row],[Position]])))</f>
        <v>0</v>
      </c>
      <c r="L436" t="b">
        <f>ISNUMBER(SEARCH("Universitätsbibliothek",UDE_Truth[[#This Row],[Position]]))</f>
        <v>0</v>
      </c>
      <c r="M436">
        <f>IF(COUNTIF(UDE_Found[Name],UDE_Truth[[#This Row],[Name]])=0,0,1)</f>
        <v>1</v>
      </c>
      <c r="N436">
        <f>IF(OR(UDE_Truth[[#This Row],[ohnePosition]],AND(UDE_Truth[[#This Row],[ohneInstitut]],UDE_Truth[[#This Row],[ohneWissPos]]),UDE_Truth[[#This Row],[Sachbearbeiter]],UDE_Truth[[#This Row],[Bibliothek]]),0,1)</f>
        <v>1</v>
      </c>
      <c r="O436">
        <f>IF(UDE_Truth[[#This Row],[zählt]],IF(ISBLANK(UDE_Truth[[#This Row],[dochGefundenGrund]]),UDE_Truth[[#This Row],[Gefunden]],1),"")</f>
        <v>1</v>
      </c>
      <c r="P436">
        <f>IF(AND(UDE_Truth[[#This Row],[zähltAuto]],ISBLANK(UDE_Truth[[#This Row],[zähltNichtGrund]])),1,0)</f>
        <v>1</v>
      </c>
    </row>
    <row r="437" spans="1:20" x14ac:dyDescent="0.25">
      <c r="A437">
        <v>54245</v>
      </c>
      <c r="B437" t="s">
        <v>7425</v>
      </c>
      <c r="C437" t="s">
        <v>7426</v>
      </c>
      <c r="D437" t="s">
        <v>7427</v>
      </c>
      <c r="E437" t="s">
        <v>2</v>
      </c>
      <c r="F437" t="s">
        <v>7428</v>
      </c>
      <c r="G437" t="s">
        <v>2</v>
      </c>
      <c r="H437" t="b">
        <f>LEN(UDE_Truth[[#This Row],[Position]])=0</f>
        <v>0</v>
      </c>
      <c r="I437" t="b">
        <f>LEN(UDE_Truth[[#This Row],[Institut]])=0</f>
        <v>1</v>
      </c>
      <c r="J437" t="b">
        <f>NOT(OR(ISNUMBER(SEARCH("wiss.",UDE_Truth[[#This Row],[Position]])),ISNUMBER(SEARCH("wissenschaftl",UDE_Truth[[#This Row],[Position]])),ISNUMBER(SEARCH("professor",UDE_Truth[[#This Row],[Position]]))))</f>
        <v>1</v>
      </c>
      <c r="K437" t="b">
        <f>OR(ISNUMBER(SEARCH("sachbearb",UDE_Truth[[#This Row],[Position]])),ISNUMBER(SEARCH("sachgebiet",UDE_Truth[[#This Row],[Position]])))</f>
        <v>1</v>
      </c>
      <c r="L437" t="b">
        <f>ISNUMBER(SEARCH("Universitätsbibliothek",UDE_Truth[[#This Row],[Position]]))</f>
        <v>0</v>
      </c>
      <c r="M437">
        <f>IF(COUNTIF(UDE_Found[Name],UDE_Truth[[#This Row],[Name]])=0,0,1)</f>
        <v>0</v>
      </c>
      <c r="N437">
        <f>IF(OR(UDE_Truth[[#This Row],[ohnePosition]],AND(UDE_Truth[[#This Row],[ohneInstitut]],UDE_Truth[[#This Row],[ohneWissPos]]),UDE_Truth[[#This Row],[Sachbearbeiter]],UDE_Truth[[#This Row],[Bibliothek]]),0,1)</f>
        <v>0</v>
      </c>
      <c r="O437" t="str">
        <f>IF(UDE_Truth[[#This Row],[zählt]],IF(ISBLANK(UDE_Truth[[#This Row],[dochGefundenGrund]]),UDE_Truth[[#This Row],[Gefunden]],1),"")</f>
        <v/>
      </c>
      <c r="P437">
        <f>IF(AND(UDE_Truth[[#This Row],[zähltAuto]],ISBLANK(UDE_Truth[[#This Row],[zähltNichtGrund]])),1,0)</f>
        <v>0</v>
      </c>
    </row>
    <row r="438" spans="1:20" x14ac:dyDescent="0.25">
      <c r="A438">
        <v>53924</v>
      </c>
      <c r="B438" t="s">
        <v>5552</v>
      </c>
      <c r="C438" t="s">
        <v>7429</v>
      </c>
      <c r="D438" t="s">
        <v>7430</v>
      </c>
      <c r="E438" t="s">
        <v>6625</v>
      </c>
      <c r="F438" t="s">
        <v>6595</v>
      </c>
      <c r="G438" t="s">
        <v>80</v>
      </c>
      <c r="H438" t="b">
        <f>LEN(UDE_Truth[[#This Row],[Position]])=0</f>
        <v>0</v>
      </c>
      <c r="I438" t="b">
        <f>LEN(UDE_Truth[[#This Row],[Institut]])=0</f>
        <v>0</v>
      </c>
      <c r="J438" t="b">
        <f>NOT(OR(ISNUMBER(SEARCH("wiss.",UDE_Truth[[#This Row],[Position]])),ISNUMBER(SEARCH("wissenschaftl",UDE_Truth[[#This Row],[Position]])),ISNUMBER(SEARCH("professor",UDE_Truth[[#This Row],[Position]]))))</f>
        <v>0</v>
      </c>
      <c r="K438" t="b">
        <f>OR(ISNUMBER(SEARCH("sachbearb",UDE_Truth[[#This Row],[Position]])),ISNUMBER(SEARCH("sachgebiet",UDE_Truth[[#This Row],[Position]])))</f>
        <v>0</v>
      </c>
      <c r="L438" t="b">
        <f>ISNUMBER(SEARCH("Universitätsbibliothek",UDE_Truth[[#This Row],[Position]]))</f>
        <v>0</v>
      </c>
      <c r="M438">
        <f>IF(COUNTIF(UDE_Found[Name],UDE_Truth[[#This Row],[Name]])=0,0,1)</f>
        <v>1</v>
      </c>
      <c r="N438">
        <f>IF(OR(UDE_Truth[[#This Row],[ohnePosition]],AND(UDE_Truth[[#This Row],[ohneInstitut]],UDE_Truth[[#This Row],[ohneWissPos]]),UDE_Truth[[#This Row],[Sachbearbeiter]],UDE_Truth[[#This Row],[Bibliothek]]),0,1)</f>
        <v>1</v>
      </c>
      <c r="O438">
        <f>IF(UDE_Truth[[#This Row],[zählt]],IF(ISBLANK(UDE_Truth[[#This Row],[dochGefundenGrund]]),UDE_Truth[[#This Row],[Gefunden]],1),"")</f>
        <v>1</v>
      </c>
      <c r="P438">
        <f>IF(AND(UDE_Truth[[#This Row],[zähltAuto]],ISBLANK(UDE_Truth[[#This Row],[zähltNichtGrund]])),1,0)</f>
        <v>1</v>
      </c>
    </row>
    <row r="439" spans="1:20" x14ac:dyDescent="0.25">
      <c r="A439">
        <v>49375</v>
      </c>
      <c r="B439" t="s">
        <v>5555</v>
      </c>
      <c r="C439" t="s">
        <v>7431</v>
      </c>
      <c r="D439" t="s">
        <v>7432</v>
      </c>
      <c r="E439" t="s">
        <v>7433</v>
      </c>
      <c r="F439" t="s">
        <v>7434</v>
      </c>
      <c r="G439" t="s">
        <v>80</v>
      </c>
      <c r="H439" t="b">
        <f>LEN(UDE_Truth[[#This Row],[Position]])=0</f>
        <v>0</v>
      </c>
      <c r="I439" t="b">
        <f>LEN(UDE_Truth[[#This Row],[Institut]])=0</f>
        <v>0</v>
      </c>
      <c r="J439" t="b">
        <f>NOT(OR(ISNUMBER(SEARCH("wiss.",UDE_Truth[[#This Row],[Position]])),ISNUMBER(SEARCH("wissenschaftl",UDE_Truth[[#This Row],[Position]])),ISNUMBER(SEARCH("professor",UDE_Truth[[#This Row],[Position]]))))</f>
        <v>0</v>
      </c>
      <c r="K439" t="b">
        <f>OR(ISNUMBER(SEARCH("sachbearb",UDE_Truth[[#This Row],[Position]])),ISNUMBER(SEARCH("sachgebiet",UDE_Truth[[#This Row],[Position]])))</f>
        <v>0</v>
      </c>
      <c r="L439" t="b">
        <f>ISNUMBER(SEARCH("Universitätsbibliothek",UDE_Truth[[#This Row],[Position]]))</f>
        <v>0</v>
      </c>
      <c r="M439">
        <f>IF(COUNTIF(UDE_Found[Name],UDE_Truth[[#This Row],[Name]])=0,0,1)</f>
        <v>1</v>
      </c>
      <c r="N439">
        <f>IF(OR(UDE_Truth[[#This Row],[ohnePosition]],AND(UDE_Truth[[#This Row],[ohneInstitut]],UDE_Truth[[#This Row],[ohneWissPos]]),UDE_Truth[[#This Row],[Sachbearbeiter]],UDE_Truth[[#This Row],[Bibliothek]]),0,1)</f>
        <v>1</v>
      </c>
      <c r="O439">
        <f>IF(UDE_Truth[[#This Row],[zählt]],IF(ISBLANK(UDE_Truth[[#This Row],[dochGefundenGrund]]),UDE_Truth[[#This Row],[Gefunden]],1),"")</f>
        <v>1</v>
      </c>
      <c r="P439">
        <f>IF(AND(UDE_Truth[[#This Row],[zähltAuto]],ISBLANK(UDE_Truth[[#This Row],[zähltNichtGrund]])),1,0)</f>
        <v>1</v>
      </c>
    </row>
    <row r="440" spans="1:20" x14ac:dyDescent="0.25">
      <c r="A440">
        <v>53679</v>
      </c>
      <c r="B440" t="s">
        <v>5557</v>
      </c>
      <c r="C440" t="s">
        <v>5558</v>
      </c>
      <c r="D440" t="s">
        <v>7367</v>
      </c>
      <c r="E440" t="s">
        <v>6394</v>
      </c>
      <c r="F440" t="s">
        <v>7435</v>
      </c>
      <c r="G440" t="s">
        <v>2</v>
      </c>
      <c r="H440" t="b">
        <f>LEN(UDE_Truth[[#This Row],[Position]])=0</f>
        <v>0</v>
      </c>
      <c r="I440" t="b">
        <f>LEN(UDE_Truth[[#This Row],[Institut]])=0</f>
        <v>0</v>
      </c>
      <c r="J440" t="b">
        <f>NOT(OR(ISNUMBER(SEARCH("wiss.",UDE_Truth[[#This Row],[Position]])),ISNUMBER(SEARCH("wissenschaftl",UDE_Truth[[#This Row],[Position]])),ISNUMBER(SEARCH("professor",UDE_Truth[[#This Row],[Position]]))))</f>
        <v>1</v>
      </c>
      <c r="K440" t="b">
        <f>OR(ISNUMBER(SEARCH("sachbearb",UDE_Truth[[#This Row],[Position]])),ISNUMBER(SEARCH("sachgebiet",UDE_Truth[[#This Row],[Position]])))</f>
        <v>1</v>
      </c>
      <c r="L440" t="b">
        <f>ISNUMBER(SEARCH("Universitätsbibliothek",UDE_Truth[[#This Row],[Position]]))</f>
        <v>0</v>
      </c>
      <c r="M440">
        <f>IF(COUNTIF(UDE_Found[Name],UDE_Truth[[#This Row],[Name]])=0,0,1)</f>
        <v>1</v>
      </c>
      <c r="N440">
        <f>IF(OR(UDE_Truth[[#This Row],[ohnePosition]],AND(UDE_Truth[[#This Row],[ohneInstitut]],UDE_Truth[[#This Row],[ohneWissPos]]),UDE_Truth[[#This Row],[Sachbearbeiter]],UDE_Truth[[#This Row],[Bibliothek]]),0,1)</f>
        <v>0</v>
      </c>
      <c r="O440" t="str">
        <f>IF(UDE_Truth[[#This Row],[zählt]],IF(ISBLANK(UDE_Truth[[#This Row],[dochGefundenGrund]]),UDE_Truth[[#This Row],[Gefunden]],1),"")</f>
        <v/>
      </c>
      <c r="P440">
        <f>IF(AND(UDE_Truth[[#This Row],[zähltAuto]],ISBLANK(UDE_Truth[[#This Row],[zähltNichtGrund]])),1,0)</f>
        <v>0</v>
      </c>
    </row>
    <row r="441" spans="1:20" x14ac:dyDescent="0.25">
      <c r="A441">
        <v>48772</v>
      </c>
      <c r="B441" t="s">
        <v>7436</v>
      </c>
      <c r="C441" t="s">
        <v>7437</v>
      </c>
      <c r="D441" t="s">
        <v>7438</v>
      </c>
      <c r="E441" t="s">
        <v>7439</v>
      </c>
      <c r="F441" t="s">
        <v>7440</v>
      </c>
      <c r="G441" t="s">
        <v>0</v>
      </c>
      <c r="H441" t="b">
        <f>LEN(UDE_Truth[[#This Row],[Position]])=0</f>
        <v>0</v>
      </c>
      <c r="I441" t="b">
        <f>LEN(UDE_Truth[[#This Row],[Institut]])=0</f>
        <v>0</v>
      </c>
      <c r="J441" t="b">
        <f>NOT(OR(ISNUMBER(SEARCH("wiss.",UDE_Truth[[#This Row],[Position]])),ISNUMBER(SEARCH("wissenschaftl",UDE_Truth[[#This Row],[Position]])),ISNUMBER(SEARCH("professor",UDE_Truth[[#This Row],[Position]]))))</f>
        <v>1</v>
      </c>
      <c r="K441" t="b">
        <f>OR(ISNUMBER(SEARCH("sachbearb",UDE_Truth[[#This Row],[Position]])),ISNUMBER(SEARCH("sachgebiet",UDE_Truth[[#This Row],[Position]])))</f>
        <v>0</v>
      </c>
      <c r="L441" t="b">
        <f>ISNUMBER(SEARCH("Universitätsbibliothek",UDE_Truth[[#This Row],[Position]]))</f>
        <v>0</v>
      </c>
      <c r="M441">
        <f>IF(COUNTIF(UDE_Found[Name],UDE_Truth[[#This Row],[Name]])=0,0,1)</f>
        <v>0</v>
      </c>
      <c r="N441">
        <f>IF(OR(UDE_Truth[[#This Row],[ohnePosition]],AND(UDE_Truth[[#This Row],[ohneInstitut]],UDE_Truth[[#This Row],[ohneWissPos]]),UDE_Truth[[#This Row],[Sachbearbeiter]],UDE_Truth[[#This Row],[Bibliothek]]),0,1)</f>
        <v>1</v>
      </c>
      <c r="O441" t="str">
        <f>IF(UDE_Truth[[#This Row],[zählt]],IF(ISBLANK(UDE_Truth[[#This Row],[dochGefundenGrund]]),UDE_Truth[[#This Row],[Gefunden]],1),"")</f>
        <v/>
      </c>
      <c r="P441">
        <f>IF(AND(UDE_Truth[[#This Row],[zähltAuto]],ISBLANK(UDE_Truth[[#This Row],[zähltNichtGrund]])),1,0)</f>
        <v>0</v>
      </c>
      <c r="Q441" t="s">
        <v>8109</v>
      </c>
    </row>
    <row r="442" spans="1:20" x14ac:dyDescent="0.25">
      <c r="A442">
        <v>50840</v>
      </c>
      <c r="B442" t="s">
        <v>5561</v>
      </c>
      <c r="C442" t="s">
        <v>5562</v>
      </c>
      <c r="D442" t="s">
        <v>7441</v>
      </c>
      <c r="E442" t="s">
        <v>6600</v>
      </c>
      <c r="F442" t="s">
        <v>7368</v>
      </c>
      <c r="G442" t="s">
        <v>2</v>
      </c>
      <c r="H442" t="b">
        <f>LEN(UDE_Truth[[#This Row],[Position]])=0</f>
        <v>0</v>
      </c>
      <c r="I442" t="b">
        <f>LEN(UDE_Truth[[#This Row],[Institut]])=0</f>
        <v>0</v>
      </c>
      <c r="J442" t="b">
        <f>NOT(OR(ISNUMBER(SEARCH("wiss.",UDE_Truth[[#This Row],[Position]])),ISNUMBER(SEARCH("wissenschaftl",UDE_Truth[[#This Row],[Position]])),ISNUMBER(SEARCH("professor",UDE_Truth[[#This Row],[Position]]))))</f>
        <v>1</v>
      </c>
      <c r="K442" t="b">
        <f>OR(ISNUMBER(SEARCH("sachbearb",UDE_Truth[[#This Row],[Position]])),ISNUMBER(SEARCH("sachgebiet",UDE_Truth[[#This Row],[Position]])))</f>
        <v>1</v>
      </c>
      <c r="L442" t="b">
        <f>ISNUMBER(SEARCH("Universitätsbibliothek",UDE_Truth[[#This Row],[Position]]))</f>
        <v>0</v>
      </c>
      <c r="M442">
        <f>IF(COUNTIF(UDE_Found[Name],UDE_Truth[[#This Row],[Name]])=0,0,1)</f>
        <v>1</v>
      </c>
      <c r="N442">
        <f>IF(OR(UDE_Truth[[#This Row],[ohnePosition]],AND(UDE_Truth[[#This Row],[ohneInstitut]],UDE_Truth[[#This Row],[ohneWissPos]]),UDE_Truth[[#This Row],[Sachbearbeiter]],UDE_Truth[[#This Row],[Bibliothek]]),0,1)</f>
        <v>0</v>
      </c>
      <c r="O442" t="str">
        <f>IF(UDE_Truth[[#This Row],[zählt]],IF(ISBLANK(UDE_Truth[[#This Row],[dochGefundenGrund]]),UDE_Truth[[#This Row],[Gefunden]],1),"")</f>
        <v/>
      </c>
      <c r="P442">
        <f>IF(AND(UDE_Truth[[#This Row],[zähltAuto]],ISBLANK(UDE_Truth[[#This Row],[zähltNichtGrund]])),1,0)</f>
        <v>0</v>
      </c>
    </row>
    <row r="443" spans="1:20" x14ac:dyDescent="0.25">
      <c r="A443">
        <v>10380</v>
      </c>
      <c r="B443" t="s">
        <v>5563</v>
      </c>
      <c r="C443" t="s">
        <v>5564</v>
      </c>
      <c r="D443" t="s">
        <v>5565</v>
      </c>
      <c r="E443" t="s">
        <v>7442</v>
      </c>
      <c r="F443" t="s">
        <v>7443</v>
      </c>
      <c r="G443" t="s">
        <v>0</v>
      </c>
      <c r="H443" t="b">
        <f>LEN(UDE_Truth[[#This Row],[Position]])=0</f>
        <v>0</v>
      </c>
      <c r="I443" t="b">
        <f>LEN(UDE_Truth[[#This Row],[Institut]])=0</f>
        <v>0</v>
      </c>
      <c r="J443" t="b">
        <f>NOT(OR(ISNUMBER(SEARCH("wiss.",UDE_Truth[[#This Row],[Position]])),ISNUMBER(SEARCH("wissenschaftl",UDE_Truth[[#This Row],[Position]])),ISNUMBER(SEARCH("professor",UDE_Truth[[#This Row],[Position]]))))</f>
        <v>0</v>
      </c>
      <c r="K443" t="b">
        <f>OR(ISNUMBER(SEARCH("sachbearb",UDE_Truth[[#This Row],[Position]])),ISNUMBER(SEARCH("sachgebiet",UDE_Truth[[#This Row],[Position]])))</f>
        <v>0</v>
      </c>
      <c r="L443" t="b">
        <f>ISNUMBER(SEARCH("Universitätsbibliothek",UDE_Truth[[#This Row],[Position]]))</f>
        <v>0</v>
      </c>
      <c r="M443">
        <f>IF(COUNTIF(UDE_Found[Name],UDE_Truth[[#This Row],[Name]])=0,0,1)</f>
        <v>1</v>
      </c>
      <c r="N443">
        <f>IF(OR(UDE_Truth[[#This Row],[ohnePosition]],AND(UDE_Truth[[#This Row],[ohneInstitut]],UDE_Truth[[#This Row],[ohneWissPos]]),UDE_Truth[[#This Row],[Sachbearbeiter]],UDE_Truth[[#This Row],[Bibliothek]]),0,1)</f>
        <v>1</v>
      </c>
      <c r="O443">
        <f>IF(UDE_Truth[[#This Row],[zählt]],IF(ISBLANK(UDE_Truth[[#This Row],[dochGefundenGrund]]),UDE_Truth[[#This Row],[Gefunden]],1),"")</f>
        <v>1</v>
      </c>
      <c r="P443">
        <f>IF(AND(UDE_Truth[[#This Row],[zähltAuto]],ISBLANK(UDE_Truth[[#This Row],[zähltNichtGrund]])),1,0)</f>
        <v>1</v>
      </c>
    </row>
    <row r="444" spans="1:20" x14ac:dyDescent="0.25">
      <c r="A444">
        <v>11560</v>
      </c>
      <c r="B444" t="s">
        <v>7444</v>
      </c>
      <c r="C444" t="s">
        <v>7445</v>
      </c>
      <c r="D444" t="s">
        <v>2</v>
      </c>
      <c r="E444" t="s">
        <v>2</v>
      </c>
      <c r="F444" t="s">
        <v>2</v>
      </c>
      <c r="G444" t="s">
        <v>354</v>
      </c>
      <c r="H444" t="b">
        <f>LEN(UDE_Truth[[#This Row],[Position]])=0</f>
        <v>1</v>
      </c>
      <c r="I444" t="b">
        <f>LEN(UDE_Truth[[#This Row],[Institut]])=0</f>
        <v>1</v>
      </c>
      <c r="J444" t="b">
        <f>NOT(OR(ISNUMBER(SEARCH("wiss.",UDE_Truth[[#This Row],[Position]])),ISNUMBER(SEARCH("wissenschaftl",UDE_Truth[[#This Row],[Position]])),ISNUMBER(SEARCH("professor",UDE_Truth[[#This Row],[Position]]))))</f>
        <v>1</v>
      </c>
      <c r="K444" t="b">
        <f>OR(ISNUMBER(SEARCH("sachbearb",UDE_Truth[[#This Row],[Position]])),ISNUMBER(SEARCH("sachgebiet",UDE_Truth[[#This Row],[Position]])))</f>
        <v>0</v>
      </c>
      <c r="L444" t="b">
        <f>ISNUMBER(SEARCH("Universitätsbibliothek",UDE_Truth[[#This Row],[Position]]))</f>
        <v>0</v>
      </c>
      <c r="M444">
        <f>IF(COUNTIF(UDE_Found[Name],UDE_Truth[[#This Row],[Name]])=0,0,1)</f>
        <v>0</v>
      </c>
      <c r="N444">
        <f>IF(OR(UDE_Truth[[#This Row],[ohnePosition]],AND(UDE_Truth[[#This Row],[ohneInstitut]],UDE_Truth[[#This Row],[ohneWissPos]]),UDE_Truth[[#This Row],[Sachbearbeiter]],UDE_Truth[[#This Row],[Bibliothek]]),0,1)</f>
        <v>0</v>
      </c>
      <c r="O444" t="str">
        <f>IF(UDE_Truth[[#This Row],[zählt]],IF(ISBLANK(UDE_Truth[[#This Row],[dochGefundenGrund]]),UDE_Truth[[#This Row],[Gefunden]],1),"")</f>
        <v/>
      </c>
      <c r="P444">
        <f>IF(AND(UDE_Truth[[#This Row],[zähltAuto]],ISBLANK(UDE_Truth[[#This Row],[zähltNichtGrund]])),1,0)</f>
        <v>0</v>
      </c>
    </row>
    <row r="445" spans="1:20" x14ac:dyDescent="0.25">
      <c r="A445">
        <v>54289</v>
      </c>
      <c r="B445" t="s">
        <v>5567</v>
      </c>
      <c r="C445" t="s">
        <v>5568</v>
      </c>
      <c r="D445" t="s">
        <v>2</v>
      </c>
      <c r="E445" t="s">
        <v>7446</v>
      </c>
      <c r="F445" t="s">
        <v>7447</v>
      </c>
      <c r="G445" t="s">
        <v>3631</v>
      </c>
      <c r="H445" t="b">
        <f>LEN(UDE_Truth[[#This Row],[Position]])=0</f>
        <v>0</v>
      </c>
      <c r="I445" t="b">
        <f>LEN(UDE_Truth[[#This Row],[Institut]])=0</f>
        <v>0</v>
      </c>
      <c r="J445" t="b">
        <f>NOT(OR(ISNUMBER(SEARCH("wiss.",UDE_Truth[[#This Row],[Position]])),ISNUMBER(SEARCH("wissenschaftl",UDE_Truth[[#This Row],[Position]])),ISNUMBER(SEARCH("professor",UDE_Truth[[#This Row],[Position]]))))</f>
        <v>1</v>
      </c>
      <c r="K445" t="b">
        <f>OR(ISNUMBER(SEARCH("sachbearb",UDE_Truth[[#This Row],[Position]])),ISNUMBER(SEARCH("sachgebiet",UDE_Truth[[#This Row],[Position]])))</f>
        <v>0</v>
      </c>
      <c r="L445" t="b">
        <f>ISNUMBER(SEARCH("Universitätsbibliothek",UDE_Truth[[#This Row],[Position]]))</f>
        <v>0</v>
      </c>
      <c r="M445">
        <f>IF(COUNTIF(UDE_Found[Name],UDE_Truth[[#This Row],[Name]])=0,0,1)</f>
        <v>1</v>
      </c>
      <c r="N445">
        <f>IF(OR(UDE_Truth[[#This Row],[ohnePosition]],AND(UDE_Truth[[#This Row],[ohneInstitut]],UDE_Truth[[#This Row],[ohneWissPos]]),UDE_Truth[[#This Row],[Sachbearbeiter]],UDE_Truth[[#This Row],[Bibliothek]]),0,1)</f>
        <v>1</v>
      </c>
      <c r="O445">
        <f>IF(UDE_Truth[[#This Row],[zählt]],IF(ISBLANK(UDE_Truth[[#This Row],[dochGefundenGrund]]),UDE_Truth[[#This Row],[Gefunden]],1),"")</f>
        <v>1</v>
      </c>
      <c r="P445">
        <f>IF(AND(UDE_Truth[[#This Row],[zähltAuto]],ISBLANK(UDE_Truth[[#This Row],[zähltNichtGrund]])),1,0)</f>
        <v>1</v>
      </c>
    </row>
    <row r="446" spans="1:20" x14ac:dyDescent="0.25">
      <c r="A446">
        <v>52833</v>
      </c>
      <c r="B446" t="s">
        <v>7448</v>
      </c>
      <c r="C446" t="s">
        <v>6284</v>
      </c>
      <c r="D446" t="s">
        <v>2</v>
      </c>
      <c r="E446" t="s">
        <v>2</v>
      </c>
      <c r="F446" t="s">
        <v>2</v>
      </c>
      <c r="G446" t="s">
        <v>2</v>
      </c>
      <c r="H446" t="b">
        <f>LEN(UDE_Truth[[#This Row],[Position]])=0</f>
        <v>1</v>
      </c>
      <c r="I446" t="b">
        <f>LEN(UDE_Truth[[#This Row],[Institut]])=0</f>
        <v>1</v>
      </c>
      <c r="J446" t="b">
        <f>NOT(OR(ISNUMBER(SEARCH("wiss.",UDE_Truth[[#This Row],[Position]])),ISNUMBER(SEARCH("wissenschaftl",UDE_Truth[[#This Row],[Position]])),ISNUMBER(SEARCH("professor",UDE_Truth[[#This Row],[Position]]))))</f>
        <v>1</v>
      </c>
      <c r="K446" t="b">
        <f>OR(ISNUMBER(SEARCH("sachbearb",UDE_Truth[[#This Row],[Position]])),ISNUMBER(SEARCH("sachgebiet",UDE_Truth[[#This Row],[Position]])))</f>
        <v>0</v>
      </c>
      <c r="L446" t="b">
        <f>ISNUMBER(SEARCH("Universitätsbibliothek",UDE_Truth[[#This Row],[Position]]))</f>
        <v>0</v>
      </c>
      <c r="M446">
        <f>IF(COUNTIF(UDE_Found[Name],UDE_Truth[[#This Row],[Name]])=0,0,1)</f>
        <v>0</v>
      </c>
      <c r="N446">
        <f>IF(OR(UDE_Truth[[#This Row],[ohnePosition]],AND(UDE_Truth[[#This Row],[ohneInstitut]],UDE_Truth[[#This Row],[ohneWissPos]]),UDE_Truth[[#This Row],[Sachbearbeiter]],UDE_Truth[[#This Row],[Bibliothek]]),0,1)</f>
        <v>0</v>
      </c>
      <c r="O446" t="str">
        <f>IF(UDE_Truth[[#This Row],[zählt]],IF(ISBLANK(UDE_Truth[[#This Row],[dochGefundenGrund]]),UDE_Truth[[#This Row],[Gefunden]],1),"")</f>
        <v/>
      </c>
      <c r="P446">
        <f>IF(AND(UDE_Truth[[#This Row],[zähltAuto]],ISBLANK(UDE_Truth[[#This Row],[zähltNichtGrund]])),1,0)</f>
        <v>0</v>
      </c>
    </row>
    <row r="447" spans="1:20" x14ac:dyDescent="0.25">
      <c r="A447">
        <v>53669</v>
      </c>
      <c r="B447" t="s">
        <v>5570</v>
      </c>
      <c r="C447" t="s">
        <v>7449</v>
      </c>
      <c r="D447" t="s">
        <v>2</v>
      </c>
      <c r="E447" t="s">
        <v>7450</v>
      </c>
      <c r="F447" t="s">
        <v>7451</v>
      </c>
      <c r="G447" t="s">
        <v>80</v>
      </c>
      <c r="H447" t="b">
        <f>LEN(UDE_Truth[[#This Row],[Position]])=0</f>
        <v>0</v>
      </c>
      <c r="I447" t="b">
        <f>LEN(UDE_Truth[[#This Row],[Institut]])=0</f>
        <v>0</v>
      </c>
      <c r="J447" t="b">
        <f>NOT(OR(ISNUMBER(SEARCH("wiss.",UDE_Truth[[#This Row],[Position]])),ISNUMBER(SEARCH("wissenschaftl",UDE_Truth[[#This Row],[Position]])),ISNUMBER(SEARCH("professor",UDE_Truth[[#This Row],[Position]]))))</f>
        <v>1</v>
      </c>
      <c r="K447" t="b">
        <f>OR(ISNUMBER(SEARCH("sachbearb",UDE_Truth[[#This Row],[Position]])),ISNUMBER(SEARCH("sachgebiet",UDE_Truth[[#This Row],[Position]])))</f>
        <v>0</v>
      </c>
      <c r="L447" t="b">
        <f>ISNUMBER(SEARCH("Universitätsbibliothek",UDE_Truth[[#This Row],[Position]]))</f>
        <v>0</v>
      </c>
      <c r="M447">
        <f>IF(COUNTIF(UDE_Found[Name],UDE_Truth[[#This Row],[Name]])=0,0,1)</f>
        <v>1</v>
      </c>
      <c r="N447">
        <f>IF(OR(UDE_Truth[[#This Row],[ohnePosition]],AND(UDE_Truth[[#This Row],[ohneInstitut]],UDE_Truth[[#This Row],[ohneWissPos]]),UDE_Truth[[#This Row],[Sachbearbeiter]],UDE_Truth[[#This Row],[Bibliothek]]),0,1)</f>
        <v>1</v>
      </c>
      <c r="O447">
        <f>IF(UDE_Truth[[#This Row],[zählt]],IF(ISBLANK(UDE_Truth[[#This Row],[dochGefundenGrund]]),UDE_Truth[[#This Row],[Gefunden]],1),"")</f>
        <v>1</v>
      </c>
      <c r="P447">
        <f>IF(AND(UDE_Truth[[#This Row],[zähltAuto]],ISBLANK(UDE_Truth[[#This Row],[zähltNichtGrund]])),1,0)</f>
        <v>1</v>
      </c>
    </row>
    <row r="448" spans="1:20" x14ac:dyDescent="0.25">
      <c r="A448">
        <v>58968</v>
      </c>
      <c r="B448" t="s">
        <v>7452</v>
      </c>
      <c r="C448" t="s">
        <v>7453</v>
      </c>
      <c r="D448" t="s">
        <v>7454</v>
      </c>
      <c r="E448" t="s">
        <v>7455</v>
      </c>
      <c r="F448" t="s">
        <v>7456</v>
      </c>
      <c r="G448" t="s">
        <v>0</v>
      </c>
      <c r="H448" t="b">
        <f>LEN(UDE_Truth[[#This Row],[Position]])=0</f>
        <v>0</v>
      </c>
      <c r="I448" t="b">
        <f>LEN(UDE_Truth[[#This Row],[Institut]])=0</f>
        <v>0</v>
      </c>
      <c r="J448" t="b">
        <f>NOT(OR(ISNUMBER(SEARCH("wiss.",UDE_Truth[[#This Row],[Position]])),ISNUMBER(SEARCH("wissenschaftl",UDE_Truth[[#This Row],[Position]])),ISNUMBER(SEARCH("professor",UDE_Truth[[#This Row],[Position]]))))</f>
        <v>1</v>
      </c>
      <c r="K448" t="b">
        <f>OR(ISNUMBER(SEARCH("sachbearb",UDE_Truth[[#This Row],[Position]])),ISNUMBER(SEARCH("sachgebiet",UDE_Truth[[#This Row],[Position]])))</f>
        <v>0</v>
      </c>
      <c r="L448" t="b">
        <f>ISNUMBER(SEARCH("Universitätsbibliothek",UDE_Truth[[#This Row],[Position]]))</f>
        <v>0</v>
      </c>
      <c r="M448">
        <f>IF(COUNTIF(UDE_Found[Name],UDE_Truth[[#This Row],[Name]])=0,0,1)</f>
        <v>0</v>
      </c>
      <c r="N448">
        <f>IF(OR(UDE_Truth[[#This Row],[ohnePosition]],AND(UDE_Truth[[#This Row],[ohneInstitut]],UDE_Truth[[#This Row],[ohneWissPos]]),UDE_Truth[[#This Row],[Sachbearbeiter]],UDE_Truth[[#This Row],[Bibliothek]]),0,1)</f>
        <v>1</v>
      </c>
      <c r="O448" t="str">
        <f>IF(UDE_Truth[[#This Row],[zählt]],IF(ISBLANK(UDE_Truth[[#This Row],[dochGefundenGrund]]),UDE_Truth[[#This Row],[Gefunden]],1),"")</f>
        <v/>
      </c>
      <c r="P448">
        <f>IF(AND(UDE_Truth[[#This Row],[zähltAuto]],ISBLANK(UDE_Truth[[#This Row],[zähltNichtGrund]])),1,0)</f>
        <v>0</v>
      </c>
      <c r="Q448" t="s">
        <v>8270</v>
      </c>
      <c r="T448" t="s">
        <v>8297</v>
      </c>
    </row>
    <row r="449" spans="1:20" x14ac:dyDescent="0.25">
      <c r="A449">
        <v>47645</v>
      </c>
      <c r="B449" t="s">
        <v>7457</v>
      </c>
      <c r="C449" t="s">
        <v>7458</v>
      </c>
      <c r="D449" t="s">
        <v>6809</v>
      </c>
      <c r="E449" t="s">
        <v>6810</v>
      </c>
      <c r="F449" t="s">
        <v>7459</v>
      </c>
      <c r="G449" t="s">
        <v>2</v>
      </c>
      <c r="H449" t="b">
        <f>LEN(UDE_Truth[[#This Row],[Position]])=0</f>
        <v>0</v>
      </c>
      <c r="I449" t="b">
        <f>LEN(UDE_Truth[[#This Row],[Institut]])=0</f>
        <v>0</v>
      </c>
      <c r="J449" t="b">
        <f>NOT(OR(ISNUMBER(SEARCH("wiss.",UDE_Truth[[#This Row],[Position]])),ISNUMBER(SEARCH("wissenschaftl",UDE_Truth[[#This Row],[Position]])),ISNUMBER(SEARCH("professor",UDE_Truth[[#This Row],[Position]]))))</f>
        <v>1</v>
      </c>
      <c r="K449" t="b">
        <f>OR(ISNUMBER(SEARCH("sachbearb",UDE_Truth[[#This Row],[Position]])),ISNUMBER(SEARCH("sachgebiet",UDE_Truth[[#This Row],[Position]])))</f>
        <v>1</v>
      </c>
      <c r="L449" t="b">
        <f>ISNUMBER(SEARCH("Universitätsbibliothek",UDE_Truth[[#This Row],[Position]]))</f>
        <v>0</v>
      </c>
      <c r="M449">
        <f>IF(COUNTIF(UDE_Found[Name],UDE_Truth[[#This Row],[Name]])=0,0,1)</f>
        <v>0</v>
      </c>
      <c r="N449">
        <f>IF(OR(UDE_Truth[[#This Row],[ohnePosition]],AND(UDE_Truth[[#This Row],[ohneInstitut]],UDE_Truth[[#This Row],[ohneWissPos]]),UDE_Truth[[#This Row],[Sachbearbeiter]],UDE_Truth[[#This Row],[Bibliothek]]),0,1)</f>
        <v>0</v>
      </c>
      <c r="O449" t="str">
        <f>IF(UDE_Truth[[#This Row],[zählt]],IF(ISBLANK(UDE_Truth[[#This Row],[dochGefundenGrund]]),UDE_Truth[[#This Row],[Gefunden]],1),"")</f>
        <v/>
      </c>
      <c r="P449">
        <f>IF(AND(UDE_Truth[[#This Row],[zähltAuto]],ISBLANK(UDE_Truth[[#This Row],[zähltNichtGrund]])),1,0)</f>
        <v>0</v>
      </c>
    </row>
    <row r="450" spans="1:20" x14ac:dyDescent="0.25">
      <c r="A450">
        <v>16000</v>
      </c>
      <c r="B450" t="s">
        <v>7460</v>
      </c>
      <c r="C450" t="s">
        <v>7461</v>
      </c>
      <c r="D450" t="s">
        <v>2</v>
      </c>
      <c r="E450" t="s">
        <v>2</v>
      </c>
      <c r="F450" t="s">
        <v>2</v>
      </c>
      <c r="G450" t="s">
        <v>2</v>
      </c>
      <c r="H450" t="b">
        <f>LEN(UDE_Truth[[#This Row],[Position]])=0</f>
        <v>1</v>
      </c>
      <c r="I450" t="b">
        <f>LEN(UDE_Truth[[#This Row],[Institut]])=0</f>
        <v>1</v>
      </c>
      <c r="J450" t="b">
        <f>NOT(OR(ISNUMBER(SEARCH("wiss.",UDE_Truth[[#This Row],[Position]])),ISNUMBER(SEARCH("wissenschaftl",UDE_Truth[[#This Row],[Position]])),ISNUMBER(SEARCH("professor",UDE_Truth[[#This Row],[Position]]))))</f>
        <v>1</v>
      </c>
      <c r="K450" t="b">
        <f>OR(ISNUMBER(SEARCH("sachbearb",UDE_Truth[[#This Row],[Position]])),ISNUMBER(SEARCH("sachgebiet",UDE_Truth[[#This Row],[Position]])))</f>
        <v>0</v>
      </c>
      <c r="L450" t="b">
        <f>ISNUMBER(SEARCH("Universitätsbibliothek",UDE_Truth[[#This Row],[Position]]))</f>
        <v>0</v>
      </c>
      <c r="M450">
        <f>IF(COUNTIF(UDE_Found[Name],UDE_Truth[[#This Row],[Name]])=0,0,1)</f>
        <v>0</v>
      </c>
      <c r="N450">
        <f>IF(OR(UDE_Truth[[#This Row],[ohnePosition]],AND(UDE_Truth[[#This Row],[ohneInstitut]],UDE_Truth[[#This Row],[ohneWissPos]]),UDE_Truth[[#This Row],[Sachbearbeiter]],UDE_Truth[[#This Row],[Bibliothek]]),0,1)</f>
        <v>0</v>
      </c>
      <c r="O450" t="str">
        <f>IF(UDE_Truth[[#This Row],[zählt]],IF(ISBLANK(UDE_Truth[[#This Row],[dochGefundenGrund]]),UDE_Truth[[#This Row],[Gefunden]],1),"")</f>
        <v/>
      </c>
      <c r="P450">
        <f>IF(AND(UDE_Truth[[#This Row],[zähltAuto]],ISBLANK(UDE_Truth[[#This Row],[zähltNichtGrund]])),1,0)</f>
        <v>0</v>
      </c>
    </row>
    <row r="451" spans="1:20" x14ac:dyDescent="0.25">
      <c r="A451">
        <v>59751</v>
      </c>
      <c r="B451" t="s">
        <v>5581</v>
      </c>
      <c r="C451" t="s">
        <v>7462</v>
      </c>
      <c r="D451" t="s">
        <v>7463</v>
      </c>
      <c r="E451" t="s">
        <v>6229</v>
      </c>
      <c r="F451" t="s">
        <v>6434</v>
      </c>
      <c r="G451" t="s">
        <v>2</v>
      </c>
      <c r="H451" t="b">
        <f>LEN(UDE_Truth[[#This Row],[Position]])=0</f>
        <v>0</v>
      </c>
      <c r="I451" t="b">
        <f>LEN(UDE_Truth[[#This Row],[Institut]])=0</f>
        <v>0</v>
      </c>
      <c r="J451" t="b">
        <f>NOT(OR(ISNUMBER(SEARCH("wiss.",UDE_Truth[[#This Row],[Position]])),ISNUMBER(SEARCH("wissenschaftl",UDE_Truth[[#This Row],[Position]])),ISNUMBER(SEARCH("professor",UDE_Truth[[#This Row],[Position]]))))</f>
        <v>0</v>
      </c>
      <c r="K451" t="b">
        <f>OR(ISNUMBER(SEARCH("sachbearb",UDE_Truth[[#This Row],[Position]])),ISNUMBER(SEARCH("sachgebiet",UDE_Truth[[#This Row],[Position]])))</f>
        <v>0</v>
      </c>
      <c r="L451" t="b">
        <f>ISNUMBER(SEARCH("Universitätsbibliothek",UDE_Truth[[#This Row],[Position]]))</f>
        <v>0</v>
      </c>
      <c r="M451">
        <f>IF(COUNTIF(UDE_Found[Name],UDE_Truth[[#This Row],[Name]])=0,0,1)</f>
        <v>1</v>
      </c>
      <c r="N451">
        <f>IF(OR(UDE_Truth[[#This Row],[ohnePosition]],AND(UDE_Truth[[#This Row],[ohneInstitut]],UDE_Truth[[#This Row],[ohneWissPos]]),UDE_Truth[[#This Row],[Sachbearbeiter]],UDE_Truth[[#This Row],[Bibliothek]]),0,1)</f>
        <v>1</v>
      </c>
      <c r="O451">
        <f>IF(UDE_Truth[[#This Row],[zählt]],IF(ISBLANK(UDE_Truth[[#This Row],[dochGefundenGrund]]),UDE_Truth[[#This Row],[Gefunden]],1),"")</f>
        <v>1</v>
      </c>
      <c r="P451">
        <f>IF(AND(UDE_Truth[[#This Row],[zähltAuto]],ISBLANK(UDE_Truth[[#This Row],[zähltNichtGrund]])),1,0)</f>
        <v>1</v>
      </c>
    </row>
    <row r="452" spans="1:20" x14ac:dyDescent="0.25">
      <c r="A452">
        <v>56348</v>
      </c>
      <c r="B452" t="s">
        <v>7464</v>
      </c>
      <c r="C452" t="s">
        <v>7465</v>
      </c>
      <c r="D452" t="s">
        <v>2</v>
      </c>
      <c r="E452" t="s">
        <v>7466</v>
      </c>
      <c r="F452" t="s">
        <v>7467</v>
      </c>
      <c r="G452" t="s">
        <v>2</v>
      </c>
      <c r="H452" t="b">
        <f>LEN(UDE_Truth[[#This Row],[Position]])=0</f>
        <v>0</v>
      </c>
      <c r="I452" t="b">
        <f>LEN(UDE_Truth[[#This Row],[Institut]])=0</f>
        <v>0</v>
      </c>
      <c r="J452" t="b">
        <f>NOT(OR(ISNUMBER(SEARCH("wiss.",UDE_Truth[[#This Row],[Position]])),ISNUMBER(SEARCH("wissenschaftl",UDE_Truth[[#This Row],[Position]])),ISNUMBER(SEARCH("professor",UDE_Truth[[#This Row],[Position]]))))</f>
        <v>1</v>
      </c>
      <c r="K452" t="b">
        <f>OR(ISNUMBER(SEARCH("sachbearb",UDE_Truth[[#This Row],[Position]])),ISNUMBER(SEARCH("sachgebiet",UDE_Truth[[#This Row],[Position]])))</f>
        <v>0</v>
      </c>
      <c r="L452" t="b">
        <f>ISNUMBER(SEARCH("Universitätsbibliothek",UDE_Truth[[#This Row],[Position]]))</f>
        <v>0</v>
      </c>
      <c r="M452">
        <f>IF(COUNTIF(UDE_Found[Name],UDE_Truth[[#This Row],[Name]])=0,0,1)</f>
        <v>0</v>
      </c>
      <c r="N452">
        <f>IF(OR(UDE_Truth[[#This Row],[ohnePosition]],AND(UDE_Truth[[#This Row],[ohneInstitut]],UDE_Truth[[#This Row],[ohneWissPos]]),UDE_Truth[[#This Row],[Sachbearbeiter]],UDE_Truth[[#This Row],[Bibliothek]]),0,1)</f>
        <v>1</v>
      </c>
      <c r="O452" t="str">
        <f>IF(UDE_Truth[[#This Row],[zählt]],IF(ISBLANK(UDE_Truth[[#This Row],[dochGefundenGrund]]),UDE_Truth[[#This Row],[Gefunden]],1),"")</f>
        <v/>
      </c>
      <c r="P452">
        <f>IF(AND(UDE_Truth[[#This Row],[zähltAuto]],ISBLANK(UDE_Truth[[#This Row],[zähltNichtGrund]])),1,0)</f>
        <v>0</v>
      </c>
      <c r="Q452" t="s">
        <v>8270</v>
      </c>
    </row>
    <row r="453" spans="1:20" x14ac:dyDescent="0.25">
      <c r="A453">
        <v>50342</v>
      </c>
      <c r="B453" t="s">
        <v>7468</v>
      </c>
      <c r="C453" t="s">
        <v>7469</v>
      </c>
      <c r="D453" t="s">
        <v>7470</v>
      </c>
      <c r="E453" t="s">
        <v>7328</v>
      </c>
      <c r="F453" t="s">
        <v>2</v>
      </c>
      <c r="G453" t="s">
        <v>2</v>
      </c>
      <c r="H453" t="b">
        <f>LEN(UDE_Truth[[#This Row],[Position]])=0</f>
        <v>1</v>
      </c>
      <c r="I453" t="b">
        <f>LEN(UDE_Truth[[#This Row],[Institut]])=0</f>
        <v>0</v>
      </c>
      <c r="J453" t="b">
        <f>NOT(OR(ISNUMBER(SEARCH("wiss.",UDE_Truth[[#This Row],[Position]])),ISNUMBER(SEARCH("wissenschaftl",UDE_Truth[[#This Row],[Position]])),ISNUMBER(SEARCH("professor",UDE_Truth[[#This Row],[Position]]))))</f>
        <v>1</v>
      </c>
      <c r="K453" t="b">
        <f>OR(ISNUMBER(SEARCH("sachbearb",UDE_Truth[[#This Row],[Position]])),ISNUMBER(SEARCH("sachgebiet",UDE_Truth[[#This Row],[Position]])))</f>
        <v>0</v>
      </c>
      <c r="L453" t="b">
        <f>ISNUMBER(SEARCH("Universitätsbibliothek",UDE_Truth[[#This Row],[Position]]))</f>
        <v>0</v>
      </c>
      <c r="M453">
        <f>IF(COUNTIF(UDE_Found[Name],UDE_Truth[[#This Row],[Name]])=0,0,1)</f>
        <v>0</v>
      </c>
      <c r="N453">
        <f>IF(OR(UDE_Truth[[#This Row],[ohnePosition]],AND(UDE_Truth[[#This Row],[ohneInstitut]],UDE_Truth[[#This Row],[ohneWissPos]]),UDE_Truth[[#This Row],[Sachbearbeiter]],UDE_Truth[[#This Row],[Bibliothek]]),0,1)</f>
        <v>0</v>
      </c>
      <c r="O453" t="str">
        <f>IF(UDE_Truth[[#This Row],[zählt]],IF(ISBLANK(UDE_Truth[[#This Row],[dochGefundenGrund]]),UDE_Truth[[#This Row],[Gefunden]],1),"")</f>
        <v/>
      </c>
      <c r="P453">
        <f>IF(AND(UDE_Truth[[#This Row],[zähltAuto]],ISBLANK(UDE_Truth[[#This Row],[zähltNichtGrund]])),1,0)</f>
        <v>0</v>
      </c>
    </row>
    <row r="454" spans="1:20" x14ac:dyDescent="0.25">
      <c r="A454">
        <v>47952</v>
      </c>
      <c r="B454" t="s">
        <v>7471</v>
      </c>
      <c r="C454" t="s">
        <v>7472</v>
      </c>
      <c r="D454" t="s">
        <v>2</v>
      </c>
      <c r="E454" t="s">
        <v>2</v>
      </c>
      <c r="F454" t="s">
        <v>6885</v>
      </c>
      <c r="G454" t="s">
        <v>2</v>
      </c>
      <c r="H454" t="b">
        <f>LEN(UDE_Truth[[#This Row],[Position]])=0</f>
        <v>0</v>
      </c>
      <c r="I454" t="b">
        <f>LEN(UDE_Truth[[#This Row],[Institut]])=0</f>
        <v>1</v>
      </c>
      <c r="J454" t="b">
        <f>NOT(OR(ISNUMBER(SEARCH("wiss.",UDE_Truth[[#This Row],[Position]])),ISNUMBER(SEARCH("wissenschaftl",UDE_Truth[[#This Row],[Position]])),ISNUMBER(SEARCH("professor",UDE_Truth[[#This Row],[Position]]))))</f>
        <v>1</v>
      </c>
      <c r="K454" t="b">
        <f>OR(ISNUMBER(SEARCH("sachbearb",UDE_Truth[[#This Row],[Position]])),ISNUMBER(SEARCH("sachgebiet",UDE_Truth[[#This Row],[Position]])))</f>
        <v>1</v>
      </c>
      <c r="L454" t="b">
        <f>ISNUMBER(SEARCH("Universitätsbibliothek",UDE_Truth[[#This Row],[Position]]))</f>
        <v>0</v>
      </c>
      <c r="M454">
        <f>IF(COUNTIF(UDE_Found[Name],UDE_Truth[[#This Row],[Name]])=0,0,1)</f>
        <v>0</v>
      </c>
      <c r="N454">
        <f>IF(OR(UDE_Truth[[#This Row],[ohnePosition]],AND(UDE_Truth[[#This Row],[ohneInstitut]],UDE_Truth[[#This Row],[ohneWissPos]]),UDE_Truth[[#This Row],[Sachbearbeiter]],UDE_Truth[[#This Row],[Bibliothek]]),0,1)</f>
        <v>0</v>
      </c>
      <c r="O454" t="str">
        <f>IF(UDE_Truth[[#This Row],[zählt]],IF(ISBLANK(UDE_Truth[[#This Row],[dochGefundenGrund]]),UDE_Truth[[#This Row],[Gefunden]],1),"")</f>
        <v/>
      </c>
      <c r="P454">
        <f>IF(AND(UDE_Truth[[#This Row],[zähltAuto]],ISBLANK(UDE_Truth[[#This Row],[zähltNichtGrund]])),1,0)</f>
        <v>0</v>
      </c>
    </row>
    <row r="455" spans="1:20" x14ac:dyDescent="0.25">
      <c r="A455">
        <v>56335</v>
      </c>
      <c r="B455" t="s">
        <v>7473</v>
      </c>
      <c r="C455" t="s">
        <v>7474</v>
      </c>
      <c r="D455" t="s">
        <v>2</v>
      </c>
      <c r="E455" t="s">
        <v>7475</v>
      </c>
      <c r="F455" t="s">
        <v>7476</v>
      </c>
      <c r="G455" t="s">
        <v>513</v>
      </c>
      <c r="H455" t="b">
        <f>LEN(UDE_Truth[[#This Row],[Position]])=0</f>
        <v>0</v>
      </c>
      <c r="I455" t="b">
        <f>LEN(UDE_Truth[[#This Row],[Institut]])=0</f>
        <v>0</v>
      </c>
      <c r="J455" t="b">
        <f>NOT(OR(ISNUMBER(SEARCH("wiss.",UDE_Truth[[#This Row],[Position]])),ISNUMBER(SEARCH("wissenschaftl",UDE_Truth[[#This Row],[Position]])),ISNUMBER(SEARCH("professor",UDE_Truth[[#This Row],[Position]]))))</f>
        <v>0</v>
      </c>
      <c r="K455" t="b">
        <f>OR(ISNUMBER(SEARCH("sachbearb",UDE_Truth[[#This Row],[Position]])),ISNUMBER(SEARCH("sachgebiet",UDE_Truth[[#This Row],[Position]])))</f>
        <v>0</v>
      </c>
      <c r="L455" t="b">
        <f>ISNUMBER(SEARCH("Universitätsbibliothek",UDE_Truth[[#This Row],[Position]]))</f>
        <v>0</v>
      </c>
      <c r="M455">
        <f>IF(COUNTIF(UDE_Found[Name],UDE_Truth[[#This Row],[Name]])=0,0,1)</f>
        <v>0</v>
      </c>
      <c r="N455">
        <f>IF(OR(UDE_Truth[[#This Row],[ohnePosition]],AND(UDE_Truth[[#This Row],[ohneInstitut]],UDE_Truth[[#This Row],[ohneWissPos]]),UDE_Truth[[#This Row],[Sachbearbeiter]],UDE_Truth[[#This Row],[Bibliothek]]),0,1)</f>
        <v>1</v>
      </c>
      <c r="O455" t="str">
        <f>IF(UDE_Truth[[#This Row],[zählt]],IF(ISBLANK(UDE_Truth[[#This Row],[dochGefundenGrund]]),UDE_Truth[[#This Row],[Gefunden]],1),"")</f>
        <v/>
      </c>
      <c r="P455">
        <f>IF(AND(UDE_Truth[[#This Row],[zähltAuto]],ISBLANK(UDE_Truth[[#This Row],[zähltNichtGrund]])),1,0)</f>
        <v>0</v>
      </c>
      <c r="Q455" t="s">
        <v>8296</v>
      </c>
    </row>
    <row r="456" spans="1:20" x14ac:dyDescent="0.25">
      <c r="A456">
        <v>60100</v>
      </c>
      <c r="B456" t="s">
        <v>5585</v>
      </c>
      <c r="C456" t="s">
        <v>7477</v>
      </c>
      <c r="D456" t="s">
        <v>7478</v>
      </c>
      <c r="E456" t="s">
        <v>6269</v>
      </c>
      <c r="F456" t="s">
        <v>7479</v>
      </c>
      <c r="G456" t="s">
        <v>2</v>
      </c>
      <c r="H456" t="b">
        <f>LEN(UDE_Truth[[#This Row],[Position]])=0</f>
        <v>0</v>
      </c>
      <c r="I456" t="b">
        <f>LEN(UDE_Truth[[#This Row],[Institut]])=0</f>
        <v>0</v>
      </c>
      <c r="J456" t="b">
        <f>NOT(OR(ISNUMBER(SEARCH("wiss.",UDE_Truth[[#This Row],[Position]])),ISNUMBER(SEARCH("wissenschaftl",UDE_Truth[[#This Row],[Position]])),ISNUMBER(SEARCH("professor",UDE_Truth[[#This Row],[Position]]))))</f>
        <v>1</v>
      </c>
      <c r="K456" t="b">
        <f>OR(ISNUMBER(SEARCH("sachbearb",UDE_Truth[[#This Row],[Position]])),ISNUMBER(SEARCH("sachgebiet",UDE_Truth[[#This Row],[Position]])))</f>
        <v>0</v>
      </c>
      <c r="L456" t="b">
        <f>ISNUMBER(SEARCH("Universitätsbibliothek",UDE_Truth[[#This Row],[Position]]))</f>
        <v>0</v>
      </c>
      <c r="M456">
        <f>IF(COUNTIF(UDE_Found[Name],UDE_Truth[[#This Row],[Name]])=0,0,1)</f>
        <v>1</v>
      </c>
      <c r="N456">
        <f>IF(OR(UDE_Truth[[#This Row],[ohnePosition]],AND(UDE_Truth[[#This Row],[ohneInstitut]],UDE_Truth[[#This Row],[ohneWissPos]]),UDE_Truth[[#This Row],[Sachbearbeiter]],UDE_Truth[[#This Row],[Bibliothek]]),0,1)</f>
        <v>1</v>
      </c>
      <c r="O456">
        <f>IF(UDE_Truth[[#This Row],[zählt]],IF(ISBLANK(UDE_Truth[[#This Row],[dochGefundenGrund]]),UDE_Truth[[#This Row],[Gefunden]],1),"")</f>
        <v>1</v>
      </c>
      <c r="P456">
        <f>IF(AND(UDE_Truth[[#This Row],[zähltAuto]],ISBLANK(UDE_Truth[[#This Row],[zähltNichtGrund]])),1,0)</f>
        <v>1</v>
      </c>
    </row>
    <row r="457" spans="1:20" x14ac:dyDescent="0.25">
      <c r="A457">
        <v>50067</v>
      </c>
      <c r="B457" t="s">
        <v>5588</v>
      </c>
      <c r="C457" t="s">
        <v>5589</v>
      </c>
      <c r="D457" t="s">
        <v>7367</v>
      </c>
      <c r="E457" t="s">
        <v>6394</v>
      </c>
      <c r="F457" t="s">
        <v>7480</v>
      </c>
      <c r="G457" t="s">
        <v>2</v>
      </c>
      <c r="H457" t="b">
        <f>LEN(UDE_Truth[[#This Row],[Position]])=0</f>
        <v>0</v>
      </c>
      <c r="I457" t="b">
        <f>LEN(UDE_Truth[[#This Row],[Institut]])=0</f>
        <v>0</v>
      </c>
      <c r="J457" t="b">
        <f>NOT(OR(ISNUMBER(SEARCH("wiss.",UDE_Truth[[#This Row],[Position]])),ISNUMBER(SEARCH("wissenschaftl",UDE_Truth[[#This Row],[Position]])),ISNUMBER(SEARCH("professor",UDE_Truth[[#This Row],[Position]]))))</f>
        <v>1</v>
      </c>
      <c r="K457" t="b">
        <f>OR(ISNUMBER(SEARCH("sachbearb",UDE_Truth[[#This Row],[Position]])),ISNUMBER(SEARCH("sachgebiet",UDE_Truth[[#This Row],[Position]])))</f>
        <v>1</v>
      </c>
      <c r="L457" t="b">
        <f>ISNUMBER(SEARCH("Universitätsbibliothek",UDE_Truth[[#This Row],[Position]]))</f>
        <v>0</v>
      </c>
      <c r="M457">
        <f>IF(COUNTIF(UDE_Found[Name],UDE_Truth[[#This Row],[Name]])=0,0,1)</f>
        <v>1</v>
      </c>
      <c r="N457">
        <f>IF(OR(UDE_Truth[[#This Row],[ohnePosition]],AND(UDE_Truth[[#This Row],[ohneInstitut]],UDE_Truth[[#This Row],[ohneWissPos]]),UDE_Truth[[#This Row],[Sachbearbeiter]],UDE_Truth[[#This Row],[Bibliothek]]),0,1)</f>
        <v>0</v>
      </c>
      <c r="O457" t="str">
        <f>IF(UDE_Truth[[#This Row],[zählt]],IF(ISBLANK(UDE_Truth[[#This Row],[dochGefundenGrund]]),UDE_Truth[[#This Row],[Gefunden]],1),"")</f>
        <v/>
      </c>
      <c r="P457">
        <f>IF(AND(UDE_Truth[[#This Row],[zähltAuto]],ISBLANK(UDE_Truth[[#This Row],[zähltNichtGrund]])),1,0)</f>
        <v>0</v>
      </c>
    </row>
    <row r="458" spans="1:20" x14ac:dyDescent="0.25">
      <c r="A458">
        <v>50487</v>
      </c>
      <c r="B458" t="s">
        <v>7481</v>
      </c>
      <c r="C458" t="s">
        <v>7482</v>
      </c>
      <c r="D458" t="s">
        <v>7399</v>
      </c>
      <c r="E458" t="s">
        <v>6229</v>
      </c>
      <c r="F458" t="s">
        <v>7405</v>
      </c>
      <c r="G458" t="s">
        <v>7483</v>
      </c>
      <c r="H458" t="b">
        <f>LEN(UDE_Truth[[#This Row],[Position]])=0</f>
        <v>0</v>
      </c>
      <c r="I458" t="b">
        <f>LEN(UDE_Truth[[#This Row],[Institut]])=0</f>
        <v>0</v>
      </c>
      <c r="J458" t="b">
        <f>NOT(OR(ISNUMBER(SEARCH("wiss.",UDE_Truth[[#This Row],[Position]])),ISNUMBER(SEARCH("wissenschaftl",UDE_Truth[[#This Row],[Position]])),ISNUMBER(SEARCH("professor",UDE_Truth[[#This Row],[Position]]))))</f>
        <v>0</v>
      </c>
      <c r="K458" t="b">
        <f>OR(ISNUMBER(SEARCH("sachbearb",UDE_Truth[[#This Row],[Position]])),ISNUMBER(SEARCH("sachgebiet",UDE_Truth[[#This Row],[Position]])))</f>
        <v>0</v>
      </c>
      <c r="L458" t="b">
        <f>ISNUMBER(SEARCH("Universitätsbibliothek",UDE_Truth[[#This Row],[Position]]))</f>
        <v>0</v>
      </c>
      <c r="M458">
        <f>IF(COUNTIF(UDE_Found[Name],UDE_Truth[[#This Row],[Name]])=0,0,1)</f>
        <v>0</v>
      </c>
      <c r="N458">
        <f>IF(OR(UDE_Truth[[#This Row],[ohnePosition]],AND(UDE_Truth[[#This Row],[ohneInstitut]],UDE_Truth[[#This Row],[ohneWissPos]]),UDE_Truth[[#This Row],[Sachbearbeiter]],UDE_Truth[[#This Row],[Bibliothek]]),0,1)</f>
        <v>1</v>
      </c>
      <c r="O458">
        <f>IF(UDE_Truth[[#This Row],[zählt]],IF(ISBLANK(UDE_Truth[[#This Row],[dochGefundenGrund]]),UDE_Truth[[#This Row],[Gefunden]],1),"")</f>
        <v>0</v>
      </c>
      <c r="P458">
        <f>IF(AND(UDE_Truth[[#This Row],[zähltAuto]],ISBLANK(UDE_Truth[[#This Row],[zähltNichtGrund]])),1,0)</f>
        <v>1</v>
      </c>
      <c r="S458" t="s">
        <v>8272</v>
      </c>
      <c r="T458" t="s">
        <v>8325</v>
      </c>
    </row>
    <row r="459" spans="1:20" x14ac:dyDescent="0.25">
      <c r="A459">
        <v>3468</v>
      </c>
      <c r="B459" t="s">
        <v>7484</v>
      </c>
      <c r="C459" t="s">
        <v>7485</v>
      </c>
      <c r="D459" t="s">
        <v>2</v>
      </c>
      <c r="E459" t="s">
        <v>2</v>
      </c>
      <c r="F459" t="s">
        <v>7183</v>
      </c>
      <c r="G459" t="s">
        <v>5365</v>
      </c>
      <c r="H459" t="b">
        <f>LEN(UDE_Truth[[#This Row],[Position]])=0</f>
        <v>0</v>
      </c>
      <c r="I459" t="b">
        <f>LEN(UDE_Truth[[#This Row],[Institut]])=0</f>
        <v>1</v>
      </c>
      <c r="J459" t="b">
        <f>NOT(OR(ISNUMBER(SEARCH("wiss.",UDE_Truth[[#This Row],[Position]])),ISNUMBER(SEARCH("wissenschaftl",UDE_Truth[[#This Row],[Position]])),ISNUMBER(SEARCH("professor",UDE_Truth[[#This Row],[Position]]))))</f>
        <v>0</v>
      </c>
      <c r="K459" t="b">
        <f>OR(ISNUMBER(SEARCH("sachbearb",UDE_Truth[[#This Row],[Position]])),ISNUMBER(SEARCH("sachgebiet",UDE_Truth[[#This Row],[Position]])))</f>
        <v>0</v>
      </c>
      <c r="L459" t="b">
        <f>ISNUMBER(SEARCH("Universitätsbibliothek",UDE_Truth[[#This Row],[Position]]))</f>
        <v>0</v>
      </c>
      <c r="M459">
        <f>IF(COUNTIF(UDE_Found[Name],UDE_Truth[[#This Row],[Name]])=0,0,1)</f>
        <v>0</v>
      </c>
      <c r="N459">
        <f>IF(OR(UDE_Truth[[#This Row],[ohnePosition]],AND(UDE_Truth[[#This Row],[ohneInstitut]],UDE_Truth[[#This Row],[ohneWissPos]]),UDE_Truth[[#This Row],[Sachbearbeiter]],UDE_Truth[[#This Row],[Bibliothek]]),0,1)</f>
        <v>1</v>
      </c>
      <c r="O459" t="str">
        <f>IF(UDE_Truth[[#This Row],[zählt]],IF(ISBLANK(UDE_Truth[[#This Row],[dochGefundenGrund]]),UDE_Truth[[#This Row],[Gefunden]],1),"")</f>
        <v/>
      </c>
      <c r="P459">
        <f>IF(AND(UDE_Truth[[#This Row],[zähltAuto]],ISBLANK(UDE_Truth[[#This Row],[zähltNichtGrund]])),1,0)</f>
        <v>0</v>
      </c>
      <c r="Q459" t="s">
        <v>8274</v>
      </c>
    </row>
    <row r="460" spans="1:20" x14ac:dyDescent="0.25">
      <c r="A460">
        <v>60556</v>
      </c>
      <c r="B460" t="s">
        <v>7486</v>
      </c>
      <c r="C460" t="s">
        <v>7487</v>
      </c>
      <c r="D460" t="s">
        <v>7488</v>
      </c>
      <c r="E460" t="s">
        <v>7489</v>
      </c>
      <c r="F460" t="s">
        <v>7490</v>
      </c>
      <c r="G460" t="s">
        <v>2</v>
      </c>
      <c r="H460" t="b">
        <f>LEN(UDE_Truth[[#This Row],[Position]])=0</f>
        <v>0</v>
      </c>
      <c r="I460" t="b">
        <f>LEN(UDE_Truth[[#This Row],[Institut]])=0</f>
        <v>0</v>
      </c>
      <c r="J460" t="b">
        <f>NOT(OR(ISNUMBER(SEARCH("wiss.",UDE_Truth[[#This Row],[Position]])),ISNUMBER(SEARCH("wissenschaftl",UDE_Truth[[#This Row],[Position]])),ISNUMBER(SEARCH("professor",UDE_Truth[[#This Row],[Position]]))))</f>
        <v>0</v>
      </c>
      <c r="K460" t="b">
        <f>OR(ISNUMBER(SEARCH("sachbearb",UDE_Truth[[#This Row],[Position]])),ISNUMBER(SEARCH("sachgebiet",UDE_Truth[[#This Row],[Position]])))</f>
        <v>0</v>
      </c>
      <c r="L460" t="b">
        <f>ISNUMBER(SEARCH("Universitätsbibliothek",UDE_Truth[[#This Row],[Position]]))</f>
        <v>0</v>
      </c>
      <c r="M460">
        <f>IF(COUNTIF(UDE_Found[Name],UDE_Truth[[#This Row],[Name]])=0,0,1)</f>
        <v>0</v>
      </c>
      <c r="N460">
        <f>IF(OR(UDE_Truth[[#This Row],[ohnePosition]],AND(UDE_Truth[[#This Row],[ohneInstitut]],UDE_Truth[[#This Row],[ohneWissPos]]),UDE_Truth[[#This Row],[Sachbearbeiter]],UDE_Truth[[#This Row],[Bibliothek]]),0,1)</f>
        <v>1</v>
      </c>
      <c r="O460">
        <f>IF(UDE_Truth[[#This Row],[zählt]],IF(ISBLANK(UDE_Truth[[#This Row],[dochGefundenGrund]]),UDE_Truth[[#This Row],[Gefunden]],1),"")</f>
        <v>0</v>
      </c>
      <c r="P460">
        <f>IF(AND(UDE_Truth[[#This Row],[zähltAuto]],ISBLANK(UDE_Truth[[#This Row],[zähltNichtGrund]])),1,0)</f>
        <v>1</v>
      </c>
      <c r="S460" t="s">
        <v>8266</v>
      </c>
      <c r="T460" t="s">
        <v>8326</v>
      </c>
    </row>
    <row r="461" spans="1:20" x14ac:dyDescent="0.25">
      <c r="A461">
        <v>61022</v>
      </c>
      <c r="B461" t="s">
        <v>7491</v>
      </c>
      <c r="C461" t="s">
        <v>7492</v>
      </c>
      <c r="D461" t="s">
        <v>7493</v>
      </c>
      <c r="E461" t="s">
        <v>7494</v>
      </c>
      <c r="F461" t="s">
        <v>7495</v>
      </c>
      <c r="G461" t="s">
        <v>493</v>
      </c>
      <c r="H461" t="b">
        <f>LEN(UDE_Truth[[#This Row],[Position]])=0</f>
        <v>0</v>
      </c>
      <c r="I461" t="b">
        <f>LEN(UDE_Truth[[#This Row],[Institut]])=0</f>
        <v>0</v>
      </c>
      <c r="J461" t="b">
        <f>NOT(OR(ISNUMBER(SEARCH("wiss.",UDE_Truth[[#This Row],[Position]])),ISNUMBER(SEARCH("wissenschaftl",UDE_Truth[[#This Row],[Position]])),ISNUMBER(SEARCH("professor",UDE_Truth[[#This Row],[Position]]))))</f>
        <v>1</v>
      </c>
      <c r="K461" t="b">
        <f>OR(ISNUMBER(SEARCH("sachbearb",UDE_Truth[[#This Row],[Position]])),ISNUMBER(SEARCH("sachgebiet",UDE_Truth[[#This Row],[Position]])))</f>
        <v>0</v>
      </c>
      <c r="L461" t="b">
        <f>ISNUMBER(SEARCH("Universitätsbibliothek",UDE_Truth[[#This Row],[Position]]))</f>
        <v>0</v>
      </c>
      <c r="M461">
        <f>IF(COUNTIF(UDE_Found[Name],UDE_Truth[[#This Row],[Name]])=0,0,1)</f>
        <v>0</v>
      </c>
      <c r="N461">
        <f>IF(OR(UDE_Truth[[#This Row],[ohnePosition]],AND(UDE_Truth[[#This Row],[ohneInstitut]],UDE_Truth[[#This Row],[ohneWissPos]]),UDE_Truth[[#This Row],[Sachbearbeiter]],UDE_Truth[[#This Row],[Bibliothek]]),0,1)</f>
        <v>1</v>
      </c>
      <c r="O461" t="str">
        <f>IF(UDE_Truth[[#This Row],[zählt]],IF(ISBLANK(UDE_Truth[[#This Row],[dochGefundenGrund]]),UDE_Truth[[#This Row],[Gefunden]],1),"")</f>
        <v/>
      </c>
      <c r="P461">
        <f>IF(AND(UDE_Truth[[#This Row],[zähltAuto]],ISBLANK(UDE_Truth[[#This Row],[zähltNichtGrund]])),1,0)</f>
        <v>0</v>
      </c>
      <c r="Q461" t="s">
        <v>8269</v>
      </c>
    </row>
    <row r="462" spans="1:20" x14ac:dyDescent="0.25">
      <c r="A462">
        <v>61072</v>
      </c>
      <c r="B462" t="s">
        <v>7496</v>
      </c>
      <c r="C462" t="s">
        <v>7497</v>
      </c>
      <c r="D462" t="s">
        <v>7498</v>
      </c>
      <c r="E462" t="s">
        <v>6635</v>
      </c>
      <c r="F462" t="s">
        <v>7499</v>
      </c>
      <c r="G462" t="s">
        <v>2</v>
      </c>
      <c r="H462" t="b">
        <f>LEN(UDE_Truth[[#This Row],[Position]])=0</f>
        <v>0</v>
      </c>
      <c r="I462" t="b">
        <f>LEN(UDE_Truth[[#This Row],[Institut]])=0</f>
        <v>0</v>
      </c>
      <c r="J462" t="b">
        <f>NOT(OR(ISNUMBER(SEARCH("wiss.",UDE_Truth[[#This Row],[Position]])),ISNUMBER(SEARCH("wissenschaftl",UDE_Truth[[#This Row],[Position]])),ISNUMBER(SEARCH("professor",UDE_Truth[[#This Row],[Position]]))))</f>
        <v>1</v>
      </c>
      <c r="K462" t="b">
        <f>OR(ISNUMBER(SEARCH("sachbearb",UDE_Truth[[#This Row],[Position]])),ISNUMBER(SEARCH("sachgebiet",UDE_Truth[[#This Row],[Position]])))</f>
        <v>0</v>
      </c>
      <c r="L462" t="b">
        <f>ISNUMBER(SEARCH("Universitätsbibliothek",UDE_Truth[[#This Row],[Position]]))</f>
        <v>0</v>
      </c>
      <c r="M462">
        <f>IF(COUNTIF(UDE_Found[Name],UDE_Truth[[#This Row],[Name]])=0,0,1)</f>
        <v>0</v>
      </c>
      <c r="N462">
        <f>IF(OR(UDE_Truth[[#This Row],[ohnePosition]],AND(UDE_Truth[[#This Row],[ohneInstitut]],UDE_Truth[[#This Row],[ohneWissPos]]),UDE_Truth[[#This Row],[Sachbearbeiter]],UDE_Truth[[#This Row],[Bibliothek]]),0,1)</f>
        <v>1</v>
      </c>
      <c r="O462">
        <f>IF(UDE_Truth[[#This Row],[zählt]],IF(ISBLANK(UDE_Truth[[#This Row],[dochGefundenGrund]]),UDE_Truth[[#This Row],[Gefunden]],1),"")</f>
        <v>0</v>
      </c>
      <c r="P462">
        <f>IF(AND(UDE_Truth[[#This Row],[zähltAuto]],ISBLANK(UDE_Truth[[#This Row],[zähltNichtGrund]])),1,0)</f>
        <v>1</v>
      </c>
      <c r="S462" t="s">
        <v>8104</v>
      </c>
      <c r="T462" t="s">
        <v>8327</v>
      </c>
    </row>
    <row r="463" spans="1:20" x14ac:dyDescent="0.25">
      <c r="A463">
        <v>48423</v>
      </c>
      <c r="B463" t="s">
        <v>7500</v>
      </c>
      <c r="C463" t="s">
        <v>7501</v>
      </c>
      <c r="D463" t="s">
        <v>2</v>
      </c>
      <c r="E463" t="s">
        <v>2</v>
      </c>
      <c r="F463" t="s">
        <v>2</v>
      </c>
      <c r="G463" t="s">
        <v>2</v>
      </c>
      <c r="H463" t="b">
        <f>LEN(UDE_Truth[[#This Row],[Position]])=0</f>
        <v>1</v>
      </c>
      <c r="I463" t="b">
        <f>LEN(UDE_Truth[[#This Row],[Institut]])=0</f>
        <v>1</v>
      </c>
      <c r="J463" t="b">
        <f>NOT(OR(ISNUMBER(SEARCH("wiss.",UDE_Truth[[#This Row],[Position]])),ISNUMBER(SEARCH("wissenschaftl",UDE_Truth[[#This Row],[Position]])),ISNUMBER(SEARCH("professor",UDE_Truth[[#This Row],[Position]]))))</f>
        <v>1</v>
      </c>
      <c r="K463" t="b">
        <f>OR(ISNUMBER(SEARCH("sachbearb",UDE_Truth[[#This Row],[Position]])),ISNUMBER(SEARCH("sachgebiet",UDE_Truth[[#This Row],[Position]])))</f>
        <v>0</v>
      </c>
      <c r="L463" t="b">
        <f>ISNUMBER(SEARCH("Universitätsbibliothek",UDE_Truth[[#This Row],[Position]]))</f>
        <v>0</v>
      </c>
      <c r="M463">
        <f>IF(COUNTIF(UDE_Found[Name],UDE_Truth[[#This Row],[Name]])=0,0,1)</f>
        <v>0</v>
      </c>
      <c r="N463">
        <f>IF(OR(UDE_Truth[[#This Row],[ohnePosition]],AND(UDE_Truth[[#This Row],[ohneInstitut]],UDE_Truth[[#This Row],[ohneWissPos]]),UDE_Truth[[#This Row],[Sachbearbeiter]],UDE_Truth[[#This Row],[Bibliothek]]),0,1)</f>
        <v>0</v>
      </c>
      <c r="O463" t="str">
        <f>IF(UDE_Truth[[#This Row],[zählt]],IF(ISBLANK(UDE_Truth[[#This Row],[dochGefundenGrund]]),UDE_Truth[[#This Row],[Gefunden]],1),"")</f>
        <v/>
      </c>
      <c r="P463">
        <f>IF(AND(UDE_Truth[[#This Row],[zähltAuto]],ISBLANK(UDE_Truth[[#This Row],[zähltNichtGrund]])),1,0)</f>
        <v>0</v>
      </c>
    </row>
    <row r="464" spans="1:20" x14ac:dyDescent="0.25">
      <c r="A464">
        <v>12093</v>
      </c>
      <c r="B464" t="s">
        <v>7502</v>
      </c>
      <c r="C464" t="s">
        <v>6284</v>
      </c>
      <c r="D464" t="s">
        <v>6318</v>
      </c>
      <c r="E464" t="s">
        <v>2</v>
      </c>
      <c r="F464" t="s">
        <v>6319</v>
      </c>
      <c r="G464" t="s">
        <v>2</v>
      </c>
      <c r="H464" t="b">
        <f>LEN(UDE_Truth[[#This Row],[Position]])=0</f>
        <v>0</v>
      </c>
      <c r="I464" t="b">
        <f>LEN(UDE_Truth[[#This Row],[Institut]])=0</f>
        <v>1</v>
      </c>
      <c r="J464" t="b">
        <f>NOT(OR(ISNUMBER(SEARCH("wiss.",UDE_Truth[[#This Row],[Position]])),ISNUMBER(SEARCH("wissenschaftl",UDE_Truth[[#This Row],[Position]])),ISNUMBER(SEARCH("professor",UDE_Truth[[#This Row],[Position]]))))</f>
        <v>1</v>
      </c>
      <c r="K464" t="b">
        <f>OR(ISNUMBER(SEARCH("sachbearb",UDE_Truth[[#This Row],[Position]])),ISNUMBER(SEARCH("sachgebiet",UDE_Truth[[#This Row],[Position]])))</f>
        <v>0</v>
      </c>
      <c r="L464" t="b">
        <f>ISNUMBER(SEARCH("Universitätsbibliothek",UDE_Truth[[#This Row],[Position]]))</f>
        <v>0</v>
      </c>
      <c r="M464">
        <f>IF(COUNTIF(UDE_Found[Name],UDE_Truth[[#This Row],[Name]])=0,0,1)</f>
        <v>0</v>
      </c>
      <c r="N464">
        <f>IF(OR(UDE_Truth[[#This Row],[ohnePosition]],AND(UDE_Truth[[#This Row],[ohneInstitut]],UDE_Truth[[#This Row],[ohneWissPos]]),UDE_Truth[[#This Row],[Sachbearbeiter]],UDE_Truth[[#This Row],[Bibliothek]]),0,1)</f>
        <v>0</v>
      </c>
      <c r="O464" t="str">
        <f>IF(UDE_Truth[[#This Row],[zählt]],IF(ISBLANK(UDE_Truth[[#This Row],[dochGefundenGrund]]),UDE_Truth[[#This Row],[Gefunden]],1),"")</f>
        <v/>
      </c>
      <c r="P464">
        <f>IF(AND(UDE_Truth[[#This Row],[zähltAuto]],ISBLANK(UDE_Truth[[#This Row],[zähltNichtGrund]])),1,0)</f>
        <v>0</v>
      </c>
    </row>
    <row r="465" spans="1:20" x14ac:dyDescent="0.25">
      <c r="A465">
        <v>60524</v>
      </c>
      <c r="B465" t="s">
        <v>5594</v>
      </c>
      <c r="C465" t="s">
        <v>7503</v>
      </c>
      <c r="D465" t="s">
        <v>6970</v>
      </c>
      <c r="E465" t="s">
        <v>7504</v>
      </c>
      <c r="F465" t="s">
        <v>7505</v>
      </c>
      <c r="G465" t="s">
        <v>2</v>
      </c>
      <c r="H465" t="b">
        <f>LEN(UDE_Truth[[#This Row],[Position]])=0</f>
        <v>0</v>
      </c>
      <c r="I465" t="b">
        <f>LEN(UDE_Truth[[#This Row],[Institut]])=0</f>
        <v>0</v>
      </c>
      <c r="J465" t="b">
        <f>NOT(OR(ISNUMBER(SEARCH("wiss.",UDE_Truth[[#This Row],[Position]])),ISNUMBER(SEARCH("wissenschaftl",UDE_Truth[[#This Row],[Position]])),ISNUMBER(SEARCH("professor",UDE_Truth[[#This Row],[Position]]))))</f>
        <v>0</v>
      </c>
      <c r="K465" t="b">
        <f>OR(ISNUMBER(SEARCH("sachbearb",UDE_Truth[[#This Row],[Position]])),ISNUMBER(SEARCH("sachgebiet",UDE_Truth[[#This Row],[Position]])))</f>
        <v>0</v>
      </c>
      <c r="L465" t="b">
        <f>ISNUMBER(SEARCH("Universitätsbibliothek",UDE_Truth[[#This Row],[Position]]))</f>
        <v>0</v>
      </c>
      <c r="M465">
        <f>IF(COUNTIF(UDE_Found[Name],UDE_Truth[[#This Row],[Name]])=0,0,1)</f>
        <v>1</v>
      </c>
      <c r="N465">
        <f>IF(OR(UDE_Truth[[#This Row],[ohnePosition]],AND(UDE_Truth[[#This Row],[ohneInstitut]],UDE_Truth[[#This Row],[ohneWissPos]]),UDE_Truth[[#This Row],[Sachbearbeiter]],UDE_Truth[[#This Row],[Bibliothek]]),0,1)</f>
        <v>1</v>
      </c>
      <c r="O465">
        <f>IF(UDE_Truth[[#This Row],[zählt]],IF(ISBLANK(UDE_Truth[[#This Row],[dochGefundenGrund]]),UDE_Truth[[#This Row],[Gefunden]],1),"")</f>
        <v>1</v>
      </c>
      <c r="P465">
        <f>IF(AND(UDE_Truth[[#This Row],[zähltAuto]],ISBLANK(UDE_Truth[[#This Row],[zähltNichtGrund]])),1,0)</f>
        <v>1</v>
      </c>
    </row>
    <row r="466" spans="1:20" x14ac:dyDescent="0.25">
      <c r="A466">
        <v>50136</v>
      </c>
      <c r="B466" t="s">
        <v>7506</v>
      </c>
      <c r="C466" t="s">
        <v>7507</v>
      </c>
      <c r="D466" t="s">
        <v>2</v>
      </c>
      <c r="E466" t="s">
        <v>2</v>
      </c>
      <c r="F466" t="s">
        <v>2</v>
      </c>
      <c r="G466" t="s">
        <v>2</v>
      </c>
      <c r="H466" t="b">
        <f>LEN(UDE_Truth[[#This Row],[Position]])=0</f>
        <v>1</v>
      </c>
      <c r="I466" t="b">
        <f>LEN(UDE_Truth[[#This Row],[Institut]])=0</f>
        <v>1</v>
      </c>
      <c r="J466" t="b">
        <f>NOT(OR(ISNUMBER(SEARCH("wiss.",UDE_Truth[[#This Row],[Position]])),ISNUMBER(SEARCH("wissenschaftl",UDE_Truth[[#This Row],[Position]])),ISNUMBER(SEARCH("professor",UDE_Truth[[#This Row],[Position]]))))</f>
        <v>1</v>
      </c>
      <c r="K466" t="b">
        <f>OR(ISNUMBER(SEARCH("sachbearb",UDE_Truth[[#This Row],[Position]])),ISNUMBER(SEARCH("sachgebiet",UDE_Truth[[#This Row],[Position]])))</f>
        <v>0</v>
      </c>
      <c r="L466" t="b">
        <f>ISNUMBER(SEARCH("Universitätsbibliothek",UDE_Truth[[#This Row],[Position]]))</f>
        <v>0</v>
      </c>
      <c r="M466">
        <f>IF(COUNTIF(UDE_Found[Name],UDE_Truth[[#This Row],[Name]])=0,0,1)</f>
        <v>0</v>
      </c>
      <c r="N466">
        <f>IF(OR(UDE_Truth[[#This Row],[ohnePosition]],AND(UDE_Truth[[#This Row],[ohneInstitut]],UDE_Truth[[#This Row],[ohneWissPos]]),UDE_Truth[[#This Row],[Sachbearbeiter]],UDE_Truth[[#This Row],[Bibliothek]]),0,1)</f>
        <v>0</v>
      </c>
      <c r="O466" t="str">
        <f>IF(UDE_Truth[[#This Row],[zählt]],IF(ISBLANK(UDE_Truth[[#This Row],[dochGefundenGrund]]),UDE_Truth[[#This Row],[Gefunden]],1),"")</f>
        <v/>
      </c>
      <c r="P466">
        <f>IF(AND(UDE_Truth[[#This Row],[zähltAuto]],ISBLANK(UDE_Truth[[#This Row],[zähltNichtGrund]])),1,0)</f>
        <v>0</v>
      </c>
    </row>
    <row r="467" spans="1:20" x14ac:dyDescent="0.25">
      <c r="A467">
        <v>56947</v>
      </c>
      <c r="B467" t="s">
        <v>7508</v>
      </c>
      <c r="C467" t="s">
        <v>6284</v>
      </c>
      <c r="D467" t="s">
        <v>2</v>
      </c>
      <c r="E467" t="s">
        <v>2</v>
      </c>
      <c r="F467" t="s">
        <v>6286</v>
      </c>
      <c r="G467" t="s">
        <v>2</v>
      </c>
      <c r="H467" t="b">
        <f>LEN(UDE_Truth[[#This Row],[Position]])=0</f>
        <v>0</v>
      </c>
      <c r="I467" t="b">
        <f>LEN(UDE_Truth[[#This Row],[Institut]])=0</f>
        <v>1</v>
      </c>
      <c r="J467" t="b">
        <f>NOT(OR(ISNUMBER(SEARCH("wiss.",UDE_Truth[[#This Row],[Position]])),ISNUMBER(SEARCH("wissenschaftl",UDE_Truth[[#This Row],[Position]])),ISNUMBER(SEARCH("professor",UDE_Truth[[#This Row],[Position]]))))</f>
        <v>0</v>
      </c>
      <c r="K467" t="b">
        <f>OR(ISNUMBER(SEARCH("sachbearb",UDE_Truth[[#This Row],[Position]])),ISNUMBER(SEARCH("sachgebiet",UDE_Truth[[#This Row],[Position]])))</f>
        <v>0</v>
      </c>
      <c r="L467" t="b">
        <f>ISNUMBER(SEARCH("Universitätsbibliothek",UDE_Truth[[#This Row],[Position]]))</f>
        <v>0</v>
      </c>
      <c r="M467">
        <f>IF(COUNTIF(UDE_Found[Name],UDE_Truth[[#This Row],[Name]])=0,0,1)</f>
        <v>0</v>
      </c>
      <c r="N467">
        <f>IF(OR(UDE_Truth[[#This Row],[ohnePosition]],AND(UDE_Truth[[#This Row],[ohneInstitut]],UDE_Truth[[#This Row],[ohneWissPos]]),UDE_Truth[[#This Row],[Sachbearbeiter]],UDE_Truth[[#This Row],[Bibliothek]]),0,1)</f>
        <v>1</v>
      </c>
      <c r="O467" t="str">
        <f>IF(UDE_Truth[[#This Row],[zählt]],IF(ISBLANK(UDE_Truth[[#This Row],[dochGefundenGrund]]),UDE_Truth[[#This Row],[Gefunden]],1),"")</f>
        <v/>
      </c>
      <c r="P467">
        <f>IF(AND(UDE_Truth[[#This Row],[zähltAuto]],ISBLANK(UDE_Truth[[#This Row],[zähltNichtGrund]])),1,0)</f>
        <v>0</v>
      </c>
      <c r="Q467" t="s">
        <v>8274</v>
      </c>
    </row>
    <row r="468" spans="1:20" x14ac:dyDescent="0.25">
      <c r="A468">
        <v>61203</v>
      </c>
      <c r="B468" t="s">
        <v>7509</v>
      </c>
      <c r="C468" t="s">
        <v>7510</v>
      </c>
      <c r="D468" t="s">
        <v>2</v>
      </c>
      <c r="E468" t="s">
        <v>6946</v>
      </c>
      <c r="F468" t="s">
        <v>7511</v>
      </c>
      <c r="G468" t="s">
        <v>36</v>
      </c>
      <c r="H468" t="b">
        <f>LEN(UDE_Truth[[#This Row],[Position]])=0</f>
        <v>0</v>
      </c>
      <c r="I468" t="b">
        <f>LEN(UDE_Truth[[#This Row],[Institut]])=0</f>
        <v>0</v>
      </c>
      <c r="J468" t="b">
        <f>NOT(OR(ISNUMBER(SEARCH("wiss.",UDE_Truth[[#This Row],[Position]])),ISNUMBER(SEARCH("wissenschaftl",UDE_Truth[[#This Row],[Position]])),ISNUMBER(SEARCH("professor",UDE_Truth[[#This Row],[Position]]))))</f>
        <v>0</v>
      </c>
      <c r="K468" t="b">
        <f>OR(ISNUMBER(SEARCH("sachbearb",UDE_Truth[[#This Row],[Position]])),ISNUMBER(SEARCH("sachgebiet",UDE_Truth[[#This Row],[Position]])))</f>
        <v>0</v>
      </c>
      <c r="L468" t="b">
        <f>ISNUMBER(SEARCH("Universitätsbibliothek",UDE_Truth[[#This Row],[Position]]))</f>
        <v>0</v>
      </c>
      <c r="M468">
        <f>IF(COUNTIF(UDE_Found[Name],UDE_Truth[[#This Row],[Name]])=0,0,1)</f>
        <v>0</v>
      </c>
      <c r="N468">
        <f>IF(OR(UDE_Truth[[#This Row],[ohnePosition]],AND(UDE_Truth[[#This Row],[ohneInstitut]],UDE_Truth[[#This Row],[ohneWissPos]]),UDE_Truth[[#This Row],[Sachbearbeiter]],UDE_Truth[[#This Row],[Bibliothek]]),0,1)</f>
        <v>1</v>
      </c>
      <c r="O468">
        <f>IF(UDE_Truth[[#This Row],[zählt]],IF(ISBLANK(UDE_Truth[[#This Row],[dochGefundenGrund]]),UDE_Truth[[#This Row],[Gefunden]],1),"")</f>
        <v>0</v>
      </c>
      <c r="P468">
        <f>IF(AND(UDE_Truth[[#This Row],[zähltAuto]],ISBLANK(UDE_Truth[[#This Row],[zähltNichtGrund]])),1,0)</f>
        <v>1</v>
      </c>
      <c r="S468" t="s">
        <v>8272</v>
      </c>
      <c r="T468" t="s">
        <v>8329</v>
      </c>
    </row>
    <row r="469" spans="1:20" x14ac:dyDescent="0.25">
      <c r="A469">
        <v>54041</v>
      </c>
      <c r="B469" t="s">
        <v>7512</v>
      </c>
      <c r="C469" t="s">
        <v>7513</v>
      </c>
      <c r="D469" t="s">
        <v>2</v>
      </c>
      <c r="E469" t="s">
        <v>6346</v>
      </c>
      <c r="F469" t="s">
        <v>7295</v>
      </c>
      <c r="G469" t="s">
        <v>2</v>
      </c>
      <c r="H469" t="b">
        <f>LEN(UDE_Truth[[#This Row],[Position]])=0</f>
        <v>0</v>
      </c>
      <c r="I469" t="b">
        <f>LEN(UDE_Truth[[#This Row],[Institut]])=0</f>
        <v>0</v>
      </c>
      <c r="J469" t="b">
        <f>NOT(OR(ISNUMBER(SEARCH("wiss.",UDE_Truth[[#This Row],[Position]])),ISNUMBER(SEARCH("wissenschaftl",UDE_Truth[[#This Row],[Position]])),ISNUMBER(SEARCH("professor",UDE_Truth[[#This Row],[Position]]))))</f>
        <v>1</v>
      </c>
      <c r="K469" t="b">
        <f>OR(ISNUMBER(SEARCH("sachbearb",UDE_Truth[[#This Row],[Position]])),ISNUMBER(SEARCH("sachgebiet",UDE_Truth[[#This Row],[Position]])))</f>
        <v>1</v>
      </c>
      <c r="L469" t="b">
        <f>ISNUMBER(SEARCH("Universitätsbibliothek",UDE_Truth[[#This Row],[Position]]))</f>
        <v>0</v>
      </c>
      <c r="M469">
        <f>IF(COUNTIF(UDE_Found[Name],UDE_Truth[[#This Row],[Name]])=0,0,1)</f>
        <v>0</v>
      </c>
      <c r="N469">
        <f>IF(OR(UDE_Truth[[#This Row],[ohnePosition]],AND(UDE_Truth[[#This Row],[ohneInstitut]],UDE_Truth[[#This Row],[ohneWissPos]]),UDE_Truth[[#This Row],[Sachbearbeiter]],UDE_Truth[[#This Row],[Bibliothek]]),0,1)</f>
        <v>0</v>
      </c>
      <c r="O469" t="str">
        <f>IF(UDE_Truth[[#This Row],[zählt]],IF(ISBLANK(UDE_Truth[[#This Row],[dochGefundenGrund]]),UDE_Truth[[#This Row],[Gefunden]],1),"")</f>
        <v/>
      </c>
      <c r="P469">
        <f>IF(AND(UDE_Truth[[#This Row],[zähltAuto]],ISBLANK(UDE_Truth[[#This Row],[zähltNichtGrund]])),1,0)</f>
        <v>0</v>
      </c>
    </row>
    <row r="470" spans="1:20" x14ac:dyDescent="0.25">
      <c r="A470">
        <v>62470</v>
      </c>
      <c r="B470" t="s">
        <v>5605</v>
      </c>
      <c r="C470" t="s">
        <v>5606</v>
      </c>
      <c r="D470" t="s">
        <v>2</v>
      </c>
      <c r="E470" t="s">
        <v>7514</v>
      </c>
      <c r="F470" t="s">
        <v>7515</v>
      </c>
      <c r="G470" t="s">
        <v>2</v>
      </c>
      <c r="H470" t="b">
        <f>LEN(UDE_Truth[[#This Row],[Position]])=0</f>
        <v>0</v>
      </c>
      <c r="I470" t="b">
        <f>LEN(UDE_Truth[[#This Row],[Institut]])=0</f>
        <v>0</v>
      </c>
      <c r="J470" t="b">
        <f>NOT(OR(ISNUMBER(SEARCH("wiss.",UDE_Truth[[#This Row],[Position]])),ISNUMBER(SEARCH("wissenschaftl",UDE_Truth[[#This Row],[Position]])),ISNUMBER(SEARCH("professor",UDE_Truth[[#This Row],[Position]]))))</f>
        <v>1</v>
      </c>
      <c r="K470" t="b">
        <f>OR(ISNUMBER(SEARCH("sachbearb",UDE_Truth[[#This Row],[Position]])),ISNUMBER(SEARCH("sachgebiet",UDE_Truth[[#This Row],[Position]])))</f>
        <v>0</v>
      </c>
      <c r="L470" t="b">
        <f>ISNUMBER(SEARCH("Universitätsbibliothek",UDE_Truth[[#This Row],[Position]]))</f>
        <v>0</v>
      </c>
      <c r="M470">
        <f>IF(COUNTIF(UDE_Found[Name],UDE_Truth[[#This Row],[Name]])=0,0,1)</f>
        <v>1</v>
      </c>
      <c r="N470">
        <f>IF(OR(UDE_Truth[[#This Row],[ohnePosition]],AND(UDE_Truth[[#This Row],[ohneInstitut]],UDE_Truth[[#This Row],[ohneWissPos]]),UDE_Truth[[#This Row],[Sachbearbeiter]],UDE_Truth[[#This Row],[Bibliothek]]),0,1)</f>
        <v>1</v>
      </c>
      <c r="O470">
        <f>IF(UDE_Truth[[#This Row],[zählt]],IF(ISBLANK(UDE_Truth[[#This Row],[dochGefundenGrund]]),UDE_Truth[[#This Row],[Gefunden]],1),"")</f>
        <v>1</v>
      </c>
      <c r="P470">
        <f>IF(AND(UDE_Truth[[#This Row],[zähltAuto]],ISBLANK(UDE_Truth[[#This Row],[zähltNichtGrund]])),1,0)</f>
        <v>1</v>
      </c>
    </row>
    <row r="471" spans="1:20" x14ac:dyDescent="0.25">
      <c r="A471">
        <v>61319</v>
      </c>
      <c r="B471" t="s">
        <v>5608</v>
      </c>
      <c r="C471" t="s">
        <v>7516</v>
      </c>
      <c r="D471" t="s">
        <v>2</v>
      </c>
      <c r="E471" t="s">
        <v>6722</v>
      </c>
      <c r="F471" t="s">
        <v>2</v>
      </c>
      <c r="G471" t="s">
        <v>36</v>
      </c>
      <c r="H471" t="b">
        <f>LEN(UDE_Truth[[#This Row],[Position]])=0</f>
        <v>1</v>
      </c>
      <c r="I471" t="b">
        <f>LEN(UDE_Truth[[#This Row],[Institut]])=0</f>
        <v>0</v>
      </c>
      <c r="J471" t="b">
        <f>NOT(OR(ISNUMBER(SEARCH("wiss.",UDE_Truth[[#This Row],[Position]])),ISNUMBER(SEARCH("wissenschaftl",UDE_Truth[[#This Row],[Position]])),ISNUMBER(SEARCH("professor",UDE_Truth[[#This Row],[Position]]))))</f>
        <v>1</v>
      </c>
      <c r="K471" t="b">
        <f>OR(ISNUMBER(SEARCH("sachbearb",UDE_Truth[[#This Row],[Position]])),ISNUMBER(SEARCH("sachgebiet",UDE_Truth[[#This Row],[Position]])))</f>
        <v>0</v>
      </c>
      <c r="L471" t="b">
        <f>ISNUMBER(SEARCH("Universitätsbibliothek",UDE_Truth[[#This Row],[Position]]))</f>
        <v>0</v>
      </c>
      <c r="M471">
        <f>IF(COUNTIF(UDE_Found[Name],UDE_Truth[[#This Row],[Name]])=0,0,1)</f>
        <v>1</v>
      </c>
      <c r="N471">
        <f>IF(OR(UDE_Truth[[#This Row],[ohnePosition]],AND(UDE_Truth[[#This Row],[ohneInstitut]],UDE_Truth[[#This Row],[ohneWissPos]]),UDE_Truth[[#This Row],[Sachbearbeiter]],UDE_Truth[[#This Row],[Bibliothek]]),0,1)</f>
        <v>0</v>
      </c>
      <c r="O471" t="str">
        <f>IF(UDE_Truth[[#This Row],[zählt]],IF(ISBLANK(UDE_Truth[[#This Row],[dochGefundenGrund]]),UDE_Truth[[#This Row],[Gefunden]],1),"")</f>
        <v/>
      </c>
      <c r="P471">
        <f>IF(AND(UDE_Truth[[#This Row],[zähltAuto]],ISBLANK(UDE_Truth[[#This Row],[zähltNichtGrund]])),1,0)</f>
        <v>0</v>
      </c>
    </row>
    <row r="472" spans="1:20" x14ac:dyDescent="0.25">
      <c r="A472">
        <v>61060</v>
      </c>
      <c r="B472" t="s">
        <v>5610</v>
      </c>
      <c r="C472" t="s">
        <v>5611</v>
      </c>
      <c r="D472" t="s">
        <v>7517</v>
      </c>
      <c r="E472" t="s">
        <v>6635</v>
      </c>
      <c r="F472" t="s">
        <v>7518</v>
      </c>
      <c r="G472" t="s">
        <v>0</v>
      </c>
      <c r="H472" t="b">
        <f>LEN(UDE_Truth[[#This Row],[Position]])=0</f>
        <v>0</v>
      </c>
      <c r="I472" t="b">
        <f>LEN(UDE_Truth[[#This Row],[Institut]])=0</f>
        <v>0</v>
      </c>
      <c r="J472" t="b">
        <f>NOT(OR(ISNUMBER(SEARCH("wiss.",UDE_Truth[[#This Row],[Position]])),ISNUMBER(SEARCH("wissenschaftl",UDE_Truth[[#This Row],[Position]])),ISNUMBER(SEARCH("professor",UDE_Truth[[#This Row],[Position]]))))</f>
        <v>1</v>
      </c>
      <c r="K472" t="b">
        <f>OR(ISNUMBER(SEARCH("sachbearb",UDE_Truth[[#This Row],[Position]])),ISNUMBER(SEARCH("sachgebiet",UDE_Truth[[#This Row],[Position]])))</f>
        <v>0</v>
      </c>
      <c r="L472" t="b">
        <f>ISNUMBER(SEARCH("Universitätsbibliothek",UDE_Truth[[#This Row],[Position]]))</f>
        <v>0</v>
      </c>
      <c r="M472">
        <f>IF(COUNTIF(UDE_Found[Name],UDE_Truth[[#This Row],[Name]])=0,0,1)</f>
        <v>1</v>
      </c>
      <c r="N472">
        <f>IF(OR(UDE_Truth[[#This Row],[ohnePosition]],AND(UDE_Truth[[#This Row],[ohneInstitut]],UDE_Truth[[#This Row],[ohneWissPos]]),UDE_Truth[[#This Row],[Sachbearbeiter]],UDE_Truth[[#This Row],[Bibliothek]]),0,1)</f>
        <v>1</v>
      </c>
      <c r="O472">
        <f>IF(UDE_Truth[[#This Row],[zählt]],IF(ISBLANK(UDE_Truth[[#This Row],[dochGefundenGrund]]),UDE_Truth[[#This Row],[Gefunden]],1),"")</f>
        <v>1</v>
      </c>
      <c r="P472">
        <f>IF(AND(UDE_Truth[[#This Row],[zähltAuto]],ISBLANK(UDE_Truth[[#This Row],[zähltNichtGrund]])),1,0)</f>
        <v>1</v>
      </c>
    </row>
    <row r="473" spans="1:20" x14ac:dyDescent="0.25">
      <c r="A473">
        <v>54894</v>
      </c>
      <c r="B473" t="s">
        <v>5614</v>
      </c>
      <c r="C473" t="s">
        <v>5615</v>
      </c>
      <c r="D473" t="s">
        <v>7519</v>
      </c>
      <c r="E473" t="s">
        <v>7520</v>
      </c>
      <c r="F473" t="s">
        <v>7521</v>
      </c>
      <c r="G473" t="s">
        <v>103</v>
      </c>
      <c r="H473" t="b">
        <f>LEN(UDE_Truth[[#This Row],[Position]])=0</f>
        <v>0</v>
      </c>
      <c r="I473" t="b">
        <f>LEN(UDE_Truth[[#This Row],[Institut]])=0</f>
        <v>0</v>
      </c>
      <c r="J473" t="b">
        <f>NOT(OR(ISNUMBER(SEARCH("wiss.",UDE_Truth[[#This Row],[Position]])),ISNUMBER(SEARCH("wissenschaftl",UDE_Truth[[#This Row],[Position]])),ISNUMBER(SEARCH("professor",UDE_Truth[[#This Row],[Position]]))))</f>
        <v>0</v>
      </c>
      <c r="K473" t="b">
        <f>OR(ISNUMBER(SEARCH("sachbearb",UDE_Truth[[#This Row],[Position]])),ISNUMBER(SEARCH("sachgebiet",UDE_Truth[[#This Row],[Position]])))</f>
        <v>0</v>
      </c>
      <c r="L473" t="b">
        <f>ISNUMBER(SEARCH("Universitätsbibliothek",UDE_Truth[[#This Row],[Position]]))</f>
        <v>0</v>
      </c>
      <c r="M473">
        <f>IF(COUNTIF(UDE_Found[Name],UDE_Truth[[#This Row],[Name]])=0,0,1)</f>
        <v>1</v>
      </c>
      <c r="N473">
        <f>IF(OR(UDE_Truth[[#This Row],[ohnePosition]],AND(UDE_Truth[[#This Row],[ohneInstitut]],UDE_Truth[[#This Row],[ohneWissPos]]),UDE_Truth[[#This Row],[Sachbearbeiter]],UDE_Truth[[#This Row],[Bibliothek]]),0,1)</f>
        <v>1</v>
      </c>
      <c r="O473">
        <f>IF(UDE_Truth[[#This Row],[zählt]],IF(ISBLANK(UDE_Truth[[#This Row],[dochGefundenGrund]]),UDE_Truth[[#This Row],[Gefunden]],1),"")</f>
        <v>1</v>
      </c>
      <c r="P473">
        <f>IF(AND(UDE_Truth[[#This Row],[zähltAuto]],ISBLANK(UDE_Truth[[#This Row],[zähltNichtGrund]])),1,0)</f>
        <v>1</v>
      </c>
    </row>
    <row r="474" spans="1:20" x14ac:dyDescent="0.25">
      <c r="A474">
        <v>62023</v>
      </c>
      <c r="B474" t="s">
        <v>7522</v>
      </c>
      <c r="C474" t="s">
        <v>7523</v>
      </c>
      <c r="D474" t="s">
        <v>7524</v>
      </c>
      <c r="E474" t="s">
        <v>6346</v>
      </c>
      <c r="F474" t="s">
        <v>6347</v>
      </c>
      <c r="G474" t="s">
        <v>2</v>
      </c>
      <c r="H474" t="b">
        <f>LEN(UDE_Truth[[#This Row],[Position]])=0</f>
        <v>0</v>
      </c>
      <c r="I474" t="b">
        <f>LEN(UDE_Truth[[#This Row],[Institut]])=0</f>
        <v>0</v>
      </c>
      <c r="J474" t="b">
        <f>NOT(OR(ISNUMBER(SEARCH("wiss.",UDE_Truth[[#This Row],[Position]])),ISNUMBER(SEARCH("wissenschaftl",UDE_Truth[[#This Row],[Position]])),ISNUMBER(SEARCH("professor",UDE_Truth[[#This Row],[Position]]))))</f>
        <v>0</v>
      </c>
      <c r="K474" t="b">
        <f>OR(ISNUMBER(SEARCH("sachbearb",UDE_Truth[[#This Row],[Position]])),ISNUMBER(SEARCH("sachgebiet",UDE_Truth[[#This Row],[Position]])))</f>
        <v>1</v>
      </c>
      <c r="L474" t="b">
        <f>ISNUMBER(SEARCH("Universitätsbibliothek",UDE_Truth[[#This Row],[Position]]))</f>
        <v>0</v>
      </c>
      <c r="M474">
        <f>IF(COUNTIF(UDE_Found[Name],UDE_Truth[[#This Row],[Name]])=0,0,1)</f>
        <v>0</v>
      </c>
      <c r="N474">
        <f>IF(OR(UDE_Truth[[#This Row],[ohnePosition]],AND(UDE_Truth[[#This Row],[ohneInstitut]],UDE_Truth[[#This Row],[ohneWissPos]]),UDE_Truth[[#This Row],[Sachbearbeiter]],UDE_Truth[[#This Row],[Bibliothek]]),0,1)</f>
        <v>0</v>
      </c>
      <c r="O474" t="str">
        <f>IF(UDE_Truth[[#This Row],[zählt]],IF(ISBLANK(UDE_Truth[[#This Row],[dochGefundenGrund]]),UDE_Truth[[#This Row],[Gefunden]],1),"")</f>
        <v/>
      </c>
      <c r="P474">
        <f>IF(AND(UDE_Truth[[#This Row],[zähltAuto]],ISBLANK(UDE_Truth[[#This Row],[zähltNichtGrund]])),1,0)</f>
        <v>0</v>
      </c>
    </row>
    <row r="475" spans="1:20" x14ac:dyDescent="0.25">
      <c r="A475">
        <v>59677</v>
      </c>
      <c r="B475" t="s">
        <v>5625</v>
      </c>
      <c r="C475" t="s">
        <v>7525</v>
      </c>
      <c r="D475" t="s">
        <v>7526</v>
      </c>
      <c r="E475" t="s">
        <v>7527</v>
      </c>
      <c r="F475" t="s">
        <v>6422</v>
      </c>
      <c r="G475" t="s">
        <v>0</v>
      </c>
      <c r="H475" t="b">
        <f>LEN(UDE_Truth[[#This Row],[Position]])=0</f>
        <v>0</v>
      </c>
      <c r="I475" t="b">
        <f>LEN(UDE_Truth[[#This Row],[Institut]])=0</f>
        <v>0</v>
      </c>
      <c r="J475" t="b">
        <f>NOT(OR(ISNUMBER(SEARCH("wiss.",UDE_Truth[[#This Row],[Position]])),ISNUMBER(SEARCH("wissenschaftl",UDE_Truth[[#This Row],[Position]])),ISNUMBER(SEARCH("professor",UDE_Truth[[#This Row],[Position]]))))</f>
        <v>1</v>
      </c>
      <c r="K475" t="b">
        <f>OR(ISNUMBER(SEARCH("sachbearb",UDE_Truth[[#This Row],[Position]])),ISNUMBER(SEARCH("sachgebiet",UDE_Truth[[#This Row],[Position]])))</f>
        <v>0</v>
      </c>
      <c r="L475" t="b">
        <f>ISNUMBER(SEARCH("Universitätsbibliothek",UDE_Truth[[#This Row],[Position]]))</f>
        <v>0</v>
      </c>
      <c r="M475">
        <f>IF(COUNTIF(UDE_Found[Name],UDE_Truth[[#This Row],[Name]])=0,0,1)</f>
        <v>1</v>
      </c>
      <c r="N475">
        <f>IF(OR(UDE_Truth[[#This Row],[ohnePosition]],AND(UDE_Truth[[#This Row],[ohneInstitut]],UDE_Truth[[#This Row],[ohneWissPos]]),UDE_Truth[[#This Row],[Sachbearbeiter]],UDE_Truth[[#This Row],[Bibliothek]]),0,1)</f>
        <v>1</v>
      </c>
      <c r="O475">
        <f>IF(UDE_Truth[[#This Row],[zählt]],IF(ISBLANK(UDE_Truth[[#This Row],[dochGefundenGrund]]),UDE_Truth[[#This Row],[Gefunden]],1),"")</f>
        <v>1</v>
      </c>
      <c r="P475">
        <f>IF(AND(UDE_Truth[[#This Row],[zähltAuto]],ISBLANK(UDE_Truth[[#This Row],[zähltNichtGrund]])),1,0)</f>
        <v>1</v>
      </c>
    </row>
    <row r="476" spans="1:20" x14ac:dyDescent="0.25">
      <c r="A476">
        <v>54589</v>
      </c>
      <c r="B476" t="s">
        <v>7528</v>
      </c>
      <c r="C476" t="s">
        <v>7529</v>
      </c>
      <c r="D476" t="s">
        <v>7530</v>
      </c>
      <c r="E476" t="s">
        <v>2</v>
      </c>
      <c r="F476" t="s">
        <v>7531</v>
      </c>
      <c r="G476" t="s">
        <v>36</v>
      </c>
      <c r="H476" t="b">
        <f>LEN(UDE_Truth[[#This Row],[Position]])=0</f>
        <v>0</v>
      </c>
      <c r="I476" t="b">
        <f>LEN(UDE_Truth[[#This Row],[Institut]])=0</f>
        <v>1</v>
      </c>
      <c r="J476" t="b">
        <f>NOT(OR(ISNUMBER(SEARCH("wiss.",UDE_Truth[[#This Row],[Position]])),ISNUMBER(SEARCH("wissenschaftl",UDE_Truth[[#This Row],[Position]])),ISNUMBER(SEARCH("professor",UDE_Truth[[#This Row],[Position]]))))</f>
        <v>1</v>
      </c>
      <c r="K476" t="b">
        <f>OR(ISNUMBER(SEARCH("sachbearb",UDE_Truth[[#This Row],[Position]])),ISNUMBER(SEARCH("sachgebiet",UDE_Truth[[#This Row],[Position]])))</f>
        <v>0</v>
      </c>
      <c r="L476" t="b">
        <f>ISNUMBER(SEARCH("Universitätsbibliothek",UDE_Truth[[#This Row],[Position]]))</f>
        <v>0</v>
      </c>
      <c r="M476">
        <f>IF(COUNTIF(UDE_Found[Name],UDE_Truth[[#This Row],[Name]])=0,0,1)</f>
        <v>0</v>
      </c>
      <c r="N476">
        <f>IF(OR(UDE_Truth[[#This Row],[ohnePosition]],AND(UDE_Truth[[#This Row],[ohneInstitut]],UDE_Truth[[#This Row],[ohneWissPos]]),UDE_Truth[[#This Row],[Sachbearbeiter]],UDE_Truth[[#This Row],[Bibliothek]]),0,1)</f>
        <v>0</v>
      </c>
      <c r="O476" t="str">
        <f>IF(UDE_Truth[[#This Row],[zählt]],IF(ISBLANK(UDE_Truth[[#This Row],[dochGefundenGrund]]),UDE_Truth[[#This Row],[Gefunden]],1),"")</f>
        <v/>
      </c>
      <c r="P476">
        <f>IF(AND(UDE_Truth[[#This Row],[zähltAuto]],ISBLANK(UDE_Truth[[#This Row],[zähltNichtGrund]])),1,0)</f>
        <v>0</v>
      </c>
    </row>
    <row r="477" spans="1:20" x14ac:dyDescent="0.25">
      <c r="A477">
        <v>50405</v>
      </c>
      <c r="B477" t="s">
        <v>3508</v>
      </c>
      <c r="C477" t="s">
        <v>7532</v>
      </c>
      <c r="D477" t="s">
        <v>2</v>
      </c>
      <c r="E477" t="s">
        <v>6234</v>
      </c>
      <c r="F477" t="s">
        <v>6470</v>
      </c>
      <c r="G477" t="s">
        <v>1674</v>
      </c>
      <c r="H477" t="b">
        <f>LEN(UDE_Truth[[#This Row],[Position]])=0</f>
        <v>0</v>
      </c>
      <c r="I477" t="b">
        <f>LEN(UDE_Truth[[#This Row],[Institut]])=0</f>
        <v>0</v>
      </c>
      <c r="J477" t="b">
        <f>NOT(OR(ISNUMBER(SEARCH("wiss.",UDE_Truth[[#This Row],[Position]])),ISNUMBER(SEARCH("wissenschaftl",UDE_Truth[[#This Row],[Position]])),ISNUMBER(SEARCH("professor",UDE_Truth[[#This Row],[Position]]))))</f>
        <v>0</v>
      </c>
      <c r="K477" t="b">
        <f>OR(ISNUMBER(SEARCH("sachbearb",UDE_Truth[[#This Row],[Position]])),ISNUMBER(SEARCH("sachgebiet",UDE_Truth[[#This Row],[Position]])))</f>
        <v>0</v>
      </c>
      <c r="L477" t="b">
        <f>ISNUMBER(SEARCH("Universitätsbibliothek",UDE_Truth[[#This Row],[Position]]))</f>
        <v>0</v>
      </c>
      <c r="M477">
        <f>IF(COUNTIF(UDE_Found[Name],UDE_Truth[[#This Row],[Name]])=0,0,1)</f>
        <v>0</v>
      </c>
      <c r="N477">
        <f>IF(OR(UDE_Truth[[#This Row],[ohnePosition]],AND(UDE_Truth[[#This Row],[ohneInstitut]],UDE_Truth[[#This Row],[ohneWissPos]]),UDE_Truth[[#This Row],[Sachbearbeiter]],UDE_Truth[[#This Row],[Bibliothek]]),0,1)</f>
        <v>1</v>
      </c>
      <c r="O477" t="str">
        <f>IF(UDE_Truth[[#This Row],[zählt]],IF(ISBLANK(UDE_Truth[[#This Row],[dochGefundenGrund]]),UDE_Truth[[#This Row],[Gefunden]],1),"")</f>
        <v/>
      </c>
      <c r="P477">
        <f>IF(AND(UDE_Truth[[#This Row],[zähltAuto]],ISBLANK(UDE_Truth[[#This Row],[zähltNichtGrund]])),1,0)</f>
        <v>0</v>
      </c>
      <c r="Q477" t="s">
        <v>6508</v>
      </c>
      <c r="T477" t="s">
        <v>8330</v>
      </c>
    </row>
    <row r="478" spans="1:20" x14ac:dyDescent="0.25">
      <c r="A478">
        <v>60942</v>
      </c>
      <c r="B478" t="s">
        <v>7533</v>
      </c>
      <c r="C478" t="s">
        <v>7534</v>
      </c>
      <c r="D478" t="s">
        <v>6616</v>
      </c>
      <c r="E478" t="s">
        <v>7535</v>
      </c>
      <c r="F478" t="s">
        <v>6618</v>
      </c>
      <c r="G478" t="s">
        <v>2</v>
      </c>
      <c r="H478" t="b">
        <f>LEN(UDE_Truth[[#This Row],[Position]])=0</f>
        <v>0</v>
      </c>
      <c r="I478" t="b">
        <f>LEN(UDE_Truth[[#This Row],[Institut]])=0</f>
        <v>0</v>
      </c>
      <c r="J478" t="b">
        <f>NOT(OR(ISNUMBER(SEARCH("wiss.",UDE_Truth[[#This Row],[Position]])),ISNUMBER(SEARCH("wissenschaftl",UDE_Truth[[#This Row],[Position]])),ISNUMBER(SEARCH("professor",UDE_Truth[[#This Row],[Position]]))))</f>
        <v>1</v>
      </c>
      <c r="K478" t="b">
        <f>OR(ISNUMBER(SEARCH("sachbearb",UDE_Truth[[#This Row],[Position]])),ISNUMBER(SEARCH("sachgebiet",UDE_Truth[[#This Row],[Position]])))</f>
        <v>0</v>
      </c>
      <c r="L478" t="b">
        <f>ISNUMBER(SEARCH("Universitätsbibliothek",UDE_Truth[[#This Row],[Position]]))</f>
        <v>1</v>
      </c>
      <c r="M478">
        <f>IF(COUNTIF(UDE_Found[Name],UDE_Truth[[#This Row],[Name]])=0,0,1)</f>
        <v>0</v>
      </c>
      <c r="N478">
        <f>IF(OR(UDE_Truth[[#This Row],[ohnePosition]],AND(UDE_Truth[[#This Row],[ohneInstitut]],UDE_Truth[[#This Row],[ohneWissPos]]),UDE_Truth[[#This Row],[Sachbearbeiter]],UDE_Truth[[#This Row],[Bibliothek]]),0,1)</f>
        <v>0</v>
      </c>
      <c r="O478" t="str">
        <f>IF(UDE_Truth[[#This Row],[zählt]],IF(ISBLANK(UDE_Truth[[#This Row],[dochGefundenGrund]]),UDE_Truth[[#This Row],[Gefunden]],1),"")</f>
        <v/>
      </c>
      <c r="P478">
        <f>IF(AND(UDE_Truth[[#This Row],[zähltAuto]],ISBLANK(UDE_Truth[[#This Row],[zähltNichtGrund]])),1,0)</f>
        <v>0</v>
      </c>
    </row>
    <row r="479" spans="1:20" x14ac:dyDescent="0.25">
      <c r="A479">
        <v>50814</v>
      </c>
      <c r="B479" t="s">
        <v>7536</v>
      </c>
      <c r="C479" t="s">
        <v>7537</v>
      </c>
      <c r="D479" t="s">
        <v>2</v>
      </c>
      <c r="E479" t="s">
        <v>2</v>
      </c>
      <c r="F479" t="s">
        <v>2</v>
      </c>
      <c r="G479" t="s">
        <v>2</v>
      </c>
      <c r="H479" t="b">
        <f>LEN(UDE_Truth[[#This Row],[Position]])=0</f>
        <v>1</v>
      </c>
      <c r="I479" t="b">
        <f>LEN(UDE_Truth[[#This Row],[Institut]])=0</f>
        <v>1</v>
      </c>
      <c r="J479" t="b">
        <f>NOT(OR(ISNUMBER(SEARCH("wiss.",UDE_Truth[[#This Row],[Position]])),ISNUMBER(SEARCH("wissenschaftl",UDE_Truth[[#This Row],[Position]])),ISNUMBER(SEARCH("professor",UDE_Truth[[#This Row],[Position]]))))</f>
        <v>1</v>
      </c>
      <c r="K479" t="b">
        <f>OR(ISNUMBER(SEARCH("sachbearb",UDE_Truth[[#This Row],[Position]])),ISNUMBER(SEARCH("sachgebiet",UDE_Truth[[#This Row],[Position]])))</f>
        <v>0</v>
      </c>
      <c r="L479" t="b">
        <f>ISNUMBER(SEARCH("Universitätsbibliothek",UDE_Truth[[#This Row],[Position]]))</f>
        <v>0</v>
      </c>
      <c r="M479">
        <f>IF(COUNTIF(UDE_Found[Name],UDE_Truth[[#This Row],[Name]])=0,0,1)</f>
        <v>0</v>
      </c>
      <c r="N479">
        <f>IF(OR(UDE_Truth[[#This Row],[ohnePosition]],AND(UDE_Truth[[#This Row],[ohneInstitut]],UDE_Truth[[#This Row],[ohneWissPos]]),UDE_Truth[[#This Row],[Sachbearbeiter]],UDE_Truth[[#This Row],[Bibliothek]]),0,1)</f>
        <v>0</v>
      </c>
      <c r="O479" t="str">
        <f>IF(UDE_Truth[[#This Row],[zählt]],IF(ISBLANK(UDE_Truth[[#This Row],[dochGefundenGrund]]),UDE_Truth[[#This Row],[Gefunden]],1),"")</f>
        <v/>
      </c>
      <c r="P479">
        <f>IF(AND(UDE_Truth[[#This Row],[zähltAuto]],ISBLANK(UDE_Truth[[#This Row],[zähltNichtGrund]])),1,0)</f>
        <v>0</v>
      </c>
    </row>
    <row r="480" spans="1:20" x14ac:dyDescent="0.25">
      <c r="A480">
        <v>48370</v>
      </c>
      <c r="B480" t="s">
        <v>7538</v>
      </c>
      <c r="C480" t="s">
        <v>7539</v>
      </c>
      <c r="D480" t="s">
        <v>2</v>
      </c>
      <c r="E480" t="s">
        <v>2</v>
      </c>
      <c r="F480" t="s">
        <v>2</v>
      </c>
      <c r="G480" t="s">
        <v>2</v>
      </c>
      <c r="H480" t="b">
        <f>LEN(UDE_Truth[[#This Row],[Position]])=0</f>
        <v>1</v>
      </c>
      <c r="I480" t="b">
        <f>LEN(UDE_Truth[[#This Row],[Institut]])=0</f>
        <v>1</v>
      </c>
      <c r="J480" t="b">
        <f>NOT(OR(ISNUMBER(SEARCH("wiss.",UDE_Truth[[#This Row],[Position]])),ISNUMBER(SEARCH("wissenschaftl",UDE_Truth[[#This Row],[Position]])),ISNUMBER(SEARCH("professor",UDE_Truth[[#This Row],[Position]]))))</f>
        <v>1</v>
      </c>
      <c r="K480" t="b">
        <f>OR(ISNUMBER(SEARCH("sachbearb",UDE_Truth[[#This Row],[Position]])),ISNUMBER(SEARCH("sachgebiet",UDE_Truth[[#This Row],[Position]])))</f>
        <v>0</v>
      </c>
      <c r="L480" t="b">
        <f>ISNUMBER(SEARCH("Universitätsbibliothek",UDE_Truth[[#This Row],[Position]]))</f>
        <v>0</v>
      </c>
      <c r="M480">
        <f>IF(COUNTIF(UDE_Found[Name],UDE_Truth[[#This Row],[Name]])=0,0,1)</f>
        <v>0</v>
      </c>
      <c r="N480">
        <f>IF(OR(UDE_Truth[[#This Row],[ohnePosition]],AND(UDE_Truth[[#This Row],[ohneInstitut]],UDE_Truth[[#This Row],[ohneWissPos]]),UDE_Truth[[#This Row],[Sachbearbeiter]],UDE_Truth[[#This Row],[Bibliothek]]),0,1)</f>
        <v>0</v>
      </c>
      <c r="O480" t="str">
        <f>IF(UDE_Truth[[#This Row],[zählt]],IF(ISBLANK(UDE_Truth[[#This Row],[dochGefundenGrund]]),UDE_Truth[[#This Row],[Gefunden]],1),"")</f>
        <v/>
      </c>
      <c r="P480">
        <f>IF(AND(UDE_Truth[[#This Row],[zähltAuto]],ISBLANK(UDE_Truth[[#This Row],[zähltNichtGrund]])),1,0)</f>
        <v>0</v>
      </c>
    </row>
    <row r="481" spans="1:20" x14ac:dyDescent="0.25">
      <c r="A481">
        <v>48722</v>
      </c>
      <c r="B481" t="s">
        <v>7540</v>
      </c>
      <c r="C481" t="s">
        <v>7541</v>
      </c>
      <c r="D481" t="s">
        <v>2</v>
      </c>
      <c r="E481" t="s">
        <v>2</v>
      </c>
      <c r="F481" t="s">
        <v>2</v>
      </c>
      <c r="G481" t="s">
        <v>2</v>
      </c>
      <c r="H481" t="b">
        <f>LEN(UDE_Truth[[#This Row],[Position]])=0</f>
        <v>1</v>
      </c>
      <c r="I481" t="b">
        <f>LEN(UDE_Truth[[#This Row],[Institut]])=0</f>
        <v>1</v>
      </c>
      <c r="J481" t="b">
        <f>NOT(OR(ISNUMBER(SEARCH("wiss.",UDE_Truth[[#This Row],[Position]])),ISNUMBER(SEARCH("wissenschaftl",UDE_Truth[[#This Row],[Position]])),ISNUMBER(SEARCH("professor",UDE_Truth[[#This Row],[Position]]))))</f>
        <v>1</v>
      </c>
      <c r="K481" t="b">
        <f>OR(ISNUMBER(SEARCH("sachbearb",UDE_Truth[[#This Row],[Position]])),ISNUMBER(SEARCH("sachgebiet",UDE_Truth[[#This Row],[Position]])))</f>
        <v>0</v>
      </c>
      <c r="L481" t="b">
        <f>ISNUMBER(SEARCH("Universitätsbibliothek",UDE_Truth[[#This Row],[Position]]))</f>
        <v>0</v>
      </c>
      <c r="M481">
        <f>IF(COUNTIF(UDE_Found[Name],UDE_Truth[[#This Row],[Name]])=0,0,1)</f>
        <v>0</v>
      </c>
      <c r="N481">
        <f>IF(OR(UDE_Truth[[#This Row],[ohnePosition]],AND(UDE_Truth[[#This Row],[ohneInstitut]],UDE_Truth[[#This Row],[ohneWissPos]]),UDE_Truth[[#This Row],[Sachbearbeiter]],UDE_Truth[[#This Row],[Bibliothek]]),0,1)</f>
        <v>0</v>
      </c>
      <c r="O481" t="str">
        <f>IF(UDE_Truth[[#This Row],[zählt]],IF(ISBLANK(UDE_Truth[[#This Row],[dochGefundenGrund]]),UDE_Truth[[#This Row],[Gefunden]],1),"")</f>
        <v/>
      </c>
      <c r="P481">
        <f>IF(AND(UDE_Truth[[#This Row],[zähltAuto]],ISBLANK(UDE_Truth[[#This Row],[zähltNichtGrund]])),1,0)</f>
        <v>0</v>
      </c>
    </row>
    <row r="482" spans="1:20" x14ac:dyDescent="0.25">
      <c r="A482">
        <v>63125</v>
      </c>
      <c r="B482" t="s">
        <v>1255</v>
      </c>
      <c r="C482" t="s">
        <v>5630</v>
      </c>
      <c r="D482" t="s">
        <v>2</v>
      </c>
      <c r="E482" t="s">
        <v>2</v>
      </c>
      <c r="F482" t="s">
        <v>7066</v>
      </c>
      <c r="G482" t="s">
        <v>152</v>
      </c>
      <c r="H482" t="b">
        <f>LEN(UDE_Truth[[#This Row],[Position]])=0</f>
        <v>0</v>
      </c>
      <c r="I482" t="b">
        <f>LEN(UDE_Truth[[#This Row],[Institut]])=0</f>
        <v>1</v>
      </c>
      <c r="J482" t="b">
        <f>NOT(OR(ISNUMBER(SEARCH("wiss.",UDE_Truth[[#This Row],[Position]])),ISNUMBER(SEARCH("wissenschaftl",UDE_Truth[[#This Row],[Position]])),ISNUMBER(SEARCH("professor",UDE_Truth[[#This Row],[Position]]))))</f>
        <v>0</v>
      </c>
      <c r="K482" t="b">
        <f>OR(ISNUMBER(SEARCH("sachbearb",UDE_Truth[[#This Row],[Position]])),ISNUMBER(SEARCH("sachgebiet",UDE_Truth[[#This Row],[Position]])))</f>
        <v>0</v>
      </c>
      <c r="L482" t="b">
        <f>ISNUMBER(SEARCH("Universitätsbibliothek",UDE_Truth[[#This Row],[Position]]))</f>
        <v>0</v>
      </c>
      <c r="M482">
        <f>IF(COUNTIF(UDE_Found[Name],UDE_Truth[[#This Row],[Name]])=0,0,1)</f>
        <v>1</v>
      </c>
      <c r="N482">
        <f>IF(OR(UDE_Truth[[#This Row],[ohnePosition]],AND(UDE_Truth[[#This Row],[ohneInstitut]],UDE_Truth[[#This Row],[ohneWissPos]]),UDE_Truth[[#This Row],[Sachbearbeiter]],UDE_Truth[[#This Row],[Bibliothek]]),0,1)</f>
        <v>1</v>
      </c>
      <c r="O482">
        <f>IF(UDE_Truth[[#This Row],[zählt]],IF(ISBLANK(UDE_Truth[[#This Row],[dochGefundenGrund]]),UDE_Truth[[#This Row],[Gefunden]],1),"")</f>
        <v>1</v>
      </c>
      <c r="P482">
        <f>IF(AND(UDE_Truth[[#This Row],[zähltAuto]],ISBLANK(UDE_Truth[[#This Row],[zähltNichtGrund]])),1,0)</f>
        <v>1</v>
      </c>
    </row>
    <row r="483" spans="1:20" x14ac:dyDescent="0.25">
      <c r="A483">
        <v>61754</v>
      </c>
      <c r="B483" t="s">
        <v>7542</v>
      </c>
      <c r="C483" t="s">
        <v>7543</v>
      </c>
      <c r="D483" t="s">
        <v>7544</v>
      </c>
      <c r="E483" t="s">
        <v>7545</v>
      </c>
      <c r="F483" t="s">
        <v>7546</v>
      </c>
      <c r="G483" t="s">
        <v>2</v>
      </c>
      <c r="H483" t="b">
        <f>LEN(UDE_Truth[[#This Row],[Position]])=0</f>
        <v>0</v>
      </c>
      <c r="I483" t="b">
        <f>LEN(UDE_Truth[[#This Row],[Institut]])=0</f>
        <v>0</v>
      </c>
      <c r="J483" t="b">
        <f>NOT(OR(ISNUMBER(SEARCH("wiss.",UDE_Truth[[#This Row],[Position]])),ISNUMBER(SEARCH("wissenschaftl",UDE_Truth[[#This Row],[Position]])),ISNUMBER(SEARCH("professor",UDE_Truth[[#This Row],[Position]]))))</f>
        <v>1</v>
      </c>
      <c r="K483" t="b">
        <f>OR(ISNUMBER(SEARCH("sachbearb",UDE_Truth[[#This Row],[Position]])),ISNUMBER(SEARCH("sachgebiet",UDE_Truth[[#This Row],[Position]])))</f>
        <v>0</v>
      </c>
      <c r="L483" t="b">
        <f>ISNUMBER(SEARCH("Universitätsbibliothek",UDE_Truth[[#This Row],[Position]]))</f>
        <v>0</v>
      </c>
      <c r="M483">
        <f>IF(COUNTIF(UDE_Found[Name],UDE_Truth[[#This Row],[Name]])=0,0,1)</f>
        <v>0</v>
      </c>
      <c r="N483">
        <f>IF(OR(UDE_Truth[[#This Row],[ohnePosition]],AND(UDE_Truth[[#This Row],[ohneInstitut]],UDE_Truth[[#This Row],[ohneWissPos]]),UDE_Truth[[#This Row],[Sachbearbeiter]],UDE_Truth[[#This Row],[Bibliothek]]),0,1)</f>
        <v>1</v>
      </c>
      <c r="O483" t="str">
        <f>IF(UDE_Truth[[#This Row],[zählt]],IF(ISBLANK(UDE_Truth[[#This Row],[dochGefundenGrund]]),UDE_Truth[[#This Row],[Gefunden]],1),"")</f>
        <v/>
      </c>
      <c r="P483">
        <f>IF(AND(UDE_Truth[[#This Row],[zähltAuto]],ISBLANK(UDE_Truth[[#This Row],[zähltNichtGrund]])),1,0)</f>
        <v>0</v>
      </c>
      <c r="Q483" t="s">
        <v>8270</v>
      </c>
    </row>
    <row r="484" spans="1:20" x14ac:dyDescent="0.25">
      <c r="A484">
        <v>62633</v>
      </c>
      <c r="B484" t="s">
        <v>7547</v>
      </c>
      <c r="C484" t="s">
        <v>7548</v>
      </c>
      <c r="D484" t="s">
        <v>7549</v>
      </c>
      <c r="E484" t="s">
        <v>7550</v>
      </c>
      <c r="F484" t="s">
        <v>7551</v>
      </c>
      <c r="G484" t="s">
        <v>2</v>
      </c>
      <c r="H484" t="b">
        <f>LEN(UDE_Truth[[#This Row],[Position]])=0</f>
        <v>0</v>
      </c>
      <c r="I484" t="b">
        <f>LEN(UDE_Truth[[#This Row],[Institut]])=0</f>
        <v>0</v>
      </c>
      <c r="J484" t="b">
        <f>NOT(OR(ISNUMBER(SEARCH("wiss.",UDE_Truth[[#This Row],[Position]])),ISNUMBER(SEARCH("wissenschaftl",UDE_Truth[[#This Row],[Position]])),ISNUMBER(SEARCH("professor",UDE_Truth[[#This Row],[Position]]))))</f>
        <v>0</v>
      </c>
      <c r="K484" t="b">
        <f>OR(ISNUMBER(SEARCH("sachbearb",UDE_Truth[[#This Row],[Position]])),ISNUMBER(SEARCH("sachgebiet",UDE_Truth[[#This Row],[Position]])))</f>
        <v>0</v>
      </c>
      <c r="L484" t="b">
        <f>ISNUMBER(SEARCH("Universitätsbibliothek",UDE_Truth[[#This Row],[Position]]))</f>
        <v>0</v>
      </c>
      <c r="M484">
        <f>IF(COUNTIF(UDE_Found[Name],UDE_Truth[[#This Row],[Name]])=0,0,1)</f>
        <v>0</v>
      </c>
      <c r="N484">
        <f>IF(OR(UDE_Truth[[#This Row],[ohnePosition]],AND(UDE_Truth[[#This Row],[ohneInstitut]],UDE_Truth[[#This Row],[ohneWissPos]]),UDE_Truth[[#This Row],[Sachbearbeiter]],UDE_Truth[[#This Row],[Bibliothek]]),0,1)</f>
        <v>1</v>
      </c>
      <c r="O484">
        <f>IF(UDE_Truth[[#This Row],[zählt]],IF(ISBLANK(UDE_Truth[[#This Row],[dochGefundenGrund]]),UDE_Truth[[#This Row],[Gefunden]],1),"")</f>
        <v>0</v>
      </c>
      <c r="P484">
        <f>IF(AND(UDE_Truth[[#This Row],[zähltAuto]],ISBLANK(UDE_Truth[[#This Row],[zähltNichtGrund]])),1,0)</f>
        <v>1</v>
      </c>
      <c r="S484" t="s">
        <v>8331</v>
      </c>
      <c r="T484" t="s">
        <v>7549</v>
      </c>
    </row>
    <row r="485" spans="1:20" x14ac:dyDescent="0.25">
      <c r="A485">
        <v>62723</v>
      </c>
      <c r="B485" t="s">
        <v>7552</v>
      </c>
      <c r="C485" t="s">
        <v>7553</v>
      </c>
      <c r="D485" t="s">
        <v>7554</v>
      </c>
      <c r="E485" t="s">
        <v>6369</v>
      </c>
      <c r="F485" t="s">
        <v>7555</v>
      </c>
      <c r="G485" t="s">
        <v>2</v>
      </c>
      <c r="H485" t="b">
        <f>LEN(UDE_Truth[[#This Row],[Position]])=0</f>
        <v>0</v>
      </c>
      <c r="I485" t="b">
        <f>LEN(UDE_Truth[[#This Row],[Institut]])=0</f>
        <v>0</v>
      </c>
      <c r="J485" t="b">
        <f>NOT(OR(ISNUMBER(SEARCH("wiss.",UDE_Truth[[#This Row],[Position]])),ISNUMBER(SEARCH("wissenschaftl",UDE_Truth[[#This Row],[Position]])),ISNUMBER(SEARCH("professor",UDE_Truth[[#This Row],[Position]]))))</f>
        <v>0</v>
      </c>
      <c r="K485" t="b">
        <f>OR(ISNUMBER(SEARCH("sachbearb",UDE_Truth[[#This Row],[Position]])),ISNUMBER(SEARCH("sachgebiet",UDE_Truth[[#This Row],[Position]])))</f>
        <v>0</v>
      </c>
      <c r="L485" t="b">
        <f>ISNUMBER(SEARCH("Universitätsbibliothek",UDE_Truth[[#This Row],[Position]]))</f>
        <v>0</v>
      </c>
      <c r="M485">
        <f>IF(COUNTIF(UDE_Found[Name],UDE_Truth[[#This Row],[Name]])=0,0,1)</f>
        <v>0</v>
      </c>
      <c r="N485">
        <f>IF(OR(UDE_Truth[[#This Row],[ohnePosition]],AND(UDE_Truth[[#This Row],[ohneInstitut]],UDE_Truth[[#This Row],[ohneWissPos]]),UDE_Truth[[#This Row],[Sachbearbeiter]],UDE_Truth[[#This Row],[Bibliothek]]),0,1)</f>
        <v>1</v>
      </c>
      <c r="O485">
        <f>IF(UDE_Truth[[#This Row],[zählt]],IF(ISBLANK(UDE_Truth[[#This Row],[dochGefundenGrund]]),UDE_Truth[[#This Row],[Gefunden]],1),"")</f>
        <v>0</v>
      </c>
      <c r="P485">
        <f>IF(AND(UDE_Truth[[#This Row],[zähltAuto]],ISBLANK(UDE_Truth[[#This Row],[zähltNichtGrund]])),1,0)</f>
        <v>1</v>
      </c>
      <c r="S485" t="s">
        <v>8331</v>
      </c>
      <c r="T485" t="s">
        <v>8332</v>
      </c>
    </row>
    <row r="486" spans="1:20" x14ac:dyDescent="0.25">
      <c r="A486">
        <v>50716</v>
      </c>
      <c r="B486" t="s">
        <v>7556</v>
      </c>
      <c r="C486" t="s">
        <v>7557</v>
      </c>
      <c r="D486" t="s">
        <v>2</v>
      </c>
      <c r="E486" t="s">
        <v>7558</v>
      </c>
      <c r="F486" t="s">
        <v>2</v>
      </c>
      <c r="G486" t="s">
        <v>2</v>
      </c>
      <c r="H486" t="b">
        <f>LEN(UDE_Truth[[#This Row],[Position]])=0</f>
        <v>1</v>
      </c>
      <c r="I486" t="b">
        <f>LEN(UDE_Truth[[#This Row],[Institut]])=0</f>
        <v>0</v>
      </c>
      <c r="J486" t="b">
        <f>NOT(OR(ISNUMBER(SEARCH("wiss.",UDE_Truth[[#This Row],[Position]])),ISNUMBER(SEARCH("wissenschaftl",UDE_Truth[[#This Row],[Position]])),ISNUMBER(SEARCH("professor",UDE_Truth[[#This Row],[Position]]))))</f>
        <v>1</v>
      </c>
      <c r="K486" t="b">
        <f>OR(ISNUMBER(SEARCH("sachbearb",UDE_Truth[[#This Row],[Position]])),ISNUMBER(SEARCH("sachgebiet",UDE_Truth[[#This Row],[Position]])))</f>
        <v>0</v>
      </c>
      <c r="L486" t="b">
        <f>ISNUMBER(SEARCH("Universitätsbibliothek",UDE_Truth[[#This Row],[Position]]))</f>
        <v>0</v>
      </c>
      <c r="M486">
        <f>IF(COUNTIF(UDE_Found[Name],UDE_Truth[[#This Row],[Name]])=0,0,1)</f>
        <v>0</v>
      </c>
      <c r="N486">
        <f>IF(OR(UDE_Truth[[#This Row],[ohnePosition]],AND(UDE_Truth[[#This Row],[ohneInstitut]],UDE_Truth[[#This Row],[ohneWissPos]]),UDE_Truth[[#This Row],[Sachbearbeiter]],UDE_Truth[[#This Row],[Bibliothek]]),0,1)</f>
        <v>0</v>
      </c>
      <c r="O486" t="str">
        <f>IF(UDE_Truth[[#This Row],[zählt]],IF(ISBLANK(UDE_Truth[[#This Row],[dochGefundenGrund]]),UDE_Truth[[#This Row],[Gefunden]],1),"")</f>
        <v/>
      </c>
      <c r="P486">
        <f>IF(AND(UDE_Truth[[#This Row],[zähltAuto]],ISBLANK(UDE_Truth[[#This Row],[zähltNichtGrund]])),1,0)</f>
        <v>0</v>
      </c>
    </row>
    <row r="487" spans="1:20" x14ac:dyDescent="0.25">
      <c r="A487">
        <v>61087</v>
      </c>
      <c r="B487" t="s">
        <v>5644</v>
      </c>
      <c r="C487" t="s">
        <v>5645</v>
      </c>
      <c r="D487" t="s">
        <v>2</v>
      </c>
      <c r="E487" t="s">
        <v>2</v>
      </c>
      <c r="F487" t="s">
        <v>7559</v>
      </c>
      <c r="G487" t="s">
        <v>0</v>
      </c>
      <c r="H487" t="b">
        <f>LEN(UDE_Truth[[#This Row],[Position]])=0</f>
        <v>0</v>
      </c>
      <c r="I487" t="b">
        <f>LEN(UDE_Truth[[#This Row],[Institut]])=0</f>
        <v>1</v>
      </c>
      <c r="J487" t="b">
        <f>NOT(OR(ISNUMBER(SEARCH("wiss.",UDE_Truth[[#This Row],[Position]])),ISNUMBER(SEARCH("wissenschaftl",UDE_Truth[[#This Row],[Position]])),ISNUMBER(SEARCH("professor",UDE_Truth[[#This Row],[Position]]))))</f>
        <v>0</v>
      </c>
      <c r="K487" t="b">
        <f>OR(ISNUMBER(SEARCH("sachbearb",UDE_Truth[[#This Row],[Position]])),ISNUMBER(SEARCH("sachgebiet",UDE_Truth[[#This Row],[Position]])))</f>
        <v>0</v>
      </c>
      <c r="L487" t="b">
        <f>ISNUMBER(SEARCH("Universitätsbibliothek",UDE_Truth[[#This Row],[Position]]))</f>
        <v>0</v>
      </c>
      <c r="M487">
        <f>IF(COUNTIF(UDE_Found[Name],UDE_Truth[[#This Row],[Name]])=0,0,1)</f>
        <v>1</v>
      </c>
      <c r="N487">
        <f>IF(OR(UDE_Truth[[#This Row],[ohnePosition]],AND(UDE_Truth[[#This Row],[ohneInstitut]],UDE_Truth[[#This Row],[ohneWissPos]]),UDE_Truth[[#This Row],[Sachbearbeiter]],UDE_Truth[[#This Row],[Bibliothek]]),0,1)</f>
        <v>1</v>
      </c>
      <c r="O487">
        <f>IF(UDE_Truth[[#This Row],[zählt]],IF(ISBLANK(UDE_Truth[[#This Row],[dochGefundenGrund]]),UDE_Truth[[#This Row],[Gefunden]],1),"")</f>
        <v>1</v>
      </c>
      <c r="P487">
        <f>IF(AND(UDE_Truth[[#This Row],[zähltAuto]],ISBLANK(UDE_Truth[[#This Row],[zähltNichtGrund]])),1,0)</f>
        <v>1</v>
      </c>
    </row>
    <row r="488" spans="1:20" x14ac:dyDescent="0.25">
      <c r="A488">
        <v>16083</v>
      </c>
      <c r="B488" t="s">
        <v>7560</v>
      </c>
      <c r="C488" t="s">
        <v>7561</v>
      </c>
      <c r="D488" t="s">
        <v>2</v>
      </c>
      <c r="E488" t="s">
        <v>2</v>
      </c>
      <c r="F488" t="s">
        <v>7562</v>
      </c>
      <c r="G488" t="s">
        <v>1970</v>
      </c>
      <c r="H488" t="b">
        <f>LEN(UDE_Truth[[#This Row],[Position]])=0</f>
        <v>0</v>
      </c>
      <c r="I488" t="b">
        <f>LEN(UDE_Truth[[#This Row],[Institut]])=0</f>
        <v>1</v>
      </c>
      <c r="J488" t="b">
        <f>NOT(OR(ISNUMBER(SEARCH("wiss.",UDE_Truth[[#This Row],[Position]])),ISNUMBER(SEARCH("wissenschaftl",UDE_Truth[[#This Row],[Position]])),ISNUMBER(SEARCH("professor",UDE_Truth[[#This Row],[Position]]))))</f>
        <v>1</v>
      </c>
      <c r="K488" t="b">
        <f>OR(ISNUMBER(SEARCH("sachbearb",UDE_Truth[[#This Row],[Position]])),ISNUMBER(SEARCH("sachgebiet",UDE_Truth[[#This Row],[Position]])))</f>
        <v>0</v>
      </c>
      <c r="L488" t="b">
        <f>ISNUMBER(SEARCH("Universitätsbibliothek",UDE_Truth[[#This Row],[Position]]))</f>
        <v>0</v>
      </c>
      <c r="M488">
        <f>IF(COUNTIF(UDE_Found[Name],UDE_Truth[[#This Row],[Name]])=0,0,1)</f>
        <v>0</v>
      </c>
      <c r="N488">
        <f>IF(OR(UDE_Truth[[#This Row],[ohnePosition]],AND(UDE_Truth[[#This Row],[ohneInstitut]],UDE_Truth[[#This Row],[ohneWissPos]]),UDE_Truth[[#This Row],[Sachbearbeiter]],UDE_Truth[[#This Row],[Bibliothek]]),0,1)</f>
        <v>0</v>
      </c>
      <c r="O488" t="str">
        <f>IF(UDE_Truth[[#This Row],[zählt]],IF(ISBLANK(UDE_Truth[[#This Row],[dochGefundenGrund]]),UDE_Truth[[#This Row],[Gefunden]],1),"")</f>
        <v/>
      </c>
      <c r="P488">
        <f>IF(AND(UDE_Truth[[#This Row],[zähltAuto]],ISBLANK(UDE_Truth[[#This Row],[zähltNichtGrund]])),1,0)</f>
        <v>0</v>
      </c>
    </row>
    <row r="489" spans="1:20" x14ac:dyDescent="0.25">
      <c r="A489">
        <v>12241</v>
      </c>
      <c r="B489" t="s">
        <v>1294</v>
      </c>
      <c r="C489" t="s">
        <v>7563</v>
      </c>
      <c r="D489" t="s">
        <v>7399</v>
      </c>
      <c r="E489" t="s">
        <v>6299</v>
      </c>
      <c r="F489" t="s">
        <v>7564</v>
      </c>
      <c r="G489" t="s">
        <v>2</v>
      </c>
      <c r="H489" t="b">
        <f>LEN(UDE_Truth[[#This Row],[Position]])=0</f>
        <v>0</v>
      </c>
      <c r="I489" t="b">
        <f>LEN(UDE_Truth[[#This Row],[Institut]])=0</f>
        <v>0</v>
      </c>
      <c r="J489" t="b">
        <f>NOT(OR(ISNUMBER(SEARCH("wiss.",UDE_Truth[[#This Row],[Position]])),ISNUMBER(SEARCH("wissenschaftl",UDE_Truth[[#This Row],[Position]])),ISNUMBER(SEARCH("professor",UDE_Truth[[#This Row],[Position]]))))</f>
        <v>1</v>
      </c>
      <c r="K489" t="b">
        <f>OR(ISNUMBER(SEARCH("sachbearb",UDE_Truth[[#This Row],[Position]])),ISNUMBER(SEARCH("sachgebiet",UDE_Truth[[#This Row],[Position]])))</f>
        <v>0</v>
      </c>
      <c r="L489" t="b">
        <f>ISNUMBER(SEARCH("Universitätsbibliothek",UDE_Truth[[#This Row],[Position]]))</f>
        <v>0</v>
      </c>
      <c r="M489">
        <f>IF(COUNTIF(UDE_Found[Name],UDE_Truth[[#This Row],[Name]])=0,0,1)</f>
        <v>0</v>
      </c>
      <c r="N489">
        <f>IF(OR(UDE_Truth[[#This Row],[ohnePosition]],AND(UDE_Truth[[#This Row],[ohneInstitut]],UDE_Truth[[#This Row],[ohneWissPos]]),UDE_Truth[[#This Row],[Sachbearbeiter]],UDE_Truth[[#This Row],[Bibliothek]]),0,1)</f>
        <v>1</v>
      </c>
      <c r="O489" t="str">
        <f>IF(UDE_Truth[[#This Row],[zählt]],IF(ISBLANK(UDE_Truth[[#This Row],[dochGefundenGrund]]),UDE_Truth[[#This Row],[Gefunden]],1),"")</f>
        <v/>
      </c>
      <c r="P489">
        <f>IF(AND(UDE_Truth[[#This Row],[zähltAuto]],ISBLANK(UDE_Truth[[#This Row],[zähltNichtGrund]])),1,0)</f>
        <v>0</v>
      </c>
      <c r="Q489" t="s">
        <v>8334</v>
      </c>
      <c r="T489" t="s">
        <v>8333</v>
      </c>
    </row>
    <row r="490" spans="1:20" x14ac:dyDescent="0.25">
      <c r="A490">
        <v>55841</v>
      </c>
      <c r="B490" t="s">
        <v>7565</v>
      </c>
      <c r="C490" t="s">
        <v>6284</v>
      </c>
      <c r="D490" t="s">
        <v>2</v>
      </c>
      <c r="E490" t="s">
        <v>2</v>
      </c>
      <c r="F490" t="s">
        <v>6286</v>
      </c>
      <c r="G490" t="s">
        <v>2</v>
      </c>
      <c r="H490" t="b">
        <f>LEN(UDE_Truth[[#This Row],[Position]])=0</f>
        <v>0</v>
      </c>
      <c r="I490" t="b">
        <f>LEN(UDE_Truth[[#This Row],[Institut]])=0</f>
        <v>1</v>
      </c>
      <c r="J490" t="b">
        <f>NOT(OR(ISNUMBER(SEARCH("wiss.",UDE_Truth[[#This Row],[Position]])),ISNUMBER(SEARCH("wissenschaftl",UDE_Truth[[#This Row],[Position]])),ISNUMBER(SEARCH("professor",UDE_Truth[[#This Row],[Position]]))))</f>
        <v>0</v>
      </c>
      <c r="K490" t="b">
        <f>OR(ISNUMBER(SEARCH("sachbearb",UDE_Truth[[#This Row],[Position]])),ISNUMBER(SEARCH("sachgebiet",UDE_Truth[[#This Row],[Position]])))</f>
        <v>0</v>
      </c>
      <c r="L490" t="b">
        <f>ISNUMBER(SEARCH("Universitätsbibliothek",UDE_Truth[[#This Row],[Position]]))</f>
        <v>0</v>
      </c>
      <c r="M490">
        <f>IF(COUNTIF(UDE_Found[Name],UDE_Truth[[#This Row],[Name]])=0,0,1)</f>
        <v>0</v>
      </c>
      <c r="N490">
        <f>IF(OR(UDE_Truth[[#This Row],[ohnePosition]],AND(UDE_Truth[[#This Row],[ohneInstitut]],UDE_Truth[[#This Row],[ohneWissPos]]),UDE_Truth[[#This Row],[Sachbearbeiter]],UDE_Truth[[#This Row],[Bibliothek]]),0,1)</f>
        <v>1</v>
      </c>
      <c r="O490" t="str">
        <f>IF(UDE_Truth[[#This Row],[zählt]],IF(ISBLANK(UDE_Truth[[#This Row],[dochGefundenGrund]]),UDE_Truth[[#This Row],[Gefunden]],1),"")</f>
        <v/>
      </c>
      <c r="P490">
        <f>IF(AND(UDE_Truth[[#This Row],[zähltAuto]],ISBLANK(UDE_Truth[[#This Row],[zähltNichtGrund]])),1,0)</f>
        <v>0</v>
      </c>
      <c r="Q490" t="s">
        <v>8274</v>
      </c>
    </row>
    <row r="491" spans="1:20" x14ac:dyDescent="0.25">
      <c r="A491">
        <v>56124</v>
      </c>
      <c r="B491" t="s">
        <v>7566</v>
      </c>
      <c r="C491" t="s">
        <v>7567</v>
      </c>
      <c r="D491" t="s">
        <v>2</v>
      </c>
      <c r="E491" t="s">
        <v>2</v>
      </c>
      <c r="F491" t="s">
        <v>2</v>
      </c>
      <c r="G491" t="s">
        <v>36</v>
      </c>
      <c r="H491" t="b">
        <f>LEN(UDE_Truth[[#This Row],[Position]])=0</f>
        <v>1</v>
      </c>
      <c r="I491" t="b">
        <f>LEN(UDE_Truth[[#This Row],[Institut]])=0</f>
        <v>1</v>
      </c>
      <c r="J491" t="b">
        <f>NOT(OR(ISNUMBER(SEARCH("wiss.",UDE_Truth[[#This Row],[Position]])),ISNUMBER(SEARCH("wissenschaftl",UDE_Truth[[#This Row],[Position]])),ISNUMBER(SEARCH("professor",UDE_Truth[[#This Row],[Position]]))))</f>
        <v>1</v>
      </c>
      <c r="K491" t="b">
        <f>OR(ISNUMBER(SEARCH("sachbearb",UDE_Truth[[#This Row],[Position]])),ISNUMBER(SEARCH("sachgebiet",UDE_Truth[[#This Row],[Position]])))</f>
        <v>0</v>
      </c>
      <c r="L491" t="b">
        <f>ISNUMBER(SEARCH("Universitätsbibliothek",UDE_Truth[[#This Row],[Position]]))</f>
        <v>0</v>
      </c>
      <c r="M491">
        <f>IF(COUNTIF(UDE_Found[Name],UDE_Truth[[#This Row],[Name]])=0,0,1)</f>
        <v>0</v>
      </c>
      <c r="N491">
        <f>IF(OR(UDE_Truth[[#This Row],[ohnePosition]],AND(UDE_Truth[[#This Row],[ohneInstitut]],UDE_Truth[[#This Row],[ohneWissPos]]),UDE_Truth[[#This Row],[Sachbearbeiter]],UDE_Truth[[#This Row],[Bibliothek]]),0,1)</f>
        <v>0</v>
      </c>
      <c r="O491" t="str">
        <f>IF(UDE_Truth[[#This Row],[zählt]],IF(ISBLANK(UDE_Truth[[#This Row],[dochGefundenGrund]]),UDE_Truth[[#This Row],[Gefunden]],1),"")</f>
        <v/>
      </c>
      <c r="P491">
        <f>IF(AND(UDE_Truth[[#This Row],[zähltAuto]],ISBLANK(UDE_Truth[[#This Row],[zähltNichtGrund]])),1,0)</f>
        <v>0</v>
      </c>
    </row>
    <row r="492" spans="1:20" x14ac:dyDescent="0.25">
      <c r="A492">
        <v>47593</v>
      </c>
      <c r="B492" t="s">
        <v>7568</v>
      </c>
      <c r="C492" t="s">
        <v>7569</v>
      </c>
      <c r="D492" t="s">
        <v>7570</v>
      </c>
      <c r="E492" t="s">
        <v>6346</v>
      </c>
      <c r="F492" t="s">
        <v>6347</v>
      </c>
      <c r="G492" t="s">
        <v>2</v>
      </c>
      <c r="H492" t="b">
        <f>LEN(UDE_Truth[[#This Row],[Position]])=0</f>
        <v>0</v>
      </c>
      <c r="I492" t="b">
        <f>LEN(UDE_Truth[[#This Row],[Institut]])=0</f>
        <v>0</v>
      </c>
      <c r="J492" t="b">
        <f>NOT(OR(ISNUMBER(SEARCH("wiss.",UDE_Truth[[#This Row],[Position]])),ISNUMBER(SEARCH("wissenschaftl",UDE_Truth[[#This Row],[Position]])),ISNUMBER(SEARCH("professor",UDE_Truth[[#This Row],[Position]]))))</f>
        <v>0</v>
      </c>
      <c r="K492" t="b">
        <f>OR(ISNUMBER(SEARCH("sachbearb",UDE_Truth[[#This Row],[Position]])),ISNUMBER(SEARCH("sachgebiet",UDE_Truth[[#This Row],[Position]])))</f>
        <v>1</v>
      </c>
      <c r="L492" t="b">
        <f>ISNUMBER(SEARCH("Universitätsbibliothek",UDE_Truth[[#This Row],[Position]]))</f>
        <v>0</v>
      </c>
      <c r="M492">
        <f>IF(COUNTIF(UDE_Found[Name],UDE_Truth[[#This Row],[Name]])=0,0,1)</f>
        <v>0</v>
      </c>
      <c r="N492">
        <f>IF(OR(UDE_Truth[[#This Row],[ohnePosition]],AND(UDE_Truth[[#This Row],[ohneInstitut]],UDE_Truth[[#This Row],[ohneWissPos]]),UDE_Truth[[#This Row],[Sachbearbeiter]],UDE_Truth[[#This Row],[Bibliothek]]),0,1)</f>
        <v>0</v>
      </c>
      <c r="O492" t="str">
        <f>IF(UDE_Truth[[#This Row],[zählt]],IF(ISBLANK(UDE_Truth[[#This Row],[dochGefundenGrund]]),UDE_Truth[[#This Row],[Gefunden]],1),"")</f>
        <v/>
      </c>
      <c r="P492">
        <f>IF(AND(UDE_Truth[[#This Row],[zähltAuto]],ISBLANK(UDE_Truth[[#This Row],[zähltNichtGrund]])),1,0)</f>
        <v>0</v>
      </c>
    </row>
    <row r="493" spans="1:20" x14ac:dyDescent="0.25">
      <c r="A493">
        <v>62076</v>
      </c>
      <c r="B493" t="s">
        <v>7571</v>
      </c>
      <c r="C493" t="s">
        <v>7572</v>
      </c>
      <c r="D493" t="s">
        <v>7573</v>
      </c>
      <c r="E493" t="s">
        <v>6321</v>
      </c>
      <c r="F493" t="s">
        <v>7574</v>
      </c>
      <c r="G493" t="s">
        <v>2</v>
      </c>
      <c r="H493" t="b">
        <f>LEN(UDE_Truth[[#This Row],[Position]])=0</f>
        <v>0</v>
      </c>
      <c r="I493" t="b">
        <f>LEN(UDE_Truth[[#This Row],[Institut]])=0</f>
        <v>0</v>
      </c>
      <c r="J493" t="b">
        <f>NOT(OR(ISNUMBER(SEARCH("wiss.",UDE_Truth[[#This Row],[Position]])),ISNUMBER(SEARCH("wissenschaftl",UDE_Truth[[#This Row],[Position]])),ISNUMBER(SEARCH("professor",UDE_Truth[[#This Row],[Position]]))))</f>
        <v>0</v>
      </c>
      <c r="K493" t="b">
        <f>OR(ISNUMBER(SEARCH("sachbearb",UDE_Truth[[#This Row],[Position]])),ISNUMBER(SEARCH("sachgebiet",UDE_Truth[[#This Row],[Position]])))</f>
        <v>0</v>
      </c>
      <c r="L493" t="b">
        <f>ISNUMBER(SEARCH("Universitätsbibliothek",UDE_Truth[[#This Row],[Position]]))</f>
        <v>0</v>
      </c>
      <c r="M493">
        <f>IF(COUNTIF(UDE_Found[Name],UDE_Truth[[#This Row],[Name]])=0,0,1)</f>
        <v>0</v>
      </c>
      <c r="N493">
        <f>IF(OR(UDE_Truth[[#This Row],[ohnePosition]],AND(UDE_Truth[[#This Row],[ohneInstitut]],UDE_Truth[[#This Row],[ohneWissPos]]),UDE_Truth[[#This Row],[Sachbearbeiter]],UDE_Truth[[#This Row],[Bibliothek]]),0,1)</f>
        <v>1</v>
      </c>
      <c r="O493" t="str">
        <f>IF(UDE_Truth[[#This Row],[zählt]],IF(ISBLANK(UDE_Truth[[#This Row],[dochGefundenGrund]]),UDE_Truth[[#This Row],[Gefunden]],1),"")</f>
        <v/>
      </c>
      <c r="P493">
        <f>IF(AND(UDE_Truth[[#This Row],[zähltAuto]],ISBLANK(UDE_Truth[[#This Row],[zähltNichtGrund]])),1,0)</f>
        <v>0</v>
      </c>
      <c r="Q493" t="s">
        <v>8274</v>
      </c>
    </row>
    <row r="494" spans="1:20" x14ac:dyDescent="0.25">
      <c r="A494">
        <v>50195</v>
      </c>
      <c r="B494" t="s">
        <v>5655</v>
      </c>
      <c r="C494" t="s">
        <v>7575</v>
      </c>
      <c r="D494" t="s">
        <v>2</v>
      </c>
      <c r="E494" t="s">
        <v>7576</v>
      </c>
      <c r="F494" t="s">
        <v>7577</v>
      </c>
      <c r="G494" t="s">
        <v>0</v>
      </c>
      <c r="H494" t="b">
        <f>LEN(UDE_Truth[[#This Row],[Position]])=0</f>
        <v>0</v>
      </c>
      <c r="I494" t="b">
        <f>LEN(UDE_Truth[[#This Row],[Institut]])=0</f>
        <v>0</v>
      </c>
      <c r="J494" t="b">
        <f>NOT(OR(ISNUMBER(SEARCH("wiss.",UDE_Truth[[#This Row],[Position]])),ISNUMBER(SEARCH("wissenschaftl",UDE_Truth[[#This Row],[Position]])),ISNUMBER(SEARCH("professor",UDE_Truth[[#This Row],[Position]]))))</f>
        <v>0</v>
      </c>
      <c r="K494" t="b">
        <f>OR(ISNUMBER(SEARCH("sachbearb",UDE_Truth[[#This Row],[Position]])),ISNUMBER(SEARCH("sachgebiet",UDE_Truth[[#This Row],[Position]])))</f>
        <v>0</v>
      </c>
      <c r="L494" t="b">
        <f>ISNUMBER(SEARCH("Universitätsbibliothek",UDE_Truth[[#This Row],[Position]]))</f>
        <v>0</v>
      </c>
      <c r="M494">
        <f>IF(COUNTIF(UDE_Found[Name],UDE_Truth[[#This Row],[Name]])=0,0,1)</f>
        <v>1</v>
      </c>
      <c r="N494">
        <f>IF(OR(UDE_Truth[[#This Row],[ohnePosition]],AND(UDE_Truth[[#This Row],[ohneInstitut]],UDE_Truth[[#This Row],[ohneWissPos]]),UDE_Truth[[#This Row],[Sachbearbeiter]],UDE_Truth[[#This Row],[Bibliothek]]),0,1)</f>
        <v>1</v>
      </c>
      <c r="O494">
        <f>IF(UDE_Truth[[#This Row],[zählt]],IF(ISBLANK(UDE_Truth[[#This Row],[dochGefundenGrund]]),UDE_Truth[[#This Row],[Gefunden]],1),"")</f>
        <v>1</v>
      </c>
      <c r="P494">
        <f>IF(AND(UDE_Truth[[#This Row],[zähltAuto]],ISBLANK(UDE_Truth[[#This Row],[zähltNichtGrund]])),1,0)</f>
        <v>1</v>
      </c>
    </row>
    <row r="495" spans="1:20" x14ac:dyDescent="0.25">
      <c r="A495">
        <v>60985</v>
      </c>
      <c r="B495" t="s">
        <v>5661</v>
      </c>
      <c r="C495" t="s">
        <v>7578</v>
      </c>
      <c r="D495" t="s">
        <v>7579</v>
      </c>
      <c r="E495" t="s">
        <v>7580</v>
      </c>
      <c r="F495" t="s">
        <v>7581</v>
      </c>
      <c r="G495" t="s">
        <v>493</v>
      </c>
      <c r="H495" t="b">
        <f>LEN(UDE_Truth[[#This Row],[Position]])=0</f>
        <v>0</v>
      </c>
      <c r="I495" t="b">
        <f>LEN(UDE_Truth[[#This Row],[Institut]])=0</f>
        <v>0</v>
      </c>
      <c r="J495" t="b">
        <f>NOT(OR(ISNUMBER(SEARCH("wiss.",UDE_Truth[[#This Row],[Position]])),ISNUMBER(SEARCH("wissenschaftl",UDE_Truth[[#This Row],[Position]])),ISNUMBER(SEARCH("professor",UDE_Truth[[#This Row],[Position]]))))</f>
        <v>0</v>
      </c>
      <c r="K495" t="b">
        <f>OR(ISNUMBER(SEARCH("sachbearb",UDE_Truth[[#This Row],[Position]])),ISNUMBER(SEARCH("sachgebiet",UDE_Truth[[#This Row],[Position]])))</f>
        <v>0</v>
      </c>
      <c r="L495" t="b">
        <f>ISNUMBER(SEARCH("Universitätsbibliothek",UDE_Truth[[#This Row],[Position]]))</f>
        <v>0</v>
      </c>
      <c r="M495">
        <f>IF(COUNTIF(UDE_Found[Name],UDE_Truth[[#This Row],[Name]])=0,0,1)</f>
        <v>1</v>
      </c>
      <c r="N495">
        <f>IF(OR(UDE_Truth[[#This Row],[ohnePosition]],AND(UDE_Truth[[#This Row],[ohneInstitut]],UDE_Truth[[#This Row],[ohneWissPos]]),UDE_Truth[[#This Row],[Sachbearbeiter]],UDE_Truth[[#This Row],[Bibliothek]]),0,1)</f>
        <v>1</v>
      </c>
      <c r="O495">
        <f>IF(UDE_Truth[[#This Row],[zählt]],IF(ISBLANK(UDE_Truth[[#This Row],[dochGefundenGrund]]),UDE_Truth[[#This Row],[Gefunden]],1),"")</f>
        <v>1</v>
      </c>
      <c r="P495">
        <f>IF(AND(UDE_Truth[[#This Row],[zähltAuto]],ISBLANK(UDE_Truth[[#This Row],[zähltNichtGrund]])),1,0)</f>
        <v>1</v>
      </c>
    </row>
    <row r="496" spans="1:20" x14ac:dyDescent="0.25">
      <c r="A496">
        <v>49959</v>
      </c>
      <c r="B496" t="s">
        <v>5668</v>
      </c>
      <c r="C496" t="s">
        <v>5669</v>
      </c>
      <c r="D496" t="s">
        <v>7582</v>
      </c>
      <c r="E496" t="s">
        <v>6635</v>
      </c>
      <c r="F496" t="s">
        <v>7583</v>
      </c>
      <c r="G496" t="s">
        <v>7584</v>
      </c>
      <c r="H496" t="b">
        <f>LEN(UDE_Truth[[#This Row],[Position]])=0</f>
        <v>0</v>
      </c>
      <c r="I496" t="b">
        <f>LEN(UDE_Truth[[#This Row],[Institut]])=0</f>
        <v>0</v>
      </c>
      <c r="J496" t="b">
        <f>NOT(OR(ISNUMBER(SEARCH("wiss.",UDE_Truth[[#This Row],[Position]])),ISNUMBER(SEARCH("wissenschaftl",UDE_Truth[[#This Row],[Position]])),ISNUMBER(SEARCH("professor",UDE_Truth[[#This Row],[Position]]))))</f>
        <v>1</v>
      </c>
      <c r="K496" t="b">
        <f>OR(ISNUMBER(SEARCH("sachbearb",UDE_Truth[[#This Row],[Position]])),ISNUMBER(SEARCH("sachgebiet",UDE_Truth[[#This Row],[Position]])))</f>
        <v>0</v>
      </c>
      <c r="L496" t="b">
        <f>ISNUMBER(SEARCH("Universitätsbibliothek",UDE_Truth[[#This Row],[Position]]))</f>
        <v>0</v>
      </c>
      <c r="M496">
        <f>IF(COUNTIF(UDE_Found[Name],UDE_Truth[[#This Row],[Name]])=0,0,1)</f>
        <v>1</v>
      </c>
      <c r="N496">
        <f>IF(OR(UDE_Truth[[#This Row],[ohnePosition]],AND(UDE_Truth[[#This Row],[ohneInstitut]],UDE_Truth[[#This Row],[ohneWissPos]]),UDE_Truth[[#This Row],[Sachbearbeiter]],UDE_Truth[[#This Row],[Bibliothek]]),0,1)</f>
        <v>1</v>
      </c>
      <c r="O496">
        <f>IF(UDE_Truth[[#This Row],[zählt]],IF(ISBLANK(UDE_Truth[[#This Row],[dochGefundenGrund]]),UDE_Truth[[#This Row],[Gefunden]],1),"")</f>
        <v>1</v>
      </c>
      <c r="P496">
        <f>IF(AND(UDE_Truth[[#This Row],[zähltAuto]],ISBLANK(UDE_Truth[[#This Row],[zähltNichtGrund]])),1,0)</f>
        <v>1</v>
      </c>
    </row>
    <row r="497" spans="1:20" x14ac:dyDescent="0.25">
      <c r="A497">
        <v>61818</v>
      </c>
      <c r="B497" t="s">
        <v>7585</v>
      </c>
      <c r="C497" t="s">
        <v>7586</v>
      </c>
      <c r="D497" t="s">
        <v>2</v>
      </c>
      <c r="E497" t="s">
        <v>2</v>
      </c>
      <c r="F497" t="s">
        <v>7587</v>
      </c>
      <c r="G497" t="s">
        <v>2</v>
      </c>
      <c r="H497" t="b">
        <f>LEN(UDE_Truth[[#This Row],[Position]])=0</f>
        <v>0</v>
      </c>
      <c r="I497" t="b">
        <f>LEN(UDE_Truth[[#This Row],[Institut]])=0</f>
        <v>1</v>
      </c>
      <c r="J497" t="b">
        <f>NOT(OR(ISNUMBER(SEARCH("wiss.",UDE_Truth[[#This Row],[Position]])),ISNUMBER(SEARCH("wissenschaftl",UDE_Truth[[#This Row],[Position]])),ISNUMBER(SEARCH("professor",UDE_Truth[[#This Row],[Position]]))))</f>
        <v>1</v>
      </c>
      <c r="K497" t="b">
        <f>OR(ISNUMBER(SEARCH("sachbearb",UDE_Truth[[#This Row],[Position]])),ISNUMBER(SEARCH("sachgebiet",UDE_Truth[[#This Row],[Position]])))</f>
        <v>0</v>
      </c>
      <c r="L497" t="b">
        <f>ISNUMBER(SEARCH("Universitätsbibliothek",UDE_Truth[[#This Row],[Position]]))</f>
        <v>0</v>
      </c>
      <c r="M497">
        <f>IF(COUNTIF(UDE_Found[Name],UDE_Truth[[#This Row],[Name]])=0,0,1)</f>
        <v>0</v>
      </c>
      <c r="N497">
        <f>IF(OR(UDE_Truth[[#This Row],[ohnePosition]],AND(UDE_Truth[[#This Row],[ohneInstitut]],UDE_Truth[[#This Row],[ohneWissPos]]),UDE_Truth[[#This Row],[Sachbearbeiter]],UDE_Truth[[#This Row],[Bibliothek]]),0,1)</f>
        <v>0</v>
      </c>
      <c r="O497" t="str">
        <f>IF(UDE_Truth[[#This Row],[zählt]],IF(ISBLANK(UDE_Truth[[#This Row],[dochGefundenGrund]]),UDE_Truth[[#This Row],[Gefunden]],1),"")</f>
        <v/>
      </c>
      <c r="P497">
        <f>IF(AND(UDE_Truth[[#This Row],[zähltAuto]],ISBLANK(UDE_Truth[[#This Row],[zähltNichtGrund]])),1,0)</f>
        <v>0</v>
      </c>
    </row>
    <row r="498" spans="1:20" x14ac:dyDescent="0.25">
      <c r="A498">
        <v>60258</v>
      </c>
      <c r="B498" t="s">
        <v>5674</v>
      </c>
      <c r="C498" t="s">
        <v>7588</v>
      </c>
      <c r="D498" t="s">
        <v>2</v>
      </c>
      <c r="E498" t="s">
        <v>6323</v>
      </c>
      <c r="F498" t="s">
        <v>7589</v>
      </c>
      <c r="G498" t="s">
        <v>0</v>
      </c>
      <c r="H498" t="b">
        <f>LEN(UDE_Truth[[#This Row],[Position]])=0</f>
        <v>0</v>
      </c>
      <c r="I498" t="b">
        <f>LEN(UDE_Truth[[#This Row],[Institut]])=0</f>
        <v>0</v>
      </c>
      <c r="J498" t="b">
        <f>NOT(OR(ISNUMBER(SEARCH("wiss.",UDE_Truth[[#This Row],[Position]])),ISNUMBER(SEARCH("wissenschaftl",UDE_Truth[[#This Row],[Position]])),ISNUMBER(SEARCH("professor",UDE_Truth[[#This Row],[Position]]))))</f>
        <v>0</v>
      </c>
      <c r="K498" t="b">
        <f>OR(ISNUMBER(SEARCH("sachbearb",UDE_Truth[[#This Row],[Position]])),ISNUMBER(SEARCH("sachgebiet",UDE_Truth[[#This Row],[Position]])))</f>
        <v>0</v>
      </c>
      <c r="L498" t="b">
        <f>ISNUMBER(SEARCH("Universitätsbibliothek",UDE_Truth[[#This Row],[Position]]))</f>
        <v>0</v>
      </c>
      <c r="M498">
        <f>IF(COUNTIF(UDE_Found[Name],UDE_Truth[[#This Row],[Name]])=0,0,1)</f>
        <v>1</v>
      </c>
      <c r="N498">
        <f>IF(OR(UDE_Truth[[#This Row],[ohnePosition]],AND(UDE_Truth[[#This Row],[ohneInstitut]],UDE_Truth[[#This Row],[ohneWissPos]]),UDE_Truth[[#This Row],[Sachbearbeiter]],UDE_Truth[[#This Row],[Bibliothek]]),0,1)</f>
        <v>1</v>
      </c>
      <c r="O498">
        <f>IF(UDE_Truth[[#This Row],[zählt]],IF(ISBLANK(UDE_Truth[[#This Row],[dochGefundenGrund]]),UDE_Truth[[#This Row],[Gefunden]],1),"")</f>
        <v>1</v>
      </c>
      <c r="P498">
        <f>IF(AND(UDE_Truth[[#This Row],[zähltAuto]],ISBLANK(UDE_Truth[[#This Row],[zähltNichtGrund]])),1,0)</f>
        <v>1</v>
      </c>
    </row>
    <row r="499" spans="1:20" x14ac:dyDescent="0.25">
      <c r="A499">
        <v>59967</v>
      </c>
      <c r="B499" t="s">
        <v>5676</v>
      </c>
      <c r="C499" t="s">
        <v>5677</v>
      </c>
      <c r="D499" t="s">
        <v>2</v>
      </c>
      <c r="E499" t="s">
        <v>7590</v>
      </c>
      <c r="F499" t="s">
        <v>7591</v>
      </c>
      <c r="G499" t="s">
        <v>0</v>
      </c>
      <c r="H499" t="b">
        <f>LEN(UDE_Truth[[#This Row],[Position]])=0</f>
        <v>0</v>
      </c>
      <c r="I499" t="b">
        <f>LEN(UDE_Truth[[#This Row],[Institut]])=0</f>
        <v>0</v>
      </c>
      <c r="J499" t="b">
        <f>NOT(OR(ISNUMBER(SEARCH("wiss.",UDE_Truth[[#This Row],[Position]])),ISNUMBER(SEARCH("wissenschaftl",UDE_Truth[[#This Row],[Position]])),ISNUMBER(SEARCH("professor",UDE_Truth[[#This Row],[Position]]))))</f>
        <v>0</v>
      </c>
      <c r="K499" t="b">
        <f>OR(ISNUMBER(SEARCH("sachbearb",UDE_Truth[[#This Row],[Position]])),ISNUMBER(SEARCH("sachgebiet",UDE_Truth[[#This Row],[Position]])))</f>
        <v>0</v>
      </c>
      <c r="L499" t="b">
        <f>ISNUMBER(SEARCH("Universitätsbibliothek",UDE_Truth[[#This Row],[Position]]))</f>
        <v>0</v>
      </c>
      <c r="M499">
        <f>IF(COUNTIF(UDE_Found[Name],UDE_Truth[[#This Row],[Name]])=0,0,1)</f>
        <v>1</v>
      </c>
      <c r="N499">
        <f>IF(OR(UDE_Truth[[#This Row],[ohnePosition]],AND(UDE_Truth[[#This Row],[ohneInstitut]],UDE_Truth[[#This Row],[ohneWissPos]]),UDE_Truth[[#This Row],[Sachbearbeiter]],UDE_Truth[[#This Row],[Bibliothek]]),0,1)</f>
        <v>1</v>
      </c>
      <c r="O499">
        <f>IF(UDE_Truth[[#This Row],[zählt]],IF(ISBLANK(UDE_Truth[[#This Row],[dochGefundenGrund]]),UDE_Truth[[#This Row],[Gefunden]],1),"")</f>
        <v>1</v>
      </c>
      <c r="P499">
        <f>IF(AND(UDE_Truth[[#This Row],[zähltAuto]],ISBLANK(UDE_Truth[[#This Row],[zähltNichtGrund]])),1,0)</f>
        <v>1</v>
      </c>
    </row>
    <row r="500" spans="1:20" x14ac:dyDescent="0.25">
      <c r="A500">
        <v>62537</v>
      </c>
      <c r="B500" t="s">
        <v>7592</v>
      </c>
      <c r="C500" t="s">
        <v>7593</v>
      </c>
      <c r="D500" t="s">
        <v>2</v>
      </c>
      <c r="E500" t="s">
        <v>2</v>
      </c>
      <c r="F500" t="s">
        <v>6422</v>
      </c>
      <c r="G500" t="s">
        <v>0</v>
      </c>
      <c r="H500" t="b">
        <f>LEN(UDE_Truth[[#This Row],[Position]])=0</f>
        <v>0</v>
      </c>
      <c r="I500" t="b">
        <f>LEN(UDE_Truth[[#This Row],[Institut]])=0</f>
        <v>1</v>
      </c>
      <c r="J500" t="b">
        <f>NOT(OR(ISNUMBER(SEARCH("wiss.",UDE_Truth[[#This Row],[Position]])),ISNUMBER(SEARCH("wissenschaftl",UDE_Truth[[#This Row],[Position]])),ISNUMBER(SEARCH("professor",UDE_Truth[[#This Row],[Position]]))))</f>
        <v>1</v>
      </c>
      <c r="K500" t="b">
        <f>OR(ISNUMBER(SEARCH("sachbearb",UDE_Truth[[#This Row],[Position]])),ISNUMBER(SEARCH("sachgebiet",UDE_Truth[[#This Row],[Position]])))</f>
        <v>0</v>
      </c>
      <c r="L500" t="b">
        <f>ISNUMBER(SEARCH("Universitätsbibliothek",UDE_Truth[[#This Row],[Position]]))</f>
        <v>0</v>
      </c>
      <c r="M500">
        <f>IF(COUNTIF(UDE_Found[Name],UDE_Truth[[#This Row],[Name]])=0,0,1)</f>
        <v>0</v>
      </c>
      <c r="N500">
        <f>IF(OR(UDE_Truth[[#This Row],[ohnePosition]],AND(UDE_Truth[[#This Row],[ohneInstitut]],UDE_Truth[[#This Row],[ohneWissPos]]),UDE_Truth[[#This Row],[Sachbearbeiter]],UDE_Truth[[#This Row],[Bibliothek]]),0,1)</f>
        <v>0</v>
      </c>
      <c r="O500" t="str">
        <f>IF(UDE_Truth[[#This Row],[zählt]],IF(ISBLANK(UDE_Truth[[#This Row],[dochGefundenGrund]]),UDE_Truth[[#This Row],[Gefunden]],1),"")</f>
        <v/>
      </c>
      <c r="P500">
        <f>IF(AND(UDE_Truth[[#This Row],[zähltAuto]],ISBLANK(UDE_Truth[[#This Row],[zähltNichtGrund]])),1,0)</f>
        <v>0</v>
      </c>
    </row>
    <row r="501" spans="1:20" x14ac:dyDescent="0.25">
      <c r="A501">
        <v>55224</v>
      </c>
      <c r="B501" t="s">
        <v>7594</v>
      </c>
      <c r="C501" t="s">
        <v>7595</v>
      </c>
      <c r="D501" t="s">
        <v>2</v>
      </c>
      <c r="E501" t="s">
        <v>7596</v>
      </c>
      <c r="F501" t="s">
        <v>6482</v>
      </c>
      <c r="G501" t="s">
        <v>2</v>
      </c>
      <c r="H501" t="b">
        <f>LEN(UDE_Truth[[#This Row],[Position]])=0</f>
        <v>0</v>
      </c>
      <c r="I501" t="b">
        <f>LEN(UDE_Truth[[#This Row],[Institut]])=0</f>
        <v>0</v>
      </c>
      <c r="J501" t="b">
        <f>NOT(OR(ISNUMBER(SEARCH("wiss.",UDE_Truth[[#This Row],[Position]])),ISNUMBER(SEARCH("wissenschaftl",UDE_Truth[[#This Row],[Position]])),ISNUMBER(SEARCH("professor",UDE_Truth[[#This Row],[Position]]))))</f>
        <v>0</v>
      </c>
      <c r="K501" t="b">
        <f>OR(ISNUMBER(SEARCH("sachbearb",UDE_Truth[[#This Row],[Position]])),ISNUMBER(SEARCH("sachgebiet",UDE_Truth[[#This Row],[Position]])))</f>
        <v>0</v>
      </c>
      <c r="L501" t="b">
        <f>ISNUMBER(SEARCH("Universitätsbibliothek",UDE_Truth[[#This Row],[Position]]))</f>
        <v>0</v>
      </c>
      <c r="M501">
        <f>IF(COUNTIF(UDE_Found[Name],UDE_Truth[[#This Row],[Name]])=0,0,1)</f>
        <v>0</v>
      </c>
      <c r="N501">
        <f>IF(OR(UDE_Truth[[#This Row],[ohnePosition]],AND(UDE_Truth[[#This Row],[ohneInstitut]],UDE_Truth[[#This Row],[ohneWissPos]]),UDE_Truth[[#This Row],[Sachbearbeiter]],UDE_Truth[[#This Row],[Bibliothek]]),0,1)</f>
        <v>1</v>
      </c>
      <c r="O501" t="str">
        <f>IF(UDE_Truth[[#This Row],[zählt]],IF(ISBLANK(UDE_Truth[[#This Row],[dochGefundenGrund]]),UDE_Truth[[#This Row],[Gefunden]],1),"")</f>
        <v/>
      </c>
      <c r="P501">
        <f>IF(AND(UDE_Truth[[#This Row],[zähltAuto]],ISBLANK(UDE_Truth[[#This Row],[zähltNichtGrund]])),1,0)</f>
        <v>0</v>
      </c>
      <c r="Q501" t="s">
        <v>8274</v>
      </c>
    </row>
    <row r="502" spans="1:20" x14ac:dyDescent="0.25">
      <c r="A502">
        <v>58918</v>
      </c>
      <c r="B502" t="s">
        <v>5679</v>
      </c>
      <c r="C502" t="s">
        <v>7597</v>
      </c>
      <c r="D502" t="s">
        <v>2</v>
      </c>
      <c r="E502" t="s">
        <v>7598</v>
      </c>
      <c r="F502" t="s">
        <v>2</v>
      </c>
      <c r="G502" t="s">
        <v>2</v>
      </c>
      <c r="H502" t="b">
        <f>LEN(UDE_Truth[[#This Row],[Position]])=0</f>
        <v>1</v>
      </c>
      <c r="I502" t="b">
        <f>LEN(UDE_Truth[[#This Row],[Institut]])=0</f>
        <v>0</v>
      </c>
      <c r="J502" t="b">
        <f>NOT(OR(ISNUMBER(SEARCH("wiss.",UDE_Truth[[#This Row],[Position]])),ISNUMBER(SEARCH("wissenschaftl",UDE_Truth[[#This Row],[Position]])),ISNUMBER(SEARCH("professor",UDE_Truth[[#This Row],[Position]]))))</f>
        <v>1</v>
      </c>
      <c r="K502" t="b">
        <f>OR(ISNUMBER(SEARCH("sachbearb",UDE_Truth[[#This Row],[Position]])),ISNUMBER(SEARCH("sachgebiet",UDE_Truth[[#This Row],[Position]])))</f>
        <v>0</v>
      </c>
      <c r="L502" t="b">
        <f>ISNUMBER(SEARCH("Universitätsbibliothek",UDE_Truth[[#This Row],[Position]]))</f>
        <v>0</v>
      </c>
      <c r="M502">
        <f>IF(COUNTIF(UDE_Found[Name],UDE_Truth[[#This Row],[Name]])=0,0,1)</f>
        <v>1</v>
      </c>
      <c r="N502">
        <f>IF(OR(UDE_Truth[[#This Row],[ohnePosition]],AND(UDE_Truth[[#This Row],[ohneInstitut]],UDE_Truth[[#This Row],[ohneWissPos]]),UDE_Truth[[#This Row],[Sachbearbeiter]],UDE_Truth[[#This Row],[Bibliothek]]),0,1)</f>
        <v>0</v>
      </c>
      <c r="O502" t="str">
        <f>IF(UDE_Truth[[#This Row],[zählt]],IF(ISBLANK(UDE_Truth[[#This Row],[dochGefundenGrund]]),UDE_Truth[[#This Row],[Gefunden]],1),"")</f>
        <v/>
      </c>
      <c r="P502">
        <f>IF(AND(UDE_Truth[[#This Row],[zähltAuto]],ISBLANK(UDE_Truth[[#This Row],[zähltNichtGrund]])),1,0)</f>
        <v>0</v>
      </c>
    </row>
    <row r="503" spans="1:20" x14ac:dyDescent="0.25">
      <c r="A503">
        <v>59662</v>
      </c>
      <c r="B503" t="s">
        <v>7599</v>
      </c>
      <c r="C503" t="s">
        <v>7600</v>
      </c>
      <c r="D503" t="s">
        <v>2</v>
      </c>
      <c r="E503" t="s">
        <v>6341</v>
      </c>
      <c r="F503" t="s">
        <v>7141</v>
      </c>
      <c r="G503" t="s">
        <v>2</v>
      </c>
      <c r="H503" t="b">
        <f>LEN(UDE_Truth[[#This Row],[Position]])=0</f>
        <v>0</v>
      </c>
      <c r="I503" t="b">
        <f>LEN(UDE_Truth[[#This Row],[Institut]])=0</f>
        <v>0</v>
      </c>
      <c r="J503" t="b">
        <f>NOT(OR(ISNUMBER(SEARCH("wiss.",UDE_Truth[[#This Row],[Position]])),ISNUMBER(SEARCH("wissenschaftl",UDE_Truth[[#This Row],[Position]])),ISNUMBER(SEARCH("professor",UDE_Truth[[#This Row],[Position]]))))</f>
        <v>0</v>
      </c>
      <c r="K503" t="b">
        <f>OR(ISNUMBER(SEARCH("sachbearb",UDE_Truth[[#This Row],[Position]])),ISNUMBER(SEARCH("sachgebiet",UDE_Truth[[#This Row],[Position]])))</f>
        <v>0</v>
      </c>
      <c r="L503" t="b">
        <f>ISNUMBER(SEARCH("Universitätsbibliothek",UDE_Truth[[#This Row],[Position]]))</f>
        <v>0</v>
      </c>
      <c r="M503">
        <f>IF(COUNTIF(UDE_Found[Name],UDE_Truth[[#This Row],[Name]])=0,0,1)</f>
        <v>0</v>
      </c>
      <c r="N503">
        <f>IF(OR(UDE_Truth[[#This Row],[ohnePosition]],AND(UDE_Truth[[#This Row],[ohneInstitut]],UDE_Truth[[#This Row],[ohneWissPos]]),UDE_Truth[[#This Row],[Sachbearbeiter]],UDE_Truth[[#This Row],[Bibliothek]]),0,1)</f>
        <v>1</v>
      </c>
      <c r="O503" t="str">
        <f>IF(UDE_Truth[[#This Row],[zählt]],IF(ISBLANK(UDE_Truth[[#This Row],[dochGefundenGrund]]),UDE_Truth[[#This Row],[Gefunden]],1),"")</f>
        <v/>
      </c>
      <c r="P503">
        <f>IF(AND(UDE_Truth[[#This Row],[zähltAuto]],ISBLANK(UDE_Truth[[#This Row],[zähltNichtGrund]])),1,0)</f>
        <v>0</v>
      </c>
      <c r="Q503" t="s">
        <v>6508</v>
      </c>
      <c r="T503" t="s">
        <v>8335</v>
      </c>
    </row>
    <row r="504" spans="1:20" x14ac:dyDescent="0.25">
      <c r="A504">
        <v>59814</v>
      </c>
      <c r="B504" t="s">
        <v>7601</v>
      </c>
      <c r="C504" t="s">
        <v>7602</v>
      </c>
      <c r="D504" t="s">
        <v>7603</v>
      </c>
      <c r="E504" t="s">
        <v>7604</v>
      </c>
      <c r="F504" t="s">
        <v>6985</v>
      </c>
      <c r="G504" t="s">
        <v>103</v>
      </c>
      <c r="H504" t="b">
        <f>LEN(UDE_Truth[[#This Row],[Position]])=0</f>
        <v>0</v>
      </c>
      <c r="I504" t="b">
        <f>LEN(UDE_Truth[[#This Row],[Institut]])=0</f>
        <v>0</v>
      </c>
      <c r="J504" t="b">
        <f>NOT(OR(ISNUMBER(SEARCH("wiss.",UDE_Truth[[#This Row],[Position]])),ISNUMBER(SEARCH("wissenschaftl",UDE_Truth[[#This Row],[Position]])),ISNUMBER(SEARCH("professor",UDE_Truth[[#This Row],[Position]]))))</f>
        <v>0</v>
      </c>
      <c r="K504" t="b">
        <f>OR(ISNUMBER(SEARCH("sachbearb",UDE_Truth[[#This Row],[Position]])),ISNUMBER(SEARCH("sachgebiet",UDE_Truth[[#This Row],[Position]])))</f>
        <v>0</v>
      </c>
      <c r="L504" t="b">
        <f>ISNUMBER(SEARCH("Universitätsbibliothek",UDE_Truth[[#This Row],[Position]]))</f>
        <v>0</v>
      </c>
      <c r="M504">
        <f>IF(COUNTIF(UDE_Found[Name],UDE_Truth[[#This Row],[Name]])=0,0,1)</f>
        <v>0</v>
      </c>
      <c r="N504">
        <f>IF(OR(UDE_Truth[[#This Row],[ohnePosition]],AND(UDE_Truth[[#This Row],[ohneInstitut]],UDE_Truth[[#This Row],[ohneWissPos]]),UDE_Truth[[#This Row],[Sachbearbeiter]],UDE_Truth[[#This Row],[Bibliothek]]),0,1)</f>
        <v>1</v>
      </c>
      <c r="O504" t="str">
        <f>IF(UDE_Truth[[#This Row],[zählt]],IF(ISBLANK(UDE_Truth[[#This Row],[dochGefundenGrund]]),UDE_Truth[[#This Row],[Gefunden]],1),"")</f>
        <v/>
      </c>
      <c r="P504">
        <f>IF(AND(UDE_Truth[[#This Row],[zähltAuto]],ISBLANK(UDE_Truth[[#This Row],[zähltNichtGrund]])),1,0)</f>
        <v>0</v>
      </c>
      <c r="Q504" t="s">
        <v>6508</v>
      </c>
      <c r="T504" t="s">
        <v>8336</v>
      </c>
    </row>
    <row r="505" spans="1:20" x14ac:dyDescent="0.25">
      <c r="A505">
        <v>54806</v>
      </c>
      <c r="B505" t="s">
        <v>7605</v>
      </c>
      <c r="C505" t="s">
        <v>7606</v>
      </c>
      <c r="D505" t="s">
        <v>7607</v>
      </c>
      <c r="E505" t="s">
        <v>7608</v>
      </c>
      <c r="F505" t="s">
        <v>7609</v>
      </c>
      <c r="G505" t="s">
        <v>36</v>
      </c>
      <c r="H505" t="b">
        <f>LEN(UDE_Truth[[#This Row],[Position]])=0</f>
        <v>0</v>
      </c>
      <c r="I505" t="b">
        <f>LEN(UDE_Truth[[#This Row],[Institut]])=0</f>
        <v>0</v>
      </c>
      <c r="J505" t="b">
        <f>NOT(OR(ISNUMBER(SEARCH("wiss.",UDE_Truth[[#This Row],[Position]])),ISNUMBER(SEARCH("wissenschaftl",UDE_Truth[[#This Row],[Position]])),ISNUMBER(SEARCH("professor",UDE_Truth[[#This Row],[Position]]))))</f>
        <v>0</v>
      </c>
      <c r="K505" t="b">
        <f>OR(ISNUMBER(SEARCH("sachbearb",UDE_Truth[[#This Row],[Position]])),ISNUMBER(SEARCH("sachgebiet",UDE_Truth[[#This Row],[Position]])))</f>
        <v>0</v>
      </c>
      <c r="L505" t="b">
        <f>ISNUMBER(SEARCH("Universitätsbibliothek",UDE_Truth[[#This Row],[Position]]))</f>
        <v>0</v>
      </c>
      <c r="M505">
        <f>IF(COUNTIF(UDE_Found[Name],UDE_Truth[[#This Row],[Name]])=0,0,1)</f>
        <v>0</v>
      </c>
      <c r="N505">
        <f>IF(OR(UDE_Truth[[#This Row],[ohnePosition]],AND(UDE_Truth[[#This Row],[ohneInstitut]],UDE_Truth[[#This Row],[ohneWissPos]]),UDE_Truth[[#This Row],[Sachbearbeiter]],UDE_Truth[[#This Row],[Bibliothek]]),0,1)</f>
        <v>1</v>
      </c>
      <c r="O505" t="str">
        <f>IF(UDE_Truth[[#This Row],[zählt]],IF(ISBLANK(UDE_Truth[[#This Row],[dochGefundenGrund]]),UDE_Truth[[#This Row],[Gefunden]],1),"")</f>
        <v/>
      </c>
      <c r="P505">
        <f>IF(AND(UDE_Truth[[#This Row],[zähltAuto]],ISBLANK(UDE_Truth[[#This Row],[zähltNichtGrund]])),1,0)</f>
        <v>0</v>
      </c>
      <c r="Q505" t="s">
        <v>6508</v>
      </c>
      <c r="T505" t="s">
        <v>8337</v>
      </c>
    </row>
    <row r="506" spans="1:20" x14ac:dyDescent="0.25">
      <c r="A506">
        <v>61539</v>
      </c>
      <c r="B506" t="s">
        <v>7610</v>
      </c>
      <c r="C506" t="s">
        <v>5757</v>
      </c>
      <c r="D506" t="s">
        <v>2</v>
      </c>
      <c r="E506" t="s">
        <v>7239</v>
      </c>
      <c r="F506" t="s">
        <v>7177</v>
      </c>
      <c r="G506" t="s">
        <v>2</v>
      </c>
      <c r="H506" t="b">
        <f>LEN(UDE_Truth[[#This Row],[Position]])=0</f>
        <v>0</v>
      </c>
      <c r="I506" t="b">
        <f>LEN(UDE_Truth[[#This Row],[Institut]])=0</f>
        <v>0</v>
      </c>
      <c r="J506" t="b">
        <f>NOT(OR(ISNUMBER(SEARCH("wiss.",UDE_Truth[[#This Row],[Position]])),ISNUMBER(SEARCH("wissenschaftl",UDE_Truth[[#This Row],[Position]])),ISNUMBER(SEARCH("professor",UDE_Truth[[#This Row],[Position]]))))</f>
        <v>0</v>
      </c>
      <c r="K506" t="b">
        <f>OR(ISNUMBER(SEARCH("sachbearb",UDE_Truth[[#This Row],[Position]])),ISNUMBER(SEARCH("sachgebiet",UDE_Truth[[#This Row],[Position]])))</f>
        <v>0</v>
      </c>
      <c r="L506" t="b">
        <f>ISNUMBER(SEARCH("Universitätsbibliothek",UDE_Truth[[#This Row],[Position]]))</f>
        <v>0</v>
      </c>
      <c r="M506">
        <f>IF(COUNTIF(UDE_Found[Name],UDE_Truth[[#This Row],[Name]])=0,0,1)</f>
        <v>0</v>
      </c>
      <c r="N506">
        <f>IF(OR(UDE_Truth[[#This Row],[ohnePosition]],AND(UDE_Truth[[#This Row],[ohneInstitut]],UDE_Truth[[#This Row],[ohneWissPos]]),UDE_Truth[[#This Row],[Sachbearbeiter]],UDE_Truth[[#This Row],[Bibliothek]]),0,1)</f>
        <v>1</v>
      </c>
      <c r="O506" t="str">
        <f>IF(UDE_Truth[[#This Row],[zählt]],IF(ISBLANK(UDE_Truth[[#This Row],[dochGefundenGrund]]),UDE_Truth[[#This Row],[Gefunden]],1),"")</f>
        <v/>
      </c>
      <c r="P506">
        <f>IF(AND(UDE_Truth[[#This Row],[zähltAuto]],ISBLANK(UDE_Truth[[#This Row],[zähltNichtGrund]])),1,0)</f>
        <v>0</v>
      </c>
      <c r="Q506" t="s">
        <v>6508</v>
      </c>
    </row>
    <row r="507" spans="1:20" x14ac:dyDescent="0.25">
      <c r="A507">
        <v>62720</v>
      </c>
      <c r="B507" t="s">
        <v>7611</v>
      </c>
      <c r="C507" t="s">
        <v>7612</v>
      </c>
      <c r="D507" t="s">
        <v>7613</v>
      </c>
      <c r="E507" t="s">
        <v>7614</v>
      </c>
      <c r="F507" t="s">
        <v>7615</v>
      </c>
      <c r="G507" t="s">
        <v>7616</v>
      </c>
      <c r="H507" t="b">
        <f>LEN(UDE_Truth[[#This Row],[Position]])=0</f>
        <v>0</v>
      </c>
      <c r="I507" t="b">
        <f>LEN(UDE_Truth[[#This Row],[Institut]])=0</f>
        <v>0</v>
      </c>
      <c r="J507" t="b">
        <f>NOT(OR(ISNUMBER(SEARCH("wiss.",UDE_Truth[[#This Row],[Position]])),ISNUMBER(SEARCH("wissenschaftl",UDE_Truth[[#This Row],[Position]])),ISNUMBER(SEARCH("professor",UDE_Truth[[#This Row],[Position]]))))</f>
        <v>0</v>
      </c>
      <c r="K507" t="b">
        <f>OR(ISNUMBER(SEARCH("sachbearb",UDE_Truth[[#This Row],[Position]])),ISNUMBER(SEARCH("sachgebiet",UDE_Truth[[#This Row],[Position]])))</f>
        <v>0</v>
      </c>
      <c r="L507" t="b">
        <f>ISNUMBER(SEARCH("Universitätsbibliothek",UDE_Truth[[#This Row],[Position]]))</f>
        <v>0</v>
      </c>
      <c r="M507">
        <f>IF(COUNTIF(UDE_Found[Name],UDE_Truth[[#This Row],[Name]])=0,0,1)</f>
        <v>0</v>
      </c>
      <c r="N507">
        <f>IF(OR(UDE_Truth[[#This Row],[ohnePosition]],AND(UDE_Truth[[#This Row],[ohneInstitut]],UDE_Truth[[#This Row],[ohneWissPos]]),UDE_Truth[[#This Row],[Sachbearbeiter]],UDE_Truth[[#This Row],[Bibliothek]]),0,1)</f>
        <v>1</v>
      </c>
      <c r="O507" t="str">
        <f>IF(UDE_Truth[[#This Row],[zählt]],IF(ISBLANK(UDE_Truth[[#This Row],[dochGefundenGrund]]),UDE_Truth[[#This Row],[Gefunden]],1),"")</f>
        <v/>
      </c>
      <c r="P507">
        <f>IF(AND(UDE_Truth[[#This Row],[zähltAuto]],ISBLANK(UDE_Truth[[#This Row],[zähltNichtGrund]])),1,0)</f>
        <v>0</v>
      </c>
      <c r="Q507" t="s">
        <v>8274</v>
      </c>
    </row>
    <row r="508" spans="1:20" x14ac:dyDescent="0.25">
      <c r="A508">
        <v>48531</v>
      </c>
      <c r="B508" t="s">
        <v>7617</v>
      </c>
      <c r="C508" t="s">
        <v>7618</v>
      </c>
      <c r="D508" t="s">
        <v>2</v>
      </c>
      <c r="E508" t="s">
        <v>2</v>
      </c>
      <c r="F508" t="s">
        <v>2</v>
      </c>
      <c r="G508" t="s">
        <v>2</v>
      </c>
      <c r="H508" t="b">
        <f>LEN(UDE_Truth[[#This Row],[Position]])=0</f>
        <v>1</v>
      </c>
      <c r="I508" t="b">
        <f>LEN(UDE_Truth[[#This Row],[Institut]])=0</f>
        <v>1</v>
      </c>
      <c r="J508" t="b">
        <f>NOT(OR(ISNUMBER(SEARCH("wiss.",UDE_Truth[[#This Row],[Position]])),ISNUMBER(SEARCH("wissenschaftl",UDE_Truth[[#This Row],[Position]])),ISNUMBER(SEARCH("professor",UDE_Truth[[#This Row],[Position]]))))</f>
        <v>1</v>
      </c>
      <c r="K508" t="b">
        <f>OR(ISNUMBER(SEARCH("sachbearb",UDE_Truth[[#This Row],[Position]])),ISNUMBER(SEARCH("sachgebiet",UDE_Truth[[#This Row],[Position]])))</f>
        <v>0</v>
      </c>
      <c r="L508" t="b">
        <f>ISNUMBER(SEARCH("Universitätsbibliothek",UDE_Truth[[#This Row],[Position]]))</f>
        <v>0</v>
      </c>
      <c r="M508">
        <f>IF(COUNTIF(UDE_Found[Name],UDE_Truth[[#This Row],[Name]])=0,0,1)</f>
        <v>0</v>
      </c>
      <c r="N508">
        <f>IF(OR(UDE_Truth[[#This Row],[ohnePosition]],AND(UDE_Truth[[#This Row],[ohneInstitut]],UDE_Truth[[#This Row],[ohneWissPos]]),UDE_Truth[[#This Row],[Sachbearbeiter]],UDE_Truth[[#This Row],[Bibliothek]]),0,1)</f>
        <v>0</v>
      </c>
      <c r="O508" t="str">
        <f>IF(UDE_Truth[[#This Row],[zählt]],IF(ISBLANK(UDE_Truth[[#This Row],[dochGefundenGrund]]),UDE_Truth[[#This Row],[Gefunden]],1),"")</f>
        <v/>
      </c>
      <c r="P508">
        <f>IF(AND(UDE_Truth[[#This Row],[zähltAuto]],ISBLANK(UDE_Truth[[#This Row],[zähltNichtGrund]])),1,0)</f>
        <v>0</v>
      </c>
    </row>
    <row r="509" spans="1:20" x14ac:dyDescent="0.25">
      <c r="A509">
        <v>58223</v>
      </c>
      <c r="B509" t="s">
        <v>7619</v>
      </c>
      <c r="C509" t="s">
        <v>7620</v>
      </c>
      <c r="D509" t="s">
        <v>7621</v>
      </c>
      <c r="E509" t="s">
        <v>6321</v>
      </c>
      <c r="F509" t="s">
        <v>6425</v>
      </c>
      <c r="G509" t="s">
        <v>2</v>
      </c>
      <c r="H509" t="b">
        <f>LEN(UDE_Truth[[#This Row],[Position]])=0</f>
        <v>0</v>
      </c>
      <c r="I509" t="b">
        <f>LEN(UDE_Truth[[#This Row],[Institut]])=0</f>
        <v>0</v>
      </c>
      <c r="J509" t="b">
        <f>NOT(OR(ISNUMBER(SEARCH("wiss.",UDE_Truth[[#This Row],[Position]])),ISNUMBER(SEARCH("wissenschaftl",UDE_Truth[[#This Row],[Position]])),ISNUMBER(SEARCH("professor",UDE_Truth[[#This Row],[Position]]))))</f>
        <v>0</v>
      </c>
      <c r="K509" t="b">
        <f>OR(ISNUMBER(SEARCH("sachbearb",UDE_Truth[[#This Row],[Position]])),ISNUMBER(SEARCH("sachgebiet",UDE_Truth[[#This Row],[Position]])))</f>
        <v>0</v>
      </c>
      <c r="L509" t="b">
        <f>ISNUMBER(SEARCH("Universitätsbibliothek",UDE_Truth[[#This Row],[Position]]))</f>
        <v>0</v>
      </c>
      <c r="M509">
        <f>IF(COUNTIF(UDE_Found[Name],UDE_Truth[[#This Row],[Name]])=0,0,1)</f>
        <v>0</v>
      </c>
      <c r="N509">
        <f>IF(OR(UDE_Truth[[#This Row],[ohnePosition]],AND(UDE_Truth[[#This Row],[ohneInstitut]],UDE_Truth[[#This Row],[ohneWissPos]]),UDE_Truth[[#This Row],[Sachbearbeiter]],UDE_Truth[[#This Row],[Bibliothek]]),0,1)</f>
        <v>1</v>
      </c>
      <c r="O509">
        <f>IF(UDE_Truth[[#This Row],[zählt]],IF(ISBLANK(UDE_Truth[[#This Row],[dochGefundenGrund]]),UDE_Truth[[#This Row],[Gefunden]],1),"")</f>
        <v>0</v>
      </c>
      <c r="P509">
        <f>IF(AND(UDE_Truth[[#This Row],[zähltAuto]],ISBLANK(UDE_Truth[[#This Row],[zähltNichtGrund]])),1,0)</f>
        <v>1</v>
      </c>
      <c r="S509" t="s">
        <v>8272</v>
      </c>
      <c r="T509" t="s">
        <v>8338</v>
      </c>
    </row>
    <row r="510" spans="1:20" x14ac:dyDescent="0.25">
      <c r="A510">
        <v>48646</v>
      </c>
      <c r="B510" t="s">
        <v>7622</v>
      </c>
      <c r="C510" t="s">
        <v>7623</v>
      </c>
      <c r="D510" t="s">
        <v>2</v>
      </c>
      <c r="E510" t="s">
        <v>2</v>
      </c>
      <c r="F510" t="s">
        <v>2</v>
      </c>
      <c r="G510" t="s">
        <v>2</v>
      </c>
      <c r="H510" t="b">
        <f>LEN(UDE_Truth[[#This Row],[Position]])=0</f>
        <v>1</v>
      </c>
      <c r="I510" t="b">
        <f>LEN(UDE_Truth[[#This Row],[Institut]])=0</f>
        <v>1</v>
      </c>
      <c r="J510" t="b">
        <f>NOT(OR(ISNUMBER(SEARCH("wiss.",UDE_Truth[[#This Row],[Position]])),ISNUMBER(SEARCH("wissenschaftl",UDE_Truth[[#This Row],[Position]])),ISNUMBER(SEARCH("professor",UDE_Truth[[#This Row],[Position]]))))</f>
        <v>1</v>
      </c>
      <c r="K510" t="b">
        <f>OR(ISNUMBER(SEARCH("sachbearb",UDE_Truth[[#This Row],[Position]])),ISNUMBER(SEARCH("sachgebiet",UDE_Truth[[#This Row],[Position]])))</f>
        <v>0</v>
      </c>
      <c r="L510" t="b">
        <f>ISNUMBER(SEARCH("Universitätsbibliothek",UDE_Truth[[#This Row],[Position]]))</f>
        <v>0</v>
      </c>
      <c r="M510">
        <f>IF(COUNTIF(UDE_Found[Name],UDE_Truth[[#This Row],[Name]])=0,0,1)</f>
        <v>0</v>
      </c>
      <c r="N510">
        <f>IF(OR(UDE_Truth[[#This Row],[ohnePosition]],AND(UDE_Truth[[#This Row],[ohneInstitut]],UDE_Truth[[#This Row],[ohneWissPos]]),UDE_Truth[[#This Row],[Sachbearbeiter]],UDE_Truth[[#This Row],[Bibliothek]]),0,1)</f>
        <v>0</v>
      </c>
      <c r="O510" t="str">
        <f>IF(UDE_Truth[[#This Row],[zählt]],IF(ISBLANK(UDE_Truth[[#This Row],[dochGefundenGrund]]),UDE_Truth[[#This Row],[Gefunden]],1),"")</f>
        <v/>
      </c>
      <c r="P510">
        <f>IF(AND(UDE_Truth[[#This Row],[zähltAuto]],ISBLANK(UDE_Truth[[#This Row],[zähltNichtGrund]])),1,0)</f>
        <v>0</v>
      </c>
    </row>
    <row r="511" spans="1:20" x14ac:dyDescent="0.25">
      <c r="A511">
        <v>57850</v>
      </c>
      <c r="B511" t="s">
        <v>5690</v>
      </c>
      <c r="C511" t="s">
        <v>7624</v>
      </c>
      <c r="D511" t="s">
        <v>2</v>
      </c>
      <c r="E511" t="s">
        <v>2</v>
      </c>
      <c r="F511" t="s">
        <v>2</v>
      </c>
      <c r="G511" t="s">
        <v>103</v>
      </c>
      <c r="H511" t="b">
        <f>LEN(UDE_Truth[[#This Row],[Position]])=0</f>
        <v>1</v>
      </c>
      <c r="I511" t="b">
        <f>LEN(UDE_Truth[[#This Row],[Institut]])=0</f>
        <v>1</v>
      </c>
      <c r="J511" t="b">
        <f>NOT(OR(ISNUMBER(SEARCH("wiss.",UDE_Truth[[#This Row],[Position]])),ISNUMBER(SEARCH("wissenschaftl",UDE_Truth[[#This Row],[Position]])),ISNUMBER(SEARCH("professor",UDE_Truth[[#This Row],[Position]]))))</f>
        <v>1</v>
      </c>
      <c r="K511" t="b">
        <f>OR(ISNUMBER(SEARCH("sachbearb",UDE_Truth[[#This Row],[Position]])),ISNUMBER(SEARCH("sachgebiet",UDE_Truth[[#This Row],[Position]])))</f>
        <v>0</v>
      </c>
      <c r="L511" t="b">
        <f>ISNUMBER(SEARCH("Universitätsbibliothek",UDE_Truth[[#This Row],[Position]]))</f>
        <v>0</v>
      </c>
      <c r="M511">
        <f>IF(COUNTIF(UDE_Found[Name],UDE_Truth[[#This Row],[Name]])=0,0,1)</f>
        <v>1</v>
      </c>
      <c r="N511">
        <f>IF(OR(UDE_Truth[[#This Row],[ohnePosition]],AND(UDE_Truth[[#This Row],[ohneInstitut]],UDE_Truth[[#This Row],[ohneWissPos]]),UDE_Truth[[#This Row],[Sachbearbeiter]],UDE_Truth[[#This Row],[Bibliothek]]),0,1)</f>
        <v>0</v>
      </c>
      <c r="O511" t="str">
        <f>IF(UDE_Truth[[#This Row],[zählt]],IF(ISBLANK(UDE_Truth[[#This Row],[dochGefundenGrund]]),UDE_Truth[[#This Row],[Gefunden]],1),"")</f>
        <v/>
      </c>
      <c r="P511">
        <f>IF(AND(UDE_Truth[[#This Row],[zähltAuto]],ISBLANK(UDE_Truth[[#This Row],[zähltNichtGrund]])),1,0)</f>
        <v>0</v>
      </c>
    </row>
    <row r="512" spans="1:20" x14ac:dyDescent="0.25">
      <c r="A512">
        <v>60207</v>
      </c>
      <c r="B512" t="s">
        <v>7625</v>
      </c>
      <c r="C512" t="s">
        <v>7626</v>
      </c>
      <c r="D512" t="s">
        <v>2</v>
      </c>
      <c r="E512" t="s">
        <v>6273</v>
      </c>
      <c r="F512" t="s">
        <v>7627</v>
      </c>
      <c r="G512" t="s">
        <v>2</v>
      </c>
      <c r="H512" t="b">
        <f>LEN(UDE_Truth[[#This Row],[Position]])=0</f>
        <v>0</v>
      </c>
      <c r="I512" t="b">
        <f>LEN(UDE_Truth[[#This Row],[Institut]])=0</f>
        <v>0</v>
      </c>
      <c r="J512" t="b">
        <f>NOT(OR(ISNUMBER(SEARCH("wiss.",UDE_Truth[[#This Row],[Position]])),ISNUMBER(SEARCH("wissenschaftl",UDE_Truth[[#This Row],[Position]])),ISNUMBER(SEARCH("professor",UDE_Truth[[#This Row],[Position]]))))</f>
        <v>1</v>
      </c>
      <c r="K512" t="b">
        <f>OR(ISNUMBER(SEARCH("sachbearb",UDE_Truth[[#This Row],[Position]])),ISNUMBER(SEARCH("sachgebiet",UDE_Truth[[#This Row],[Position]])))</f>
        <v>1</v>
      </c>
      <c r="L512" t="b">
        <f>ISNUMBER(SEARCH("Universitätsbibliothek",UDE_Truth[[#This Row],[Position]]))</f>
        <v>0</v>
      </c>
      <c r="M512">
        <f>IF(COUNTIF(UDE_Found[Name],UDE_Truth[[#This Row],[Name]])=0,0,1)</f>
        <v>0</v>
      </c>
      <c r="N512">
        <f>IF(OR(UDE_Truth[[#This Row],[ohnePosition]],AND(UDE_Truth[[#This Row],[ohneInstitut]],UDE_Truth[[#This Row],[ohneWissPos]]),UDE_Truth[[#This Row],[Sachbearbeiter]],UDE_Truth[[#This Row],[Bibliothek]]),0,1)</f>
        <v>0</v>
      </c>
      <c r="O512" t="str">
        <f>IF(UDE_Truth[[#This Row],[zählt]],IF(ISBLANK(UDE_Truth[[#This Row],[dochGefundenGrund]]),UDE_Truth[[#This Row],[Gefunden]],1),"")</f>
        <v/>
      </c>
      <c r="P512">
        <f>IF(AND(UDE_Truth[[#This Row],[zähltAuto]],ISBLANK(UDE_Truth[[#This Row],[zähltNichtGrund]])),1,0)</f>
        <v>0</v>
      </c>
    </row>
    <row r="513" spans="1:20" x14ac:dyDescent="0.25">
      <c r="A513">
        <v>55689</v>
      </c>
      <c r="B513" t="s">
        <v>7628</v>
      </c>
      <c r="C513" t="s">
        <v>7629</v>
      </c>
      <c r="D513" t="s">
        <v>7630</v>
      </c>
      <c r="E513" t="s">
        <v>6229</v>
      </c>
      <c r="F513" t="s">
        <v>7631</v>
      </c>
      <c r="G513" t="s">
        <v>2</v>
      </c>
      <c r="H513" t="b">
        <f>LEN(UDE_Truth[[#This Row],[Position]])=0</f>
        <v>0</v>
      </c>
      <c r="I513" t="b">
        <f>LEN(UDE_Truth[[#This Row],[Institut]])=0</f>
        <v>0</v>
      </c>
      <c r="J513" t="b">
        <f>NOT(OR(ISNUMBER(SEARCH("wiss.",UDE_Truth[[#This Row],[Position]])),ISNUMBER(SEARCH("wissenschaftl",UDE_Truth[[#This Row],[Position]])),ISNUMBER(SEARCH("professor",UDE_Truth[[#This Row],[Position]]))))</f>
        <v>0</v>
      </c>
      <c r="K513" t="b">
        <f>OR(ISNUMBER(SEARCH("sachbearb",UDE_Truth[[#This Row],[Position]])),ISNUMBER(SEARCH("sachgebiet",UDE_Truth[[#This Row],[Position]])))</f>
        <v>0</v>
      </c>
      <c r="L513" t="b">
        <f>ISNUMBER(SEARCH("Universitätsbibliothek",UDE_Truth[[#This Row],[Position]]))</f>
        <v>0</v>
      </c>
      <c r="M513">
        <f>IF(COUNTIF(UDE_Found[Name],UDE_Truth[[#This Row],[Name]])=0,0,1)</f>
        <v>0</v>
      </c>
      <c r="N513">
        <f>IF(OR(UDE_Truth[[#This Row],[ohnePosition]],AND(UDE_Truth[[#This Row],[ohneInstitut]],UDE_Truth[[#This Row],[ohneWissPos]]),UDE_Truth[[#This Row],[Sachbearbeiter]],UDE_Truth[[#This Row],[Bibliothek]]),0,1)</f>
        <v>1</v>
      </c>
      <c r="O513">
        <f>IF(UDE_Truth[[#This Row],[zählt]],IF(ISBLANK(UDE_Truth[[#This Row],[dochGefundenGrund]]),UDE_Truth[[#This Row],[Gefunden]],1),"")</f>
        <v>0</v>
      </c>
      <c r="P513">
        <f>IF(AND(UDE_Truth[[#This Row],[zähltAuto]],ISBLANK(UDE_Truth[[#This Row],[zähltNichtGrund]])),1,0)</f>
        <v>1</v>
      </c>
      <c r="S513" t="s">
        <v>8272</v>
      </c>
      <c r="T513" t="s">
        <v>8339</v>
      </c>
    </row>
    <row r="514" spans="1:20" x14ac:dyDescent="0.25">
      <c r="A514">
        <v>47002</v>
      </c>
      <c r="B514" t="s">
        <v>7632</v>
      </c>
      <c r="C514" t="s">
        <v>7633</v>
      </c>
      <c r="D514" t="s">
        <v>7634</v>
      </c>
      <c r="E514" t="s">
        <v>6229</v>
      </c>
      <c r="F514" t="s">
        <v>7635</v>
      </c>
      <c r="G514" t="s">
        <v>2</v>
      </c>
      <c r="H514" t="b">
        <f>LEN(UDE_Truth[[#This Row],[Position]])=0</f>
        <v>0</v>
      </c>
      <c r="I514" t="b">
        <f>LEN(UDE_Truth[[#This Row],[Institut]])=0</f>
        <v>0</v>
      </c>
      <c r="J514" t="b">
        <f>NOT(OR(ISNUMBER(SEARCH("wiss.",UDE_Truth[[#This Row],[Position]])),ISNUMBER(SEARCH("wissenschaftl",UDE_Truth[[#This Row],[Position]])),ISNUMBER(SEARCH("professor",UDE_Truth[[#This Row],[Position]]))))</f>
        <v>0</v>
      </c>
      <c r="K514" t="b">
        <f>OR(ISNUMBER(SEARCH("sachbearb",UDE_Truth[[#This Row],[Position]])),ISNUMBER(SEARCH("sachgebiet",UDE_Truth[[#This Row],[Position]])))</f>
        <v>0</v>
      </c>
      <c r="L514" t="b">
        <f>ISNUMBER(SEARCH("Universitätsbibliothek",UDE_Truth[[#This Row],[Position]]))</f>
        <v>0</v>
      </c>
      <c r="M514">
        <f>IF(COUNTIF(UDE_Found[Name],UDE_Truth[[#This Row],[Name]])=0,0,1)</f>
        <v>0</v>
      </c>
      <c r="N514">
        <f>IF(OR(UDE_Truth[[#This Row],[ohnePosition]],AND(UDE_Truth[[#This Row],[ohneInstitut]],UDE_Truth[[#This Row],[ohneWissPos]]),UDE_Truth[[#This Row],[Sachbearbeiter]],UDE_Truth[[#This Row],[Bibliothek]]),0,1)</f>
        <v>1</v>
      </c>
      <c r="O514">
        <f>IF(UDE_Truth[[#This Row],[zählt]],IF(ISBLANK(UDE_Truth[[#This Row],[dochGefundenGrund]]),UDE_Truth[[#This Row],[Gefunden]],1),"")</f>
        <v>0</v>
      </c>
      <c r="P514">
        <f>IF(AND(UDE_Truth[[#This Row],[zähltAuto]],ISBLANK(UDE_Truth[[#This Row],[zähltNichtGrund]])),1,0)</f>
        <v>1</v>
      </c>
      <c r="S514" t="s">
        <v>8272</v>
      </c>
      <c r="T514" t="s">
        <v>7634</v>
      </c>
    </row>
    <row r="515" spans="1:20" x14ac:dyDescent="0.25">
      <c r="A515">
        <v>61992</v>
      </c>
      <c r="B515" t="s">
        <v>7636</v>
      </c>
      <c r="C515" t="s">
        <v>7637</v>
      </c>
      <c r="D515" t="s">
        <v>2</v>
      </c>
      <c r="E515" t="s">
        <v>6946</v>
      </c>
      <c r="F515" t="s">
        <v>7638</v>
      </c>
      <c r="G515" t="s">
        <v>103</v>
      </c>
      <c r="H515" t="b">
        <f>LEN(UDE_Truth[[#This Row],[Position]])=0</f>
        <v>0</v>
      </c>
      <c r="I515" t="b">
        <f>LEN(UDE_Truth[[#This Row],[Institut]])=0</f>
        <v>0</v>
      </c>
      <c r="J515" t="b">
        <f>NOT(OR(ISNUMBER(SEARCH("wiss.",UDE_Truth[[#This Row],[Position]])),ISNUMBER(SEARCH("wissenschaftl",UDE_Truth[[#This Row],[Position]])),ISNUMBER(SEARCH("professor",UDE_Truth[[#This Row],[Position]]))))</f>
        <v>0</v>
      </c>
      <c r="K515" t="b">
        <f>OR(ISNUMBER(SEARCH("sachbearb",UDE_Truth[[#This Row],[Position]])),ISNUMBER(SEARCH("sachgebiet",UDE_Truth[[#This Row],[Position]])))</f>
        <v>0</v>
      </c>
      <c r="L515" t="b">
        <f>ISNUMBER(SEARCH("Universitätsbibliothek",UDE_Truth[[#This Row],[Position]]))</f>
        <v>0</v>
      </c>
      <c r="M515">
        <f>IF(COUNTIF(UDE_Found[Name],UDE_Truth[[#This Row],[Name]])=0,0,1)</f>
        <v>0</v>
      </c>
      <c r="N515">
        <f>IF(OR(UDE_Truth[[#This Row],[ohnePosition]],AND(UDE_Truth[[#This Row],[ohneInstitut]],UDE_Truth[[#This Row],[ohneWissPos]]),UDE_Truth[[#This Row],[Sachbearbeiter]],UDE_Truth[[#This Row],[Bibliothek]]),0,1)</f>
        <v>1</v>
      </c>
      <c r="O515">
        <f>IF(UDE_Truth[[#This Row],[zählt]],IF(ISBLANK(UDE_Truth[[#This Row],[dochGefundenGrund]]),UDE_Truth[[#This Row],[Gefunden]],1),"")</f>
        <v>0</v>
      </c>
      <c r="P515">
        <f>IF(AND(UDE_Truth[[#This Row],[zähltAuto]],ISBLANK(UDE_Truth[[#This Row],[zähltNichtGrund]])),1,0)</f>
        <v>1</v>
      </c>
      <c r="S515" t="s">
        <v>8272</v>
      </c>
      <c r="T515" t="s">
        <v>8340</v>
      </c>
    </row>
    <row r="516" spans="1:20" x14ac:dyDescent="0.25">
      <c r="A516">
        <v>61440</v>
      </c>
      <c r="B516" t="s">
        <v>7639</v>
      </c>
      <c r="C516" t="s">
        <v>7640</v>
      </c>
      <c r="D516" t="s">
        <v>2</v>
      </c>
      <c r="E516" t="s">
        <v>7641</v>
      </c>
      <c r="F516" t="s">
        <v>7642</v>
      </c>
      <c r="G516" t="s">
        <v>103</v>
      </c>
      <c r="H516" t="b">
        <f>LEN(UDE_Truth[[#This Row],[Position]])=0</f>
        <v>0</v>
      </c>
      <c r="I516" t="b">
        <f>LEN(UDE_Truth[[#This Row],[Institut]])=0</f>
        <v>0</v>
      </c>
      <c r="J516" t="b">
        <f>NOT(OR(ISNUMBER(SEARCH("wiss.",UDE_Truth[[#This Row],[Position]])),ISNUMBER(SEARCH("wissenschaftl",UDE_Truth[[#This Row],[Position]])),ISNUMBER(SEARCH("professor",UDE_Truth[[#This Row],[Position]]))))</f>
        <v>0</v>
      </c>
      <c r="K516" t="b">
        <f>OR(ISNUMBER(SEARCH("sachbearb",UDE_Truth[[#This Row],[Position]])),ISNUMBER(SEARCH("sachgebiet",UDE_Truth[[#This Row],[Position]])))</f>
        <v>0</v>
      </c>
      <c r="L516" t="b">
        <f>ISNUMBER(SEARCH("Universitätsbibliothek",UDE_Truth[[#This Row],[Position]]))</f>
        <v>0</v>
      </c>
      <c r="M516">
        <f>IF(COUNTIF(UDE_Found[Name],UDE_Truth[[#This Row],[Name]])=0,0,1)</f>
        <v>0</v>
      </c>
      <c r="N516">
        <f>IF(OR(UDE_Truth[[#This Row],[ohnePosition]],AND(UDE_Truth[[#This Row],[ohneInstitut]],UDE_Truth[[#This Row],[ohneWissPos]]),UDE_Truth[[#This Row],[Sachbearbeiter]],UDE_Truth[[#This Row],[Bibliothek]]),0,1)</f>
        <v>1</v>
      </c>
      <c r="O516" t="str">
        <f>IF(UDE_Truth[[#This Row],[zählt]],IF(ISBLANK(UDE_Truth[[#This Row],[dochGefundenGrund]]),UDE_Truth[[#This Row],[Gefunden]],1),"")</f>
        <v/>
      </c>
      <c r="P516">
        <f>IF(AND(UDE_Truth[[#This Row],[zähltAuto]],ISBLANK(UDE_Truth[[#This Row],[zähltNichtGrund]])),1,0)</f>
        <v>0</v>
      </c>
      <c r="Q516" t="s">
        <v>6508</v>
      </c>
      <c r="T516" t="s">
        <v>8341</v>
      </c>
    </row>
    <row r="517" spans="1:20" x14ac:dyDescent="0.25">
      <c r="A517">
        <v>63176</v>
      </c>
      <c r="B517" t="s">
        <v>5707</v>
      </c>
      <c r="C517" t="s">
        <v>7643</v>
      </c>
      <c r="D517" t="s">
        <v>7644</v>
      </c>
      <c r="E517" t="s">
        <v>6346</v>
      </c>
      <c r="F517" t="s">
        <v>7645</v>
      </c>
      <c r="G517" t="s">
        <v>2</v>
      </c>
      <c r="H517" t="b">
        <f>LEN(UDE_Truth[[#This Row],[Position]])=0</f>
        <v>0</v>
      </c>
      <c r="I517" t="b">
        <f>LEN(UDE_Truth[[#This Row],[Institut]])=0</f>
        <v>0</v>
      </c>
      <c r="J517" t="b">
        <f>NOT(OR(ISNUMBER(SEARCH("wiss.",UDE_Truth[[#This Row],[Position]])),ISNUMBER(SEARCH("wissenschaftl",UDE_Truth[[#This Row],[Position]])),ISNUMBER(SEARCH("professor",UDE_Truth[[#This Row],[Position]]))))</f>
        <v>0</v>
      </c>
      <c r="K517" t="b">
        <f>OR(ISNUMBER(SEARCH("sachbearb",UDE_Truth[[#This Row],[Position]])),ISNUMBER(SEARCH("sachgebiet",UDE_Truth[[#This Row],[Position]])))</f>
        <v>1</v>
      </c>
      <c r="L517" t="b">
        <f>ISNUMBER(SEARCH("Universitätsbibliothek",UDE_Truth[[#This Row],[Position]]))</f>
        <v>0</v>
      </c>
      <c r="M517">
        <f>IF(COUNTIF(UDE_Found[Name],UDE_Truth[[#This Row],[Name]])=0,0,1)</f>
        <v>1</v>
      </c>
      <c r="N517">
        <f>IF(OR(UDE_Truth[[#This Row],[ohnePosition]],AND(UDE_Truth[[#This Row],[ohneInstitut]],UDE_Truth[[#This Row],[ohneWissPos]]),UDE_Truth[[#This Row],[Sachbearbeiter]],UDE_Truth[[#This Row],[Bibliothek]]),0,1)</f>
        <v>0</v>
      </c>
      <c r="O517" t="str">
        <f>IF(UDE_Truth[[#This Row],[zählt]],IF(ISBLANK(UDE_Truth[[#This Row],[dochGefundenGrund]]),UDE_Truth[[#This Row],[Gefunden]],1),"")</f>
        <v/>
      </c>
      <c r="P517">
        <f>IF(AND(UDE_Truth[[#This Row],[zähltAuto]],ISBLANK(UDE_Truth[[#This Row],[zähltNichtGrund]])),1,0)</f>
        <v>0</v>
      </c>
    </row>
    <row r="518" spans="1:20" x14ac:dyDescent="0.25">
      <c r="A518">
        <v>57535</v>
      </c>
      <c r="B518" t="s">
        <v>5711</v>
      </c>
      <c r="C518" t="s">
        <v>7646</v>
      </c>
      <c r="D518" t="s">
        <v>2</v>
      </c>
      <c r="E518" t="s">
        <v>2</v>
      </c>
      <c r="F518" t="s">
        <v>7647</v>
      </c>
      <c r="G518" t="s">
        <v>80</v>
      </c>
      <c r="H518" t="b">
        <f>LEN(UDE_Truth[[#This Row],[Position]])=0</f>
        <v>0</v>
      </c>
      <c r="I518" t="b">
        <f>LEN(UDE_Truth[[#This Row],[Institut]])=0</f>
        <v>1</v>
      </c>
      <c r="J518" t="b">
        <f>NOT(OR(ISNUMBER(SEARCH("wiss.",UDE_Truth[[#This Row],[Position]])),ISNUMBER(SEARCH("wissenschaftl",UDE_Truth[[#This Row],[Position]])),ISNUMBER(SEARCH("professor",UDE_Truth[[#This Row],[Position]]))))</f>
        <v>0</v>
      </c>
      <c r="K518" t="b">
        <f>OR(ISNUMBER(SEARCH("sachbearb",UDE_Truth[[#This Row],[Position]])),ISNUMBER(SEARCH("sachgebiet",UDE_Truth[[#This Row],[Position]])))</f>
        <v>0</v>
      </c>
      <c r="L518" t="b">
        <f>ISNUMBER(SEARCH("Universitätsbibliothek",UDE_Truth[[#This Row],[Position]]))</f>
        <v>0</v>
      </c>
      <c r="M518">
        <f>IF(COUNTIF(UDE_Found[Name],UDE_Truth[[#This Row],[Name]])=0,0,1)</f>
        <v>1</v>
      </c>
      <c r="N518">
        <f>IF(OR(UDE_Truth[[#This Row],[ohnePosition]],AND(UDE_Truth[[#This Row],[ohneInstitut]],UDE_Truth[[#This Row],[ohneWissPos]]),UDE_Truth[[#This Row],[Sachbearbeiter]],UDE_Truth[[#This Row],[Bibliothek]]),0,1)</f>
        <v>1</v>
      </c>
      <c r="O518">
        <f>IF(UDE_Truth[[#This Row],[zählt]],IF(ISBLANK(UDE_Truth[[#This Row],[dochGefundenGrund]]),UDE_Truth[[#This Row],[Gefunden]],1),"")</f>
        <v>1</v>
      </c>
      <c r="P518">
        <f>IF(AND(UDE_Truth[[#This Row],[zähltAuto]],ISBLANK(UDE_Truth[[#This Row],[zähltNichtGrund]])),1,0)</f>
        <v>1</v>
      </c>
    </row>
    <row r="519" spans="1:20" x14ac:dyDescent="0.25">
      <c r="A519">
        <v>61143</v>
      </c>
      <c r="B519" t="s">
        <v>7648</v>
      </c>
      <c r="C519" t="s">
        <v>7649</v>
      </c>
      <c r="D519" t="s">
        <v>2</v>
      </c>
      <c r="E519" t="s">
        <v>7650</v>
      </c>
      <c r="F519" t="s">
        <v>7651</v>
      </c>
      <c r="G519" t="s">
        <v>0</v>
      </c>
      <c r="H519" t="b">
        <f>LEN(UDE_Truth[[#This Row],[Position]])=0</f>
        <v>0</v>
      </c>
      <c r="I519" t="b">
        <f>LEN(UDE_Truth[[#This Row],[Institut]])=0</f>
        <v>0</v>
      </c>
      <c r="J519" t="b">
        <f>NOT(OR(ISNUMBER(SEARCH("wiss.",UDE_Truth[[#This Row],[Position]])),ISNUMBER(SEARCH("wissenschaftl",UDE_Truth[[#This Row],[Position]])),ISNUMBER(SEARCH("professor",UDE_Truth[[#This Row],[Position]]))))</f>
        <v>1</v>
      </c>
      <c r="K519" t="b">
        <f>OR(ISNUMBER(SEARCH("sachbearb",UDE_Truth[[#This Row],[Position]])),ISNUMBER(SEARCH("sachgebiet",UDE_Truth[[#This Row],[Position]])))</f>
        <v>0</v>
      </c>
      <c r="L519" t="b">
        <f>ISNUMBER(SEARCH("Universitätsbibliothek",UDE_Truth[[#This Row],[Position]]))</f>
        <v>0</v>
      </c>
      <c r="M519">
        <f>IF(COUNTIF(UDE_Found[Name],UDE_Truth[[#This Row],[Name]])=0,0,1)</f>
        <v>0</v>
      </c>
      <c r="N519">
        <f>IF(OR(UDE_Truth[[#This Row],[ohnePosition]],AND(UDE_Truth[[#This Row],[ohneInstitut]],UDE_Truth[[#This Row],[ohneWissPos]]),UDE_Truth[[#This Row],[Sachbearbeiter]],UDE_Truth[[#This Row],[Bibliothek]]),0,1)</f>
        <v>1</v>
      </c>
      <c r="O519" t="str">
        <f>IF(UDE_Truth[[#This Row],[zählt]],IF(ISBLANK(UDE_Truth[[#This Row],[dochGefundenGrund]]),UDE_Truth[[#This Row],[Gefunden]],1),"")</f>
        <v/>
      </c>
      <c r="P519">
        <f>IF(AND(UDE_Truth[[#This Row],[zähltAuto]],ISBLANK(UDE_Truth[[#This Row],[zähltNichtGrund]])),1,0)</f>
        <v>0</v>
      </c>
      <c r="Q519" t="s">
        <v>8289</v>
      </c>
    </row>
    <row r="520" spans="1:20" x14ac:dyDescent="0.25">
      <c r="A520">
        <v>61394</v>
      </c>
      <c r="B520" t="s">
        <v>7652</v>
      </c>
      <c r="C520" t="s">
        <v>7653</v>
      </c>
      <c r="D520" t="s">
        <v>2</v>
      </c>
      <c r="E520" t="s">
        <v>6946</v>
      </c>
      <c r="F520" t="s">
        <v>7654</v>
      </c>
      <c r="G520" t="s">
        <v>2</v>
      </c>
      <c r="H520" t="b">
        <f>LEN(UDE_Truth[[#This Row],[Position]])=0</f>
        <v>0</v>
      </c>
      <c r="I520" t="b">
        <f>LEN(UDE_Truth[[#This Row],[Institut]])=0</f>
        <v>0</v>
      </c>
      <c r="J520" t="b">
        <f>NOT(OR(ISNUMBER(SEARCH("wiss.",UDE_Truth[[#This Row],[Position]])),ISNUMBER(SEARCH("wissenschaftl",UDE_Truth[[#This Row],[Position]])),ISNUMBER(SEARCH("professor",UDE_Truth[[#This Row],[Position]]))))</f>
        <v>1</v>
      </c>
      <c r="K520" t="b">
        <f>OR(ISNUMBER(SEARCH("sachbearb",UDE_Truth[[#This Row],[Position]])),ISNUMBER(SEARCH("sachgebiet",UDE_Truth[[#This Row],[Position]])))</f>
        <v>0</v>
      </c>
      <c r="L520" t="b">
        <f>ISNUMBER(SEARCH("Universitätsbibliothek",UDE_Truth[[#This Row],[Position]]))</f>
        <v>0</v>
      </c>
      <c r="M520">
        <f>IF(COUNTIF(UDE_Found[Name],UDE_Truth[[#This Row],[Name]])=0,0,1)</f>
        <v>0</v>
      </c>
      <c r="N520">
        <f>IF(OR(UDE_Truth[[#This Row],[ohnePosition]],AND(UDE_Truth[[#This Row],[ohneInstitut]],UDE_Truth[[#This Row],[ohneWissPos]]),UDE_Truth[[#This Row],[Sachbearbeiter]],UDE_Truth[[#This Row],[Bibliothek]]),0,1)</f>
        <v>1</v>
      </c>
      <c r="O520" t="str">
        <f>IF(UDE_Truth[[#This Row],[zählt]],IF(ISBLANK(UDE_Truth[[#This Row],[dochGefundenGrund]]),UDE_Truth[[#This Row],[Gefunden]],1),"")</f>
        <v/>
      </c>
      <c r="P520">
        <f>IF(AND(UDE_Truth[[#This Row],[zähltAuto]],ISBLANK(UDE_Truth[[#This Row],[zähltNichtGrund]])),1,0)</f>
        <v>0</v>
      </c>
      <c r="Q520" t="s">
        <v>8274</v>
      </c>
    </row>
    <row r="521" spans="1:20" x14ac:dyDescent="0.25">
      <c r="A521">
        <v>62539</v>
      </c>
      <c r="B521" t="s">
        <v>7655</v>
      </c>
      <c r="C521" t="s">
        <v>7656</v>
      </c>
      <c r="D521" t="s">
        <v>7304</v>
      </c>
      <c r="E521" t="s">
        <v>7163</v>
      </c>
      <c r="F521" t="s">
        <v>7657</v>
      </c>
      <c r="G521" t="s">
        <v>2</v>
      </c>
      <c r="H521" t="b">
        <f>LEN(UDE_Truth[[#This Row],[Position]])=0</f>
        <v>0</v>
      </c>
      <c r="I521" t="b">
        <f>LEN(UDE_Truth[[#This Row],[Institut]])=0</f>
        <v>0</v>
      </c>
      <c r="J521" t="b">
        <f>NOT(OR(ISNUMBER(SEARCH("wiss.",UDE_Truth[[#This Row],[Position]])),ISNUMBER(SEARCH("wissenschaftl",UDE_Truth[[#This Row],[Position]])),ISNUMBER(SEARCH("professor",UDE_Truth[[#This Row],[Position]]))))</f>
        <v>1</v>
      </c>
      <c r="K521" t="b">
        <f>OR(ISNUMBER(SEARCH("sachbearb",UDE_Truth[[#This Row],[Position]])),ISNUMBER(SEARCH("sachgebiet",UDE_Truth[[#This Row],[Position]])))</f>
        <v>1</v>
      </c>
      <c r="L521" t="b">
        <f>ISNUMBER(SEARCH("Universitätsbibliothek",UDE_Truth[[#This Row],[Position]]))</f>
        <v>0</v>
      </c>
      <c r="M521">
        <f>IF(COUNTIF(UDE_Found[Name],UDE_Truth[[#This Row],[Name]])=0,0,1)</f>
        <v>0</v>
      </c>
      <c r="N521">
        <f>IF(OR(UDE_Truth[[#This Row],[ohnePosition]],AND(UDE_Truth[[#This Row],[ohneInstitut]],UDE_Truth[[#This Row],[ohneWissPos]]),UDE_Truth[[#This Row],[Sachbearbeiter]],UDE_Truth[[#This Row],[Bibliothek]]),0,1)</f>
        <v>0</v>
      </c>
      <c r="O521" t="str">
        <f>IF(UDE_Truth[[#This Row],[zählt]],IF(ISBLANK(UDE_Truth[[#This Row],[dochGefundenGrund]]),UDE_Truth[[#This Row],[Gefunden]],1),"")</f>
        <v/>
      </c>
      <c r="P521">
        <f>IF(AND(UDE_Truth[[#This Row],[zähltAuto]],ISBLANK(UDE_Truth[[#This Row],[zähltNichtGrund]])),1,0)</f>
        <v>0</v>
      </c>
    </row>
    <row r="522" spans="1:20" x14ac:dyDescent="0.25">
      <c r="A522">
        <v>62698</v>
      </c>
      <c r="B522" t="s">
        <v>5716</v>
      </c>
      <c r="C522" t="s">
        <v>5717</v>
      </c>
      <c r="D522" t="s">
        <v>2</v>
      </c>
      <c r="E522" t="s">
        <v>7371</v>
      </c>
      <c r="F522" t="s">
        <v>2</v>
      </c>
      <c r="G522" t="s">
        <v>103</v>
      </c>
      <c r="H522" t="b">
        <f>LEN(UDE_Truth[[#This Row],[Position]])=0</f>
        <v>1</v>
      </c>
      <c r="I522" t="b">
        <f>LEN(UDE_Truth[[#This Row],[Institut]])=0</f>
        <v>0</v>
      </c>
      <c r="J522" t="b">
        <f>NOT(OR(ISNUMBER(SEARCH("wiss.",UDE_Truth[[#This Row],[Position]])),ISNUMBER(SEARCH("wissenschaftl",UDE_Truth[[#This Row],[Position]])),ISNUMBER(SEARCH("professor",UDE_Truth[[#This Row],[Position]]))))</f>
        <v>1</v>
      </c>
      <c r="K522" t="b">
        <f>OR(ISNUMBER(SEARCH("sachbearb",UDE_Truth[[#This Row],[Position]])),ISNUMBER(SEARCH("sachgebiet",UDE_Truth[[#This Row],[Position]])))</f>
        <v>0</v>
      </c>
      <c r="L522" t="b">
        <f>ISNUMBER(SEARCH("Universitätsbibliothek",UDE_Truth[[#This Row],[Position]]))</f>
        <v>0</v>
      </c>
      <c r="M522">
        <f>IF(COUNTIF(UDE_Found[Name],UDE_Truth[[#This Row],[Name]])=0,0,1)</f>
        <v>1</v>
      </c>
      <c r="N522">
        <f>IF(OR(UDE_Truth[[#This Row],[ohnePosition]],AND(UDE_Truth[[#This Row],[ohneInstitut]],UDE_Truth[[#This Row],[ohneWissPos]]),UDE_Truth[[#This Row],[Sachbearbeiter]],UDE_Truth[[#This Row],[Bibliothek]]),0,1)</f>
        <v>0</v>
      </c>
      <c r="O522" t="str">
        <f>IF(UDE_Truth[[#This Row],[zählt]],IF(ISBLANK(UDE_Truth[[#This Row],[dochGefundenGrund]]),UDE_Truth[[#This Row],[Gefunden]],1),"")</f>
        <v/>
      </c>
      <c r="P522">
        <f>IF(AND(UDE_Truth[[#This Row],[zähltAuto]],ISBLANK(UDE_Truth[[#This Row],[zähltNichtGrund]])),1,0)</f>
        <v>0</v>
      </c>
    </row>
    <row r="523" spans="1:20" x14ac:dyDescent="0.25">
      <c r="A523">
        <v>57951</v>
      </c>
      <c r="B523" t="s">
        <v>5718</v>
      </c>
      <c r="C523" t="s">
        <v>5719</v>
      </c>
      <c r="D523" t="s">
        <v>2</v>
      </c>
      <c r="E523" t="s">
        <v>7658</v>
      </c>
      <c r="F523" t="s">
        <v>7176</v>
      </c>
      <c r="G523" t="s">
        <v>2</v>
      </c>
      <c r="H523" t="b">
        <f>LEN(UDE_Truth[[#This Row],[Position]])=0</f>
        <v>0</v>
      </c>
      <c r="I523" t="b">
        <f>LEN(UDE_Truth[[#This Row],[Institut]])=0</f>
        <v>0</v>
      </c>
      <c r="J523" t="b">
        <f>NOT(OR(ISNUMBER(SEARCH("wiss.",UDE_Truth[[#This Row],[Position]])),ISNUMBER(SEARCH("wissenschaftl",UDE_Truth[[#This Row],[Position]])),ISNUMBER(SEARCH("professor",UDE_Truth[[#This Row],[Position]]))))</f>
        <v>0</v>
      </c>
      <c r="K523" t="b">
        <f>OR(ISNUMBER(SEARCH("sachbearb",UDE_Truth[[#This Row],[Position]])),ISNUMBER(SEARCH("sachgebiet",UDE_Truth[[#This Row],[Position]])))</f>
        <v>0</v>
      </c>
      <c r="L523" t="b">
        <f>ISNUMBER(SEARCH("Universitätsbibliothek",UDE_Truth[[#This Row],[Position]]))</f>
        <v>0</v>
      </c>
      <c r="M523">
        <f>IF(COUNTIF(UDE_Found[Name],UDE_Truth[[#This Row],[Name]])=0,0,1)</f>
        <v>1</v>
      </c>
      <c r="N523">
        <f>IF(OR(UDE_Truth[[#This Row],[ohnePosition]],AND(UDE_Truth[[#This Row],[ohneInstitut]],UDE_Truth[[#This Row],[ohneWissPos]]),UDE_Truth[[#This Row],[Sachbearbeiter]],UDE_Truth[[#This Row],[Bibliothek]]),0,1)</f>
        <v>1</v>
      </c>
      <c r="O523">
        <f>IF(UDE_Truth[[#This Row],[zählt]],IF(ISBLANK(UDE_Truth[[#This Row],[dochGefundenGrund]]),UDE_Truth[[#This Row],[Gefunden]],1),"")</f>
        <v>1</v>
      </c>
      <c r="P523">
        <f>IF(AND(UDE_Truth[[#This Row],[zähltAuto]],ISBLANK(UDE_Truth[[#This Row],[zähltNichtGrund]])),1,0)</f>
        <v>1</v>
      </c>
    </row>
    <row r="524" spans="1:20" x14ac:dyDescent="0.25">
      <c r="A524">
        <v>5644</v>
      </c>
      <c r="B524" t="s">
        <v>7659</v>
      </c>
      <c r="C524" t="s">
        <v>7660</v>
      </c>
      <c r="D524" t="s">
        <v>2</v>
      </c>
      <c r="E524" t="s">
        <v>6540</v>
      </c>
      <c r="F524" t="s">
        <v>7661</v>
      </c>
      <c r="G524" t="s">
        <v>2</v>
      </c>
      <c r="H524" t="b">
        <f>LEN(UDE_Truth[[#This Row],[Position]])=0</f>
        <v>0</v>
      </c>
      <c r="I524" t="b">
        <f>LEN(UDE_Truth[[#This Row],[Institut]])=0</f>
        <v>0</v>
      </c>
      <c r="J524" t="b">
        <f>NOT(OR(ISNUMBER(SEARCH("wiss.",UDE_Truth[[#This Row],[Position]])),ISNUMBER(SEARCH("wissenschaftl",UDE_Truth[[#This Row],[Position]])),ISNUMBER(SEARCH("professor",UDE_Truth[[#This Row],[Position]]))))</f>
        <v>1</v>
      </c>
      <c r="K524" t="b">
        <f>OR(ISNUMBER(SEARCH("sachbearb",UDE_Truth[[#This Row],[Position]])),ISNUMBER(SEARCH("sachgebiet",UDE_Truth[[#This Row],[Position]])))</f>
        <v>0</v>
      </c>
      <c r="L524" t="b">
        <f>ISNUMBER(SEARCH("Universitätsbibliothek",UDE_Truth[[#This Row],[Position]]))</f>
        <v>0</v>
      </c>
      <c r="M524">
        <f>IF(COUNTIF(UDE_Found[Name],UDE_Truth[[#This Row],[Name]])=0,0,1)</f>
        <v>0</v>
      </c>
      <c r="N524">
        <f>IF(OR(UDE_Truth[[#This Row],[ohnePosition]],AND(UDE_Truth[[#This Row],[ohneInstitut]],UDE_Truth[[#This Row],[ohneWissPos]]),UDE_Truth[[#This Row],[Sachbearbeiter]],UDE_Truth[[#This Row],[Bibliothek]]),0,1)</f>
        <v>1</v>
      </c>
      <c r="O524">
        <f>IF(UDE_Truth[[#This Row],[zählt]],IF(ISBLANK(UDE_Truth[[#This Row],[dochGefundenGrund]]),UDE_Truth[[#This Row],[Gefunden]],1),"")</f>
        <v>0</v>
      </c>
      <c r="P524">
        <f>IF(AND(UDE_Truth[[#This Row],[zähltAuto]],ISBLANK(UDE_Truth[[#This Row],[zähltNichtGrund]])),1,0)</f>
        <v>1</v>
      </c>
      <c r="S524" t="s">
        <v>8104</v>
      </c>
      <c r="T524" t="s">
        <v>8342</v>
      </c>
    </row>
    <row r="525" spans="1:20" x14ac:dyDescent="0.25">
      <c r="A525">
        <v>52093</v>
      </c>
      <c r="B525" t="s">
        <v>7662</v>
      </c>
      <c r="C525" t="s">
        <v>7663</v>
      </c>
      <c r="D525" t="s">
        <v>7664</v>
      </c>
      <c r="E525" t="s">
        <v>7665</v>
      </c>
      <c r="F525" t="s">
        <v>6618</v>
      </c>
      <c r="G525" t="s">
        <v>2</v>
      </c>
      <c r="H525" t="b">
        <f>LEN(UDE_Truth[[#This Row],[Position]])=0</f>
        <v>0</v>
      </c>
      <c r="I525" t="b">
        <f>LEN(UDE_Truth[[#This Row],[Institut]])=0</f>
        <v>0</v>
      </c>
      <c r="J525" t="b">
        <f>NOT(OR(ISNUMBER(SEARCH("wiss.",UDE_Truth[[#This Row],[Position]])),ISNUMBER(SEARCH("wissenschaftl",UDE_Truth[[#This Row],[Position]])),ISNUMBER(SEARCH("professor",UDE_Truth[[#This Row],[Position]]))))</f>
        <v>1</v>
      </c>
      <c r="K525" t="b">
        <f>OR(ISNUMBER(SEARCH("sachbearb",UDE_Truth[[#This Row],[Position]])),ISNUMBER(SEARCH("sachgebiet",UDE_Truth[[#This Row],[Position]])))</f>
        <v>0</v>
      </c>
      <c r="L525" t="b">
        <f>ISNUMBER(SEARCH("Universitätsbibliothek",UDE_Truth[[#This Row],[Position]]))</f>
        <v>1</v>
      </c>
      <c r="M525">
        <f>IF(COUNTIF(UDE_Found[Name],UDE_Truth[[#This Row],[Name]])=0,0,1)</f>
        <v>0</v>
      </c>
      <c r="N525">
        <f>IF(OR(UDE_Truth[[#This Row],[ohnePosition]],AND(UDE_Truth[[#This Row],[ohneInstitut]],UDE_Truth[[#This Row],[ohneWissPos]]),UDE_Truth[[#This Row],[Sachbearbeiter]],UDE_Truth[[#This Row],[Bibliothek]]),0,1)</f>
        <v>0</v>
      </c>
      <c r="O525" t="str">
        <f>IF(UDE_Truth[[#This Row],[zählt]],IF(ISBLANK(UDE_Truth[[#This Row],[dochGefundenGrund]]),UDE_Truth[[#This Row],[Gefunden]],1),"")</f>
        <v/>
      </c>
      <c r="P525">
        <f>IF(AND(UDE_Truth[[#This Row],[zähltAuto]],ISBLANK(UDE_Truth[[#This Row],[zähltNichtGrund]])),1,0)</f>
        <v>0</v>
      </c>
    </row>
    <row r="526" spans="1:20" x14ac:dyDescent="0.25">
      <c r="A526">
        <v>48323</v>
      </c>
      <c r="B526" t="s">
        <v>1418</v>
      </c>
      <c r="C526" t="s">
        <v>7666</v>
      </c>
      <c r="D526" t="s">
        <v>2</v>
      </c>
      <c r="E526" t="s">
        <v>2</v>
      </c>
      <c r="F526" t="s">
        <v>2</v>
      </c>
      <c r="G526" t="s">
        <v>2</v>
      </c>
      <c r="H526" t="b">
        <f>LEN(UDE_Truth[[#This Row],[Position]])=0</f>
        <v>1</v>
      </c>
      <c r="I526" t="b">
        <f>LEN(UDE_Truth[[#This Row],[Institut]])=0</f>
        <v>1</v>
      </c>
      <c r="J526" t="b">
        <f>NOT(OR(ISNUMBER(SEARCH("wiss.",UDE_Truth[[#This Row],[Position]])),ISNUMBER(SEARCH("wissenschaftl",UDE_Truth[[#This Row],[Position]])),ISNUMBER(SEARCH("professor",UDE_Truth[[#This Row],[Position]]))))</f>
        <v>1</v>
      </c>
      <c r="K526" t="b">
        <f>OR(ISNUMBER(SEARCH("sachbearb",UDE_Truth[[#This Row],[Position]])),ISNUMBER(SEARCH("sachgebiet",UDE_Truth[[#This Row],[Position]])))</f>
        <v>0</v>
      </c>
      <c r="L526" t="b">
        <f>ISNUMBER(SEARCH("Universitätsbibliothek",UDE_Truth[[#This Row],[Position]]))</f>
        <v>0</v>
      </c>
      <c r="M526">
        <f>IF(COUNTIF(UDE_Found[Name],UDE_Truth[[#This Row],[Name]])=0,0,1)</f>
        <v>0</v>
      </c>
      <c r="N526">
        <f>IF(OR(UDE_Truth[[#This Row],[ohnePosition]],AND(UDE_Truth[[#This Row],[ohneInstitut]],UDE_Truth[[#This Row],[ohneWissPos]]),UDE_Truth[[#This Row],[Sachbearbeiter]],UDE_Truth[[#This Row],[Bibliothek]]),0,1)</f>
        <v>0</v>
      </c>
      <c r="O526" t="str">
        <f>IF(UDE_Truth[[#This Row],[zählt]],IF(ISBLANK(UDE_Truth[[#This Row],[dochGefundenGrund]]),UDE_Truth[[#This Row],[Gefunden]],1),"")</f>
        <v/>
      </c>
      <c r="P526">
        <f>IF(AND(UDE_Truth[[#This Row],[zähltAuto]],ISBLANK(UDE_Truth[[#This Row],[zähltNichtGrund]])),1,0)</f>
        <v>0</v>
      </c>
    </row>
    <row r="527" spans="1:20" x14ac:dyDescent="0.25">
      <c r="A527">
        <v>10454</v>
      </c>
      <c r="B527" t="s">
        <v>7667</v>
      </c>
      <c r="C527" t="s">
        <v>7668</v>
      </c>
      <c r="D527" t="s">
        <v>2</v>
      </c>
      <c r="E527" t="s">
        <v>2</v>
      </c>
      <c r="F527" t="s">
        <v>2</v>
      </c>
      <c r="G527" t="s">
        <v>2</v>
      </c>
      <c r="H527" t="b">
        <f>LEN(UDE_Truth[[#This Row],[Position]])=0</f>
        <v>1</v>
      </c>
      <c r="I527" t="b">
        <f>LEN(UDE_Truth[[#This Row],[Institut]])=0</f>
        <v>1</v>
      </c>
      <c r="J527" t="b">
        <f>NOT(OR(ISNUMBER(SEARCH("wiss.",UDE_Truth[[#This Row],[Position]])),ISNUMBER(SEARCH("wissenschaftl",UDE_Truth[[#This Row],[Position]])),ISNUMBER(SEARCH("professor",UDE_Truth[[#This Row],[Position]]))))</f>
        <v>1</v>
      </c>
      <c r="K527" t="b">
        <f>OR(ISNUMBER(SEARCH("sachbearb",UDE_Truth[[#This Row],[Position]])),ISNUMBER(SEARCH("sachgebiet",UDE_Truth[[#This Row],[Position]])))</f>
        <v>0</v>
      </c>
      <c r="L527" t="b">
        <f>ISNUMBER(SEARCH("Universitätsbibliothek",UDE_Truth[[#This Row],[Position]]))</f>
        <v>0</v>
      </c>
      <c r="M527">
        <f>IF(COUNTIF(UDE_Found[Name],UDE_Truth[[#This Row],[Name]])=0,0,1)</f>
        <v>0</v>
      </c>
      <c r="N527">
        <f>IF(OR(UDE_Truth[[#This Row],[ohnePosition]],AND(UDE_Truth[[#This Row],[ohneInstitut]],UDE_Truth[[#This Row],[ohneWissPos]]),UDE_Truth[[#This Row],[Sachbearbeiter]],UDE_Truth[[#This Row],[Bibliothek]]),0,1)</f>
        <v>0</v>
      </c>
      <c r="O527" t="str">
        <f>IF(UDE_Truth[[#This Row],[zählt]],IF(ISBLANK(UDE_Truth[[#This Row],[dochGefundenGrund]]),UDE_Truth[[#This Row],[Gefunden]],1),"")</f>
        <v/>
      </c>
      <c r="P527">
        <f>IF(AND(UDE_Truth[[#This Row],[zähltAuto]],ISBLANK(UDE_Truth[[#This Row],[zähltNichtGrund]])),1,0)</f>
        <v>0</v>
      </c>
    </row>
    <row r="528" spans="1:20" x14ac:dyDescent="0.25">
      <c r="A528">
        <v>51440</v>
      </c>
      <c r="B528" t="s">
        <v>7669</v>
      </c>
      <c r="C528" t="s">
        <v>7670</v>
      </c>
      <c r="D528" t="s">
        <v>2</v>
      </c>
      <c r="E528" t="s">
        <v>6792</v>
      </c>
      <c r="F528" t="s">
        <v>7389</v>
      </c>
      <c r="G528" t="s">
        <v>2</v>
      </c>
      <c r="H528" t="b">
        <f>LEN(UDE_Truth[[#This Row],[Position]])=0</f>
        <v>0</v>
      </c>
      <c r="I528" t="b">
        <f>LEN(UDE_Truth[[#This Row],[Institut]])=0</f>
        <v>0</v>
      </c>
      <c r="J528" t="b">
        <f>NOT(OR(ISNUMBER(SEARCH("wiss.",UDE_Truth[[#This Row],[Position]])),ISNUMBER(SEARCH("wissenschaftl",UDE_Truth[[#This Row],[Position]])),ISNUMBER(SEARCH("professor",UDE_Truth[[#This Row],[Position]]))))</f>
        <v>1</v>
      </c>
      <c r="K528" t="b">
        <f>OR(ISNUMBER(SEARCH("sachbearb",UDE_Truth[[#This Row],[Position]])),ISNUMBER(SEARCH("sachgebiet",UDE_Truth[[#This Row],[Position]])))</f>
        <v>1</v>
      </c>
      <c r="L528" t="b">
        <f>ISNUMBER(SEARCH("Universitätsbibliothek",UDE_Truth[[#This Row],[Position]]))</f>
        <v>0</v>
      </c>
      <c r="M528">
        <f>IF(COUNTIF(UDE_Found[Name],UDE_Truth[[#This Row],[Name]])=0,0,1)</f>
        <v>0</v>
      </c>
      <c r="N528">
        <f>IF(OR(UDE_Truth[[#This Row],[ohnePosition]],AND(UDE_Truth[[#This Row],[ohneInstitut]],UDE_Truth[[#This Row],[ohneWissPos]]),UDE_Truth[[#This Row],[Sachbearbeiter]],UDE_Truth[[#This Row],[Bibliothek]]),0,1)</f>
        <v>0</v>
      </c>
      <c r="O528" t="str">
        <f>IF(UDE_Truth[[#This Row],[zählt]],IF(ISBLANK(UDE_Truth[[#This Row],[dochGefundenGrund]]),UDE_Truth[[#This Row],[Gefunden]],1),"")</f>
        <v/>
      </c>
      <c r="P528">
        <f>IF(AND(UDE_Truth[[#This Row],[zähltAuto]],ISBLANK(UDE_Truth[[#This Row],[zähltNichtGrund]])),1,0)</f>
        <v>0</v>
      </c>
    </row>
    <row r="529" spans="1:20" x14ac:dyDescent="0.25">
      <c r="A529">
        <v>54666</v>
      </c>
      <c r="B529" t="s">
        <v>7671</v>
      </c>
      <c r="C529" t="s">
        <v>6284</v>
      </c>
      <c r="D529" t="s">
        <v>2</v>
      </c>
      <c r="E529" t="s">
        <v>2</v>
      </c>
      <c r="F529" t="s">
        <v>2</v>
      </c>
      <c r="G529" t="s">
        <v>2</v>
      </c>
      <c r="H529" t="b">
        <f>LEN(UDE_Truth[[#This Row],[Position]])=0</f>
        <v>1</v>
      </c>
      <c r="I529" t="b">
        <f>LEN(UDE_Truth[[#This Row],[Institut]])=0</f>
        <v>1</v>
      </c>
      <c r="J529" t="b">
        <f>NOT(OR(ISNUMBER(SEARCH("wiss.",UDE_Truth[[#This Row],[Position]])),ISNUMBER(SEARCH("wissenschaftl",UDE_Truth[[#This Row],[Position]])),ISNUMBER(SEARCH("professor",UDE_Truth[[#This Row],[Position]]))))</f>
        <v>1</v>
      </c>
      <c r="K529" t="b">
        <f>OR(ISNUMBER(SEARCH("sachbearb",UDE_Truth[[#This Row],[Position]])),ISNUMBER(SEARCH("sachgebiet",UDE_Truth[[#This Row],[Position]])))</f>
        <v>0</v>
      </c>
      <c r="L529" t="b">
        <f>ISNUMBER(SEARCH("Universitätsbibliothek",UDE_Truth[[#This Row],[Position]]))</f>
        <v>0</v>
      </c>
      <c r="M529">
        <f>IF(COUNTIF(UDE_Found[Name],UDE_Truth[[#This Row],[Name]])=0,0,1)</f>
        <v>0</v>
      </c>
      <c r="N529">
        <f>IF(OR(UDE_Truth[[#This Row],[ohnePosition]],AND(UDE_Truth[[#This Row],[ohneInstitut]],UDE_Truth[[#This Row],[ohneWissPos]]),UDE_Truth[[#This Row],[Sachbearbeiter]],UDE_Truth[[#This Row],[Bibliothek]]),0,1)</f>
        <v>0</v>
      </c>
      <c r="O529" t="str">
        <f>IF(UDE_Truth[[#This Row],[zählt]],IF(ISBLANK(UDE_Truth[[#This Row],[dochGefundenGrund]]),UDE_Truth[[#This Row],[Gefunden]],1),"")</f>
        <v/>
      </c>
      <c r="P529">
        <f>IF(AND(UDE_Truth[[#This Row],[zähltAuto]],ISBLANK(UDE_Truth[[#This Row],[zähltNichtGrund]])),1,0)</f>
        <v>0</v>
      </c>
    </row>
    <row r="530" spans="1:20" x14ac:dyDescent="0.25">
      <c r="A530">
        <v>2366</v>
      </c>
      <c r="B530" t="s">
        <v>5736</v>
      </c>
      <c r="C530" t="s">
        <v>7672</v>
      </c>
      <c r="D530" t="s">
        <v>7673</v>
      </c>
      <c r="E530" t="s">
        <v>6676</v>
      </c>
      <c r="F530" t="s">
        <v>7674</v>
      </c>
      <c r="G530" t="s">
        <v>2415</v>
      </c>
      <c r="H530" t="b">
        <f>LEN(UDE_Truth[[#This Row],[Position]])=0</f>
        <v>0</v>
      </c>
      <c r="I530" t="b">
        <f>LEN(UDE_Truth[[#This Row],[Institut]])=0</f>
        <v>0</v>
      </c>
      <c r="J530" t="b">
        <f>NOT(OR(ISNUMBER(SEARCH("wiss.",UDE_Truth[[#This Row],[Position]])),ISNUMBER(SEARCH("wissenschaftl",UDE_Truth[[#This Row],[Position]])),ISNUMBER(SEARCH("professor",UDE_Truth[[#This Row],[Position]]))))</f>
        <v>0</v>
      </c>
      <c r="K530" t="b">
        <f>OR(ISNUMBER(SEARCH("sachbearb",UDE_Truth[[#This Row],[Position]])),ISNUMBER(SEARCH("sachgebiet",UDE_Truth[[#This Row],[Position]])))</f>
        <v>0</v>
      </c>
      <c r="L530" t="b">
        <f>ISNUMBER(SEARCH("Universitätsbibliothek",UDE_Truth[[#This Row],[Position]]))</f>
        <v>0</v>
      </c>
      <c r="M530">
        <f>IF(COUNTIF(UDE_Found[Name],UDE_Truth[[#This Row],[Name]])=0,0,1)</f>
        <v>1</v>
      </c>
      <c r="N530">
        <f>IF(OR(UDE_Truth[[#This Row],[ohnePosition]],AND(UDE_Truth[[#This Row],[ohneInstitut]],UDE_Truth[[#This Row],[ohneWissPos]]),UDE_Truth[[#This Row],[Sachbearbeiter]],UDE_Truth[[#This Row],[Bibliothek]]),0,1)</f>
        <v>1</v>
      </c>
      <c r="O530">
        <f>IF(UDE_Truth[[#This Row],[zählt]],IF(ISBLANK(UDE_Truth[[#This Row],[dochGefundenGrund]]),UDE_Truth[[#This Row],[Gefunden]],1),"")</f>
        <v>1</v>
      </c>
      <c r="P530">
        <f>IF(AND(UDE_Truth[[#This Row],[zähltAuto]],ISBLANK(UDE_Truth[[#This Row],[zähltNichtGrund]])),1,0)</f>
        <v>1</v>
      </c>
    </row>
    <row r="531" spans="1:20" x14ac:dyDescent="0.25">
      <c r="A531">
        <v>53059</v>
      </c>
      <c r="B531" t="s">
        <v>7675</v>
      </c>
      <c r="C531" t="s">
        <v>7676</v>
      </c>
      <c r="D531" t="s">
        <v>2</v>
      </c>
      <c r="E531" t="s">
        <v>2</v>
      </c>
      <c r="F531" t="s">
        <v>2</v>
      </c>
      <c r="G531" t="s">
        <v>2</v>
      </c>
      <c r="H531" t="b">
        <f>LEN(UDE_Truth[[#This Row],[Position]])=0</f>
        <v>1</v>
      </c>
      <c r="I531" t="b">
        <f>LEN(UDE_Truth[[#This Row],[Institut]])=0</f>
        <v>1</v>
      </c>
      <c r="J531" t="b">
        <f>NOT(OR(ISNUMBER(SEARCH("wiss.",UDE_Truth[[#This Row],[Position]])),ISNUMBER(SEARCH("wissenschaftl",UDE_Truth[[#This Row],[Position]])),ISNUMBER(SEARCH("professor",UDE_Truth[[#This Row],[Position]]))))</f>
        <v>1</v>
      </c>
      <c r="K531" t="b">
        <f>OR(ISNUMBER(SEARCH("sachbearb",UDE_Truth[[#This Row],[Position]])),ISNUMBER(SEARCH("sachgebiet",UDE_Truth[[#This Row],[Position]])))</f>
        <v>0</v>
      </c>
      <c r="L531" t="b">
        <f>ISNUMBER(SEARCH("Universitätsbibliothek",UDE_Truth[[#This Row],[Position]]))</f>
        <v>0</v>
      </c>
      <c r="M531">
        <f>IF(COUNTIF(UDE_Found[Name],UDE_Truth[[#This Row],[Name]])=0,0,1)</f>
        <v>0</v>
      </c>
      <c r="N531">
        <f>IF(OR(UDE_Truth[[#This Row],[ohnePosition]],AND(UDE_Truth[[#This Row],[ohneInstitut]],UDE_Truth[[#This Row],[ohneWissPos]]),UDE_Truth[[#This Row],[Sachbearbeiter]],UDE_Truth[[#This Row],[Bibliothek]]),0,1)</f>
        <v>0</v>
      </c>
      <c r="O531" t="str">
        <f>IF(UDE_Truth[[#This Row],[zählt]],IF(ISBLANK(UDE_Truth[[#This Row],[dochGefundenGrund]]),UDE_Truth[[#This Row],[Gefunden]],1),"")</f>
        <v/>
      </c>
      <c r="P531">
        <f>IF(AND(UDE_Truth[[#This Row],[zähltAuto]],ISBLANK(UDE_Truth[[#This Row],[zähltNichtGrund]])),1,0)</f>
        <v>0</v>
      </c>
    </row>
    <row r="532" spans="1:20" x14ac:dyDescent="0.25">
      <c r="A532">
        <v>14360</v>
      </c>
      <c r="B532" t="s">
        <v>7677</v>
      </c>
      <c r="C532" t="s">
        <v>7678</v>
      </c>
      <c r="D532" t="s">
        <v>7679</v>
      </c>
      <c r="E532" t="s">
        <v>7680</v>
      </c>
      <c r="F532" t="s">
        <v>7681</v>
      </c>
      <c r="G532" t="s">
        <v>2</v>
      </c>
      <c r="H532" t="b">
        <f>LEN(UDE_Truth[[#This Row],[Position]])=0</f>
        <v>0</v>
      </c>
      <c r="I532" t="b">
        <f>LEN(UDE_Truth[[#This Row],[Institut]])=0</f>
        <v>0</v>
      </c>
      <c r="J532" t="b">
        <f>NOT(OR(ISNUMBER(SEARCH("wiss.",UDE_Truth[[#This Row],[Position]])),ISNUMBER(SEARCH("wissenschaftl",UDE_Truth[[#This Row],[Position]])),ISNUMBER(SEARCH("professor",UDE_Truth[[#This Row],[Position]]))))</f>
        <v>1</v>
      </c>
      <c r="K532" t="b">
        <f>OR(ISNUMBER(SEARCH("sachbearb",UDE_Truth[[#This Row],[Position]])),ISNUMBER(SEARCH("sachgebiet",UDE_Truth[[#This Row],[Position]])))</f>
        <v>0</v>
      </c>
      <c r="L532" t="b">
        <f>ISNUMBER(SEARCH("Universitätsbibliothek",UDE_Truth[[#This Row],[Position]]))</f>
        <v>0</v>
      </c>
      <c r="M532">
        <f>IF(COUNTIF(UDE_Found[Name],UDE_Truth[[#This Row],[Name]])=0,0,1)</f>
        <v>0</v>
      </c>
      <c r="N532">
        <f>IF(OR(UDE_Truth[[#This Row],[ohnePosition]],AND(UDE_Truth[[#This Row],[ohneInstitut]],UDE_Truth[[#This Row],[ohneWissPos]]),UDE_Truth[[#This Row],[Sachbearbeiter]],UDE_Truth[[#This Row],[Bibliothek]]),0,1)</f>
        <v>1</v>
      </c>
      <c r="O532" t="str">
        <f>IF(UDE_Truth[[#This Row],[zählt]],IF(ISBLANK(UDE_Truth[[#This Row],[dochGefundenGrund]]),UDE_Truth[[#This Row],[Gefunden]],1),"")</f>
        <v/>
      </c>
      <c r="P532">
        <f>IF(AND(UDE_Truth[[#This Row],[zähltAuto]],ISBLANK(UDE_Truth[[#This Row],[zähltNichtGrund]])),1,0)</f>
        <v>0</v>
      </c>
      <c r="Q532" t="s">
        <v>8274</v>
      </c>
    </row>
    <row r="533" spans="1:20" x14ac:dyDescent="0.25">
      <c r="A533">
        <v>59880</v>
      </c>
      <c r="B533" t="s">
        <v>7682</v>
      </c>
      <c r="C533" t="s">
        <v>7683</v>
      </c>
      <c r="D533" t="s">
        <v>7570</v>
      </c>
      <c r="E533" t="s">
        <v>6346</v>
      </c>
      <c r="F533" t="s">
        <v>6347</v>
      </c>
      <c r="G533" t="s">
        <v>2</v>
      </c>
      <c r="H533" t="b">
        <f>LEN(UDE_Truth[[#This Row],[Position]])=0</f>
        <v>0</v>
      </c>
      <c r="I533" t="b">
        <f>LEN(UDE_Truth[[#This Row],[Institut]])=0</f>
        <v>0</v>
      </c>
      <c r="J533" t="b">
        <f>NOT(OR(ISNUMBER(SEARCH("wiss.",UDE_Truth[[#This Row],[Position]])),ISNUMBER(SEARCH("wissenschaftl",UDE_Truth[[#This Row],[Position]])),ISNUMBER(SEARCH("professor",UDE_Truth[[#This Row],[Position]]))))</f>
        <v>0</v>
      </c>
      <c r="K533" t="b">
        <f>OR(ISNUMBER(SEARCH("sachbearb",UDE_Truth[[#This Row],[Position]])),ISNUMBER(SEARCH("sachgebiet",UDE_Truth[[#This Row],[Position]])))</f>
        <v>1</v>
      </c>
      <c r="L533" t="b">
        <f>ISNUMBER(SEARCH("Universitätsbibliothek",UDE_Truth[[#This Row],[Position]]))</f>
        <v>0</v>
      </c>
      <c r="M533">
        <f>IF(COUNTIF(UDE_Found[Name],UDE_Truth[[#This Row],[Name]])=0,0,1)</f>
        <v>0</v>
      </c>
      <c r="N533">
        <f>IF(OR(UDE_Truth[[#This Row],[ohnePosition]],AND(UDE_Truth[[#This Row],[ohneInstitut]],UDE_Truth[[#This Row],[ohneWissPos]]),UDE_Truth[[#This Row],[Sachbearbeiter]],UDE_Truth[[#This Row],[Bibliothek]]),0,1)</f>
        <v>0</v>
      </c>
      <c r="O533" t="str">
        <f>IF(UDE_Truth[[#This Row],[zählt]],IF(ISBLANK(UDE_Truth[[#This Row],[dochGefundenGrund]]),UDE_Truth[[#This Row],[Gefunden]],1),"")</f>
        <v/>
      </c>
      <c r="P533">
        <f>IF(AND(UDE_Truth[[#This Row],[zähltAuto]],ISBLANK(UDE_Truth[[#This Row],[zähltNichtGrund]])),1,0)</f>
        <v>0</v>
      </c>
    </row>
    <row r="534" spans="1:20" x14ac:dyDescent="0.25">
      <c r="A534">
        <v>50857</v>
      </c>
      <c r="B534" t="s">
        <v>7684</v>
      </c>
      <c r="C534" t="s">
        <v>7685</v>
      </c>
      <c r="D534" t="s">
        <v>2</v>
      </c>
      <c r="E534" t="s">
        <v>6217</v>
      </c>
      <c r="F534" t="s">
        <v>7686</v>
      </c>
      <c r="G534" t="s">
        <v>2</v>
      </c>
      <c r="H534" t="b">
        <f>LEN(UDE_Truth[[#This Row],[Position]])=0</f>
        <v>0</v>
      </c>
      <c r="I534" t="b">
        <f>LEN(UDE_Truth[[#This Row],[Institut]])=0</f>
        <v>0</v>
      </c>
      <c r="J534" t="b">
        <f>NOT(OR(ISNUMBER(SEARCH("wiss.",UDE_Truth[[#This Row],[Position]])),ISNUMBER(SEARCH("wissenschaftl",UDE_Truth[[#This Row],[Position]])),ISNUMBER(SEARCH("professor",UDE_Truth[[#This Row],[Position]]))))</f>
        <v>1</v>
      </c>
      <c r="K534" t="b">
        <f>OR(ISNUMBER(SEARCH("sachbearb",UDE_Truth[[#This Row],[Position]])),ISNUMBER(SEARCH("sachgebiet",UDE_Truth[[#This Row],[Position]])))</f>
        <v>0</v>
      </c>
      <c r="L534" t="b">
        <f>ISNUMBER(SEARCH("Universitätsbibliothek",UDE_Truth[[#This Row],[Position]]))</f>
        <v>0</v>
      </c>
      <c r="M534">
        <f>IF(COUNTIF(UDE_Found[Name],UDE_Truth[[#This Row],[Name]])=0,0,1)</f>
        <v>0</v>
      </c>
      <c r="N534">
        <f>IF(OR(UDE_Truth[[#This Row],[ohnePosition]],AND(UDE_Truth[[#This Row],[ohneInstitut]],UDE_Truth[[#This Row],[ohneWissPos]]),UDE_Truth[[#This Row],[Sachbearbeiter]],UDE_Truth[[#This Row],[Bibliothek]]),0,1)</f>
        <v>1</v>
      </c>
      <c r="O534" t="str">
        <f>IF(UDE_Truth[[#This Row],[zählt]],IF(ISBLANK(UDE_Truth[[#This Row],[dochGefundenGrund]]),UDE_Truth[[#This Row],[Gefunden]],1),"")</f>
        <v/>
      </c>
      <c r="P534">
        <f>IF(AND(UDE_Truth[[#This Row],[zähltAuto]],ISBLANK(UDE_Truth[[#This Row],[zähltNichtGrund]])),1,0)</f>
        <v>0</v>
      </c>
      <c r="Q534" t="s">
        <v>8274</v>
      </c>
    </row>
    <row r="535" spans="1:20" x14ac:dyDescent="0.25">
      <c r="A535">
        <v>60476</v>
      </c>
      <c r="B535" t="s">
        <v>5743</v>
      </c>
      <c r="C535" t="s">
        <v>7687</v>
      </c>
      <c r="D535" t="s">
        <v>2</v>
      </c>
      <c r="E535" t="s">
        <v>2</v>
      </c>
      <c r="F535" t="s">
        <v>7688</v>
      </c>
      <c r="G535" t="s">
        <v>103</v>
      </c>
      <c r="H535" t="b">
        <f>LEN(UDE_Truth[[#This Row],[Position]])=0</f>
        <v>0</v>
      </c>
      <c r="I535" t="b">
        <f>LEN(UDE_Truth[[#This Row],[Institut]])=0</f>
        <v>1</v>
      </c>
      <c r="J535" t="b">
        <f>NOT(OR(ISNUMBER(SEARCH("wiss.",UDE_Truth[[#This Row],[Position]])),ISNUMBER(SEARCH("wissenschaftl",UDE_Truth[[#This Row],[Position]])),ISNUMBER(SEARCH("professor",UDE_Truth[[#This Row],[Position]]))))</f>
        <v>1</v>
      </c>
      <c r="K535" t="b">
        <f>OR(ISNUMBER(SEARCH("sachbearb",UDE_Truth[[#This Row],[Position]])),ISNUMBER(SEARCH("sachgebiet",UDE_Truth[[#This Row],[Position]])))</f>
        <v>0</v>
      </c>
      <c r="L535" t="b">
        <f>ISNUMBER(SEARCH("Universitätsbibliothek",UDE_Truth[[#This Row],[Position]]))</f>
        <v>0</v>
      </c>
      <c r="M535">
        <f>IF(COUNTIF(UDE_Found[Name],UDE_Truth[[#This Row],[Name]])=0,0,1)</f>
        <v>1</v>
      </c>
      <c r="N535">
        <f>IF(OR(UDE_Truth[[#This Row],[ohnePosition]],AND(UDE_Truth[[#This Row],[ohneInstitut]],UDE_Truth[[#This Row],[ohneWissPos]]),UDE_Truth[[#This Row],[Sachbearbeiter]],UDE_Truth[[#This Row],[Bibliothek]]),0,1)</f>
        <v>0</v>
      </c>
      <c r="O535" t="str">
        <f>IF(UDE_Truth[[#This Row],[zählt]],IF(ISBLANK(UDE_Truth[[#This Row],[dochGefundenGrund]]),UDE_Truth[[#This Row],[Gefunden]],1),"")</f>
        <v/>
      </c>
      <c r="P535">
        <f>IF(AND(UDE_Truth[[#This Row],[zähltAuto]],ISBLANK(UDE_Truth[[#This Row],[zähltNichtGrund]])),1,0)</f>
        <v>0</v>
      </c>
    </row>
    <row r="536" spans="1:20" x14ac:dyDescent="0.25">
      <c r="A536">
        <v>63254</v>
      </c>
      <c r="B536" t="s">
        <v>7689</v>
      </c>
      <c r="C536" t="s">
        <v>7690</v>
      </c>
      <c r="D536" t="s">
        <v>7691</v>
      </c>
      <c r="E536" t="s">
        <v>7692</v>
      </c>
      <c r="F536" t="s">
        <v>7693</v>
      </c>
      <c r="G536" t="s">
        <v>2</v>
      </c>
      <c r="H536" t="b">
        <f>LEN(UDE_Truth[[#This Row],[Position]])=0</f>
        <v>0</v>
      </c>
      <c r="I536" t="b">
        <f>LEN(UDE_Truth[[#This Row],[Institut]])=0</f>
        <v>0</v>
      </c>
      <c r="J536" t="b">
        <f>NOT(OR(ISNUMBER(SEARCH("wiss.",UDE_Truth[[#This Row],[Position]])),ISNUMBER(SEARCH("wissenschaftl",UDE_Truth[[#This Row],[Position]])),ISNUMBER(SEARCH("professor",UDE_Truth[[#This Row],[Position]]))))</f>
        <v>0</v>
      </c>
      <c r="K536" t="b">
        <f>OR(ISNUMBER(SEARCH("sachbearb",UDE_Truth[[#This Row],[Position]])),ISNUMBER(SEARCH("sachgebiet",UDE_Truth[[#This Row],[Position]])))</f>
        <v>0</v>
      </c>
      <c r="L536" t="b">
        <f>ISNUMBER(SEARCH("Universitätsbibliothek",UDE_Truth[[#This Row],[Position]]))</f>
        <v>0</v>
      </c>
      <c r="M536">
        <f>IF(COUNTIF(UDE_Found[Name],UDE_Truth[[#This Row],[Name]])=0,0,1)</f>
        <v>0</v>
      </c>
      <c r="N536">
        <f>IF(OR(UDE_Truth[[#This Row],[ohnePosition]],AND(UDE_Truth[[#This Row],[ohneInstitut]],UDE_Truth[[#This Row],[ohneWissPos]]),UDE_Truth[[#This Row],[Sachbearbeiter]],UDE_Truth[[#This Row],[Bibliothek]]),0,1)</f>
        <v>1</v>
      </c>
      <c r="O536" t="str">
        <f>IF(UDE_Truth[[#This Row],[zählt]],IF(ISBLANK(UDE_Truth[[#This Row],[dochGefundenGrund]]),UDE_Truth[[#This Row],[Gefunden]],1),"")</f>
        <v/>
      </c>
      <c r="P536">
        <f>IF(AND(UDE_Truth[[#This Row],[zähltAuto]],ISBLANK(UDE_Truth[[#This Row],[zähltNichtGrund]])),1,0)</f>
        <v>0</v>
      </c>
      <c r="Q536" t="s">
        <v>8344</v>
      </c>
      <c r="T536" t="s">
        <v>8343</v>
      </c>
    </row>
    <row r="537" spans="1:20" x14ac:dyDescent="0.25">
      <c r="A537">
        <v>60710</v>
      </c>
      <c r="B537" t="s">
        <v>5747</v>
      </c>
      <c r="C537" t="s">
        <v>5748</v>
      </c>
      <c r="D537" t="s">
        <v>2</v>
      </c>
      <c r="E537" t="s">
        <v>6461</v>
      </c>
      <c r="F537" t="s">
        <v>7694</v>
      </c>
      <c r="G537" t="s">
        <v>0</v>
      </c>
      <c r="H537" t="b">
        <f>LEN(UDE_Truth[[#This Row],[Position]])=0</f>
        <v>0</v>
      </c>
      <c r="I537" t="b">
        <f>LEN(UDE_Truth[[#This Row],[Institut]])=0</f>
        <v>0</v>
      </c>
      <c r="J537" t="b">
        <f>NOT(OR(ISNUMBER(SEARCH("wiss.",UDE_Truth[[#This Row],[Position]])),ISNUMBER(SEARCH("wissenschaftl",UDE_Truth[[#This Row],[Position]])),ISNUMBER(SEARCH("professor",UDE_Truth[[#This Row],[Position]]))))</f>
        <v>1</v>
      </c>
      <c r="K537" t="b">
        <f>OR(ISNUMBER(SEARCH("sachbearb",UDE_Truth[[#This Row],[Position]])),ISNUMBER(SEARCH("sachgebiet",UDE_Truth[[#This Row],[Position]])))</f>
        <v>0</v>
      </c>
      <c r="L537" t="b">
        <f>ISNUMBER(SEARCH("Universitätsbibliothek",UDE_Truth[[#This Row],[Position]]))</f>
        <v>0</v>
      </c>
      <c r="M537">
        <f>IF(COUNTIF(UDE_Found[Name],UDE_Truth[[#This Row],[Name]])=0,0,1)</f>
        <v>1</v>
      </c>
      <c r="N537">
        <f>IF(OR(UDE_Truth[[#This Row],[ohnePosition]],AND(UDE_Truth[[#This Row],[ohneInstitut]],UDE_Truth[[#This Row],[ohneWissPos]]),UDE_Truth[[#This Row],[Sachbearbeiter]],UDE_Truth[[#This Row],[Bibliothek]]),0,1)</f>
        <v>1</v>
      </c>
      <c r="O537">
        <f>IF(UDE_Truth[[#This Row],[zählt]],IF(ISBLANK(UDE_Truth[[#This Row],[dochGefundenGrund]]),UDE_Truth[[#This Row],[Gefunden]],1),"")</f>
        <v>1</v>
      </c>
      <c r="P537">
        <f>IF(AND(UDE_Truth[[#This Row],[zähltAuto]],ISBLANK(UDE_Truth[[#This Row],[zähltNichtGrund]])),1,0)</f>
        <v>1</v>
      </c>
    </row>
    <row r="538" spans="1:20" x14ac:dyDescent="0.25">
      <c r="A538">
        <v>11173</v>
      </c>
      <c r="B538" t="s">
        <v>7695</v>
      </c>
      <c r="C538" t="s">
        <v>7696</v>
      </c>
      <c r="D538" t="s">
        <v>7697</v>
      </c>
      <c r="E538" t="s">
        <v>6346</v>
      </c>
      <c r="F538" t="s">
        <v>7698</v>
      </c>
      <c r="G538" t="s">
        <v>2</v>
      </c>
      <c r="H538" t="b">
        <f>LEN(UDE_Truth[[#This Row],[Position]])=0</f>
        <v>0</v>
      </c>
      <c r="I538" t="b">
        <f>LEN(UDE_Truth[[#This Row],[Institut]])=0</f>
        <v>0</v>
      </c>
      <c r="J538" t="b">
        <f>NOT(OR(ISNUMBER(SEARCH("wiss.",UDE_Truth[[#This Row],[Position]])),ISNUMBER(SEARCH("wissenschaftl",UDE_Truth[[#This Row],[Position]])),ISNUMBER(SEARCH("professor",UDE_Truth[[#This Row],[Position]]))))</f>
        <v>1</v>
      </c>
      <c r="K538" t="b">
        <f>OR(ISNUMBER(SEARCH("sachbearb",UDE_Truth[[#This Row],[Position]])),ISNUMBER(SEARCH("sachgebiet",UDE_Truth[[#This Row],[Position]])))</f>
        <v>1</v>
      </c>
      <c r="L538" t="b">
        <f>ISNUMBER(SEARCH("Universitätsbibliothek",UDE_Truth[[#This Row],[Position]]))</f>
        <v>0</v>
      </c>
      <c r="M538">
        <f>IF(COUNTIF(UDE_Found[Name],UDE_Truth[[#This Row],[Name]])=0,0,1)</f>
        <v>0</v>
      </c>
      <c r="N538">
        <f>IF(OR(UDE_Truth[[#This Row],[ohnePosition]],AND(UDE_Truth[[#This Row],[ohneInstitut]],UDE_Truth[[#This Row],[ohneWissPos]]),UDE_Truth[[#This Row],[Sachbearbeiter]],UDE_Truth[[#This Row],[Bibliothek]]),0,1)</f>
        <v>0</v>
      </c>
      <c r="O538" t="str">
        <f>IF(UDE_Truth[[#This Row],[zählt]],IF(ISBLANK(UDE_Truth[[#This Row],[dochGefundenGrund]]),UDE_Truth[[#This Row],[Gefunden]],1),"")</f>
        <v/>
      </c>
      <c r="P538">
        <f>IF(AND(UDE_Truth[[#This Row],[zähltAuto]],ISBLANK(UDE_Truth[[#This Row],[zähltNichtGrund]])),1,0)</f>
        <v>0</v>
      </c>
    </row>
    <row r="539" spans="1:20" x14ac:dyDescent="0.25">
      <c r="A539">
        <v>11252</v>
      </c>
      <c r="B539" t="s">
        <v>5754</v>
      </c>
      <c r="C539" t="s">
        <v>7699</v>
      </c>
      <c r="D539" t="s">
        <v>2</v>
      </c>
      <c r="E539" t="s">
        <v>2</v>
      </c>
      <c r="F539" t="s">
        <v>2</v>
      </c>
      <c r="G539" t="s">
        <v>5365</v>
      </c>
      <c r="H539" t="b">
        <f>LEN(UDE_Truth[[#This Row],[Position]])=0</f>
        <v>1</v>
      </c>
      <c r="I539" t="b">
        <f>LEN(UDE_Truth[[#This Row],[Institut]])=0</f>
        <v>1</v>
      </c>
      <c r="J539" t="b">
        <f>NOT(OR(ISNUMBER(SEARCH("wiss.",UDE_Truth[[#This Row],[Position]])),ISNUMBER(SEARCH("wissenschaftl",UDE_Truth[[#This Row],[Position]])),ISNUMBER(SEARCH("professor",UDE_Truth[[#This Row],[Position]]))))</f>
        <v>1</v>
      </c>
      <c r="K539" t="b">
        <f>OR(ISNUMBER(SEARCH("sachbearb",UDE_Truth[[#This Row],[Position]])),ISNUMBER(SEARCH("sachgebiet",UDE_Truth[[#This Row],[Position]])))</f>
        <v>0</v>
      </c>
      <c r="L539" t="b">
        <f>ISNUMBER(SEARCH("Universitätsbibliothek",UDE_Truth[[#This Row],[Position]]))</f>
        <v>0</v>
      </c>
      <c r="M539">
        <f>IF(COUNTIF(UDE_Found[Name],UDE_Truth[[#This Row],[Name]])=0,0,1)</f>
        <v>1</v>
      </c>
      <c r="N539">
        <f>IF(OR(UDE_Truth[[#This Row],[ohnePosition]],AND(UDE_Truth[[#This Row],[ohneInstitut]],UDE_Truth[[#This Row],[ohneWissPos]]),UDE_Truth[[#This Row],[Sachbearbeiter]],UDE_Truth[[#This Row],[Bibliothek]]),0,1)</f>
        <v>0</v>
      </c>
      <c r="O539" t="str">
        <f>IF(UDE_Truth[[#This Row],[zählt]],IF(ISBLANK(UDE_Truth[[#This Row],[dochGefundenGrund]]),UDE_Truth[[#This Row],[Gefunden]],1),"")</f>
        <v/>
      </c>
      <c r="P539">
        <f>IF(AND(UDE_Truth[[#This Row],[zähltAuto]],ISBLANK(UDE_Truth[[#This Row],[zähltNichtGrund]])),1,0)</f>
        <v>0</v>
      </c>
    </row>
    <row r="540" spans="1:20" x14ac:dyDescent="0.25">
      <c r="A540">
        <v>63228</v>
      </c>
      <c r="B540" t="s">
        <v>7700</v>
      </c>
      <c r="C540" t="s">
        <v>7701</v>
      </c>
      <c r="D540" t="s">
        <v>7702</v>
      </c>
      <c r="E540" t="s">
        <v>2</v>
      </c>
      <c r="F540" t="s">
        <v>7703</v>
      </c>
      <c r="G540" t="s">
        <v>2</v>
      </c>
      <c r="H540" t="b">
        <f>LEN(UDE_Truth[[#This Row],[Position]])=0</f>
        <v>0</v>
      </c>
      <c r="I540" t="b">
        <f>LEN(UDE_Truth[[#This Row],[Institut]])=0</f>
        <v>1</v>
      </c>
      <c r="J540" t="b">
        <f>NOT(OR(ISNUMBER(SEARCH("wiss.",UDE_Truth[[#This Row],[Position]])),ISNUMBER(SEARCH("wissenschaftl",UDE_Truth[[#This Row],[Position]])),ISNUMBER(SEARCH("professor",UDE_Truth[[#This Row],[Position]]))))</f>
        <v>0</v>
      </c>
      <c r="K540" t="b">
        <f>OR(ISNUMBER(SEARCH("sachbearb",UDE_Truth[[#This Row],[Position]])),ISNUMBER(SEARCH("sachgebiet",UDE_Truth[[#This Row],[Position]])))</f>
        <v>0</v>
      </c>
      <c r="L540" t="b">
        <f>ISNUMBER(SEARCH("Universitätsbibliothek",UDE_Truth[[#This Row],[Position]]))</f>
        <v>0</v>
      </c>
      <c r="M540">
        <f>IF(COUNTIF(UDE_Found[Name],UDE_Truth[[#This Row],[Name]])=0,0,1)</f>
        <v>0</v>
      </c>
      <c r="N540">
        <f>IF(OR(UDE_Truth[[#This Row],[ohnePosition]],AND(UDE_Truth[[#This Row],[ohneInstitut]],UDE_Truth[[#This Row],[ohneWissPos]]),UDE_Truth[[#This Row],[Sachbearbeiter]],UDE_Truth[[#This Row],[Bibliothek]]),0,1)</f>
        <v>1</v>
      </c>
      <c r="O540">
        <f>IF(UDE_Truth[[#This Row],[zählt]],IF(ISBLANK(UDE_Truth[[#This Row],[dochGefundenGrund]]),UDE_Truth[[#This Row],[Gefunden]],1),"")</f>
        <v>0</v>
      </c>
      <c r="P540">
        <f>IF(AND(UDE_Truth[[#This Row],[zähltAuto]],ISBLANK(UDE_Truth[[#This Row],[zähltNichtGrund]])),1,0)</f>
        <v>1</v>
      </c>
      <c r="S540" t="s">
        <v>8272</v>
      </c>
      <c r="T540" t="s">
        <v>8345</v>
      </c>
    </row>
    <row r="541" spans="1:20" x14ac:dyDescent="0.25">
      <c r="A541">
        <v>10376</v>
      </c>
      <c r="B541" t="s">
        <v>5759</v>
      </c>
      <c r="C541" t="s">
        <v>5760</v>
      </c>
      <c r="D541" t="s">
        <v>2</v>
      </c>
      <c r="E541" t="s">
        <v>2</v>
      </c>
      <c r="F541" t="s">
        <v>7269</v>
      </c>
      <c r="G541" t="s">
        <v>80</v>
      </c>
      <c r="H541" t="b">
        <f>LEN(UDE_Truth[[#This Row],[Position]])=0</f>
        <v>0</v>
      </c>
      <c r="I541" t="b">
        <f>LEN(UDE_Truth[[#This Row],[Institut]])=0</f>
        <v>1</v>
      </c>
      <c r="J541" t="b">
        <f>NOT(OR(ISNUMBER(SEARCH("wiss.",UDE_Truth[[#This Row],[Position]])),ISNUMBER(SEARCH("wissenschaftl",UDE_Truth[[#This Row],[Position]])),ISNUMBER(SEARCH("professor",UDE_Truth[[#This Row],[Position]]))))</f>
        <v>0</v>
      </c>
      <c r="K541" t="b">
        <f>OR(ISNUMBER(SEARCH("sachbearb",UDE_Truth[[#This Row],[Position]])),ISNUMBER(SEARCH("sachgebiet",UDE_Truth[[#This Row],[Position]])))</f>
        <v>0</v>
      </c>
      <c r="L541" t="b">
        <f>ISNUMBER(SEARCH("Universitätsbibliothek",UDE_Truth[[#This Row],[Position]]))</f>
        <v>0</v>
      </c>
      <c r="M541">
        <f>IF(COUNTIF(UDE_Found[Name],UDE_Truth[[#This Row],[Name]])=0,0,1)</f>
        <v>1</v>
      </c>
      <c r="N541">
        <f>IF(OR(UDE_Truth[[#This Row],[ohnePosition]],AND(UDE_Truth[[#This Row],[ohneInstitut]],UDE_Truth[[#This Row],[ohneWissPos]]),UDE_Truth[[#This Row],[Sachbearbeiter]],UDE_Truth[[#This Row],[Bibliothek]]),0,1)</f>
        <v>1</v>
      </c>
      <c r="O541">
        <f>IF(UDE_Truth[[#This Row],[zählt]],IF(ISBLANK(UDE_Truth[[#This Row],[dochGefundenGrund]]),UDE_Truth[[#This Row],[Gefunden]],1),"")</f>
        <v>1</v>
      </c>
      <c r="P541">
        <f>IF(AND(UDE_Truth[[#This Row],[zähltAuto]],ISBLANK(UDE_Truth[[#This Row],[zähltNichtGrund]])),1,0)</f>
        <v>1</v>
      </c>
    </row>
    <row r="542" spans="1:20" x14ac:dyDescent="0.25">
      <c r="A542">
        <v>10080</v>
      </c>
      <c r="B542" t="s">
        <v>7704</v>
      </c>
      <c r="C542" t="s">
        <v>7705</v>
      </c>
      <c r="D542" t="s">
        <v>2</v>
      </c>
      <c r="E542" t="s">
        <v>6635</v>
      </c>
      <c r="F542" t="s">
        <v>2</v>
      </c>
      <c r="G542" t="s">
        <v>2</v>
      </c>
      <c r="H542" t="b">
        <f>LEN(UDE_Truth[[#This Row],[Position]])=0</f>
        <v>1</v>
      </c>
      <c r="I542" t="b">
        <f>LEN(UDE_Truth[[#This Row],[Institut]])=0</f>
        <v>0</v>
      </c>
      <c r="J542" t="b">
        <f>NOT(OR(ISNUMBER(SEARCH("wiss.",UDE_Truth[[#This Row],[Position]])),ISNUMBER(SEARCH("wissenschaftl",UDE_Truth[[#This Row],[Position]])),ISNUMBER(SEARCH("professor",UDE_Truth[[#This Row],[Position]]))))</f>
        <v>1</v>
      </c>
      <c r="K542" t="b">
        <f>OR(ISNUMBER(SEARCH("sachbearb",UDE_Truth[[#This Row],[Position]])),ISNUMBER(SEARCH("sachgebiet",UDE_Truth[[#This Row],[Position]])))</f>
        <v>0</v>
      </c>
      <c r="L542" t="b">
        <f>ISNUMBER(SEARCH("Universitätsbibliothek",UDE_Truth[[#This Row],[Position]]))</f>
        <v>0</v>
      </c>
      <c r="M542">
        <f>IF(COUNTIF(UDE_Found[Name],UDE_Truth[[#This Row],[Name]])=0,0,1)</f>
        <v>0</v>
      </c>
      <c r="N542">
        <f>IF(OR(UDE_Truth[[#This Row],[ohnePosition]],AND(UDE_Truth[[#This Row],[ohneInstitut]],UDE_Truth[[#This Row],[ohneWissPos]]),UDE_Truth[[#This Row],[Sachbearbeiter]],UDE_Truth[[#This Row],[Bibliothek]]),0,1)</f>
        <v>0</v>
      </c>
      <c r="O542" t="str">
        <f>IF(UDE_Truth[[#This Row],[zählt]],IF(ISBLANK(UDE_Truth[[#This Row],[dochGefundenGrund]]),UDE_Truth[[#This Row],[Gefunden]],1),"")</f>
        <v/>
      </c>
      <c r="P542">
        <f>IF(AND(UDE_Truth[[#This Row],[zähltAuto]],ISBLANK(UDE_Truth[[#This Row],[zähltNichtGrund]])),1,0)</f>
        <v>0</v>
      </c>
    </row>
    <row r="543" spans="1:20" x14ac:dyDescent="0.25">
      <c r="A543">
        <v>55541</v>
      </c>
      <c r="B543" t="s">
        <v>5761</v>
      </c>
      <c r="C543" t="s">
        <v>7706</v>
      </c>
      <c r="D543" t="s">
        <v>2</v>
      </c>
      <c r="E543" t="s">
        <v>7707</v>
      </c>
      <c r="F543" t="s">
        <v>7708</v>
      </c>
      <c r="G543" t="s">
        <v>103</v>
      </c>
      <c r="H543" t="b">
        <f>LEN(UDE_Truth[[#This Row],[Position]])=0</f>
        <v>0</v>
      </c>
      <c r="I543" t="b">
        <f>LEN(UDE_Truth[[#This Row],[Institut]])=0</f>
        <v>0</v>
      </c>
      <c r="J543" t="b">
        <f>NOT(OR(ISNUMBER(SEARCH("wiss.",UDE_Truth[[#This Row],[Position]])),ISNUMBER(SEARCH("wissenschaftl",UDE_Truth[[#This Row],[Position]])),ISNUMBER(SEARCH("professor",UDE_Truth[[#This Row],[Position]]))))</f>
        <v>1</v>
      </c>
      <c r="K543" t="b">
        <f>OR(ISNUMBER(SEARCH("sachbearb",UDE_Truth[[#This Row],[Position]])),ISNUMBER(SEARCH("sachgebiet",UDE_Truth[[#This Row],[Position]])))</f>
        <v>0</v>
      </c>
      <c r="L543" t="b">
        <f>ISNUMBER(SEARCH("Universitätsbibliothek",UDE_Truth[[#This Row],[Position]]))</f>
        <v>0</v>
      </c>
      <c r="M543">
        <f>IF(COUNTIF(UDE_Found[Name],UDE_Truth[[#This Row],[Name]])=0,0,1)</f>
        <v>1</v>
      </c>
      <c r="N543">
        <f>IF(OR(UDE_Truth[[#This Row],[ohnePosition]],AND(UDE_Truth[[#This Row],[ohneInstitut]],UDE_Truth[[#This Row],[ohneWissPos]]),UDE_Truth[[#This Row],[Sachbearbeiter]],UDE_Truth[[#This Row],[Bibliothek]]),0,1)</f>
        <v>1</v>
      </c>
      <c r="O543">
        <f>IF(UDE_Truth[[#This Row],[zählt]],IF(ISBLANK(UDE_Truth[[#This Row],[dochGefundenGrund]]),UDE_Truth[[#This Row],[Gefunden]],1),"")</f>
        <v>1</v>
      </c>
      <c r="P543">
        <f>IF(AND(UDE_Truth[[#This Row],[zähltAuto]],ISBLANK(UDE_Truth[[#This Row],[zähltNichtGrund]])),1,0)</f>
        <v>1</v>
      </c>
    </row>
    <row r="544" spans="1:20" x14ac:dyDescent="0.25">
      <c r="A544">
        <v>58433</v>
      </c>
      <c r="B544" t="s">
        <v>7709</v>
      </c>
      <c r="C544" t="s">
        <v>7710</v>
      </c>
      <c r="D544" t="s">
        <v>7711</v>
      </c>
      <c r="E544" t="s">
        <v>7712</v>
      </c>
      <c r="F544" t="s">
        <v>7713</v>
      </c>
      <c r="G544" t="s">
        <v>2</v>
      </c>
      <c r="H544" t="b">
        <f>LEN(UDE_Truth[[#This Row],[Position]])=0</f>
        <v>0</v>
      </c>
      <c r="I544" t="b">
        <f>LEN(UDE_Truth[[#This Row],[Institut]])=0</f>
        <v>0</v>
      </c>
      <c r="J544" t="b">
        <f>NOT(OR(ISNUMBER(SEARCH("wiss.",UDE_Truth[[#This Row],[Position]])),ISNUMBER(SEARCH("wissenschaftl",UDE_Truth[[#This Row],[Position]])),ISNUMBER(SEARCH("professor",UDE_Truth[[#This Row],[Position]]))))</f>
        <v>1</v>
      </c>
      <c r="K544" t="b">
        <f>OR(ISNUMBER(SEARCH("sachbearb",UDE_Truth[[#This Row],[Position]])),ISNUMBER(SEARCH("sachgebiet",UDE_Truth[[#This Row],[Position]])))</f>
        <v>0</v>
      </c>
      <c r="L544" t="b">
        <f>ISNUMBER(SEARCH("Universitätsbibliothek",UDE_Truth[[#This Row],[Position]]))</f>
        <v>0</v>
      </c>
      <c r="M544">
        <f>IF(COUNTIF(UDE_Found[Name],UDE_Truth[[#This Row],[Name]])=0,0,1)</f>
        <v>0</v>
      </c>
      <c r="N544">
        <f>IF(OR(UDE_Truth[[#This Row],[ohnePosition]],AND(UDE_Truth[[#This Row],[ohneInstitut]],UDE_Truth[[#This Row],[ohneWissPos]]),UDE_Truth[[#This Row],[Sachbearbeiter]],UDE_Truth[[#This Row],[Bibliothek]]),0,1)</f>
        <v>1</v>
      </c>
      <c r="O544" t="str">
        <f>IF(UDE_Truth[[#This Row],[zählt]],IF(ISBLANK(UDE_Truth[[#This Row],[dochGefundenGrund]]),UDE_Truth[[#This Row],[Gefunden]],1),"")</f>
        <v/>
      </c>
      <c r="P544">
        <f>IF(AND(UDE_Truth[[#This Row],[zähltAuto]],ISBLANK(UDE_Truth[[#This Row],[zähltNichtGrund]])),1,0)</f>
        <v>0</v>
      </c>
      <c r="Q544" t="s">
        <v>8289</v>
      </c>
    </row>
    <row r="545" spans="1:20" x14ac:dyDescent="0.25">
      <c r="A545">
        <v>61588</v>
      </c>
      <c r="B545" t="s">
        <v>5764</v>
      </c>
      <c r="C545" t="s">
        <v>5765</v>
      </c>
      <c r="D545" t="s">
        <v>2</v>
      </c>
      <c r="E545" t="s">
        <v>6625</v>
      </c>
      <c r="F545" t="s">
        <v>7714</v>
      </c>
      <c r="G545" t="s">
        <v>2</v>
      </c>
      <c r="H545" t="b">
        <f>LEN(UDE_Truth[[#This Row],[Position]])=0</f>
        <v>0</v>
      </c>
      <c r="I545" t="b">
        <f>LEN(UDE_Truth[[#This Row],[Institut]])=0</f>
        <v>0</v>
      </c>
      <c r="J545" t="b">
        <f>NOT(OR(ISNUMBER(SEARCH("wiss.",UDE_Truth[[#This Row],[Position]])),ISNUMBER(SEARCH("wissenschaftl",UDE_Truth[[#This Row],[Position]])),ISNUMBER(SEARCH("professor",UDE_Truth[[#This Row],[Position]]))))</f>
        <v>0</v>
      </c>
      <c r="K545" t="b">
        <f>OR(ISNUMBER(SEARCH("sachbearb",UDE_Truth[[#This Row],[Position]])),ISNUMBER(SEARCH("sachgebiet",UDE_Truth[[#This Row],[Position]])))</f>
        <v>0</v>
      </c>
      <c r="L545" t="b">
        <f>ISNUMBER(SEARCH("Universitätsbibliothek",UDE_Truth[[#This Row],[Position]]))</f>
        <v>0</v>
      </c>
      <c r="M545">
        <f>IF(COUNTIF(UDE_Found[Name],UDE_Truth[[#This Row],[Name]])=0,0,1)</f>
        <v>1</v>
      </c>
      <c r="N545">
        <f>IF(OR(UDE_Truth[[#This Row],[ohnePosition]],AND(UDE_Truth[[#This Row],[ohneInstitut]],UDE_Truth[[#This Row],[ohneWissPos]]),UDE_Truth[[#This Row],[Sachbearbeiter]],UDE_Truth[[#This Row],[Bibliothek]]),0,1)</f>
        <v>1</v>
      </c>
      <c r="O545">
        <f>IF(UDE_Truth[[#This Row],[zählt]],IF(ISBLANK(UDE_Truth[[#This Row],[dochGefundenGrund]]),UDE_Truth[[#This Row],[Gefunden]],1),"")</f>
        <v>1</v>
      </c>
      <c r="P545">
        <f>IF(AND(UDE_Truth[[#This Row],[zähltAuto]],ISBLANK(UDE_Truth[[#This Row],[zähltNichtGrund]])),1,0)</f>
        <v>1</v>
      </c>
    </row>
    <row r="546" spans="1:20" x14ac:dyDescent="0.25">
      <c r="A546">
        <v>46977</v>
      </c>
      <c r="B546" t="s">
        <v>7715</v>
      </c>
      <c r="C546" t="s">
        <v>6284</v>
      </c>
      <c r="D546" t="s">
        <v>6318</v>
      </c>
      <c r="E546" t="s">
        <v>2</v>
      </c>
      <c r="F546" t="s">
        <v>6319</v>
      </c>
      <c r="G546" t="s">
        <v>2</v>
      </c>
      <c r="H546" t="b">
        <f>LEN(UDE_Truth[[#This Row],[Position]])=0</f>
        <v>0</v>
      </c>
      <c r="I546" t="b">
        <f>LEN(UDE_Truth[[#This Row],[Institut]])=0</f>
        <v>1</v>
      </c>
      <c r="J546" t="b">
        <f>NOT(OR(ISNUMBER(SEARCH("wiss.",UDE_Truth[[#This Row],[Position]])),ISNUMBER(SEARCH("wissenschaftl",UDE_Truth[[#This Row],[Position]])),ISNUMBER(SEARCH("professor",UDE_Truth[[#This Row],[Position]]))))</f>
        <v>1</v>
      </c>
      <c r="K546" t="b">
        <f>OR(ISNUMBER(SEARCH("sachbearb",UDE_Truth[[#This Row],[Position]])),ISNUMBER(SEARCH("sachgebiet",UDE_Truth[[#This Row],[Position]])))</f>
        <v>0</v>
      </c>
      <c r="L546" t="b">
        <f>ISNUMBER(SEARCH("Universitätsbibliothek",UDE_Truth[[#This Row],[Position]]))</f>
        <v>0</v>
      </c>
      <c r="M546">
        <f>IF(COUNTIF(UDE_Found[Name],UDE_Truth[[#This Row],[Name]])=0,0,1)</f>
        <v>0</v>
      </c>
      <c r="N546">
        <f>IF(OR(UDE_Truth[[#This Row],[ohnePosition]],AND(UDE_Truth[[#This Row],[ohneInstitut]],UDE_Truth[[#This Row],[ohneWissPos]]),UDE_Truth[[#This Row],[Sachbearbeiter]],UDE_Truth[[#This Row],[Bibliothek]]),0,1)</f>
        <v>0</v>
      </c>
      <c r="O546" t="str">
        <f>IF(UDE_Truth[[#This Row],[zählt]],IF(ISBLANK(UDE_Truth[[#This Row],[dochGefundenGrund]]),UDE_Truth[[#This Row],[Gefunden]],1),"")</f>
        <v/>
      </c>
      <c r="P546">
        <f>IF(AND(UDE_Truth[[#This Row],[zähltAuto]],ISBLANK(UDE_Truth[[#This Row],[zähltNichtGrund]])),1,0)</f>
        <v>0</v>
      </c>
    </row>
    <row r="547" spans="1:20" x14ac:dyDescent="0.25">
      <c r="A547">
        <v>10324</v>
      </c>
      <c r="B547" t="s">
        <v>5769</v>
      </c>
      <c r="C547" t="s">
        <v>5770</v>
      </c>
      <c r="D547" t="s">
        <v>7716</v>
      </c>
      <c r="E547" t="s">
        <v>6676</v>
      </c>
      <c r="F547" t="s">
        <v>7717</v>
      </c>
      <c r="G547" t="s">
        <v>80</v>
      </c>
      <c r="H547" t="b">
        <f>LEN(UDE_Truth[[#This Row],[Position]])=0</f>
        <v>0</v>
      </c>
      <c r="I547" t="b">
        <f>LEN(UDE_Truth[[#This Row],[Institut]])=0</f>
        <v>0</v>
      </c>
      <c r="J547" t="b">
        <f>NOT(OR(ISNUMBER(SEARCH("wiss.",UDE_Truth[[#This Row],[Position]])),ISNUMBER(SEARCH("wissenschaftl",UDE_Truth[[#This Row],[Position]])),ISNUMBER(SEARCH("professor",UDE_Truth[[#This Row],[Position]]))))</f>
        <v>0</v>
      </c>
      <c r="K547" t="b">
        <f>OR(ISNUMBER(SEARCH("sachbearb",UDE_Truth[[#This Row],[Position]])),ISNUMBER(SEARCH("sachgebiet",UDE_Truth[[#This Row],[Position]])))</f>
        <v>0</v>
      </c>
      <c r="L547" t="b">
        <f>ISNUMBER(SEARCH("Universitätsbibliothek",UDE_Truth[[#This Row],[Position]]))</f>
        <v>0</v>
      </c>
      <c r="M547">
        <f>IF(COUNTIF(UDE_Found[Name],UDE_Truth[[#This Row],[Name]])=0,0,1)</f>
        <v>1</v>
      </c>
      <c r="N547">
        <f>IF(OR(UDE_Truth[[#This Row],[ohnePosition]],AND(UDE_Truth[[#This Row],[ohneInstitut]],UDE_Truth[[#This Row],[ohneWissPos]]),UDE_Truth[[#This Row],[Sachbearbeiter]],UDE_Truth[[#This Row],[Bibliothek]]),0,1)</f>
        <v>1</v>
      </c>
      <c r="O547">
        <f>IF(UDE_Truth[[#This Row],[zählt]],IF(ISBLANK(UDE_Truth[[#This Row],[dochGefundenGrund]]),UDE_Truth[[#This Row],[Gefunden]],1),"")</f>
        <v>1</v>
      </c>
      <c r="P547">
        <f>IF(AND(UDE_Truth[[#This Row],[zähltAuto]],ISBLANK(UDE_Truth[[#This Row],[zähltNichtGrund]])),1,0)</f>
        <v>1</v>
      </c>
    </row>
    <row r="548" spans="1:20" x14ac:dyDescent="0.25">
      <c r="A548">
        <v>5246</v>
      </c>
      <c r="B548" t="s">
        <v>7718</v>
      </c>
      <c r="C548" t="s">
        <v>7719</v>
      </c>
      <c r="D548" t="s">
        <v>2</v>
      </c>
      <c r="E548" t="s">
        <v>2</v>
      </c>
      <c r="F548" t="s">
        <v>2</v>
      </c>
      <c r="G548" t="s">
        <v>2</v>
      </c>
      <c r="H548" t="b">
        <f>LEN(UDE_Truth[[#This Row],[Position]])=0</f>
        <v>1</v>
      </c>
      <c r="I548" t="b">
        <f>LEN(UDE_Truth[[#This Row],[Institut]])=0</f>
        <v>1</v>
      </c>
      <c r="J548" t="b">
        <f>NOT(OR(ISNUMBER(SEARCH("wiss.",UDE_Truth[[#This Row],[Position]])),ISNUMBER(SEARCH("wissenschaftl",UDE_Truth[[#This Row],[Position]])),ISNUMBER(SEARCH("professor",UDE_Truth[[#This Row],[Position]]))))</f>
        <v>1</v>
      </c>
      <c r="K548" t="b">
        <f>OR(ISNUMBER(SEARCH("sachbearb",UDE_Truth[[#This Row],[Position]])),ISNUMBER(SEARCH("sachgebiet",UDE_Truth[[#This Row],[Position]])))</f>
        <v>0</v>
      </c>
      <c r="L548" t="b">
        <f>ISNUMBER(SEARCH("Universitätsbibliothek",UDE_Truth[[#This Row],[Position]]))</f>
        <v>0</v>
      </c>
      <c r="M548">
        <f>IF(COUNTIF(UDE_Found[Name],UDE_Truth[[#This Row],[Name]])=0,0,1)</f>
        <v>0</v>
      </c>
      <c r="N548">
        <f>IF(OR(UDE_Truth[[#This Row],[ohnePosition]],AND(UDE_Truth[[#This Row],[ohneInstitut]],UDE_Truth[[#This Row],[ohneWissPos]]),UDE_Truth[[#This Row],[Sachbearbeiter]],UDE_Truth[[#This Row],[Bibliothek]]),0,1)</f>
        <v>0</v>
      </c>
      <c r="O548" t="str">
        <f>IF(UDE_Truth[[#This Row],[zählt]],IF(ISBLANK(UDE_Truth[[#This Row],[dochGefundenGrund]]),UDE_Truth[[#This Row],[Gefunden]],1),"")</f>
        <v/>
      </c>
      <c r="P548">
        <f>IF(AND(UDE_Truth[[#This Row],[zähltAuto]],ISBLANK(UDE_Truth[[#This Row],[zähltNichtGrund]])),1,0)</f>
        <v>0</v>
      </c>
    </row>
    <row r="549" spans="1:20" x14ac:dyDescent="0.25">
      <c r="A549">
        <v>48882</v>
      </c>
      <c r="B549" t="s">
        <v>7720</v>
      </c>
      <c r="C549" t="s">
        <v>7721</v>
      </c>
      <c r="D549" t="s">
        <v>6616</v>
      </c>
      <c r="E549" t="s">
        <v>6617</v>
      </c>
      <c r="F549" t="s">
        <v>6618</v>
      </c>
      <c r="G549" t="s">
        <v>2</v>
      </c>
      <c r="H549" t="b">
        <f>LEN(UDE_Truth[[#This Row],[Position]])=0</f>
        <v>0</v>
      </c>
      <c r="I549" t="b">
        <f>LEN(UDE_Truth[[#This Row],[Institut]])=0</f>
        <v>0</v>
      </c>
      <c r="J549" t="b">
        <f>NOT(OR(ISNUMBER(SEARCH("wiss.",UDE_Truth[[#This Row],[Position]])),ISNUMBER(SEARCH("wissenschaftl",UDE_Truth[[#This Row],[Position]])),ISNUMBER(SEARCH("professor",UDE_Truth[[#This Row],[Position]]))))</f>
        <v>1</v>
      </c>
      <c r="K549" t="b">
        <f>OR(ISNUMBER(SEARCH("sachbearb",UDE_Truth[[#This Row],[Position]])),ISNUMBER(SEARCH("sachgebiet",UDE_Truth[[#This Row],[Position]])))</f>
        <v>0</v>
      </c>
      <c r="L549" t="b">
        <f>ISNUMBER(SEARCH("Universitätsbibliothek",UDE_Truth[[#This Row],[Position]]))</f>
        <v>1</v>
      </c>
      <c r="M549">
        <f>IF(COUNTIF(UDE_Found[Name],UDE_Truth[[#This Row],[Name]])=0,0,1)</f>
        <v>0</v>
      </c>
      <c r="N549">
        <f>IF(OR(UDE_Truth[[#This Row],[ohnePosition]],AND(UDE_Truth[[#This Row],[ohneInstitut]],UDE_Truth[[#This Row],[ohneWissPos]]),UDE_Truth[[#This Row],[Sachbearbeiter]],UDE_Truth[[#This Row],[Bibliothek]]),0,1)</f>
        <v>0</v>
      </c>
      <c r="O549" t="str">
        <f>IF(UDE_Truth[[#This Row],[zählt]],IF(ISBLANK(UDE_Truth[[#This Row],[dochGefundenGrund]]),UDE_Truth[[#This Row],[Gefunden]],1),"")</f>
        <v/>
      </c>
      <c r="P549">
        <f>IF(AND(UDE_Truth[[#This Row],[zähltAuto]],ISBLANK(UDE_Truth[[#This Row],[zähltNichtGrund]])),1,0)</f>
        <v>0</v>
      </c>
    </row>
    <row r="550" spans="1:20" x14ac:dyDescent="0.25">
      <c r="A550">
        <v>60674</v>
      </c>
      <c r="B550" t="s">
        <v>5773</v>
      </c>
      <c r="C550" t="s">
        <v>5774</v>
      </c>
      <c r="D550" t="s">
        <v>5775</v>
      </c>
      <c r="E550" t="s">
        <v>2</v>
      </c>
      <c r="F550" t="s">
        <v>6419</v>
      </c>
      <c r="G550" t="s">
        <v>0</v>
      </c>
      <c r="H550" t="b">
        <f>LEN(UDE_Truth[[#This Row],[Position]])=0</f>
        <v>0</v>
      </c>
      <c r="I550" t="b">
        <f>LEN(UDE_Truth[[#This Row],[Institut]])=0</f>
        <v>1</v>
      </c>
      <c r="J550" t="b">
        <f>NOT(OR(ISNUMBER(SEARCH("wiss.",UDE_Truth[[#This Row],[Position]])),ISNUMBER(SEARCH("wissenschaftl",UDE_Truth[[#This Row],[Position]])),ISNUMBER(SEARCH("professor",UDE_Truth[[#This Row],[Position]]))))</f>
        <v>0</v>
      </c>
      <c r="K550" t="b">
        <f>OR(ISNUMBER(SEARCH("sachbearb",UDE_Truth[[#This Row],[Position]])),ISNUMBER(SEARCH("sachgebiet",UDE_Truth[[#This Row],[Position]])))</f>
        <v>0</v>
      </c>
      <c r="L550" t="b">
        <f>ISNUMBER(SEARCH("Universitätsbibliothek",UDE_Truth[[#This Row],[Position]]))</f>
        <v>0</v>
      </c>
      <c r="M550">
        <f>IF(COUNTIF(UDE_Found[Name],UDE_Truth[[#This Row],[Name]])=0,0,1)</f>
        <v>1</v>
      </c>
      <c r="N550">
        <f>IF(OR(UDE_Truth[[#This Row],[ohnePosition]],AND(UDE_Truth[[#This Row],[ohneInstitut]],UDE_Truth[[#This Row],[ohneWissPos]]),UDE_Truth[[#This Row],[Sachbearbeiter]],UDE_Truth[[#This Row],[Bibliothek]]),0,1)</f>
        <v>1</v>
      </c>
      <c r="O550">
        <f>IF(UDE_Truth[[#This Row],[zählt]],IF(ISBLANK(UDE_Truth[[#This Row],[dochGefundenGrund]]),UDE_Truth[[#This Row],[Gefunden]],1),"")</f>
        <v>1</v>
      </c>
      <c r="P550">
        <f>IF(AND(UDE_Truth[[#This Row],[zähltAuto]],ISBLANK(UDE_Truth[[#This Row],[zähltNichtGrund]])),1,0)</f>
        <v>1</v>
      </c>
    </row>
    <row r="551" spans="1:20" x14ac:dyDescent="0.25">
      <c r="A551">
        <v>48819</v>
      </c>
      <c r="B551" t="s">
        <v>7722</v>
      </c>
      <c r="C551" t="s">
        <v>7723</v>
      </c>
      <c r="D551" t="s">
        <v>7724</v>
      </c>
      <c r="E551" t="s">
        <v>6641</v>
      </c>
      <c r="F551" t="s">
        <v>7725</v>
      </c>
      <c r="G551" t="s">
        <v>7726</v>
      </c>
      <c r="H551" t="b">
        <f>LEN(UDE_Truth[[#This Row],[Position]])=0</f>
        <v>0</v>
      </c>
      <c r="I551" t="b">
        <f>LEN(UDE_Truth[[#This Row],[Institut]])=0</f>
        <v>0</v>
      </c>
      <c r="J551" t="b">
        <f>NOT(OR(ISNUMBER(SEARCH("wiss.",UDE_Truth[[#This Row],[Position]])),ISNUMBER(SEARCH("wissenschaftl",UDE_Truth[[#This Row],[Position]])),ISNUMBER(SEARCH("professor",UDE_Truth[[#This Row],[Position]]))))</f>
        <v>0</v>
      </c>
      <c r="K551" t="b">
        <f>OR(ISNUMBER(SEARCH("sachbearb",UDE_Truth[[#This Row],[Position]])),ISNUMBER(SEARCH("sachgebiet",UDE_Truth[[#This Row],[Position]])))</f>
        <v>0</v>
      </c>
      <c r="L551" t="b">
        <f>ISNUMBER(SEARCH("Universitätsbibliothek",UDE_Truth[[#This Row],[Position]]))</f>
        <v>0</v>
      </c>
      <c r="M551">
        <f>IF(COUNTIF(UDE_Found[Name],UDE_Truth[[#This Row],[Name]])=0,0,1)</f>
        <v>0</v>
      </c>
      <c r="N551">
        <f>IF(OR(UDE_Truth[[#This Row],[ohnePosition]],AND(UDE_Truth[[#This Row],[ohneInstitut]],UDE_Truth[[#This Row],[ohneWissPos]]),UDE_Truth[[#This Row],[Sachbearbeiter]],UDE_Truth[[#This Row],[Bibliothek]]),0,1)</f>
        <v>1</v>
      </c>
      <c r="O551">
        <f>IF(UDE_Truth[[#This Row],[zählt]],IF(ISBLANK(UDE_Truth[[#This Row],[dochGefundenGrund]]),UDE_Truth[[#This Row],[Gefunden]],1),"")</f>
        <v>1</v>
      </c>
      <c r="P551">
        <f>IF(AND(UDE_Truth[[#This Row],[zähltAuto]],ISBLANK(UDE_Truth[[#This Row],[zähltNichtGrund]])),1,0)</f>
        <v>1</v>
      </c>
      <c r="R551" t="s">
        <v>8105</v>
      </c>
    </row>
    <row r="552" spans="1:20" x14ac:dyDescent="0.25">
      <c r="A552">
        <v>47514</v>
      </c>
      <c r="B552" t="s">
        <v>7727</v>
      </c>
      <c r="C552" t="s">
        <v>7728</v>
      </c>
      <c r="D552" t="s">
        <v>2</v>
      </c>
      <c r="E552" t="s">
        <v>7163</v>
      </c>
      <c r="F552" t="s">
        <v>7729</v>
      </c>
      <c r="G552" t="s">
        <v>2</v>
      </c>
      <c r="H552" t="b">
        <f>LEN(UDE_Truth[[#This Row],[Position]])=0</f>
        <v>0</v>
      </c>
      <c r="I552" t="b">
        <f>LEN(UDE_Truth[[#This Row],[Institut]])=0</f>
        <v>0</v>
      </c>
      <c r="J552" t="b">
        <f>NOT(OR(ISNUMBER(SEARCH("wiss.",UDE_Truth[[#This Row],[Position]])),ISNUMBER(SEARCH("wissenschaftl",UDE_Truth[[#This Row],[Position]])),ISNUMBER(SEARCH("professor",UDE_Truth[[#This Row],[Position]]))))</f>
        <v>1</v>
      </c>
      <c r="K552" t="b">
        <f>OR(ISNUMBER(SEARCH("sachbearb",UDE_Truth[[#This Row],[Position]])),ISNUMBER(SEARCH("sachgebiet",UDE_Truth[[#This Row],[Position]])))</f>
        <v>1</v>
      </c>
      <c r="L552" t="b">
        <f>ISNUMBER(SEARCH("Universitätsbibliothek",UDE_Truth[[#This Row],[Position]]))</f>
        <v>0</v>
      </c>
      <c r="M552">
        <f>IF(COUNTIF(UDE_Found[Name],UDE_Truth[[#This Row],[Name]])=0,0,1)</f>
        <v>0</v>
      </c>
      <c r="N552">
        <f>IF(OR(UDE_Truth[[#This Row],[ohnePosition]],AND(UDE_Truth[[#This Row],[ohneInstitut]],UDE_Truth[[#This Row],[ohneWissPos]]),UDE_Truth[[#This Row],[Sachbearbeiter]],UDE_Truth[[#This Row],[Bibliothek]]),0,1)</f>
        <v>0</v>
      </c>
      <c r="O552" t="str">
        <f>IF(UDE_Truth[[#This Row],[zählt]],IF(ISBLANK(UDE_Truth[[#This Row],[dochGefundenGrund]]),UDE_Truth[[#This Row],[Gefunden]],1),"")</f>
        <v/>
      </c>
      <c r="P552">
        <f>IF(AND(UDE_Truth[[#This Row],[zähltAuto]],ISBLANK(UDE_Truth[[#This Row],[zähltNichtGrund]])),1,0)</f>
        <v>0</v>
      </c>
    </row>
    <row r="553" spans="1:20" x14ac:dyDescent="0.25">
      <c r="A553">
        <v>48962</v>
      </c>
      <c r="B553" t="s">
        <v>5776</v>
      </c>
      <c r="C553" t="s">
        <v>5777</v>
      </c>
      <c r="D553" t="s">
        <v>7730</v>
      </c>
      <c r="E553" t="s">
        <v>7731</v>
      </c>
      <c r="F553" t="s">
        <v>7732</v>
      </c>
      <c r="G553" t="s">
        <v>6897</v>
      </c>
      <c r="H553" t="b">
        <f>LEN(UDE_Truth[[#This Row],[Position]])=0</f>
        <v>0</v>
      </c>
      <c r="I553" t="b">
        <f>LEN(UDE_Truth[[#This Row],[Institut]])=0</f>
        <v>0</v>
      </c>
      <c r="J553" t="b">
        <f>NOT(OR(ISNUMBER(SEARCH("wiss.",UDE_Truth[[#This Row],[Position]])),ISNUMBER(SEARCH("wissenschaftl",UDE_Truth[[#This Row],[Position]])),ISNUMBER(SEARCH("professor",UDE_Truth[[#This Row],[Position]]))))</f>
        <v>0</v>
      </c>
      <c r="K553" t="b">
        <f>OR(ISNUMBER(SEARCH("sachbearb",UDE_Truth[[#This Row],[Position]])),ISNUMBER(SEARCH("sachgebiet",UDE_Truth[[#This Row],[Position]])))</f>
        <v>0</v>
      </c>
      <c r="L553" t="b">
        <f>ISNUMBER(SEARCH("Universitätsbibliothek",UDE_Truth[[#This Row],[Position]]))</f>
        <v>0</v>
      </c>
      <c r="M553">
        <f>IF(COUNTIF(UDE_Found[Name],UDE_Truth[[#This Row],[Name]])=0,0,1)</f>
        <v>1</v>
      </c>
      <c r="N553">
        <f>IF(OR(UDE_Truth[[#This Row],[ohnePosition]],AND(UDE_Truth[[#This Row],[ohneInstitut]],UDE_Truth[[#This Row],[ohneWissPos]]),UDE_Truth[[#This Row],[Sachbearbeiter]],UDE_Truth[[#This Row],[Bibliothek]]),0,1)</f>
        <v>1</v>
      </c>
      <c r="O553">
        <f>IF(UDE_Truth[[#This Row],[zählt]],IF(ISBLANK(UDE_Truth[[#This Row],[dochGefundenGrund]]),UDE_Truth[[#This Row],[Gefunden]],1),"")</f>
        <v>1</v>
      </c>
      <c r="P553">
        <f>IF(AND(UDE_Truth[[#This Row],[zähltAuto]],ISBLANK(UDE_Truth[[#This Row],[zähltNichtGrund]])),1,0)</f>
        <v>1</v>
      </c>
    </row>
    <row r="554" spans="1:20" x14ac:dyDescent="0.25">
      <c r="A554">
        <v>53927</v>
      </c>
      <c r="B554" t="s">
        <v>7733</v>
      </c>
      <c r="C554" t="s">
        <v>7734</v>
      </c>
      <c r="D554" t="s">
        <v>2</v>
      </c>
      <c r="E554" t="s">
        <v>7735</v>
      </c>
      <c r="F554" t="s">
        <v>7736</v>
      </c>
      <c r="G554" t="s">
        <v>2</v>
      </c>
      <c r="H554" t="b">
        <f>LEN(UDE_Truth[[#This Row],[Position]])=0</f>
        <v>0</v>
      </c>
      <c r="I554" t="b">
        <f>LEN(UDE_Truth[[#This Row],[Institut]])=0</f>
        <v>0</v>
      </c>
      <c r="J554" t="b">
        <f>NOT(OR(ISNUMBER(SEARCH("wiss.",UDE_Truth[[#This Row],[Position]])),ISNUMBER(SEARCH("wissenschaftl",UDE_Truth[[#This Row],[Position]])),ISNUMBER(SEARCH("professor",UDE_Truth[[#This Row],[Position]]))))</f>
        <v>1</v>
      </c>
      <c r="K554" t="b">
        <f>OR(ISNUMBER(SEARCH("sachbearb",UDE_Truth[[#This Row],[Position]])),ISNUMBER(SEARCH("sachgebiet",UDE_Truth[[#This Row],[Position]])))</f>
        <v>0</v>
      </c>
      <c r="L554" t="b">
        <f>ISNUMBER(SEARCH("Universitätsbibliothek",UDE_Truth[[#This Row],[Position]]))</f>
        <v>0</v>
      </c>
      <c r="M554">
        <f>IF(COUNTIF(UDE_Found[Name],UDE_Truth[[#This Row],[Name]])=0,0,1)</f>
        <v>0</v>
      </c>
      <c r="N554">
        <f>IF(OR(UDE_Truth[[#This Row],[ohnePosition]],AND(UDE_Truth[[#This Row],[ohneInstitut]],UDE_Truth[[#This Row],[ohneWissPos]]),UDE_Truth[[#This Row],[Sachbearbeiter]],UDE_Truth[[#This Row],[Bibliothek]]),0,1)</f>
        <v>1</v>
      </c>
      <c r="O554">
        <f>IF(UDE_Truth[[#This Row],[zählt]],IF(ISBLANK(UDE_Truth[[#This Row],[dochGefundenGrund]]),UDE_Truth[[#This Row],[Gefunden]],1),"")</f>
        <v>0</v>
      </c>
      <c r="P554">
        <f>IF(AND(UDE_Truth[[#This Row],[zähltAuto]],ISBLANK(UDE_Truth[[#This Row],[zähltNichtGrund]])),1,0)</f>
        <v>1</v>
      </c>
      <c r="S554" t="s">
        <v>8347</v>
      </c>
      <c r="T554" t="s">
        <v>8346</v>
      </c>
    </row>
    <row r="555" spans="1:20" x14ac:dyDescent="0.25">
      <c r="A555">
        <v>60688</v>
      </c>
      <c r="B555" t="s">
        <v>5784</v>
      </c>
      <c r="C555" t="s">
        <v>5785</v>
      </c>
      <c r="D555" t="s">
        <v>2</v>
      </c>
      <c r="E555" t="s">
        <v>7737</v>
      </c>
      <c r="F555" t="s">
        <v>7738</v>
      </c>
      <c r="G555" t="s">
        <v>2</v>
      </c>
      <c r="H555" t="b">
        <f>LEN(UDE_Truth[[#This Row],[Position]])=0</f>
        <v>0</v>
      </c>
      <c r="I555" t="b">
        <f>LEN(UDE_Truth[[#This Row],[Institut]])=0</f>
        <v>0</v>
      </c>
      <c r="J555" t="b">
        <f>NOT(OR(ISNUMBER(SEARCH("wiss.",UDE_Truth[[#This Row],[Position]])),ISNUMBER(SEARCH("wissenschaftl",UDE_Truth[[#This Row],[Position]])),ISNUMBER(SEARCH("professor",UDE_Truth[[#This Row],[Position]]))))</f>
        <v>0</v>
      </c>
      <c r="K555" t="b">
        <f>OR(ISNUMBER(SEARCH("sachbearb",UDE_Truth[[#This Row],[Position]])),ISNUMBER(SEARCH("sachgebiet",UDE_Truth[[#This Row],[Position]])))</f>
        <v>0</v>
      </c>
      <c r="L555" t="b">
        <f>ISNUMBER(SEARCH("Universitätsbibliothek",UDE_Truth[[#This Row],[Position]]))</f>
        <v>0</v>
      </c>
      <c r="M555">
        <f>IF(COUNTIF(UDE_Found[Name],UDE_Truth[[#This Row],[Name]])=0,0,1)</f>
        <v>1</v>
      </c>
      <c r="N555">
        <f>IF(OR(UDE_Truth[[#This Row],[ohnePosition]],AND(UDE_Truth[[#This Row],[ohneInstitut]],UDE_Truth[[#This Row],[ohneWissPos]]),UDE_Truth[[#This Row],[Sachbearbeiter]],UDE_Truth[[#This Row],[Bibliothek]]),0,1)</f>
        <v>1</v>
      </c>
      <c r="O555">
        <f>IF(UDE_Truth[[#This Row],[zählt]],IF(ISBLANK(UDE_Truth[[#This Row],[dochGefundenGrund]]),UDE_Truth[[#This Row],[Gefunden]],1),"")</f>
        <v>1</v>
      </c>
      <c r="P555">
        <f>IF(AND(UDE_Truth[[#This Row],[zähltAuto]],ISBLANK(UDE_Truth[[#This Row],[zähltNichtGrund]])),1,0)</f>
        <v>1</v>
      </c>
    </row>
    <row r="556" spans="1:20" x14ac:dyDescent="0.25">
      <c r="A556">
        <v>14764</v>
      </c>
      <c r="B556" t="s">
        <v>7739</v>
      </c>
      <c r="C556" t="s">
        <v>7740</v>
      </c>
      <c r="D556" t="s">
        <v>2</v>
      </c>
      <c r="E556" t="s">
        <v>7741</v>
      </c>
      <c r="F556" t="s">
        <v>7742</v>
      </c>
      <c r="G556" t="s">
        <v>2</v>
      </c>
      <c r="H556" t="b">
        <f>LEN(UDE_Truth[[#This Row],[Position]])=0</f>
        <v>0</v>
      </c>
      <c r="I556" t="b">
        <f>LEN(UDE_Truth[[#This Row],[Institut]])=0</f>
        <v>0</v>
      </c>
      <c r="J556" t="b">
        <f>NOT(OR(ISNUMBER(SEARCH("wiss.",UDE_Truth[[#This Row],[Position]])),ISNUMBER(SEARCH("wissenschaftl",UDE_Truth[[#This Row],[Position]])),ISNUMBER(SEARCH("professor",UDE_Truth[[#This Row],[Position]]))))</f>
        <v>1</v>
      </c>
      <c r="K556" t="b">
        <f>OR(ISNUMBER(SEARCH("sachbearb",UDE_Truth[[#This Row],[Position]])),ISNUMBER(SEARCH("sachgebiet",UDE_Truth[[#This Row],[Position]])))</f>
        <v>0</v>
      </c>
      <c r="L556" t="b">
        <f>ISNUMBER(SEARCH("Universitätsbibliothek",UDE_Truth[[#This Row],[Position]]))</f>
        <v>0</v>
      </c>
      <c r="M556">
        <f>IF(COUNTIF(UDE_Found[Name],UDE_Truth[[#This Row],[Name]])=0,0,1)</f>
        <v>0</v>
      </c>
      <c r="N556">
        <f>IF(OR(UDE_Truth[[#This Row],[ohnePosition]],AND(UDE_Truth[[#This Row],[ohneInstitut]],UDE_Truth[[#This Row],[ohneWissPos]]),UDE_Truth[[#This Row],[Sachbearbeiter]],UDE_Truth[[#This Row],[Bibliothek]]),0,1)</f>
        <v>1</v>
      </c>
      <c r="O556" t="str">
        <f>IF(UDE_Truth[[#This Row],[zählt]],IF(ISBLANK(UDE_Truth[[#This Row],[dochGefundenGrund]]),UDE_Truth[[#This Row],[Gefunden]],1),"")</f>
        <v/>
      </c>
      <c r="P556">
        <f>IF(AND(UDE_Truth[[#This Row],[zähltAuto]],ISBLANK(UDE_Truth[[#This Row],[zähltNichtGrund]])),1,0)</f>
        <v>0</v>
      </c>
      <c r="Q556" t="s">
        <v>8289</v>
      </c>
    </row>
    <row r="557" spans="1:20" x14ac:dyDescent="0.25">
      <c r="A557">
        <v>13143</v>
      </c>
      <c r="B557" t="s">
        <v>7743</v>
      </c>
      <c r="C557" t="s">
        <v>7744</v>
      </c>
      <c r="D557" t="s">
        <v>2</v>
      </c>
      <c r="E557" t="s">
        <v>2</v>
      </c>
      <c r="F557" t="s">
        <v>2</v>
      </c>
      <c r="G557" t="s">
        <v>513</v>
      </c>
      <c r="H557" t="b">
        <f>LEN(UDE_Truth[[#This Row],[Position]])=0</f>
        <v>1</v>
      </c>
      <c r="I557" t="b">
        <f>LEN(UDE_Truth[[#This Row],[Institut]])=0</f>
        <v>1</v>
      </c>
      <c r="J557" t="b">
        <f>NOT(OR(ISNUMBER(SEARCH("wiss.",UDE_Truth[[#This Row],[Position]])),ISNUMBER(SEARCH("wissenschaftl",UDE_Truth[[#This Row],[Position]])),ISNUMBER(SEARCH("professor",UDE_Truth[[#This Row],[Position]]))))</f>
        <v>1</v>
      </c>
      <c r="K557" t="b">
        <f>OR(ISNUMBER(SEARCH("sachbearb",UDE_Truth[[#This Row],[Position]])),ISNUMBER(SEARCH("sachgebiet",UDE_Truth[[#This Row],[Position]])))</f>
        <v>0</v>
      </c>
      <c r="L557" t="b">
        <f>ISNUMBER(SEARCH("Universitätsbibliothek",UDE_Truth[[#This Row],[Position]]))</f>
        <v>0</v>
      </c>
      <c r="M557">
        <f>IF(COUNTIF(UDE_Found[Name],UDE_Truth[[#This Row],[Name]])=0,0,1)</f>
        <v>0</v>
      </c>
      <c r="N557">
        <f>IF(OR(UDE_Truth[[#This Row],[ohnePosition]],AND(UDE_Truth[[#This Row],[ohneInstitut]],UDE_Truth[[#This Row],[ohneWissPos]]),UDE_Truth[[#This Row],[Sachbearbeiter]],UDE_Truth[[#This Row],[Bibliothek]]),0,1)</f>
        <v>0</v>
      </c>
      <c r="O557" t="str">
        <f>IF(UDE_Truth[[#This Row],[zählt]],IF(ISBLANK(UDE_Truth[[#This Row],[dochGefundenGrund]]),UDE_Truth[[#This Row],[Gefunden]],1),"")</f>
        <v/>
      </c>
      <c r="P557">
        <f>IF(AND(UDE_Truth[[#This Row],[zähltAuto]],ISBLANK(UDE_Truth[[#This Row],[zähltNichtGrund]])),1,0)</f>
        <v>0</v>
      </c>
    </row>
    <row r="558" spans="1:20" x14ac:dyDescent="0.25">
      <c r="A558">
        <v>60386</v>
      </c>
      <c r="B558" t="s">
        <v>5788</v>
      </c>
      <c r="C558" t="s">
        <v>5789</v>
      </c>
      <c r="D558" t="s">
        <v>2</v>
      </c>
      <c r="E558" t="s">
        <v>7745</v>
      </c>
      <c r="F558" t="s">
        <v>7746</v>
      </c>
      <c r="G558" t="s">
        <v>80</v>
      </c>
      <c r="H558" t="b">
        <f>LEN(UDE_Truth[[#This Row],[Position]])=0</f>
        <v>0</v>
      </c>
      <c r="I558" t="b">
        <f>LEN(UDE_Truth[[#This Row],[Institut]])=0</f>
        <v>0</v>
      </c>
      <c r="J558" t="b">
        <f>NOT(OR(ISNUMBER(SEARCH("wiss.",UDE_Truth[[#This Row],[Position]])),ISNUMBER(SEARCH("wissenschaftl",UDE_Truth[[#This Row],[Position]])),ISNUMBER(SEARCH("professor",UDE_Truth[[#This Row],[Position]]))))</f>
        <v>0</v>
      </c>
      <c r="K558" t="b">
        <f>OR(ISNUMBER(SEARCH("sachbearb",UDE_Truth[[#This Row],[Position]])),ISNUMBER(SEARCH("sachgebiet",UDE_Truth[[#This Row],[Position]])))</f>
        <v>0</v>
      </c>
      <c r="L558" t="b">
        <f>ISNUMBER(SEARCH("Universitätsbibliothek",UDE_Truth[[#This Row],[Position]]))</f>
        <v>0</v>
      </c>
      <c r="M558">
        <f>IF(COUNTIF(UDE_Found[Name],UDE_Truth[[#This Row],[Name]])=0,0,1)</f>
        <v>1</v>
      </c>
      <c r="N558">
        <f>IF(OR(UDE_Truth[[#This Row],[ohnePosition]],AND(UDE_Truth[[#This Row],[ohneInstitut]],UDE_Truth[[#This Row],[ohneWissPos]]),UDE_Truth[[#This Row],[Sachbearbeiter]],UDE_Truth[[#This Row],[Bibliothek]]),0,1)</f>
        <v>1</v>
      </c>
      <c r="O558">
        <f>IF(UDE_Truth[[#This Row],[zählt]],IF(ISBLANK(UDE_Truth[[#This Row],[dochGefundenGrund]]),UDE_Truth[[#This Row],[Gefunden]],1),"")</f>
        <v>1</v>
      </c>
      <c r="P558">
        <f>IF(AND(UDE_Truth[[#This Row],[zähltAuto]],ISBLANK(UDE_Truth[[#This Row],[zähltNichtGrund]])),1,0)</f>
        <v>1</v>
      </c>
    </row>
    <row r="559" spans="1:20" x14ac:dyDescent="0.25">
      <c r="A559">
        <v>61972</v>
      </c>
      <c r="B559" t="s">
        <v>5793</v>
      </c>
      <c r="C559" t="s">
        <v>5792</v>
      </c>
      <c r="D559" t="s">
        <v>2</v>
      </c>
      <c r="E559" t="s">
        <v>2</v>
      </c>
      <c r="F559" t="s">
        <v>7066</v>
      </c>
      <c r="G559" t="s">
        <v>152</v>
      </c>
      <c r="H559" t="b">
        <f>LEN(UDE_Truth[[#This Row],[Position]])=0</f>
        <v>0</v>
      </c>
      <c r="I559" t="b">
        <f>LEN(UDE_Truth[[#This Row],[Institut]])=0</f>
        <v>1</v>
      </c>
      <c r="J559" t="b">
        <f>NOT(OR(ISNUMBER(SEARCH("wiss.",UDE_Truth[[#This Row],[Position]])),ISNUMBER(SEARCH("wissenschaftl",UDE_Truth[[#This Row],[Position]])),ISNUMBER(SEARCH("professor",UDE_Truth[[#This Row],[Position]]))))</f>
        <v>0</v>
      </c>
      <c r="K559" t="b">
        <f>OR(ISNUMBER(SEARCH("sachbearb",UDE_Truth[[#This Row],[Position]])),ISNUMBER(SEARCH("sachgebiet",UDE_Truth[[#This Row],[Position]])))</f>
        <v>0</v>
      </c>
      <c r="L559" t="b">
        <f>ISNUMBER(SEARCH("Universitätsbibliothek",UDE_Truth[[#This Row],[Position]]))</f>
        <v>0</v>
      </c>
      <c r="M559">
        <f>IF(COUNTIF(UDE_Found[Name],UDE_Truth[[#This Row],[Name]])=0,0,1)</f>
        <v>1</v>
      </c>
      <c r="N559">
        <f>IF(OR(UDE_Truth[[#This Row],[ohnePosition]],AND(UDE_Truth[[#This Row],[ohneInstitut]],UDE_Truth[[#This Row],[ohneWissPos]]),UDE_Truth[[#This Row],[Sachbearbeiter]],UDE_Truth[[#This Row],[Bibliothek]]),0,1)</f>
        <v>1</v>
      </c>
      <c r="O559">
        <f>IF(UDE_Truth[[#This Row],[zählt]],IF(ISBLANK(UDE_Truth[[#This Row],[dochGefundenGrund]]),UDE_Truth[[#This Row],[Gefunden]],1),"")</f>
        <v>1</v>
      </c>
      <c r="P559">
        <f>IF(AND(UDE_Truth[[#This Row],[zähltAuto]],ISBLANK(UDE_Truth[[#This Row],[zähltNichtGrund]])),1,0)</f>
        <v>1</v>
      </c>
      <c r="S559" t="s">
        <v>8276</v>
      </c>
      <c r="T559" t="s">
        <v>8101</v>
      </c>
    </row>
    <row r="560" spans="1:20" x14ac:dyDescent="0.25">
      <c r="A560">
        <v>62065</v>
      </c>
      <c r="B560" t="s">
        <v>5802</v>
      </c>
      <c r="C560" t="s">
        <v>7747</v>
      </c>
      <c r="D560" t="s">
        <v>2</v>
      </c>
      <c r="E560" t="s">
        <v>2</v>
      </c>
      <c r="F560" t="s">
        <v>7748</v>
      </c>
      <c r="G560" t="s">
        <v>2</v>
      </c>
      <c r="H560" t="b">
        <f>LEN(UDE_Truth[[#This Row],[Position]])=0</f>
        <v>0</v>
      </c>
      <c r="I560" t="b">
        <f>LEN(UDE_Truth[[#This Row],[Institut]])=0</f>
        <v>1</v>
      </c>
      <c r="J560" t="b">
        <f>NOT(OR(ISNUMBER(SEARCH("wiss.",UDE_Truth[[#This Row],[Position]])),ISNUMBER(SEARCH("wissenschaftl",UDE_Truth[[#This Row],[Position]])),ISNUMBER(SEARCH("professor",UDE_Truth[[#This Row],[Position]]))))</f>
        <v>0</v>
      </c>
      <c r="K560" t="b">
        <f>OR(ISNUMBER(SEARCH("sachbearb",UDE_Truth[[#This Row],[Position]])),ISNUMBER(SEARCH("sachgebiet",UDE_Truth[[#This Row],[Position]])))</f>
        <v>0</v>
      </c>
      <c r="L560" t="b">
        <f>ISNUMBER(SEARCH("Universitätsbibliothek",UDE_Truth[[#This Row],[Position]]))</f>
        <v>0</v>
      </c>
      <c r="M560">
        <f>IF(COUNTIF(UDE_Found[Name],UDE_Truth[[#This Row],[Name]])=0,0,1)</f>
        <v>1</v>
      </c>
      <c r="N560">
        <f>IF(OR(UDE_Truth[[#This Row],[ohnePosition]],AND(UDE_Truth[[#This Row],[ohneInstitut]],UDE_Truth[[#This Row],[ohneWissPos]]),UDE_Truth[[#This Row],[Sachbearbeiter]],UDE_Truth[[#This Row],[Bibliothek]]),0,1)</f>
        <v>1</v>
      </c>
      <c r="O560">
        <f>IF(UDE_Truth[[#This Row],[zählt]],IF(ISBLANK(UDE_Truth[[#This Row],[dochGefundenGrund]]),UDE_Truth[[#This Row],[Gefunden]],1),"")</f>
        <v>1</v>
      </c>
      <c r="P560">
        <f>IF(AND(UDE_Truth[[#This Row],[zähltAuto]],ISBLANK(UDE_Truth[[#This Row],[zähltNichtGrund]])),1,0)</f>
        <v>1</v>
      </c>
    </row>
    <row r="561" spans="1:20" x14ac:dyDescent="0.25">
      <c r="A561">
        <v>48367</v>
      </c>
      <c r="B561" t="s">
        <v>5809</v>
      </c>
      <c r="C561" t="s">
        <v>7749</v>
      </c>
      <c r="D561" t="s">
        <v>2</v>
      </c>
      <c r="E561" t="s">
        <v>2</v>
      </c>
      <c r="F561" t="s">
        <v>2</v>
      </c>
      <c r="G561" t="s">
        <v>2</v>
      </c>
      <c r="H561" t="b">
        <f>LEN(UDE_Truth[[#This Row],[Position]])=0</f>
        <v>1</v>
      </c>
      <c r="I561" t="b">
        <f>LEN(UDE_Truth[[#This Row],[Institut]])=0</f>
        <v>1</v>
      </c>
      <c r="J561" t="b">
        <f>NOT(OR(ISNUMBER(SEARCH("wiss.",UDE_Truth[[#This Row],[Position]])),ISNUMBER(SEARCH("wissenschaftl",UDE_Truth[[#This Row],[Position]])),ISNUMBER(SEARCH("professor",UDE_Truth[[#This Row],[Position]]))))</f>
        <v>1</v>
      </c>
      <c r="K561" t="b">
        <f>OR(ISNUMBER(SEARCH("sachbearb",UDE_Truth[[#This Row],[Position]])),ISNUMBER(SEARCH("sachgebiet",UDE_Truth[[#This Row],[Position]])))</f>
        <v>0</v>
      </c>
      <c r="L561" t="b">
        <f>ISNUMBER(SEARCH("Universitätsbibliothek",UDE_Truth[[#This Row],[Position]]))</f>
        <v>0</v>
      </c>
      <c r="M561">
        <f>IF(COUNTIF(UDE_Found[Name],UDE_Truth[[#This Row],[Name]])=0,0,1)</f>
        <v>1</v>
      </c>
      <c r="N561">
        <f>IF(OR(UDE_Truth[[#This Row],[ohnePosition]],AND(UDE_Truth[[#This Row],[ohneInstitut]],UDE_Truth[[#This Row],[ohneWissPos]]),UDE_Truth[[#This Row],[Sachbearbeiter]],UDE_Truth[[#This Row],[Bibliothek]]),0,1)</f>
        <v>0</v>
      </c>
      <c r="O561" t="str">
        <f>IF(UDE_Truth[[#This Row],[zählt]],IF(ISBLANK(UDE_Truth[[#This Row],[dochGefundenGrund]]),UDE_Truth[[#This Row],[Gefunden]],1),"")</f>
        <v/>
      </c>
      <c r="P561">
        <f>IF(AND(UDE_Truth[[#This Row],[zähltAuto]],ISBLANK(UDE_Truth[[#This Row],[zähltNichtGrund]])),1,0)</f>
        <v>0</v>
      </c>
    </row>
    <row r="562" spans="1:20" x14ac:dyDescent="0.25">
      <c r="A562">
        <v>62292</v>
      </c>
      <c r="B562" t="s">
        <v>7750</v>
      </c>
      <c r="C562" t="s">
        <v>7751</v>
      </c>
      <c r="D562" t="s">
        <v>2</v>
      </c>
      <c r="E562" t="s">
        <v>6946</v>
      </c>
      <c r="F562" t="s">
        <v>7752</v>
      </c>
      <c r="G562" t="s">
        <v>36</v>
      </c>
      <c r="H562" t="b">
        <f>LEN(UDE_Truth[[#This Row],[Position]])=0</f>
        <v>0</v>
      </c>
      <c r="I562" t="b">
        <f>LEN(UDE_Truth[[#This Row],[Institut]])=0</f>
        <v>0</v>
      </c>
      <c r="J562" t="b">
        <f>NOT(OR(ISNUMBER(SEARCH("wiss.",UDE_Truth[[#This Row],[Position]])),ISNUMBER(SEARCH("wissenschaftl",UDE_Truth[[#This Row],[Position]])),ISNUMBER(SEARCH("professor",UDE_Truth[[#This Row],[Position]]))))</f>
        <v>0</v>
      </c>
      <c r="K562" t="b">
        <f>OR(ISNUMBER(SEARCH("sachbearb",UDE_Truth[[#This Row],[Position]])),ISNUMBER(SEARCH("sachgebiet",UDE_Truth[[#This Row],[Position]])))</f>
        <v>0</v>
      </c>
      <c r="L562" t="b">
        <f>ISNUMBER(SEARCH("Universitätsbibliothek",UDE_Truth[[#This Row],[Position]]))</f>
        <v>0</v>
      </c>
      <c r="M562">
        <f>IF(COUNTIF(UDE_Found[Name],UDE_Truth[[#This Row],[Name]])=0,0,1)</f>
        <v>0</v>
      </c>
      <c r="N562">
        <f>IF(OR(UDE_Truth[[#This Row],[ohnePosition]],AND(UDE_Truth[[#This Row],[ohneInstitut]],UDE_Truth[[#This Row],[ohneWissPos]]),UDE_Truth[[#This Row],[Sachbearbeiter]],UDE_Truth[[#This Row],[Bibliothek]]),0,1)</f>
        <v>1</v>
      </c>
      <c r="O562">
        <f>IF(UDE_Truth[[#This Row],[zählt]],IF(ISBLANK(UDE_Truth[[#This Row],[dochGefundenGrund]]),UDE_Truth[[#This Row],[Gefunden]],1),"")</f>
        <v>0</v>
      </c>
      <c r="P562">
        <f>IF(AND(UDE_Truth[[#This Row],[zähltAuto]],ISBLANK(UDE_Truth[[#This Row],[zähltNichtGrund]])),1,0)</f>
        <v>1</v>
      </c>
      <c r="S562" t="s">
        <v>8272</v>
      </c>
      <c r="T562" t="s">
        <v>8348</v>
      </c>
    </row>
    <row r="563" spans="1:20" x14ac:dyDescent="0.25">
      <c r="A563">
        <v>61297</v>
      </c>
      <c r="B563" t="s">
        <v>5810</v>
      </c>
      <c r="C563" t="s">
        <v>7753</v>
      </c>
      <c r="D563" t="s">
        <v>2</v>
      </c>
      <c r="E563" t="s">
        <v>2</v>
      </c>
      <c r="F563" t="s">
        <v>7066</v>
      </c>
      <c r="G563" t="s">
        <v>152</v>
      </c>
      <c r="H563" t="b">
        <f>LEN(UDE_Truth[[#This Row],[Position]])=0</f>
        <v>0</v>
      </c>
      <c r="I563" t="b">
        <f>LEN(UDE_Truth[[#This Row],[Institut]])=0</f>
        <v>1</v>
      </c>
      <c r="J563" t="b">
        <f>NOT(OR(ISNUMBER(SEARCH("wiss.",UDE_Truth[[#This Row],[Position]])),ISNUMBER(SEARCH("wissenschaftl",UDE_Truth[[#This Row],[Position]])),ISNUMBER(SEARCH("professor",UDE_Truth[[#This Row],[Position]]))))</f>
        <v>0</v>
      </c>
      <c r="K563" t="b">
        <f>OR(ISNUMBER(SEARCH("sachbearb",UDE_Truth[[#This Row],[Position]])),ISNUMBER(SEARCH("sachgebiet",UDE_Truth[[#This Row],[Position]])))</f>
        <v>0</v>
      </c>
      <c r="L563" t="b">
        <f>ISNUMBER(SEARCH("Universitätsbibliothek",UDE_Truth[[#This Row],[Position]]))</f>
        <v>0</v>
      </c>
      <c r="M563">
        <f>IF(COUNTIF(UDE_Found[Name],UDE_Truth[[#This Row],[Name]])=0,0,1)</f>
        <v>1</v>
      </c>
      <c r="N563">
        <f>IF(OR(UDE_Truth[[#This Row],[ohnePosition]],AND(UDE_Truth[[#This Row],[ohneInstitut]],UDE_Truth[[#This Row],[ohneWissPos]]),UDE_Truth[[#This Row],[Sachbearbeiter]],UDE_Truth[[#This Row],[Bibliothek]]),0,1)</f>
        <v>1</v>
      </c>
      <c r="O563">
        <f>IF(UDE_Truth[[#This Row],[zählt]],IF(ISBLANK(UDE_Truth[[#This Row],[dochGefundenGrund]]),UDE_Truth[[#This Row],[Gefunden]],1),"")</f>
        <v>1</v>
      </c>
      <c r="P563">
        <f>IF(AND(UDE_Truth[[#This Row],[zähltAuto]],ISBLANK(UDE_Truth[[#This Row],[zähltNichtGrund]])),1,0)</f>
        <v>1</v>
      </c>
    </row>
    <row r="564" spans="1:20" x14ac:dyDescent="0.25">
      <c r="A564">
        <v>5253</v>
      </c>
      <c r="B564" t="s">
        <v>7754</v>
      </c>
      <c r="C564" t="s">
        <v>7755</v>
      </c>
      <c r="D564" t="s">
        <v>2</v>
      </c>
      <c r="E564" t="s">
        <v>2</v>
      </c>
      <c r="F564" t="s">
        <v>7756</v>
      </c>
      <c r="G564" t="s">
        <v>2</v>
      </c>
      <c r="H564" t="b">
        <f>LEN(UDE_Truth[[#This Row],[Position]])=0</f>
        <v>0</v>
      </c>
      <c r="I564" t="b">
        <f>LEN(UDE_Truth[[#This Row],[Institut]])=0</f>
        <v>1</v>
      </c>
      <c r="J564" t="b">
        <f>NOT(OR(ISNUMBER(SEARCH("wiss.",UDE_Truth[[#This Row],[Position]])),ISNUMBER(SEARCH("wissenschaftl",UDE_Truth[[#This Row],[Position]])),ISNUMBER(SEARCH("professor",UDE_Truth[[#This Row],[Position]]))))</f>
        <v>1</v>
      </c>
      <c r="K564" t="b">
        <f>OR(ISNUMBER(SEARCH("sachbearb",UDE_Truth[[#This Row],[Position]])),ISNUMBER(SEARCH("sachgebiet",UDE_Truth[[#This Row],[Position]])))</f>
        <v>0</v>
      </c>
      <c r="L564" t="b">
        <f>ISNUMBER(SEARCH("Universitätsbibliothek",UDE_Truth[[#This Row],[Position]]))</f>
        <v>0</v>
      </c>
      <c r="M564">
        <f>IF(COUNTIF(UDE_Found[Name],UDE_Truth[[#This Row],[Name]])=0,0,1)</f>
        <v>0</v>
      </c>
      <c r="N564">
        <f>IF(OR(UDE_Truth[[#This Row],[ohnePosition]],AND(UDE_Truth[[#This Row],[ohneInstitut]],UDE_Truth[[#This Row],[ohneWissPos]]),UDE_Truth[[#This Row],[Sachbearbeiter]],UDE_Truth[[#This Row],[Bibliothek]]),0,1)</f>
        <v>0</v>
      </c>
      <c r="O564" t="str">
        <f>IF(UDE_Truth[[#This Row],[zählt]],IF(ISBLANK(UDE_Truth[[#This Row],[dochGefundenGrund]]),UDE_Truth[[#This Row],[Gefunden]],1),"")</f>
        <v/>
      </c>
      <c r="P564">
        <f>IF(AND(UDE_Truth[[#This Row],[zähltAuto]],ISBLANK(UDE_Truth[[#This Row],[zähltNichtGrund]])),1,0)</f>
        <v>0</v>
      </c>
    </row>
    <row r="565" spans="1:20" x14ac:dyDescent="0.25">
      <c r="A565">
        <v>61676</v>
      </c>
      <c r="B565" t="s">
        <v>7757</v>
      </c>
      <c r="C565" t="s">
        <v>7758</v>
      </c>
      <c r="D565" t="s">
        <v>2</v>
      </c>
      <c r="E565" t="s">
        <v>6946</v>
      </c>
      <c r="F565" t="s">
        <v>7759</v>
      </c>
      <c r="G565" t="s">
        <v>36</v>
      </c>
      <c r="H565" t="b">
        <f>LEN(UDE_Truth[[#This Row],[Position]])=0</f>
        <v>0</v>
      </c>
      <c r="I565" t="b">
        <f>LEN(UDE_Truth[[#This Row],[Institut]])=0</f>
        <v>0</v>
      </c>
      <c r="J565" t="b">
        <f>NOT(OR(ISNUMBER(SEARCH("wiss.",UDE_Truth[[#This Row],[Position]])),ISNUMBER(SEARCH("wissenschaftl",UDE_Truth[[#This Row],[Position]])),ISNUMBER(SEARCH("professor",UDE_Truth[[#This Row],[Position]]))))</f>
        <v>0</v>
      </c>
      <c r="K565" t="b">
        <f>OR(ISNUMBER(SEARCH("sachbearb",UDE_Truth[[#This Row],[Position]])),ISNUMBER(SEARCH("sachgebiet",UDE_Truth[[#This Row],[Position]])))</f>
        <v>0</v>
      </c>
      <c r="L565" t="b">
        <f>ISNUMBER(SEARCH("Universitätsbibliothek",UDE_Truth[[#This Row],[Position]]))</f>
        <v>0</v>
      </c>
      <c r="M565">
        <f>IF(COUNTIF(UDE_Found[Name],UDE_Truth[[#This Row],[Name]])=0,0,1)</f>
        <v>0</v>
      </c>
      <c r="N565">
        <f>IF(OR(UDE_Truth[[#This Row],[ohnePosition]],AND(UDE_Truth[[#This Row],[ohneInstitut]],UDE_Truth[[#This Row],[ohneWissPos]]),UDE_Truth[[#This Row],[Sachbearbeiter]],UDE_Truth[[#This Row],[Bibliothek]]),0,1)</f>
        <v>1</v>
      </c>
      <c r="O565">
        <f>IF(UDE_Truth[[#This Row],[zählt]],IF(ISBLANK(UDE_Truth[[#This Row],[dochGefundenGrund]]),UDE_Truth[[#This Row],[Gefunden]],1),"")</f>
        <v>0</v>
      </c>
      <c r="P565">
        <f>IF(AND(UDE_Truth[[#This Row],[zähltAuto]],ISBLANK(UDE_Truth[[#This Row],[zähltNichtGrund]])),1,0)</f>
        <v>1</v>
      </c>
      <c r="S565" t="s">
        <v>8272</v>
      </c>
      <c r="T565" t="s">
        <v>8349</v>
      </c>
    </row>
    <row r="566" spans="1:20" x14ac:dyDescent="0.25">
      <c r="A566">
        <v>48608</v>
      </c>
      <c r="B566" t="s">
        <v>7760</v>
      </c>
      <c r="C566" t="s">
        <v>7761</v>
      </c>
      <c r="D566" t="s">
        <v>2</v>
      </c>
      <c r="E566" t="s">
        <v>2</v>
      </c>
      <c r="F566" t="s">
        <v>2</v>
      </c>
      <c r="G566" t="s">
        <v>2</v>
      </c>
      <c r="H566" t="b">
        <f>LEN(UDE_Truth[[#This Row],[Position]])=0</f>
        <v>1</v>
      </c>
      <c r="I566" t="b">
        <f>LEN(UDE_Truth[[#This Row],[Institut]])=0</f>
        <v>1</v>
      </c>
      <c r="J566" t="b">
        <f>NOT(OR(ISNUMBER(SEARCH("wiss.",UDE_Truth[[#This Row],[Position]])),ISNUMBER(SEARCH("wissenschaftl",UDE_Truth[[#This Row],[Position]])),ISNUMBER(SEARCH("professor",UDE_Truth[[#This Row],[Position]]))))</f>
        <v>1</v>
      </c>
      <c r="K566" t="b">
        <f>OR(ISNUMBER(SEARCH("sachbearb",UDE_Truth[[#This Row],[Position]])),ISNUMBER(SEARCH("sachgebiet",UDE_Truth[[#This Row],[Position]])))</f>
        <v>0</v>
      </c>
      <c r="L566" t="b">
        <f>ISNUMBER(SEARCH("Universitätsbibliothek",UDE_Truth[[#This Row],[Position]]))</f>
        <v>0</v>
      </c>
      <c r="M566">
        <f>IF(COUNTIF(UDE_Found[Name],UDE_Truth[[#This Row],[Name]])=0,0,1)</f>
        <v>0</v>
      </c>
      <c r="N566">
        <f>IF(OR(UDE_Truth[[#This Row],[ohnePosition]],AND(UDE_Truth[[#This Row],[ohneInstitut]],UDE_Truth[[#This Row],[ohneWissPos]]),UDE_Truth[[#This Row],[Sachbearbeiter]],UDE_Truth[[#This Row],[Bibliothek]]),0,1)</f>
        <v>0</v>
      </c>
      <c r="O566" t="str">
        <f>IF(UDE_Truth[[#This Row],[zählt]],IF(ISBLANK(UDE_Truth[[#This Row],[dochGefundenGrund]]),UDE_Truth[[#This Row],[Gefunden]],1),"")</f>
        <v/>
      </c>
      <c r="P566">
        <f>IF(AND(UDE_Truth[[#This Row],[zähltAuto]],ISBLANK(UDE_Truth[[#This Row],[zähltNichtGrund]])),1,0)</f>
        <v>0</v>
      </c>
    </row>
    <row r="567" spans="1:20" x14ac:dyDescent="0.25">
      <c r="A567">
        <v>54692</v>
      </c>
      <c r="B567" t="s">
        <v>7762</v>
      </c>
      <c r="C567" t="s">
        <v>7763</v>
      </c>
      <c r="D567" t="s">
        <v>7764</v>
      </c>
      <c r="E567" t="s">
        <v>7765</v>
      </c>
      <c r="F567" t="s">
        <v>7766</v>
      </c>
      <c r="G567" t="s">
        <v>2</v>
      </c>
      <c r="H567" t="b">
        <f>LEN(UDE_Truth[[#This Row],[Position]])=0</f>
        <v>0</v>
      </c>
      <c r="I567" t="b">
        <f>LEN(UDE_Truth[[#This Row],[Institut]])=0</f>
        <v>0</v>
      </c>
      <c r="J567" t="b">
        <f>NOT(OR(ISNUMBER(SEARCH("wiss.",UDE_Truth[[#This Row],[Position]])),ISNUMBER(SEARCH("wissenschaftl",UDE_Truth[[#This Row],[Position]])),ISNUMBER(SEARCH("professor",UDE_Truth[[#This Row],[Position]]))))</f>
        <v>1</v>
      </c>
      <c r="K567" t="b">
        <f>OR(ISNUMBER(SEARCH("sachbearb",UDE_Truth[[#This Row],[Position]])),ISNUMBER(SEARCH("sachgebiet",UDE_Truth[[#This Row],[Position]])))</f>
        <v>0</v>
      </c>
      <c r="L567" t="b">
        <f>ISNUMBER(SEARCH("Universitätsbibliothek",UDE_Truth[[#This Row],[Position]]))</f>
        <v>0</v>
      </c>
      <c r="M567">
        <f>IF(COUNTIF(UDE_Found[Name],UDE_Truth[[#This Row],[Name]])=0,0,1)</f>
        <v>0</v>
      </c>
      <c r="N567">
        <f>IF(OR(UDE_Truth[[#This Row],[ohnePosition]],AND(UDE_Truth[[#This Row],[ohneInstitut]],UDE_Truth[[#This Row],[ohneWissPos]]),UDE_Truth[[#This Row],[Sachbearbeiter]],UDE_Truth[[#This Row],[Bibliothek]]),0,1)</f>
        <v>1</v>
      </c>
      <c r="O567" t="str">
        <f>IF(UDE_Truth[[#This Row],[zählt]],IF(ISBLANK(UDE_Truth[[#This Row],[dochGefundenGrund]]),UDE_Truth[[#This Row],[Gefunden]],1),"")</f>
        <v/>
      </c>
      <c r="P567">
        <f>IF(AND(UDE_Truth[[#This Row],[zähltAuto]],ISBLANK(UDE_Truth[[#This Row],[zähltNichtGrund]])),1,0)</f>
        <v>0</v>
      </c>
      <c r="Q567" t="s">
        <v>8270</v>
      </c>
    </row>
    <row r="568" spans="1:20" x14ac:dyDescent="0.25">
      <c r="A568">
        <v>55038</v>
      </c>
      <c r="B568" t="s">
        <v>5820</v>
      </c>
      <c r="C568" t="s">
        <v>7767</v>
      </c>
      <c r="D568" t="s">
        <v>2</v>
      </c>
      <c r="E568" t="s">
        <v>6323</v>
      </c>
      <c r="F568" t="s">
        <v>7768</v>
      </c>
      <c r="G568" t="s">
        <v>152</v>
      </c>
      <c r="H568" t="b">
        <f>LEN(UDE_Truth[[#This Row],[Position]])=0</f>
        <v>0</v>
      </c>
      <c r="I568" t="b">
        <f>LEN(UDE_Truth[[#This Row],[Institut]])=0</f>
        <v>0</v>
      </c>
      <c r="J568" t="b">
        <f>NOT(OR(ISNUMBER(SEARCH("wiss.",UDE_Truth[[#This Row],[Position]])),ISNUMBER(SEARCH("wissenschaftl",UDE_Truth[[#This Row],[Position]])),ISNUMBER(SEARCH("professor",UDE_Truth[[#This Row],[Position]]))))</f>
        <v>0</v>
      </c>
      <c r="K568" t="b">
        <f>OR(ISNUMBER(SEARCH("sachbearb",UDE_Truth[[#This Row],[Position]])),ISNUMBER(SEARCH("sachgebiet",UDE_Truth[[#This Row],[Position]])))</f>
        <v>0</v>
      </c>
      <c r="L568" t="b">
        <f>ISNUMBER(SEARCH("Universitätsbibliothek",UDE_Truth[[#This Row],[Position]]))</f>
        <v>0</v>
      </c>
      <c r="M568">
        <f>IF(COUNTIF(UDE_Found[Name],UDE_Truth[[#This Row],[Name]])=0,0,1)</f>
        <v>1</v>
      </c>
      <c r="N568">
        <f>IF(OR(UDE_Truth[[#This Row],[ohnePosition]],AND(UDE_Truth[[#This Row],[ohneInstitut]],UDE_Truth[[#This Row],[ohneWissPos]]),UDE_Truth[[#This Row],[Sachbearbeiter]],UDE_Truth[[#This Row],[Bibliothek]]),0,1)</f>
        <v>1</v>
      </c>
      <c r="O568">
        <f>IF(UDE_Truth[[#This Row],[zählt]],IF(ISBLANK(UDE_Truth[[#This Row],[dochGefundenGrund]]),UDE_Truth[[#This Row],[Gefunden]],1),"")</f>
        <v>1</v>
      </c>
      <c r="P568">
        <f>IF(AND(UDE_Truth[[#This Row],[zähltAuto]],ISBLANK(UDE_Truth[[#This Row],[zähltNichtGrund]])),1,0)</f>
        <v>1</v>
      </c>
    </row>
    <row r="569" spans="1:20" x14ac:dyDescent="0.25">
      <c r="A569">
        <v>62285</v>
      </c>
      <c r="B569" t="s">
        <v>5821</v>
      </c>
      <c r="C569" t="s">
        <v>5822</v>
      </c>
      <c r="D569" t="s">
        <v>2</v>
      </c>
      <c r="E569" t="s">
        <v>7769</v>
      </c>
      <c r="F569" t="s">
        <v>6758</v>
      </c>
      <c r="G569" t="s">
        <v>103</v>
      </c>
      <c r="H569" t="b">
        <f>LEN(UDE_Truth[[#This Row],[Position]])=0</f>
        <v>0</v>
      </c>
      <c r="I569" t="b">
        <f>LEN(UDE_Truth[[#This Row],[Institut]])=0</f>
        <v>0</v>
      </c>
      <c r="J569" t="b">
        <f>NOT(OR(ISNUMBER(SEARCH("wiss.",UDE_Truth[[#This Row],[Position]])),ISNUMBER(SEARCH("wissenschaftl",UDE_Truth[[#This Row],[Position]])),ISNUMBER(SEARCH("professor",UDE_Truth[[#This Row],[Position]]))))</f>
        <v>0</v>
      </c>
      <c r="K569" t="b">
        <f>OR(ISNUMBER(SEARCH("sachbearb",UDE_Truth[[#This Row],[Position]])),ISNUMBER(SEARCH("sachgebiet",UDE_Truth[[#This Row],[Position]])))</f>
        <v>0</v>
      </c>
      <c r="L569" t="b">
        <f>ISNUMBER(SEARCH("Universitätsbibliothek",UDE_Truth[[#This Row],[Position]]))</f>
        <v>0</v>
      </c>
      <c r="M569">
        <f>IF(COUNTIF(UDE_Found[Name],UDE_Truth[[#This Row],[Name]])=0,0,1)</f>
        <v>1</v>
      </c>
      <c r="N569">
        <f>IF(OR(UDE_Truth[[#This Row],[ohnePosition]],AND(UDE_Truth[[#This Row],[ohneInstitut]],UDE_Truth[[#This Row],[ohneWissPos]]),UDE_Truth[[#This Row],[Sachbearbeiter]],UDE_Truth[[#This Row],[Bibliothek]]),0,1)</f>
        <v>1</v>
      </c>
      <c r="O569">
        <f>IF(UDE_Truth[[#This Row],[zählt]],IF(ISBLANK(UDE_Truth[[#This Row],[dochGefundenGrund]]),UDE_Truth[[#This Row],[Gefunden]],1),"")</f>
        <v>1</v>
      </c>
      <c r="P569">
        <f>IF(AND(UDE_Truth[[#This Row],[zähltAuto]],ISBLANK(UDE_Truth[[#This Row],[zähltNichtGrund]])),1,0)</f>
        <v>1</v>
      </c>
    </row>
    <row r="570" spans="1:20" x14ac:dyDescent="0.25">
      <c r="A570">
        <v>60927</v>
      </c>
      <c r="B570" t="s">
        <v>5823</v>
      </c>
      <c r="C570" t="s">
        <v>7770</v>
      </c>
      <c r="D570" t="s">
        <v>7771</v>
      </c>
      <c r="E570" t="s">
        <v>7772</v>
      </c>
      <c r="F570" t="s">
        <v>7773</v>
      </c>
      <c r="G570" t="s">
        <v>2</v>
      </c>
      <c r="H570" t="b">
        <f>LEN(UDE_Truth[[#This Row],[Position]])=0</f>
        <v>0</v>
      </c>
      <c r="I570" t="b">
        <f>LEN(UDE_Truth[[#This Row],[Institut]])=0</f>
        <v>0</v>
      </c>
      <c r="J570" t="b">
        <f>NOT(OR(ISNUMBER(SEARCH("wiss.",UDE_Truth[[#This Row],[Position]])),ISNUMBER(SEARCH("wissenschaftl",UDE_Truth[[#This Row],[Position]])),ISNUMBER(SEARCH("professor",UDE_Truth[[#This Row],[Position]]))))</f>
        <v>1</v>
      </c>
      <c r="K570" t="b">
        <f>OR(ISNUMBER(SEARCH("sachbearb",UDE_Truth[[#This Row],[Position]])),ISNUMBER(SEARCH("sachgebiet",UDE_Truth[[#This Row],[Position]])))</f>
        <v>0</v>
      </c>
      <c r="L570" t="b">
        <f>ISNUMBER(SEARCH("Universitätsbibliothek",UDE_Truth[[#This Row],[Position]]))</f>
        <v>0</v>
      </c>
      <c r="M570">
        <f>IF(COUNTIF(UDE_Found[Name],UDE_Truth[[#This Row],[Name]])=0,0,1)</f>
        <v>1</v>
      </c>
      <c r="N570">
        <f>IF(OR(UDE_Truth[[#This Row],[ohnePosition]],AND(UDE_Truth[[#This Row],[ohneInstitut]],UDE_Truth[[#This Row],[ohneWissPos]]),UDE_Truth[[#This Row],[Sachbearbeiter]],UDE_Truth[[#This Row],[Bibliothek]]),0,1)</f>
        <v>1</v>
      </c>
      <c r="O570">
        <f>IF(UDE_Truth[[#This Row],[zählt]],IF(ISBLANK(UDE_Truth[[#This Row],[dochGefundenGrund]]),UDE_Truth[[#This Row],[Gefunden]],1),"")</f>
        <v>1</v>
      </c>
      <c r="P570">
        <f>IF(AND(UDE_Truth[[#This Row],[zähltAuto]],ISBLANK(UDE_Truth[[#This Row],[zähltNichtGrund]])),1,0)</f>
        <v>1</v>
      </c>
    </row>
    <row r="571" spans="1:20" x14ac:dyDescent="0.25">
      <c r="A571">
        <v>62826</v>
      </c>
      <c r="B571" t="s">
        <v>7774</v>
      </c>
      <c r="C571" t="s">
        <v>7775</v>
      </c>
      <c r="D571" t="s">
        <v>6616</v>
      </c>
      <c r="E571" t="s">
        <v>6617</v>
      </c>
      <c r="F571" t="s">
        <v>6618</v>
      </c>
      <c r="G571" t="s">
        <v>2</v>
      </c>
      <c r="H571" t="b">
        <f>LEN(UDE_Truth[[#This Row],[Position]])=0</f>
        <v>0</v>
      </c>
      <c r="I571" t="b">
        <f>LEN(UDE_Truth[[#This Row],[Institut]])=0</f>
        <v>0</v>
      </c>
      <c r="J571" t="b">
        <f>NOT(OR(ISNUMBER(SEARCH("wiss.",UDE_Truth[[#This Row],[Position]])),ISNUMBER(SEARCH("wissenschaftl",UDE_Truth[[#This Row],[Position]])),ISNUMBER(SEARCH("professor",UDE_Truth[[#This Row],[Position]]))))</f>
        <v>1</v>
      </c>
      <c r="K571" t="b">
        <f>OR(ISNUMBER(SEARCH("sachbearb",UDE_Truth[[#This Row],[Position]])),ISNUMBER(SEARCH("sachgebiet",UDE_Truth[[#This Row],[Position]])))</f>
        <v>0</v>
      </c>
      <c r="L571" t="b">
        <f>ISNUMBER(SEARCH("Universitätsbibliothek",UDE_Truth[[#This Row],[Position]]))</f>
        <v>1</v>
      </c>
      <c r="M571">
        <f>IF(COUNTIF(UDE_Found[Name],UDE_Truth[[#This Row],[Name]])=0,0,1)</f>
        <v>0</v>
      </c>
      <c r="N571">
        <f>IF(OR(UDE_Truth[[#This Row],[ohnePosition]],AND(UDE_Truth[[#This Row],[ohneInstitut]],UDE_Truth[[#This Row],[ohneWissPos]]),UDE_Truth[[#This Row],[Sachbearbeiter]],UDE_Truth[[#This Row],[Bibliothek]]),0,1)</f>
        <v>0</v>
      </c>
      <c r="O571" t="str">
        <f>IF(UDE_Truth[[#This Row],[zählt]],IF(ISBLANK(UDE_Truth[[#This Row],[dochGefundenGrund]]),UDE_Truth[[#This Row],[Gefunden]],1),"")</f>
        <v/>
      </c>
      <c r="P571">
        <f>IF(AND(UDE_Truth[[#This Row],[zähltAuto]],ISBLANK(UDE_Truth[[#This Row],[zähltNichtGrund]])),1,0)</f>
        <v>0</v>
      </c>
    </row>
    <row r="572" spans="1:20" x14ac:dyDescent="0.25">
      <c r="A572">
        <v>59463</v>
      </c>
      <c r="B572" t="s">
        <v>7776</v>
      </c>
      <c r="C572" t="s">
        <v>7777</v>
      </c>
      <c r="D572" t="s">
        <v>7778</v>
      </c>
      <c r="E572" t="s">
        <v>6486</v>
      </c>
      <c r="F572" t="s">
        <v>7779</v>
      </c>
      <c r="G572" t="s">
        <v>2</v>
      </c>
      <c r="H572" t="b">
        <f>LEN(UDE_Truth[[#This Row],[Position]])=0</f>
        <v>0</v>
      </c>
      <c r="I572" t="b">
        <f>LEN(UDE_Truth[[#This Row],[Institut]])=0</f>
        <v>0</v>
      </c>
      <c r="J572" t="b">
        <f>NOT(OR(ISNUMBER(SEARCH("wiss.",UDE_Truth[[#This Row],[Position]])),ISNUMBER(SEARCH("wissenschaftl",UDE_Truth[[#This Row],[Position]])),ISNUMBER(SEARCH("professor",UDE_Truth[[#This Row],[Position]]))))</f>
        <v>0</v>
      </c>
      <c r="K572" t="b">
        <f>OR(ISNUMBER(SEARCH("sachbearb",UDE_Truth[[#This Row],[Position]])),ISNUMBER(SEARCH("sachgebiet",UDE_Truth[[#This Row],[Position]])))</f>
        <v>0</v>
      </c>
      <c r="L572" t="b">
        <f>ISNUMBER(SEARCH("Universitätsbibliothek",UDE_Truth[[#This Row],[Position]]))</f>
        <v>0</v>
      </c>
      <c r="M572">
        <f>IF(COUNTIF(UDE_Found[Name],UDE_Truth[[#This Row],[Name]])=0,0,1)</f>
        <v>0</v>
      </c>
      <c r="N572">
        <f>IF(OR(UDE_Truth[[#This Row],[ohnePosition]],AND(UDE_Truth[[#This Row],[ohneInstitut]],UDE_Truth[[#This Row],[ohneWissPos]]),UDE_Truth[[#This Row],[Sachbearbeiter]],UDE_Truth[[#This Row],[Bibliothek]]),0,1)</f>
        <v>1</v>
      </c>
      <c r="O572">
        <f>IF(UDE_Truth[[#This Row],[zählt]],IF(ISBLANK(UDE_Truth[[#This Row],[dochGefundenGrund]]),UDE_Truth[[#This Row],[Gefunden]],1),"")</f>
        <v>0</v>
      </c>
      <c r="P572">
        <f>IF(AND(UDE_Truth[[#This Row],[zähltAuto]],ISBLANK(UDE_Truth[[#This Row],[zähltNichtGrund]])),1,0)</f>
        <v>1</v>
      </c>
      <c r="S572" t="s">
        <v>8266</v>
      </c>
      <c r="T572" t="s">
        <v>8318</v>
      </c>
    </row>
    <row r="573" spans="1:20" x14ac:dyDescent="0.25">
      <c r="A573">
        <v>62671</v>
      </c>
      <c r="B573" t="s">
        <v>5825</v>
      </c>
      <c r="C573" t="s">
        <v>5826</v>
      </c>
      <c r="D573" t="s">
        <v>7780</v>
      </c>
      <c r="E573" t="s">
        <v>6430</v>
      </c>
      <c r="F573" t="s">
        <v>7781</v>
      </c>
      <c r="G573" t="s">
        <v>2</v>
      </c>
      <c r="H573" t="b">
        <f>LEN(UDE_Truth[[#This Row],[Position]])=0</f>
        <v>0</v>
      </c>
      <c r="I573" t="b">
        <f>LEN(UDE_Truth[[#This Row],[Institut]])=0</f>
        <v>0</v>
      </c>
      <c r="J573" t="b">
        <f>NOT(OR(ISNUMBER(SEARCH("wiss.",UDE_Truth[[#This Row],[Position]])),ISNUMBER(SEARCH("wissenschaftl",UDE_Truth[[#This Row],[Position]])),ISNUMBER(SEARCH("professor",UDE_Truth[[#This Row],[Position]]))))</f>
        <v>0</v>
      </c>
      <c r="K573" t="b">
        <f>OR(ISNUMBER(SEARCH("sachbearb",UDE_Truth[[#This Row],[Position]])),ISNUMBER(SEARCH("sachgebiet",UDE_Truth[[#This Row],[Position]])))</f>
        <v>0</v>
      </c>
      <c r="L573" t="b">
        <f>ISNUMBER(SEARCH("Universitätsbibliothek",UDE_Truth[[#This Row],[Position]]))</f>
        <v>0</v>
      </c>
      <c r="M573">
        <f>IF(COUNTIF(UDE_Found[Name],UDE_Truth[[#This Row],[Name]])=0,0,1)</f>
        <v>1</v>
      </c>
      <c r="N573">
        <f>IF(OR(UDE_Truth[[#This Row],[ohnePosition]],AND(UDE_Truth[[#This Row],[ohneInstitut]],UDE_Truth[[#This Row],[ohneWissPos]]),UDE_Truth[[#This Row],[Sachbearbeiter]],UDE_Truth[[#This Row],[Bibliothek]]),0,1)</f>
        <v>1</v>
      </c>
      <c r="O573">
        <f>IF(UDE_Truth[[#This Row],[zählt]],IF(ISBLANK(UDE_Truth[[#This Row],[dochGefundenGrund]]),UDE_Truth[[#This Row],[Gefunden]],1),"")</f>
        <v>1</v>
      </c>
      <c r="P573">
        <f>IF(AND(UDE_Truth[[#This Row],[zähltAuto]],ISBLANK(UDE_Truth[[#This Row],[zähltNichtGrund]])),1,0)</f>
        <v>1</v>
      </c>
    </row>
    <row r="574" spans="1:20" x14ac:dyDescent="0.25">
      <c r="A574">
        <v>57720</v>
      </c>
      <c r="B574" t="s">
        <v>7782</v>
      </c>
      <c r="C574" t="s">
        <v>7783</v>
      </c>
      <c r="D574" t="s">
        <v>6437</v>
      </c>
      <c r="E574" t="s">
        <v>6438</v>
      </c>
      <c r="F574" t="s">
        <v>7784</v>
      </c>
      <c r="G574" t="s">
        <v>2</v>
      </c>
      <c r="H574" t="b">
        <f>LEN(UDE_Truth[[#This Row],[Position]])=0</f>
        <v>0</v>
      </c>
      <c r="I574" t="b">
        <f>LEN(UDE_Truth[[#This Row],[Institut]])=0</f>
        <v>0</v>
      </c>
      <c r="J574" t="b">
        <f>NOT(OR(ISNUMBER(SEARCH("wiss.",UDE_Truth[[#This Row],[Position]])),ISNUMBER(SEARCH("wissenschaftl",UDE_Truth[[#This Row],[Position]])),ISNUMBER(SEARCH("professor",UDE_Truth[[#This Row],[Position]]))))</f>
        <v>1</v>
      </c>
      <c r="K574" t="b">
        <f>OR(ISNUMBER(SEARCH("sachbearb",UDE_Truth[[#This Row],[Position]])),ISNUMBER(SEARCH("sachgebiet",UDE_Truth[[#This Row],[Position]])))</f>
        <v>1</v>
      </c>
      <c r="L574" t="b">
        <f>ISNUMBER(SEARCH("Universitätsbibliothek",UDE_Truth[[#This Row],[Position]]))</f>
        <v>0</v>
      </c>
      <c r="M574">
        <f>IF(COUNTIF(UDE_Found[Name],UDE_Truth[[#This Row],[Name]])=0,0,1)</f>
        <v>0</v>
      </c>
      <c r="N574">
        <f>IF(OR(UDE_Truth[[#This Row],[ohnePosition]],AND(UDE_Truth[[#This Row],[ohneInstitut]],UDE_Truth[[#This Row],[ohneWissPos]]),UDE_Truth[[#This Row],[Sachbearbeiter]],UDE_Truth[[#This Row],[Bibliothek]]),0,1)</f>
        <v>0</v>
      </c>
      <c r="O574" t="str">
        <f>IF(UDE_Truth[[#This Row],[zählt]],IF(ISBLANK(UDE_Truth[[#This Row],[dochGefundenGrund]]),UDE_Truth[[#This Row],[Gefunden]],1),"")</f>
        <v/>
      </c>
      <c r="P574">
        <f>IF(AND(UDE_Truth[[#This Row],[zähltAuto]],ISBLANK(UDE_Truth[[#This Row],[zähltNichtGrund]])),1,0)</f>
        <v>0</v>
      </c>
    </row>
    <row r="575" spans="1:20" x14ac:dyDescent="0.25">
      <c r="A575">
        <v>60452</v>
      </c>
      <c r="B575" t="s">
        <v>7785</v>
      </c>
      <c r="C575" t="s">
        <v>7786</v>
      </c>
      <c r="D575" t="s">
        <v>7787</v>
      </c>
      <c r="E575" t="s">
        <v>7788</v>
      </c>
      <c r="F575" t="s">
        <v>6347</v>
      </c>
      <c r="G575" t="s">
        <v>2</v>
      </c>
      <c r="H575" t="b">
        <f>LEN(UDE_Truth[[#This Row],[Position]])=0</f>
        <v>0</v>
      </c>
      <c r="I575" t="b">
        <f>LEN(UDE_Truth[[#This Row],[Institut]])=0</f>
        <v>0</v>
      </c>
      <c r="J575" t="b">
        <f>NOT(OR(ISNUMBER(SEARCH("wiss.",UDE_Truth[[#This Row],[Position]])),ISNUMBER(SEARCH("wissenschaftl",UDE_Truth[[#This Row],[Position]])),ISNUMBER(SEARCH("professor",UDE_Truth[[#This Row],[Position]]))))</f>
        <v>0</v>
      </c>
      <c r="K575" t="b">
        <f>OR(ISNUMBER(SEARCH("sachbearb",UDE_Truth[[#This Row],[Position]])),ISNUMBER(SEARCH("sachgebiet",UDE_Truth[[#This Row],[Position]])))</f>
        <v>1</v>
      </c>
      <c r="L575" t="b">
        <f>ISNUMBER(SEARCH("Universitätsbibliothek",UDE_Truth[[#This Row],[Position]]))</f>
        <v>0</v>
      </c>
      <c r="M575">
        <f>IF(COUNTIF(UDE_Found[Name],UDE_Truth[[#This Row],[Name]])=0,0,1)</f>
        <v>0</v>
      </c>
      <c r="N575">
        <f>IF(OR(UDE_Truth[[#This Row],[ohnePosition]],AND(UDE_Truth[[#This Row],[ohneInstitut]],UDE_Truth[[#This Row],[ohneWissPos]]),UDE_Truth[[#This Row],[Sachbearbeiter]],UDE_Truth[[#This Row],[Bibliothek]]),0,1)</f>
        <v>0</v>
      </c>
      <c r="O575" t="str">
        <f>IF(UDE_Truth[[#This Row],[zählt]],IF(ISBLANK(UDE_Truth[[#This Row],[dochGefundenGrund]]),UDE_Truth[[#This Row],[Gefunden]],1),"")</f>
        <v/>
      </c>
      <c r="P575">
        <f>IF(AND(UDE_Truth[[#This Row],[zähltAuto]],ISBLANK(UDE_Truth[[#This Row],[zähltNichtGrund]])),1,0)</f>
        <v>0</v>
      </c>
    </row>
    <row r="576" spans="1:20" x14ac:dyDescent="0.25">
      <c r="A576">
        <v>57076</v>
      </c>
      <c r="B576" t="s">
        <v>7789</v>
      </c>
      <c r="C576" t="s">
        <v>7790</v>
      </c>
      <c r="D576" t="s">
        <v>2</v>
      </c>
      <c r="E576" t="s">
        <v>7364</v>
      </c>
      <c r="F576" t="s">
        <v>7791</v>
      </c>
      <c r="G576" t="s">
        <v>36</v>
      </c>
      <c r="H576" t="b">
        <f>LEN(UDE_Truth[[#This Row],[Position]])=0</f>
        <v>0</v>
      </c>
      <c r="I576" t="b">
        <f>LEN(UDE_Truth[[#This Row],[Institut]])=0</f>
        <v>0</v>
      </c>
      <c r="J576" t="b">
        <f>NOT(OR(ISNUMBER(SEARCH("wiss.",UDE_Truth[[#This Row],[Position]])),ISNUMBER(SEARCH("wissenschaftl",UDE_Truth[[#This Row],[Position]])),ISNUMBER(SEARCH("professor",UDE_Truth[[#This Row],[Position]]))))</f>
        <v>0</v>
      </c>
      <c r="K576" t="b">
        <f>OR(ISNUMBER(SEARCH("sachbearb",UDE_Truth[[#This Row],[Position]])),ISNUMBER(SEARCH("sachgebiet",UDE_Truth[[#This Row],[Position]])))</f>
        <v>0</v>
      </c>
      <c r="L576" t="b">
        <f>ISNUMBER(SEARCH("Universitätsbibliothek",UDE_Truth[[#This Row],[Position]]))</f>
        <v>0</v>
      </c>
      <c r="M576">
        <f>IF(COUNTIF(UDE_Found[Name],UDE_Truth[[#This Row],[Name]])=0,0,1)</f>
        <v>0</v>
      </c>
      <c r="N576">
        <f>IF(OR(UDE_Truth[[#This Row],[ohnePosition]],AND(UDE_Truth[[#This Row],[ohneInstitut]],UDE_Truth[[#This Row],[ohneWissPos]]),UDE_Truth[[#This Row],[Sachbearbeiter]],UDE_Truth[[#This Row],[Bibliothek]]),0,1)</f>
        <v>1</v>
      </c>
      <c r="O576" t="str">
        <f>IF(UDE_Truth[[#This Row],[zählt]],IF(ISBLANK(UDE_Truth[[#This Row],[dochGefundenGrund]]),UDE_Truth[[#This Row],[Gefunden]],1),"")</f>
        <v/>
      </c>
      <c r="P576">
        <f>IF(AND(UDE_Truth[[#This Row],[zähltAuto]],ISBLANK(UDE_Truth[[#This Row],[zähltNichtGrund]])),1,0)</f>
        <v>0</v>
      </c>
      <c r="Q576" t="s">
        <v>6508</v>
      </c>
      <c r="T576" t="s">
        <v>8350</v>
      </c>
    </row>
    <row r="577" spans="1:20" x14ac:dyDescent="0.25">
      <c r="A577">
        <v>51715</v>
      </c>
      <c r="B577" t="s">
        <v>7792</v>
      </c>
      <c r="C577" t="s">
        <v>7793</v>
      </c>
      <c r="D577" t="s">
        <v>2</v>
      </c>
      <c r="E577" t="s">
        <v>2</v>
      </c>
      <c r="F577" t="s">
        <v>2</v>
      </c>
      <c r="G577" t="s">
        <v>2</v>
      </c>
      <c r="H577" t="b">
        <f>LEN(UDE_Truth[[#This Row],[Position]])=0</f>
        <v>1</v>
      </c>
      <c r="I577" t="b">
        <f>LEN(UDE_Truth[[#This Row],[Institut]])=0</f>
        <v>1</v>
      </c>
      <c r="J577" t="b">
        <f>NOT(OR(ISNUMBER(SEARCH("wiss.",UDE_Truth[[#This Row],[Position]])),ISNUMBER(SEARCH("wissenschaftl",UDE_Truth[[#This Row],[Position]])),ISNUMBER(SEARCH("professor",UDE_Truth[[#This Row],[Position]]))))</f>
        <v>1</v>
      </c>
      <c r="K577" t="b">
        <f>OR(ISNUMBER(SEARCH("sachbearb",UDE_Truth[[#This Row],[Position]])),ISNUMBER(SEARCH("sachgebiet",UDE_Truth[[#This Row],[Position]])))</f>
        <v>0</v>
      </c>
      <c r="L577" t="b">
        <f>ISNUMBER(SEARCH("Universitätsbibliothek",UDE_Truth[[#This Row],[Position]]))</f>
        <v>0</v>
      </c>
      <c r="M577">
        <f>IF(COUNTIF(UDE_Found[Name],UDE_Truth[[#This Row],[Name]])=0,0,1)</f>
        <v>0</v>
      </c>
      <c r="N577">
        <f>IF(OR(UDE_Truth[[#This Row],[ohnePosition]],AND(UDE_Truth[[#This Row],[ohneInstitut]],UDE_Truth[[#This Row],[ohneWissPos]]),UDE_Truth[[#This Row],[Sachbearbeiter]],UDE_Truth[[#This Row],[Bibliothek]]),0,1)</f>
        <v>0</v>
      </c>
      <c r="O577" t="str">
        <f>IF(UDE_Truth[[#This Row],[zählt]],IF(ISBLANK(UDE_Truth[[#This Row],[dochGefundenGrund]]),UDE_Truth[[#This Row],[Gefunden]],1),"")</f>
        <v/>
      </c>
      <c r="P577">
        <f>IF(AND(UDE_Truth[[#This Row],[zähltAuto]],ISBLANK(UDE_Truth[[#This Row],[zähltNichtGrund]])),1,0)</f>
        <v>0</v>
      </c>
    </row>
    <row r="578" spans="1:20" x14ac:dyDescent="0.25">
      <c r="A578">
        <v>49365</v>
      </c>
      <c r="B578" t="s">
        <v>7794</v>
      </c>
      <c r="C578" t="s">
        <v>7795</v>
      </c>
      <c r="D578" t="s">
        <v>2</v>
      </c>
      <c r="E578" t="s">
        <v>2</v>
      </c>
      <c r="F578" t="s">
        <v>2</v>
      </c>
      <c r="G578" t="s">
        <v>152</v>
      </c>
      <c r="H578" t="b">
        <f>LEN(UDE_Truth[[#This Row],[Position]])=0</f>
        <v>1</v>
      </c>
      <c r="I578" t="b">
        <f>LEN(UDE_Truth[[#This Row],[Institut]])=0</f>
        <v>1</v>
      </c>
      <c r="J578" t="b">
        <f>NOT(OR(ISNUMBER(SEARCH("wiss.",UDE_Truth[[#This Row],[Position]])),ISNUMBER(SEARCH("wissenschaftl",UDE_Truth[[#This Row],[Position]])),ISNUMBER(SEARCH("professor",UDE_Truth[[#This Row],[Position]]))))</f>
        <v>1</v>
      </c>
      <c r="K578" t="b">
        <f>OR(ISNUMBER(SEARCH("sachbearb",UDE_Truth[[#This Row],[Position]])),ISNUMBER(SEARCH("sachgebiet",UDE_Truth[[#This Row],[Position]])))</f>
        <v>0</v>
      </c>
      <c r="L578" t="b">
        <f>ISNUMBER(SEARCH("Universitätsbibliothek",UDE_Truth[[#This Row],[Position]]))</f>
        <v>0</v>
      </c>
      <c r="M578">
        <f>IF(COUNTIF(UDE_Found[Name],UDE_Truth[[#This Row],[Name]])=0,0,1)</f>
        <v>0</v>
      </c>
      <c r="N578">
        <f>IF(OR(UDE_Truth[[#This Row],[ohnePosition]],AND(UDE_Truth[[#This Row],[ohneInstitut]],UDE_Truth[[#This Row],[ohneWissPos]]),UDE_Truth[[#This Row],[Sachbearbeiter]],UDE_Truth[[#This Row],[Bibliothek]]),0,1)</f>
        <v>0</v>
      </c>
      <c r="O578" t="str">
        <f>IF(UDE_Truth[[#This Row],[zählt]],IF(ISBLANK(UDE_Truth[[#This Row],[dochGefundenGrund]]),UDE_Truth[[#This Row],[Gefunden]],1),"")</f>
        <v/>
      </c>
      <c r="P578">
        <f>IF(AND(UDE_Truth[[#This Row],[zähltAuto]],ISBLANK(UDE_Truth[[#This Row],[zähltNichtGrund]])),1,0)</f>
        <v>0</v>
      </c>
    </row>
    <row r="579" spans="1:20" x14ac:dyDescent="0.25">
      <c r="A579">
        <v>3898</v>
      </c>
      <c r="B579" t="s">
        <v>7796</v>
      </c>
      <c r="C579" t="s">
        <v>7797</v>
      </c>
      <c r="D579" t="s">
        <v>2</v>
      </c>
      <c r="E579" t="s">
        <v>2</v>
      </c>
      <c r="F579" t="s">
        <v>2</v>
      </c>
      <c r="G579" t="s">
        <v>3265</v>
      </c>
      <c r="H579" t="b">
        <f>LEN(UDE_Truth[[#This Row],[Position]])=0</f>
        <v>1</v>
      </c>
      <c r="I579" t="b">
        <f>LEN(UDE_Truth[[#This Row],[Institut]])=0</f>
        <v>1</v>
      </c>
      <c r="J579" t="b">
        <f>NOT(OR(ISNUMBER(SEARCH("wiss.",UDE_Truth[[#This Row],[Position]])),ISNUMBER(SEARCH("wissenschaftl",UDE_Truth[[#This Row],[Position]])),ISNUMBER(SEARCH("professor",UDE_Truth[[#This Row],[Position]]))))</f>
        <v>1</v>
      </c>
      <c r="K579" t="b">
        <f>OR(ISNUMBER(SEARCH("sachbearb",UDE_Truth[[#This Row],[Position]])),ISNUMBER(SEARCH("sachgebiet",UDE_Truth[[#This Row],[Position]])))</f>
        <v>0</v>
      </c>
      <c r="L579" t="b">
        <f>ISNUMBER(SEARCH("Universitätsbibliothek",UDE_Truth[[#This Row],[Position]]))</f>
        <v>0</v>
      </c>
      <c r="M579">
        <f>IF(COUNTIF(UDE_Found[Name],UDE_Truth[[#This Row],[Name]])=0,0,1)</f>
        <v>0</v>
      </c>
      <c r="N579">
        <f>IF(OR(UDE_Truth[[#This Row],[ohnePosition]],AND(UDE_Truth[[#This Row],[ohneInstitut]],UDE_Truth[[#This Row],[ohneWissPos]]),UDE_Truth[[#This Row],[Sachbearbeiter]],UDE_Truth[[#This Row],[Bibliothek]]),0,1)</f>
        <v>0</v>
      </c>
      <c r="O579" t="str">
        <f>IF(UDE_Truth[[#This Row],[zählt]],IF(ISBLANK(UDE_Truth[[#This Row],[dochGefundenGrund]]),UDE_Truth[[#This Row],[Gefunden]],1),"")</f>
        <v/>
      </c>
      <c r="P579">
        <f>IF(AND(UDE_Truth[[#This Row],[zähltAuto]],ISBLANK(UDE_Truth[[#This Row],[zähltNichtGrund]])),1,0)</f>
        <v>0</v>
      </c>
    </row>
    <row r="580" spans="1:20" x14ac:dyDescent="0.25">
      <c r="A580">
        <v>57414</v>
      </c>
      <c r="B580" t="s">
        <v>5847</v>
      </c>
      <c r="C580" t="s">
        <v>7798</v>
      </c>
      <c r="D580" t="s">
        <v>7799</v>
      </c>
      <c r="E580" t="s">
        <v>7800</v>
      </c>
      <c r="F580" t="s">
        <v>7801</v>
      </c>
      <c r="G580" t="s">
        <v>36</v>
      </c>
      <c r="H580" t="b">
        <f>LEN(UDE_Truth[[#This Row],[Position]])=0</f>
        <v>0</v>
      </c>
      <c r="I580" t="b">
        <f>LEN(UDE_Truth[[#This Row],[Institut]])=0</f>
        <v>0</v>
      </c>
      <c r="J580" t="b">
        <f>NOT(OR(ISNUMBER(SEARCH("wiss.",UDE_Truth[[#This Row],[Position]])),ISNUMBER(SEARCH("wissenschaftl",UDE_Truth[[#This Row],[Position]])),ISNUMBER(SEARCH("professor",UDE_Truth[[#This Row],[Position]]))))</f>
        <v>0</v>
      </c>
      <c r="K580" t="b">
        <f>OR(ISNUMBER(SEARCH("sachbearb",UDE_Truth[[#This Row],[Position]])),ISNUMBER(SEARCH("sachgebiet",UDE_Truth[[#This Row],[Position]])))</f>
        <v>0</v>
      </c>
      <c r="L580" t="b">
        <f>ISNUMBER(SEARCH("Universitätsbibliothek",UDE_Truth[[#This Row],[Position]]))</f>
        <v>0</v>
      </c>
      <c r="M580">
        <f>IF(COUNTIF(UDE_Found[Name],UDE_Truth[[#This Row],[Name]])=0,0,1)</f>
        <v>1</v>
      </c>
      <c r="N580">
        <f>IF(OR(UDE_Truth[[#This Row],[ohnePosition]],AND(UDE_Truth[[#This Row],[ohneInstitut]],UDE_Truth[[#This Row],[ohneWissPos]]),UDE_Truth[[#This Row],[Sachbearbeiter]],UDE_Truth[[#This Row],[Bibliothek]]),0,1)</f>
        <v>1</v>
      </c>
      <c r="O580">
        <f>IF(UDE_Truth[[#This Row],[zählt]],IF(ISBLANK(UDE_Truth[[#This Row],[dochGefundenGrund]]),UDE_Truth[[#This Row],[Gefunden]],1),"")</f>
        <v>1</v>
      </c>
      <c r="P580">
        <f>IF(AND(UDE_Truth[[#This Row],[zähltAuto]],ISBLANK(UDE_Truth[[#This Row],[zähltNichtGrund]])),1,0)</f>
        <v>1</v>
      </c>
    </row>
    <row r="581" spans="1:20" x14ac:dyDescent="0.25">
      <c r="A581">
        <v>62845</v>
      </c>
      <c r="B581" t="s">
        <v>5857</v>
      </c>
      <c r="C581" t="s">
        <v>5858</v>
      </c>
      <c r="D581" t="s">
        <v>2</v>
      </c>
      <c r="E581" t="s">
        <v>6410</v>
      </c>
      <c r="F581" t="s">
        <v>7802</v>
      </c>
      <c r="G581" t="s">
        <v>2</v>
      </c>
      <c r="H581" t="b">
        <f>LEN(UDE_Truth[[#This Row],[Position]])=0</f>
        <v>0</v>
      </c>
      <c r="I581" t="b">
        <f>LEN(UDE_Truth[[#This Row],[Institut]])=0</f>
        <v>0</v>
      </c>
      <c r="J581" t="b">
        <f>NOT(OR(ISNUMBER(SEARCH("wiss.",UDE_Truth[[#This Row],[Position]])),ISNUMBER(SEARCH("wissenschaftl",UDE_Truth[[#This Row],[Position]])),ISNUMBER(SEARCH("professor",UDE_Truth[[#This Row],[Position]]))))</f>
        <v>1</v>
      </c>
      <c r="K581" t="b">
        <f>OR(ISNUMBER(SEARCH("sachbearb",UDE_Truth[[#This Row],[Position]])),ISNUMBER(SEARCH("sachgebiet",UDE_Truth[[#This Row],[Position]])))</f>
        <v>0</v>
      </c>
      <c r="L581" t="b">
        <f>ISNUMBER(SEARCH("Universitätsbibliothek",UDE_Truth[[#This Row],[Position]]))</f>
        <v>0</v>
      </c>
      <c r="M581">
        <f>IF(COUNTIF(UDE_Found[Name],UDE_Truth[[#This Row],[Name]])=0,0,1)</f>
        <v>1</v>
      </c>
      <c r="N581">
        <f>IF(OR(UDE_Truth[[#This Row],[ohnePosition]],AND(UDE_Truth[[#This Row],[ohneInstitut]],UDE_Truth[[#This Row],[ohneWissPos]]),UDE_Truth[[#This Row],[Sachbearbeiter]],UDE_Truth[[#This Row],[Bibliothek]]),0,1)</f>
        <v>1</v>
      </c>
      <c r="O581">
        <f>IF(UDE_Truth[[#This Row],[zählt]],IF(ISBLANK(UDE_Truth[[#This Row],[dochGefundenGrund]]),UDE_Truth[[#This Row],[Gefunden]],1),"")</f>
        <v>1</v>
      </c>
      <c r="P581">
        <f>IF(AND(UDE_Truth[[#This Row],[zähltAuto]],ISBLANK(UDE_Truth[[#This Row],[zähltNichtGrund]])),1,0)</f>
        <v>1</v>
      </c>
    </row>
    <row r="582" spans="1:20" x14ac:dyDescent="0.25">
      <c r="A582">
        <v>2094</v>
      </c>
      <c r="B582" t="s">
        <v>7803</v>
      </c>
      <c r="C582" t="s">
        <v>7804</v>
      </c>
      <c r="D582" t="s">
        <v>6616</v>
      </c>
      <c r="E582" t="s">
        <v>6617</v>
      </c>
      <c r="F582" t="s">
        <v>6618</v>
      </c>
      <c r="G582" t="s">
        <v>2</v>
      </c>
      <c r="H582" t="b">
        <f>LEN(UDE_Truth[[#This Row],[Position]])=0</f>
        <v>0</v>
      </c>
      <c r="I582" t="b">
        <f>LEN(UDE_Truth[[#This Row],[Institut]])=0</f>
        <v>0</v>
      </c>
      <c r="J582" t="b">
        <f>NOT(OR(ISNUMBER(SEARCH("wiss.",UDE_Truth[[#This Row],[Position]])),ISNUMBER(SEARCH("wissenschaftl",UDE_Truth[[#This Row],[Position]])),ISNUMBER(SEARCH("professor",UDE_Truth[[#This Row],[Position]]))))</f>
        <v>1</v>
      </c>
      <c r="K582" t="b">
        <f>OR(ISNUMBER(SEARCH("sachbearb",UDE_Truth[[#This Row],[Position]])),ISNUMBER(SEARCH("sachgebiet",UDE_Truth[[#This Row],[Position]])))</f>
        <v>0</v>
      </c>
      <c r="L582" t="b">
        <f>ISNUMBER(SEARCH("Universitätsbibliothek",UDE_Truth[[#This Row],[Position]]))</f>
        <v>1</v>
      </c>
      <c r="M582">
        <f>IF(COUNTIF(UDE_Found[Name],UDE_Truth[[#This Row],[Name]])=0,0,1)</f>
        <v>0</v>
      </c>
      <c r="N582">
        <f>IF(OR(UDE_Truth[[#This Row],[ohnePosition]],AND(UDE_Truth[[#This Row],[ohneInstitut]],UDE_Truth[[#This Row],[ohneWissPos]]),UDE_Truth[[#This Row],[Sachbearbeiter]],UDE_Truth[[#This Row],[Bibliothek]]),0,1)</f>
        <v>0</v>
      </c>
      <c r="O582" t="str">
        <f>IF(UDE_Truth[[#This Row],[zählt]],IF(ISBLANK(UDE_Truth[[#This Row],[dochGefundenGrund]]),UDE_Truth[[#This Row],[Gefunden]],1),"")</f>
        <v/>
      </c>
      <c r="P582">
        <f>IF(AND(UDE_Truth[[#This Row],[zähltAuto]],ISBLANK(UDE_Truth[[#This Row],[zähltNichtGrund]])),1,0)</f>
        <v>0</v>
      </c>
    </row>
    <row r="583" spans="1:20" x14ac:dyDescent="0.25">
      <c r="A583">
        <v>5841</v>
      </c>
      <c r="B583" t="s">
        <v>7805</v>
      </c>
      <c r="C583" t="s">
        <v>7806</v>
      </c>
      <c r="D583" t="s">
        <v>2</v>
      </c>
      <c r="E583" t="s">
        <v>2</v>
      </c>
      <c r="F583" t="s">
        <v>2</v>
      </c>
      <c r="G583" t="s">
        <v>0</v>
      </c>
      <c r="H583" t="b">
        <f>LEN(UDE_Truth[[#This Row],[Position]])=0</f>
        <v>1</v>
      </c>
      <c r="I583" t="b">
        <f>LEN(UDE_Truth[[#This Row],[Institut]])=0</f>
        <v>1</v>
      </c>
      <c r="J583" t="b">
        <f>NOT(OR(ISNUMBER(SEARCH("wiss.",UDE_Truth[[#This Row],[Position]])),ISNUMBER(SEARCH("wissenschaftl",UDE_Truth[[#This Row],[Position]])),ISNUMBER(SEARCH("professor",UDE_Truth[[#This Row],[Position]]))))</f>
        <v>1</v>
      </c>
      <c r="K583" t="b">
        <f>OR(ISNUMBER(SEARCH("sachbearb",UDE_Truth[[#This Row],[Position]])),ISNUMBER(SEARCH("sachgebiet",UDE_Truth[[#This Row],[Position]])))</f>
        <v>0</v>
      </c>
      <c r="L583" t="b">
        <f>ISNUMBER(SEARCH("Universitätsbibliothek",UDE_Truth[[#This Row],[Position]]))</f>
        <v>0</v>
      </c>
      <c r="M583">
        <f>IF(COUNTIF(UDE_Found[Name],UDE_Truth[[#This Row],[Name]])=0,0,1)</f>
        <v>0</v>
      </c>
      <c r="N583">
        <f>IF(OR(UDE_Truth[[#This Row],[ohnePosition]],AND(UDE_Truth[[#This Row],[ohneInstitut]],UDE_Truth[[#This Row],[ohneWissPos]]),UDE_Truth[[#This Row],[Sachbearbeiter]],UDE_Truth[[#This Row],[Bibliothek]]),0,1)</f>
        <v>0</v>
      </c>
      <c r="O583" t="str">
        <f>IF(UDE_Truth[[#This Row],[zählt]],IF(ISBLANK(UDE_Truth[[#This Row],[dochGefundenGrund]]),UDE_Truth[[#This Row],[Gefunden]],1),"")</f>
        <v/>
      </c>
      <c r="P583">
        <f>IF(AND(UDE_Truth[[#This Row],[zähltAuto]],ISBLANK(UDE_Truth[[#This Row],[zähltNichtGrund]])),1,0)</f>
        <v>0</v>
      </c>
    </row>
    <row r="584" spans="1:20" x14ac:dyDescent="0.25">
      <c r="A584">
        <v>54155</v>
      </c>
      <c r="B584" t="s">
        <v>7807</v>
      </c>
      <c r="C584" t="s">
        <v>7808</v>
      </c>
      <c r="D584" t="s">
        <v>2</v>
      </c>
      <c r="E584" t="s">
        <v>7809</v>
      </c>
      <c r="F584" t="s">
        <v>2</v>
      </c>
      <c r="G584" t="s">
        <v>36</v>
      </c>
      <c r="H584" t="b">
        <f>LEN(UDE_Truth[[#This Row],[Position]])=0</f>
        <v>1</v>
      </c>
      <c r="I584" t="b">
        <f>LEN(UDE_Truth[[#This Row],[Institut]])=0</f>
        <v>0</v>
      </c>
      <c r="J584" t="b">
        <f>NOT(OR(ISNUMBER(SEARCH("wiss.",UDE_Truth[[#This Row],[Position]])),ISNUMBER(SEARCH("wissenschaftl",UDE_Truth[[#This Row],[Position]])),ISNUMBER(SEARCH("professor",UDE_Truth[[#This Row],[Position]]))))</f>
        <v>1</v>
      </c>
      <c r="K584" t="b">
        <f>OR(ISNUMBER(SEARCH("sachbearb",UDE_Truth[[#This Row],[Position]])),ISNUMBER(SEARCH("sachgebiet",UDE_Truth[[#This Row],[Position]])))</f>
        <v>0</v>
      </c>
      <c r="L584" t="b">
        <f>ISNUMBER(SEARCH("Universitätsbibliothek",UDE_Truth[[#This Row],[Position]]))</f>
        <v>0</v>
      </c>
      <c r="M584">
        <f>IF(COUNTIF(UDE_Found[Name],UDE_Truth[[#This Row],[Name]])=0,0,1)</f>
        <v>0</v>
      </c>
      <c r="N584">
        <f>IF(OR(UDE_Truth[[#This Row],[ohnePosition]],AND(UDE_Truth[[#This Row],[ohneInstitut]],UDE_Truth[[#This Row],[ohneWissPos]]),UDE_Truth[[#This Row],[Sachbearbeiter]],UDE_Truth[[#This Row],[Bibliothek]]),0,1)</f>
        <v>0</v>
      </c>
      <c r="O584" t="str">
        <f>IF(UDE_Truth[[#This Row],[zählt]],IF(ISBLANK(UDE_Truth[[#This Row],[dochGefundenGrund]]),UDE_Truth[[#This Row],[Gefunden]],1),"")</f>
        <v/>
      </c>
      <c r="P584">
        <f>IF(AND(UDE_Truth[[#This Row],[zähltAuto]],ISBLANK(UDE_Truth[[#This Row],[zähltNichtGrund]])),1,0)</f>
        <v>0</v>
      </c>
    </row>
    <row r="585" spans="1:20" x14ac:dyDescent="0.25">
      <c r="A585">
        <v>48398</v>
      </c>
      <c r="B585" t="s">
        <v>7810</v>
      </c>
      <c r="C585" t="s">
        <v>7811</v>
      </c>
      <c r="D585" t="s">
        <v>2</v>
      </c>
      <c r="E585" t="s">
        <v>7812</v>
      </c>
      <c r="F585" t="s">
        <v>2</v>
      </c>
      <c r="G585" t="s">
        <v>2</v>
      </c>
      <c r="H585" t="b">
        <f>LEN(UDE_Truth[[#This Row],[Position]])=0</f>
        <v>1</v>
      </c>
      <c r="I585" t="b">
        <f>LEN(UDE_Truth[[#This Row],[Institut]])=0</f>
        <v>0</v>
      </c>
      <c r="J585" t="b">
        <f>NOT(OR(ISNUMBER(SEARCH("wiss.",UDE_Truth[[#This Row],[Position]])),ISNUMBER(SEARCH("wissenschaftl",UDE_Truth[[#This Row],[Position]])),ISNUMBER(SEARCH("professor",UDE_Truth[[#This Row],[Position]]))))</f>
        <v>1</v>
      </c>
      <c r="K585" t="b">
        <f>OR(ISNUMBER(SEARCH("sachbearb",UDE_Truth[[#This Row],[Position]])),ISNUMBER(SEARCH("sachgebiet",UDE_Truth[[#This Row],[Position]])))</f>
        <v>0</v>
      </c>
      <c r="L585" t="b">
        <f>ISNUMBER(SEARCH("Universitätsbibliothek",UDE_Truth[[#This Row],[Position]]))</f>
        <v>0</v>
      </c>
      <c r="M585">
        <f>IF(COUNTIF(UDE_Found[Name],UDE_Truth[[#This Row],[Name]])=0,0,1)</f>
        <v>0</v>
      </c>
      <c r="N585">
        <f>IF(OR(UDE_Truth[[#This Row],[ohnePosition]],AND(UDE_Truth[[#This Row],[ohneInstitut]],UDE_Truth[[#This Row],[ohneWissPos]]),UDE_Truth[[#This Row],[Sachbearbeiter]],UDE_Truth[[#This Row],[Bibliothek]]),0,1)</f>
        <v>0</v>
      </c>
      <c r="O585" t="str">
        <f>IF(UDE_Truth[[#This Row],[zählt]],IF(ISBLANK(UDE_Truth[[#This Row],[dochGefundenGrund]]),UDE_Truth[[#This Row],[Gefunden]],1),"")</f>
        <v/>
      </c>
      <c r="P585">
        <f>IF(AND(UDE_Truth[[#This Row],[zähltAuto]],ISBLANK(UDE_Truth[[#This Row],[zähltNichtGrund]])),1,0)</f>
        <v>0</v>
      </c>
    </row>
    <row r="586" spans="1:20" x14ac:dyDescent="0.25">
      <c r="A586">
        <v>50354</v>
      </c>
      <c r="B586" t="s">
        <v>7813</v>
      </c>
      <c r="C586" t="s">
        <v>7814</v>
      </c>
      <c r="D586" t="s">
        <v>2</v>
      </c>
      <c r="E586" t="s">
        <v>2</v>
      </c>
      <c r="F586" t="s">
        <v>2</v>
      </c>
      <c r="G586" t="s">
        <v>7815</v>
      </c>
      <c r="H586" t="b">
        <f>LEN(UDE_Truth[[#This Row],[Position]])=0</f>
        <v>1</v>
      </c>
      <c r="I586" t="b">
        <f>LEN(UDE_Truth[[#This Row],[Institut]])=0</f>
        <v>1</v>
      </c>
      <c r="J586" t="b">
        <f>NOT(OR(ISNUMBER(SEARCH("wiss.",UDE_Truth[[#This Row],[Position]])),ISNUMBER(SEARCH("wissenschaftl",UDE_Truth[[#This Row],[Position]])),ISNUMBER(SEARCH("professor",UDE_Truth[[#This Row],[Position]]))))</f>
        <v>1</v>
      </c>
      <c r="K586" t="b">
        <f>OR(ISNUMBER(SEARCH("sachbearb",UDE_Truth[[#This Row],[Position]])),ISNUMBER(SEARCH("sachgebiet",UDE_Truth[[#This Row],[Position]])))</f>
        <v>0</v>
      </c>
      <c r="L586" t="b">
        <f>ISNUMBER(SEARCH("Universitätsbibliothek",UDE_Truth[[#This Row],[Position]]))</f>
        <v>0</v>
      </c>
      <c r="M586">
        <f>IF(COUNTIF(UDE_Found[Name],UDE_Truth[[#This Row],[Name]])=0,0,1)</f>
        <v>0</v>
      </c>
      <c r="N586">
        <f>IF(OR(UDE_Truth[[#This Row],[ohnePosition]],AND(UDE_Truth[[#This Row],[ohneInstitut]],UDE_Truth[[#This Row],[ohneWissPos]]),UDE_Truth[[#This Row],[Sachbearbeiter]],UDE_Truth[[#This Row],[Bibliothek]]),0,1)</f>
        <v>0</v>
      </c>
      <c r="O586" t="str">
        <f>IF(UDE_Truth[[#This Row],[zählt]],IF(ISBLANK(UDE_Truth[[#This Row],[dochGefundenGrund]]),UDE_Truth[[#This Row],[Gefunden]],1),"")</f>
        <v/>
      </c>
      <c r="P586">
        <f>IF(AND(UDE_Truth[[#This Row],[zähltAuto]],ISBLANK(UDE_Truth[[#This Row],[zähltNichtGrund]])),1,0)</f>
        <v>0</v>
      </c>
    </row>
    <row r="587" spans="1:20" x14ac:dyDescent="0.25">
      <c r="A587">
        <v>47199</v>
      </c>
      <c r="B587" t="s">
        <v>5867</v>
      </c>
      <c r="C587" t="s">
        <v>7816</v>
      </c>
      <c r="D587" t="s">
        <v>7817</v>
      </c>
      <c r="E587" t="s">
        <v>6641</v>
      </c>
      <c r="F587" t="s">
        <v>7818</v>
      </c>
      <c r="G587" t="s">
        <v>80</v>
      </c>
      <c r="H587" t="b">
        <f>LEN(UDE_Truth[[#This Row],[Position]])=0</f>
        <v>0</v>
      </c>
      <c r="I587" t="b">
        <f>LEN(UDE_Truth[[#This Row],[Institut]])=0</f>
        <v>0</v>
      </c>
      <c r="J587" t="b">
        <f>NOT(OR(ISNUMBER(SEARCH("wiss.",UDE_Truth[[#This Row],[Position]])),ISNUMBER(SEARCH("wissenschaftl",UDE_Truth[[#This Row],[Position]])),ISNUMBER(SEARCH("professor",UDE_Truth[[#This Row],[Position]]))))</f>
        <v>0</v>
      </c>
      <c r="K587" t="b">
        <f>OR(ISNUMBER(SEARCH("sachbearb",UDE_Truth[[#This Row],[Position]])),ISNUMBER(SEARCH("sachgebiet",UDE_Truth[[#This Row],[Position]])))</f>
        <v>0</v>
      </c>
      <c r="L587" t="b">
        <f>ISNUMBER(SEARCH("Universitätsbibliothek",UDE_Truth[[#This Row],[Position]]))</f>
        <v>0</v>
      </c>
      <c r="M587">
        <f>IF(COUNTIF(UDE_Found[Name],UDE_Truth[[#This Row],[Name]])=0,0,1)</f>
        <v>1</v>
      </c>
      <c r="N587">
        <f>IF(OR(UDE_Truth[[#This Row],[ohnePosition]],AND(UDE_Truth[[#This Row],[ohneInstitut]],UDE_Truth[[#This Row],[ohneWissPos]]),UDE_Truth[[#This Row],[Sachbearbeiter]],UDE_Truth[[#This Row],[Bibliothek]]),0,1)</f>
        <v>1</v>
      </c>
      <c r="O587">
        <f>IF(UDE_Truth[[#This Row],[zählt]],IF(ISBLANK(UDE_Truth[[#This Row],[dochGefundenGrund]]),UDE_Truth[[#This Row],[Gefunden]],1),"")</f>
        <v>1</v>
      </c>
      <c r="P587">
        <f>IF(AND(UDE_Truth[[#This Row],[zähltAuto]],ISBLANK(UDE_Truth[[#This Row],[zähltNichtGrund]])),1,0)</f>
        <v>1</v>
      </c>
    </row>
    <row r="588" spans="1:20" x14ac:dyDescent="0.25">
      <c r="A588">
        <v>61348</v>
      </c>
      <c r="B588" t="s">
        <v>7819</v>
      </c>
      <c r="C588" t="s">
        <v>7820</v>
      </c>
      <c r="D588" t="s">
        <v>2</v>
      </c>
      <c r="E588" t="s">
        <v>7310</v>
      </c>
      <c r="F588" t="s">
        <v>7311</v>
      </c>
      <c r="G588" t="s">
        <v>2</v>
      </c>
      <c r="H588" t="b">
        <f>LEN(UDE_Truth[[#This Row],[Position]])=0</f>
        <v>0</v>
      </c>
      <c r="I588" t="b">
        <f>LEN(UDE_Truth[[#This Row],[Institut]])=0</f>
        <v>0</v>
      </c>
      <c r="J588" t="b">
        <f>NOT(OR(ISNUMBER(SEARCH("wiss.",UDE_Truth[[#This Row],[Position]])),ISNUMBER(SEARCH("wissenschaftl",UDE_Truth[[#This Row],[Position]])),ISNUMBER(SEARCH("professor",UDE_Truth[[#This Row],[Position]]))))</f>
        <v>0</v>
      </c>
      <c r="K588" t="b">
        <f>OR(ISNUMBER(SEARCH("sachbearb",UDE_Truth[[#This Row],[Position]])),ISNUMBER(SEARCH("sachgebiet",UDE_Truth[[#This Row],[Position]])))</f>
        <v>0</v>
      </c>
      <c r="L588" t="b">
        <f>ISNUMBER(SEARCH("Universitätsbibliothek",UDE_Truth[[#This Row],[Position]]))</f>
        <v>0</v>
      </c>
      <c r="M588">
        <f>IF(COUNTIF(UDE_Found[Name],UDE_Truth[[#This Row],[Name]])=0,0,1)</f>
        <v>0</v>
      </c>
      <c r="N588">
        <f>IF(OR(UDE_Truth[[#This Row],[ohnePosition]],AND(UDE_Truth[[#This Row],[ohneInstitut]],UDE_Truth[[#This Row],[ohneWissPos]]),UDE_Truth[[#This Row],[Sachbearbeiter]],UDE_Truth[[#This Row],[Bibliothek]]),0,1)</f>
        <v>1</v>
      </c>
      <c r="O588">
        <f>IF(UDE_Truth[[#This Row],[zählt]],IF(ISBLANK(UDE_Truth[[#This Row],[dochGefundenGrund]]),UDE_Truth[[#This Row],[Gefunden]],1),"")</f>
        <v>0</v>
      </c>
      <c r="P588">
        <f>IF(AND(UDE_Truth[[#This Row],[zähltAuto]],ISBLANK(UDE_Truth[[#This Row],[zähltNichtGrund]])),1,0)</f>
        <v>1</v>
      </c>
      <c r="S588" t="s">
        <v>8266</v>
      </c>
      <c r="T588" t="s">
        <v>8318</v>
      </c>
    </row>
    <row r="589" spans="1:20" x14ac:dyDescent="0.25">
      <c r="A589">
        <v>63015</v>
      </c>
      <c r="B589" t="s">
        <v>5873</v>
      </c>
      <c r="C589" t="s">
        <v>7821</v>
      </c>
      <c r="D589" t="s">
        <v>2</v>
      </c>
      <c r="E589" t="s">
        <v>6410</v>
      </c>
      <c r="F589" t="s">
        <v>7822</v>
      </c>
      <c r="G589" t="s">
        <v>80</v>
      </c>
      <c r="H589" t="b">
        <f>LEN(UDE_Truth[[#This Row],[Position]])=0</f>
        <v>0</v>
      </c>
      <c r="I589" t="b">
        <f>LEN(UDE_Truth[[#This Row],[Institut]])=0</f>
        <v>0</v>
      </c>
      <c r="J589" t="b">
        <f>NOT(OR(ISNUMBER(SEARCH("wiss.",UDE_Truth[[#This Row],[Position]])),ISNUMBER(SEARCH("wissenschaftl",UDE_Truth[[#This Row],[Position]])),ISNUMBER(SEARCH("professor",UDE_Truth[[#This Row],[Position]]))))</f>
        <v>0</v>
      </c>
      <c r="K589" t="b">
        <f>OR(ISNUMBER(SEARCH("sachbearb",UDE_Truth[[#This Row],[Position]])),ISNUMBER(SEARCH("sachgebiet",UDE_Truth[[#This Row],[Position]])))</f>
        <v>0</v>
      </c>
      <c r="L589" t="b">
        <f>ISNUMBER(SEARCH("Universitätsbibliothek",UDE_Truth[[#This Row],[Position]]))</f>
        <v>0</v>
      </c>
      <c r="M589">
        <f>IF(COUNTIF(UDE_Found[Name],UDE_Truth[[#This Row],[Name]])=0,0,1)</f>
        <v>1</v>
      </c>
      <c r="N589">
        <f>IF(OR(UDE_Truth[[#This Row],[ohnePosition]],AND(UDE_Truth[[#This Row],[ohneInstitut]],UDE_Truth[[#This Row],[ohneWissPos]]),UDE_Truth[[#This Row],[Sachbearbeiter]],UDE_Truth[[#This Row],[Bibliothek]]),0,1)</f>
        <v>1</v>
      </c>
      <c r="O589">
        <f>IF(UDE_Truth[[#This Row],[zählt]],IF(ISBLANK(UDE_Truth[[#This Row],[dochGefundenGrund]]),UDE_Truth[[#This Row],[Gefunden]],1),"")</f>
        <v>1</v>
      </c>
      <c r="P589">
        <f>IF(AND(UDE_Truth[[#This Row],[zähltAuto]],ISBLANK(UDE_Truth[[#This Row],[zähltNichtGrund]])),1,0)</f>
        <v>1</v>
      </c>
    </row>
    <row r="590" spans="1:20" x14ac:dyDescent="0.25">
      <c r="A590">
        <v>13549</v>
      </c>
      <c r="B590" t="s">
        <v>5874</v>
      </c>
      <c r="C590" t="s">
        <v>7823</v>
      </c>
      <c r="D590" t="s">
        <v>7824</v>
      </c>
      <c r="E590" t="s">
        <v>2</v>
      </c>
      <c r="F590" t="s">
        <v>7825</v>
      </c>
      <c r="G590" t="s">
        <v>2019</v>
      </c>
      <c r="H590" t="b">
        <f>LEN(UDE_Truth[[#This Row],[Position]])=0</f>
        <v>0</v>
      </c>
      <c r="I590" t="b">
        <f>LEN(UDE_Truth[[#This Row],[Institut]])=0</f>
        <v>1</v>
      </c>
      <c r="J590" t="b">
        <f>NOT(OR(ISNUMBER(SEARCH("wiss.",UDE_Truth[[#This Row],[Position]])),ISNUMBER(SEARCH("wissenschaftl",UDE_Truth[[#This Row],[Position]])),ISNUMBER(SEARCH("professor",UDE_Truth[[#This Row],[Position]]))))</f>
        <v>0</v>
      </c>
      <c r="K590" t="b">
        <f>OR(ISNUMBER(SEARCH("sachbearb",UDE_Truth[[#This Row],[Position]])),ISNUMBER(SEARCH("sachgebiet",UDE_Truth[[#This Row],[Position]])))</f>
        <v>0</v>
      </c>
      <c r="L590" t="b">
        <f>ISNUMBER(SEARCH("Universitätsbibliothek",UDE_Truth[[#This Row],[Position]]))</f>
        <v>0</v>
      </c>
      <c r="M590">
        <f>IF(COUNTIF(UDE_Found[Name],UDE_Truth[[#This Row],[Name]])=0,0,1)</f>
        <v>1</v>
      </c>
      <c r="N590">
        <f>IF(OR(UDE_Truth[[#This Row],[ohnePosition]],AND(UDE_Truth[[#This Row],[ohneInstitut]],UDE_Truth[[#This Row],[ohneWissPos]]),UDE_Truth[[#This Row],[Sachbearbeiter]],UDE_Truth[[#This Row],[Bibliothek]]),0,1)</f>
        <v>1</v>
      </c>
      <c r="O590">
        <f>IF(UDE_Truth[[#This Row],[zählt]],IF(ISBLANK(UDE_Truth[[#This Row],[dochGefundenGrund]]),UDE_Truth[[#This Row],[Gefunden]],1),"")</f>
        <v>1</v>
      </c>
      <c r="P590">
        <f>IF(AND(UDE_Truth[[#This Row],[zähltAuto]],ISBLANK(UDE_Truth[[#This Row],[zähltNichtGrund]])),1,0)</f>
        <v>1</v>
      </c>
    </row>
    <row r="591" spans="1:20" x14ac:dyDescent="0.25">
      <c r="A591">
        <v>59664</v>
      </c>
      <c r="B591" t="s">
        <v>7826</v>
      </c>
      <c r="C591" t="s">
        <v>7827</v>
      </c>
      <c r="D591" t="s">
        <v>2</v>
      </c>
      <c r="E591" t="s">
        <v>6234</v>
      </c>
      <c r="F591" t="s">
        <v>7828</v>
      </c>
      <c r="G591" t="s">
        <v>2</v>
      </c>
      <c r="H591" t="b">
        <f>LEN(UDE_Truth[[#This Row],[Position]])=0</f>
        <v>0</v>
      </c>
      <c r="I591" t="b">
        <f>LEN(UDE_Truth[[#This Row],[Institut]])=0</f>
        <v>0</v>
      </c>
      <c r="J591" t="b">
        <f>NOT(OR(ISNUMBER(SEARCH("wiss.",UDE_Truth[[#This Row],[Position]])),ISNUMBER(SEARCH("wissenschaftl",UDE_Truth[[#This Row],[Position]])),ISNUMBER(SEARCH("professor",UDE_Truth[[#This Row],[Position]]))))</f>
        <v>0</v>
      </c>
      <c r="K591" t="b">
        <f>OR(ISNUMBER(SEARCH("sachbearb",UDE_Truth[[#This Row],[Position]])),ISNUMBER(SEARCH("sachgebiet",UDE_Truth[[#This Row],[Position]])))</f>
        <v>0</v>
      </c>
      <c r="L591" t="b">
        <f>ISNUMBER(SEARCH("Universitätsbibliothek",UDE_Truth[[#This Row],[Position]]))</f>
        <v>0</v>
      </c>
      <c r="M591">
        <f>IF(COUNTIF(UDE_Found[Name],UDE_Truth[[#This Row],[Name]])=0,0,1)</f>
        <v>0</v>
      </c>
      <c r="N591">
        <f>IF(OR(UDE_Truth[[#This Row],[ohnePosition]],AND(UDE_Truth[[#This Row],[ohneInstitut]],UDE_Truth[[#This Row],[ohneWissPos]]),UDE_Truth[[#This Row],[Sachbearbeiter]],UDE_Truth[[#This Row],[Bibliothek]]),0,1)</f>
        <v>1</v>
      </c>
      <c r="O591">
        <f>IF(UDE_Truth[[#This Row],[zählt]],IF(ISBLANK(UDE_Truth[[#This Row],[dochGefundenGrund]]),UDE_Truth[[#This Row],[Gefunden]],1),"")</f>
        <v>0</v>
      </c>
      <c r="P591">
        <f>IF(AND(UDE_Truth[[#This Row],[zähltAuto]],ISBLANK(UDE_Truth[[#This Row],[zähltNichtGrund]])),1,0)</f>
        <v>1</v>
      </c>
      <c r="S591" t="s">
        <v>8352</v>
      </c>
      <c r="T591" t="s">
        <v>5880</v>
      </c>
    </row>
    <row r="592" spans="1:20" x14ac:dyDescent="0.25">
      <c r="A592">
        <v>62757</v>
      </c>
      <c r="B592" t="s">
        <v>5888</v>
      </c>
      <c r="C592" t="s">
        <v>5889</v>
      </c>
      <c r="D592" t="s">
        <v>7829</v>
      </c>
      <c r="E592" t="s">
        <v>6635</v>
      </c>
      <c r="F592" t="s">
        <v>7717</v>
      </c>
      <c r="G592" t="s">
        <v>80</v>
      </c>
      <c r="H592" t="b">
        <f>LEN(UDE_Truth[[#This Row],[Position]])=0</f>
        <v>0</v>
      </c>
      <c r="I592" t="b">
        <f>LEN(UDE_Truth[[#This Row],[Institut]])=0</f>
        <v>0</v>
      </c>
      <c r="J592" t="b">
        <f>NOT(OR(ISNUMBER(SEARCH("wiss.",UDE_Truth[[#This Row],[Position]])),ISNUMBER(SEARCH("wissenschaftl",UDE_Truth[[#This Row],[Position]])),ISNUMBER(SEARCH("professor",UDE_Truth[[#This Row],[Position]]))))</f>
        <v>0</v>
      </c>
      <c r="K592" t="b">
        <f>OR(ISNUMBER(SEARCH("sachbearb",UDE_Truth[[#This Row],[Position]])),ISNUMBER(SEARCH("sachgebiet",UDE_Truth[[#This Row],[Position]])))</f>
        <v>0</v>
      </c>
      <c r="L592" t="b">
        <f>ISNUMBER(SEARCH("Universitätsbibliothek",UDE_Truth[[#This Row],[Position]]))</f>
        <v>0</v>
      </c>
      <c r="M592">
        <f>IF(COUNTIF(UDE_Found[Name],UDE_Truth[[#This Row],[Name]])=0,0,1)</f>
        <v>1</v>
      </c>
      <c r="N592">
        <f>IF(OR(UDE_Truth[[#This Row],[ohnePosition]],AND(UDE_Truth[[#This Row],[ohneInstitut]],UDE_Truth[[#This Row],[ohneWissPos]]),UDE_Truth[[#This Row],[Sachbearbeiter]],UDE_Truth[[#This Row],[Bibliothek]]),0,1)</f>
        <v>1</v>
      </c>
      <c r="O592">
        <f>IF(UDE_Truth[[#This Row],[zählt]],IF(ISBLANK(UDE_Truth[[#This Row],[dochGefundenGrund]]),UDE_Truth[[#This Row],[Gefunden]],1),"")</f>
        <v>1</v>
      </c>
      <c r="P592">
        <f>IF(AND(UDE_Truth[[#This Row],[zähltAuto]],ISBLANK(UDE_Truth[[#This Row],[zähltNichtGrund]])),1,0)</f>
        <v>1</v>
      </c>
    </row>
    <row r="593" spans="1:20" x14ac:dyDescent="0.25">
      <c r="A593">
        <v>55329</v>
      </c>
      <c r="B593" t="s">
        <v>5892</v>
      </c>
      <c r="C593" t="s">
        <v>5893</v>
      </c>
      <c r="D593" t="s">
        <v>7115</v>
      </c>
      <c r="E593" t="s">
        <v>7116</v>
      </c>
      <c r="F593" t="s">
        <v>7830</v>
      </c>
      <c r="G593" t="s">
        <v>191</v>
      </c>
      <c r="H593" t="b">
        <f>LEN(UDE_Truth[[#This Row],[Position]])=0</f>
        <v>0</v>
      </c>
      <c r="I593" t="b">
        <f>LEN(UDE_Truth[[#This Row],[Institut]])=0</f>
        <v>0</v>
      </c>
      <c r="J593" t="b">
        <f>NOT(OR(ISNUMBER(SEARCH("wiss.",UDE_Truth[[#This Row],[Position]])),ISNUMBER(SEARCH("wissenschaftl",UDE_Truth[[#This Row],[Position]])),ISNUMBER(SEARCH("professor",UDE_Truth[[#This Row],[Position]]))))</f>
        <v>0</v>
      </c>
      <c r="K593" t="b">
        <f>OR(ISNUMBER(SEARCH("sachbearb",UDE_Truth[[#This Row],[Position]])),ISNUMBER(SEARCH("sachgebiet",UDE_Truth[[#This Row],[Position]])))</f>
        <v>0</v>
      </c>
      <c r="L593" t="b">
        <f>ISNUMBER(SEARCH("Universitätsbibliothek",UDE_Truth[[#This Row],[Position]]))</f>
        <v>0</v>
      </c>
      <c r="M593">
        <f>IF(COUNTIF(UDE_Found[Name],UDE_Truth[[#This Row],[Name]])=0,0,1)</f>
        <v>1</v>
      </c>
      <c r="N593">
        <f>IF(OR(UDE_Truth[[#This Row],[ohnePosition]],AND(UDE_Truth[[#This Row],[ohneInstitut]],UDE_Truth[[#This Row],[ohneWissPos]]),UDE_Truth[[#This Row],[Sachbearbeiter]],UDE_Truth[[#This Row],[Bibliothek]]),0,1)</f>
        <v>1</v>
      </c>
      <c r="O593">
        <f>IF(UDE_Truth[[#This Row],[zählt]],IF(ISBLANK(UDE_Truth[[#This Row],[dochGefundenGrund]]),UDE_Truth[[#This Row],[Gefunden]],1),"")</f>
        <v>1</v>
      </c>
      <c r="P593">
        <f>IF(AND(UDE_Truth[[#This Row],[zähltAuto]],ISBLANK(UDE_Truth[[#This Row],[zähltNichtGrund]])),1,0)</f>
        <v>1</v>
      </c>
    </row>
    <row r="594" spans="1:20" x14ac:dyDescent="0.25">
      <c r="A594">
        <v>57400</v>
      </c>
      <c r="B594" t="s">
        <v>5896</v>
      </c>
      <c r="C594" t="s">
        <v>7831</v>
      </c>
      <c r="D594" t="s">
        <v>2</v>
      </c>
      <c r="E594" t="s">
        <v>7832</v>
      </c>
      <c r="F594" t="s">
        <v>7833</v>
      </c>
      <c r="G594" t="s">
        <v>0</v>
      </c>
      <c r="H594" t="b">
        <f>LEN(UDE_Truth[[#This Row],[Position]])=0</f>
        <v>0</v>
      </c>
      <c r="I594" t="b">
        <f>LEN(UDE_Truth[[#This Row],[Institut]])=0</f>
        <v>0</v>
      </c>
      <c r="J594" t="b">
        <f>NOT(OR(ISNUMBER(SEARCH("wiss.",UDE_Truth[[#This Row],[Position]])),ISNUMBER(SEARCH("wissenschaftl",UDE_Truth[[#This Row],[Position]])),ISNUMBER(SEARCH("professor",UDE_Truth[[#This Row],[Position]]))))</f>
        <v>0</v>
      </c>
      <c r="K594" t="b">
        <f>OR(ISNUMBER(SEARCH("sachbearb",UDE_Truth[[#This Row],[Position]])),ISNUMBER(SEARCH("sachgebiet",UDE_Truth[[#This Row],[Position]])))</f>
        <v>0</v>
      </c>
      <c r="L594" t="b">
        <f>ISNUMBER(SEARCH("Universitätsbibliothek",UDE_Truth[[#This Row],[Position]]))</f>
        <v>0</v>
      </c>
      <c r="M594">
        <f>IF(COUNTIF(UDE_Found[Name],UDE_Truth[[#This Row],[Name]])=0,0,1)</f>
        <v>1</v>
      </c>
      <c r="N594">
        <f>IF(OR(UDE_Truth[[#This Row],[ohnePosition]],AND(UDE_Truth[[#This Row],[ohneInstitut]],UDE_Truth[[#This Row],[ohneWissPos]]),UDE_Truth[[#This Row],[Sachbearbeiter]],UDE_Truth[[#This Row],[Bibliothek]]),0,1)</f>
        <v>1</v>
      </c>
      <c r="O594">
        <f>IF(UDE_Truth[[#This Row],[zählt]],IF(ISBLANK(UDE_Truth[[#This Row],[dochGefundenGrund]]),UDE_Truth[[#This Row],[Gefunden]],1),"")</f>
        <v>1</v>
      </c>
      <c r="P594">
        <f>IF(AND(UDE_Truth[[#This Row],[zähltAuto]],ISBLANK(UDE_Truth[[#This Row],[zähltNichtGrund]])),1,0)</f>
        <v>1</v>
      </c>
    </row>
    <row r="595" spans="1:20" x14ac:dyDescent="0.25">
      <c r="A595">
        <v>62776</v>
      </c>
      <c r="B595" t="s">
        <v>7834</v>
      </c>
      <c r="C595" t="s">
        <v>7835</v>
      </c>
      <c r="D595" t="s">
        <v>2</v>
      </c>
      <c r="E595" t="s">
        <v>2</v>
      </c>
      <c r="F595" t="s">
        <v>6589</v>
      </c>
      <c r="G595" t="s">
        <v>2</v>
      </c>
      <c r="H595" t="b">
        <f>LEN(UDE_Truth[[#This Row],[Position]])=0</f>
        <v>0</v>
      </c>
      <c r="I595" t="b">
        <f>LEN(UDE_Truth[[#This Row],[Institut]])=0</f>
        <v>1</v>
      </c>
      <c r="J595" t="b">
        <f>NOT(OR(ISNUMBER(SEARCH("wiss.",UDE_Truth[[#This Row],[Position]])),ISNUMBER(SEARCH("wissenschaftl",UDE_Truth[[#This Row],[Position]])),ISNUMBER(SEARCH("professor",UDE_Truth[[#This Row],[Position]]))))</f>
        <v>0</v>
      </c>
      <c r="K595" t="b">
        <f>OR(ISNUMBER(SEARCH("sachbearb",UDE_Truth[[#This Row],[Position]])),ISNUMBER(SEARCH("sachgebiet",UDE_Truth[[#This Row],[Position]])))</f>
        <v>0</v>
      </c>
      <c r="L595" t="b">
        <f>ISNUMBER(SEARCH("Universitätsbibliothek",UDE_Truth[[#This Row],[Position]]))</f>
        <v>0</v>
      </c>
      <c r="M595">
        <f>IF(COUNTIF(UDE_Found[Name],UDE_Truth[[#This Row],[Name]])=0,0,1)</f>
        <v>0</v>
      </c>
      <c r="N595">
        <f>IF(OR(UDE_Truth[[#This Row],[ohnePosition]],AND(UDE_Truth[[#This Row],[ohneInstitut]],UDE_Truth[[#This Row],[ohneWissPos]]),UDE_Truth[[#This Row],[Sachbearbeiter]],UDE_Truth[[#This Row],[Bibliothek]]),0,1)</f>
        <v>1</v>
      </c>
      <c r="O595" t="str">
        <f>IF(UDE_Truth[[#This Row],[zählt]],IF(ISBLANK(UDE_Truth[[#This Row],[dochGefundenGrund]]),UDE_Truth[[#This Row],[Gefunden]],1),"")</f>
        <v/>
      </c>
      <c r="P595">
        <f>IF(AND(UDE_Truth[[#This Row],[zähltAuto]],ISBLANK(UDE_Truth[[#This Row],[zähltNichtGrund]])),1,0)</f>
        <v>0</v>
      </c>
      <c r="Q595" t="s">
        <v>6508</v>
      </c>
      <c r="T595" t="s">
        <v>5363</v>
      </c>
    </row>
    <row r="596" spans="1:20" x14ac:dyDescent="0.25">
      <c r="A596">
        <v>58374</v>
      </c>
      <c r="B596" t="s">
        <v>7836</v>
      </c>
      <c r="C596" t="s">
        <v>7837</v>
      </c>
      <c r="D596" t="s">
        <v>7838</v>
      </c>
      <c r="E596" t="s">
        <v>7839</v>
      </c>
      <c r="F596" t="s">
        <v>7840</v>
      </c>
      <c r="G596" t="s">
        <v>103</v>
      </c>
      <c r="H596" t="b">
        <f>LEN(UDE_Truth[[#This Row],[Position]])=0</f>
        <v>0</v>
      </c>
      <c r="I596" t="b">
        <f>LEN(UDE_Truth[[#This Row],[Institut]])=0</f>
        <v>0</v>
      </c>
      <c r="J596" t="b">
        <f>NOT(OR(ISNUMBER(SEARCH("wiss.",UDE_Truth[[#This Row],[Position]])),ISNUMBER(SEARCH("wissenschaftl",UDE_Truth[[#This Row],[Position]])),ISNUMBER(SEARCH("professor",UDE_Truth[[#This Row],[Position]]))))</f>
        <v>0</v>
      </c>
      <c r="K596" t="b">
        <f>OR(ISNUMBER(SEARCH("sachbearb",UDE_Truth[[#This Row],[Position]])),ISNUMBER(SEARCH("sachgebiet",UDE_Truth[[#This Row],[Position]])))</f>
        <v>0</v>
      </c>
      <c r="L596" t="b">
        <f>ISNUMBER(SEARCH("Universitätsbibliothek",UDE_Truth[[#This Row],[Position]]))</f>
        <v>0</v>
      </c>
      <c r="M596">
        <f>IF(COUNTIF(UDE_Found[Name],UDE_Truth[[#This Row],[Name]])=0,0,1)</f>
        <v>0</v>
      </c>
      <c r="N596">
        <f>IF(OR(UDE_Truth[[#This Row],[ohnePosition]],AND(UDE_Truth[[#This Row],[ohneInstitut]],UDE_Truth[[#This Row],[ohneWissPos]]),UDE_Truth[[#This Row],[Sachbearbeiter]],UDE_Truth[[#This Row],[Bibliothek]]),0,1)</f>
        <v>1</v>
      </c>
      <c r="O596" t="str">
        <f>IF(UDE_Truth[[#This Row],[zählt]],IF(ISBLANK(UDE_Truth[[#This Row],[dochGefundenGrund]]),UDE_Truth[[#This Row],[Gefunden]],1),"")</f>
        <v/>
      </c>
      <c r="P596">
        <f>IF(AND(UDE_Truth[[#This Row],[zähltAuto]],ISBLANK(UDE_Truth[[#This Row],[zähltNichtGrund]])),1,0)</f>
        <v>0</v>
      </c>
      <c r="Q596" t="s">
        <v>8274</v>
      </c>
    </row>
    <row r="597" spans="1:20" x14ac:dyDescent="0.25">
      <c r="A597">
        <v>50789</v>
      </c>
      <c r="B597" t="s">
        <v>5905</v>
      </c>
      <c r="C597" t="s">
        <v>7841</v>
      </c>
      <c r="D597" t="s">
        <v>7842</v>
      </c>
      <c r="E597" t="s">
        <v>6430</v>
      </c>
      <c r="F597" t="s">
        <v>2</v>
      </c>
      <c r="G597" t="s">
        <v>2</v>
      </c>
      <c r="H597" t="b">
        <f>LEN(UDE_Truth[[#This Row],[Position]])=0</f>
        <v>1</v>
      </c>
      <c r="I597" t="b">
        <f>LEN(UDE_Truth[[#This Row],[Institut]])=0</f>
        <v>0</v>
      </c>
      <c r="J597" t="b">
        <f>NOT(OR(ISNUMBER(SEARCH("wiss.",UDE_Truth[[#This Row],[Position]])),ISNUMBER(SEARCH("wissenschaftl",UDE_Truth[[#This Row],[Position]])),ISNUMBER(SEARCH("professor",UDE_Truth[[#This Row],[Position]]))))</f>
        <v>1</v>
      </c>
      <c r="K597" t="b">
        <f>OR(ISNUMBER(SEARCH("sachbearb",UDE_Truth[[#This Row],[Position]])),ISNUMBER(SEARCH("sachgebiet",UDE_Truth[[#This Row],[Position]])))</f>
        <v>0</v>
      </c>
      <c r="L597" t="b">
        <f>ISNUMBER(SEARCH("Universitätsbibliothek",UDE_Truth[[#This Row],[Position]]))</f>
        <v>0</v>
      </c>
      <c r="M597">
        <f>IF(COUNTIF(UDE_Found[Name],UDE_Truth[[#This Row],[Name]])=0,0,1)</f>
        <v>1</v>
      </c>
      <c r="N597">
        <f>IF(OR(UDE_Truth[[#This Row],[ohnePosition]],AND(UDE_Truth[[#This Row],[ohneInstitut]],UDE_Truth[[#This Row],[ohneWissPos]]),UDE_Truth[[#This Row],[Sachbearbeiter]],UDE_Truth[[#This Row],[Bibliothek]]),0,1)</f>
        <v>0</v>
      </c>
      <c r="O597" t="str">
        <f>IF(UDE_Truth[[#This Row],[zählt]],IF(ISBLANK(UDE_Truth[[#This Row],[dochGefundenGrund]]),UDE_Truth[[#This Row],[Gefunden]],1),"")</f>
        <v/>
      </c>
      <c r="P597">
        <f>IF(AND(UDE_Truth[[#This Row],[zähltAuto]],ISBLANK(UDE_Truth[[#This Row],[zähltNichtGrund]])),1,0)</f>
        <v>0</v>
      </c>
    </row>
    <row r="598" spans="1:20" x14ac:dyDescent="0.25">
      <c r="A598">
        <v>62368</v>
      </c>
      <c r="B598" t="s">
        <v>5930</v>
      </c>
      <c r="C598" t="s">
        <v>7843</v>
      </c>
      <c r="D598" t="s">
        <v>2</v>
      </c>
      <c r="E598" t="s">
        <v>6306</v>
      </c>
      <c r="F598" t="s">
        <v>7844</v>
      </c>
      <c r="G598" t="s">
        <v>7845</v>
      </c>
      <c r="H598" t="b">
        <f>LEN(UDE_Truth[[#This Row],[Position]])=0</f>
        <v>0</v>
      </c>
      <c r="I598" t="b">
        <f>LEN(UDE_Truth[[#This Row],[Institut]])=0</f>
        <v>0</v>
      </c>
      <c r="J598" t="b">
        <f>NOT(OR(ISNUMBER(SEARCH("wiss.",UDE_Truth[[#This Row],[Position]])),ISNUMBER(SEARCH("wissenschaftl",UDE_Truth[[#This Row],[Position]])),ISNUMBER(SEARCH("professor",UDE_Truth[[#This Row],[Position]]))))</f>
        <v>0</v>
      </c>
      <c r="K598" t="b">
        <f>OR(ISNUMBER(SEARCH("sachbearb",UDE_Truth[[#This Row],[Position]])),ISNUMBER(SEARCH("sachgebiet",UDE_Truth[[#This Row],[Position]])))</f>
        <v>0</v>
      </c>
      <c r="L598" t="b">
        <f>ISNUMBER(SEARCH("Universitätsbibliothek",UDE_Truth[[#This Row],[Position]]))</f>
        <v>0</v>
      </c>
      <c r="M598">
        <f>IF(COUNTIF(UDE_Found[Name],UDE_Truth[[#This Row],[Name]])=0,0,1)</f>
        <v>1</v>
      </c>
      <c r="N598">
        <f>IF(OR(UDE_Truth[[#This Row],[ohnePosition]],AND(UDE_Truth[[#This Row],[ohneInstitut]],UDE_Truth[[#This Row],[ohneWissPos]]),UDE_Truth[[#This Row],[Sachbearbeiter]],UDE_Truth[[#This Row],[Bibliothek]]),0,1)</f>
        <v>1</v>
      </c>
      <c r="O598">
        <f>IF(UDE_Truth[[#This Row],[zählt]],IF(ISBLANK(UDE_Truth[[#This Row],[dochGefundenGrund]]),UDE_Truth[[#This Row],[Gefunden]],1),"")</f>
        <v>1</v>
      </c>
      <c r="P598">
        <f>IF(AND(UDE_Truth[[#This Row],[zähltAuto]],ISBLANK(UDE_Truth[[#This Row],[zähltNichtGrund]])),1,0)</f>
        <v>1</v>
      </c>
    </row>
    <row r="599" spans="1:20" x14ac:dyDescent="0.25">
      <c r="A599">
        <v>63232</v>
      </c>
      <c r="B599" t="s">
        <v>7846</v>
      </c>
      <c r="C599" t="s">
        <v>7847</v>
      </c>
      <c r="D599" t="s">
        <v>7848</v>
      </c>
      <c r="E599" t="s">
        <v>6315</v>
      </c>
      <c r="F599" t="s">
        <v>6316</v>
      </c>
      <c r="G599" t="s">
        <v>2</v>
      </c>
      <c r="H599" t="b">
        <f>LEN(UDE_Truth[[#This Row],[Position]])=0</f>
        <v>0</v>
      </c>
      <c r="I599" t="b">
        <f>LEN(UDE_Truth[[#This Row],[Institut]])=0</f>
        <v>0</v>
      </c>
      <c r="J599" t="b">
        <f>NOT(OR(ISNUMBER(SEARCH("wiss.",UDE_Truth[[#This Row],[Position]])),ISNUMBER(SEARCH("wissenschaftl",UDE_Truth[[#This Row],[Position]])),ISNUMBER(SEARCH("professor",UDE_Truth[[#This Row],[Position]]))))</f>
        <v>1</v>
      </c>
      <c r="K599" t="b">
        <f>OR(ISNUMBER(SEARCH("sachbearb",UDE_Truth[[#This Row],[Position]])),ISNUMBER(SEARCH("sachgebiet",UDE_Truth[[#This Row],[Position]])))</f>
        <v>0</v>
      </c>
      <c r="L599" t="b">
        <f>ISNUMBER(SEARCH("Universitätsbibliothek",UDE_Truth[[#This Row],[Position]]))</f>
        <v>0</v>
      </c>
      <c r="M599">
        <f>IF(COUNTIF(UDE_Found[Name],UDE_Truth[[#This Row],[Name]])=0,0,1)</f>
        <v>0</v>
      </c>
      <c r="N599">
        <f>IF(OR(UDE_Truth[[#This Row],[ohnePosition]],AND(UDE_Truth[[#This Row],[ohneInstitut]],UDE_Truth[[#This Row],[ohneWissPos]]),UDE_Truth[[#This Row],[Sachbearbeiter]],UDE_Truth[[#This Row],[Bibliothek]]),0,1)</f>
        <v>1</v>
      </c>
      <c r="O599" t="str">
        <f>IF(UDE_Truth[[#This Row],[zählt]],IF(ISBLANK(UDE_Truth[[#This Row],[dochGefundenGrund]]),UDE_Truth[[#This Row],[Gefunden]],1),"")</f>
        <v/>
      </c>
      <c r="P599">
        <f>IF(AND(UDE_Truth[[#This Row],[zähltAuto]],ISBLANK(UDE_Truth[[#This Row],[zähltNichtGrund]])),1,0)</f>
        <v>0</v>
      </c>
      <c r="Q599" t="s">
        <v>8270</v>
      </c>
    </row>
    <row r="600" spans="1:20" x14ac:dyDescent="0.25">
      <c r="A600">
        <v>61503</v>
      </c>
      <c r="B600" t="s">
        <v>7849</v>
      </c>
      <c r="C600" t="s">
        <v>7850</v>
      </c>
      <c r="D600" t="s">
        <v>2</v>
      </c>
      <c r="E600" t="s">
        <v>6750</v>
      </c>
      <c r="F600" t="s">
        <v>2</v>
      </c>
      <c r="G600" t="s">
        <v>0</v>
      </c>
      <c r="H600" t="b">
        <f>LEN(UDE_Truth[[#This Row],[Position]])=0</f>
        <v>1</v>
      </c>
      <c r="I600" t="b">
        <f>LEN(UDE_Truth[[#This Row],[Institut]])=0</f>
        <v>0</v>
      </c>
      <c r="J600" t="b">
        <f>NOT(OR(ISNUMBER(SEARCH("wiss.",UDE_Truth[[#This Row],[Position]])),ISNUMBER(SEARCH("wissenschaftl",UDE_Truth[[#This Row],[Position]])),ISNUMBER(SEARCH("professor",UDE_Truth[[#This Row],[Position]]))))</f>
        <v>1</v>
      </c>
      <c r="K600" t="b">
        <f>OR(ISNUMBER(SEARCH("sachbearb",UDE_Truth[[#This Row],[Position]])),ISNUMBER(SEARCH("sachgebiet",UDE_Truth[[#This Row],[Position]])))</f>
        <v>0</v>
      </c>
      <c r="L600" t="b">
        <f>ISNUMBER(SEARCH("Universitätsbibliothek",UDE_Truth[[#This Row],[Position]]))</f>
        <v>0</v>
      </c>
      <c r="M600">
        <f>IF(COUNTIF(UDE_Found[Name],UDE_Truth[[#This Row],[Name]])=0,0,1)</f>
        <v>0</v>
      </c>
      <c r="N600">
        <f>IF(OR(UDE_Truth[[#This Row],[ohnePosition]],AND(UDE_Truth[[#This Row],[ohneInstitut]],UDE_Truth[[#This Row],[ohneWissPos]]),UDE_Truth[[#This Row],[Sachbearbeiter]],UDE_Truth[[#This Row],[Bibliothek]]),0,1)</f>
        <v>0</v>
      </c>
      <c r="O600" t="str">
        <f>IF(UDE_Truth[[#This Row],[zählt]],IF(ISBLANK(UDE_Truth[[#This Row],[dochGefundenGrund]]),UDE_Truth[[#This Row],[Gefunden]],1),"")</f>
        <v/>
      </c>
      <c r="P600">
        <f>IF(AND(UDE_Truth[[#This Row],[zähltAuto]],ISBLANK(UDE_Truth[[#This Row],[zähltNichtGrund]])),1,0)</f>
        <v>0</v>
      </c>
    </row>
    <row r="601" spans="1:20" x14ac:dyDescent="0.25">
      <c r="A601">
        <v>48687</v>
      </c>
      <c r="B601" t="s">
        <v>7851</v>
      </c>
      <c r="C601" t="s">
        <v>7852</v>
      </c>
      <c r="D601" t="s">
        <v>2</v>
      </c>
      <c r="E601" t="s">
        <v>7116</v>
      </c>
      <c r="F601" t="s">
        <v>2</v>
      </c>
      <c r="G601" t="s">
        <v>7853</v>
      </c>
      <c r="H601" t="b">
        <f>LEN(UDE_Truth[[#This Row],[Position]])=0</f>
        <v>1</v>
      </c>
      <c r="I601" t="b">
        <f>LEN(UDE_Truth[[#This Row],[Institut]])=0</f>
        <v>0</v>
      </c>
      <c r="J601" t="b">
        <f>NOT(OR(ISNUMBER(SEARCH("wiss.",UDE_Truth[[#This Row],[Position]])),ISNUMBER(SEARCH("wissenschaftl",UDE_Truth[[#This Row],[Position]])),ISNUMBER(SEARCH("professor",UDE_Truth[[#This Row],[Position]]))))</f>
        <v>1</v>
      </c>
      <c r="K601" t="b">
        <f>OR(ISNUMBER(SEARCH("sachbearb",UDE_Truth[[#This Row],[Position]])),ISNUMBER(SEARCH("sachgebiet",UDE_Truth[[#This Row],[Position]])))</f>
        <v>0</v>
      </c>
      <c r="L601" t="b">
        <f>ISNUMBER(SEARCH("Universitätsbibliothek",UDE_Truth[[#This Row],[Position]]))</f>
        <v>0</v>
      </c>
      <c r="M601">
        <f>IF(COUNTIF(UDE_Found[Name],UDE_Truth[[#This Row],[Name]])=0,0,1)</f>
        <v>0</v>
      </c>
      <c r="N601">
        <f>IF(OR(UDE_Truth[[#This Row],[ohnePosition]],AND(UDE_Truth[[#This Row],[ohneInstitut]],UDE_Truth[[#This Row],[ohneWissPos]]),UDE_Truth[[#This Row],[Sachbearbeiter]],UDE_Truth[[#This Row],[Bibliothek]]),0,1)</f>
        <v>0</v>
      </c>
      <c r="O601" t="str">
        <f>IF(UDE_Truth[[#This Row],[zählt]],IF(ISBLANK(UDE_Truth[[#This Row],[dochGefundenGrund]]),UDE_Truth[[#This Row],[Gefunden]],1),"")</f>
        <v/>
      </c>
      <c r="P601">
        <f>IF(AND(UDE_Truth[[#This Row],[zähltAuto]],ISBLANK(UDE_Truth[[#This Row],[zähltNichtGrund]])),1,0)</f>
        <v>0</v>
      </c>
      <c r="S601" t="s">
        <v>8275</v>
      </c>
    </row>
    <row r="602" spans="1:20" x14ac:dyDescent="0.25">
      <c r="A602">
        <v>55351</v>
      </c>
      <c r="B602" t="s">
        <v>7854</v>
      </c>
      <c r="C602" t="s">
        <v>7855</v>
      </c>
      <c r="D602" t="s">
        <v>2</v>
      </c>
      <c r="E602" t="s">
        <v>6810</v>
      </c>
      <c r="F602" t="s">
        <v>7856</v>
      </c>
      <c r="G602" t="s">
        <v>1569</v>
      </c>
      <c r="H602" t="b">
        <f>LEN(UDE_Truth[[#This Row],[Position]])=0</f>
        <v>0</v>
      </c>
      <c r="I602" t="b">
        <f>LEN(UDE_Truth[[#This Row],[Institut]])=0</f>
        <v>0</v>
      </c>
      <c r="J602" t="b">
        <f>NOT(OR(ISNUMBER(SEARCH("wiss.",UDE_Truth[[#This Row],[Position]])),ISNUMBER(SEARCH("wissenschaftl",UDE_Truth[[#This Row],[Position]])),ISNUMBER(SEARCH("professor",UDE_Truth[[#This Row],[Position]]))))</f>
        <v>1</v>
      </c>
      <c r="K602" t="b">
        <f>OR(ISNUMBER(SEARCH("sachbearb",UDE_Truth[[#This Row],[Position]])),ISNUMBER(SEARCH("sachgebiet",UDE_Truth[[#This Row],[Position]])))</f>
        <v>1</v>
      </c>
      <c r="L602" t="b">
        <f>ISNUMBER(SEARCH("Universitätsbibliothek",UDE_Truth[[#This Row],[Position]]))</f>
        <v>0</v>
      </c>
      <c r="M602">
        <f>IF(COUNTIF(UDE_Found[Name],UDE_Truth[[#This Row],[Name]])=0,0,1)</f>
        <v>0</v>
      </c>
      <c r="N602">
        <f>IF(OR(UDE_Truth[[#This Row],[ohnePosition]],AND(UDE_Truth[[#This Row],[ohneInstitut]],UDE_Truth[[#This Row],[ohneWissPos]]),UDE_Truth[[#This Row],[Sachbearbeiter]],UDE_Truth[[#This Row],[Bibliothek]]),0,1)</f>
        <v>0</v>
      </c>
      <c r="O602" t="str">
        <f>IF(UDE_Truth[[#This Row],[zählt]],IF(ISBLANK(UDE_Truth[[#This Row],[dochGefundenGrund]]),UDE_Truth[[#This Row],[Gefunden]],1),"")</f>
        <v/>
      </c>
      <c r="P602">
        <f>IF(AND(UDE_Truth[[#This Row],[zähltAuto]],ISBLANK(UDE_Truth[[#This Row],[zähltNichtGrund]])),1,0)</f>
        <v>0</v>
      </c>
      <c r="S602" t="s">
        <v>8275</v>
      </c>
      <c r="T602" t="s">
        <v>8102</v>
      </c>
    </row>
    <row r="603" spans="1:20" x14ac:dyDescent="0.25">
      <c r="A603">
        <v>58066</v>
      </c>
      <c r="B603" t="s">
        <v>7857</v>
      </c>
      <c r="C603" t="s">
        <v>7858</v>
      </c>
      <c r="D603" t="s">
        <v>6809</v>
      </c>
      <c r="E603" t="s">
        <v>7859</v>
      </c>
      <c r="F603" t="s">
        <v>7459</v>
      </c>
      <c r="G603" t="s">
        <v>1569</v>
      </c>
      <c r="H603" t="b">
        <f>LEN(UDE_Truth[[#This Row],[Position]])=0</f>
        <v>0</v>
      </c>
      <c r="I603" t="b">
        <f>LEN(UDE_Truth[[#This Row],[Institut]])=0</f>
        <v>0</v>
      </c>
      <c r="J603" t="b">
        <f>NOT(OR(ISNUMBER(SEARCH("wiss.",UDE_Truth[[#This Row],[Position]])),ISNUMBER(SEARCH("wissenschaftl",UDE_Truth[[#This Row],[Position]])),ISNUMBER(SEARCH("professor",UDE_Truth[[#This Row],[Position]]))))</f>
        <v>1</v>
      </c>
      <c r="K603" t="b">
        <f>OR(ISNUMBER(SEARCH("sachbearb",UDE_Truth[[#This Row],[Position]])),ISNUMBER(SEARCH("sachgebiet",UDE_Truth[[#This Row],[Position]])))</f>
        <v>1</v>
      </c>
      <c r="L603" t="b">
        <f>ISNUMBER(SEARCH("Universitätsbibliothek",UDE_Truth[[#This Row],[Position]]))</f>
        <v>0</v>
      </c>
      <c r="M603">
        <f>IF(COUNTIF(UDE_Found[Name],UDE_Truth[[#This Row],[Name]])=0,0,1)</f>
        <v>0</v>
      </c>
      <c r="N603">
        <f>IF(OR(UDE_Truth[[#This Row],[ohnePosition]],AND(UDE_Truth[[#This Row],[ohneInstitut]],UDE_Truth[[#This Row],[ohneWissPos]]),UDE_Truth[[#This Row],[Sachbearbeiter]],UDE_Truth[[#This Row],[Bibliothek]]),0,1)</f>
        <v>0</v>
      </c>
      <c r="O603" t="str">
        <f>IF(UDE_Truth[[#This Row],[zählt]],IF(ISBLANK(UDE_Truth[[#This Row],[dochGefundenGrund]]),UDE_Truth[[#This Row],[Gefunden]],1),"")</f>
        <v/>
      </c>
      <c r="P603">
        <f>IF(AND(UDE_Truth[[#This Row],[zähltAuto]],ISBLANK(UDE_Truth[[#This Row],[zähltNichtGrund]])),1,0)</f>
        <v>0</v>
      </c>
      <c r="S603" t="s">
        <v>8275</v>
      </c>
    </row>
    <row r="604" spans="1:20" x14ac:dyDescent="0.25">
      <c r="A604">
        <v>57453</v>
      </c>
      <c r="B604" t="s">
        <v>7860</v>
      </c>
      <c r="C604" t="s">
        <v>7861</v>
      </c>
      <c r="D604" t="s">
        <v>7862</v>
      </c>
      <c r="E604" t="s">
        <v>7863</v>
      </c>
      <c r="F604" t="s">
        <v>7864</v>
      </c>
      <c r="G604" t="s">
        <v>6389</v>
      </c>
      <c r="H604" t="b">
        <f>LEN(UDE_Truth[[#This Row],[Position]])=0</f>
        <v>0</v>
      </c>
      <c r="I604" t="b">
        <f>LEN(UDE_Truth[[#This Row],[Institut]])=0</f>
        <v>0</v>
      </c>
      <c r="J604" t="b">
        <f>NOT(OR(ISNUMBER(SEARCH("wiss.",UDE_Truth[[#This Row],[Position]])),ISNUMBER(SEARCH("wissenschaftl",UDE_Truth[[#This Row],[Position]])),ISNUMBER(SEARCH("professor",UDE_Truth[[#This Row],[Position]]))))</f>
        <v>1</v>
      </c>
      <c r="K604" t="b">
        <f>OR(ISNUMBER(SEARCH("sachbearb",UDE_Truth[[#This Row],[Position]])),ISNUMBER(SEARCH("sachgebiet",UDE_Truth[[#This Row],[Position]])))</f>
        <v>1</v>
      </c>
      <c r="L604" t="b">
        <f>ISNUMBER(SEARCH("Universitätsbibliothek",UDE_Truth[[#This Row],[Position]]))</f>
        <v>0</v>
      </c>
      <c r="M604">
        <f>IF(COUNTIF(UDE_Found[Name],UDE_Truth[[#This Row],[Name]])=0,0,1)</f>
        <v>0</v>
      </c>
      <c r="N604">
        <f>IF(OR(UDE_Truth[[#This Row],[ohnePosition]],AND(UDE_Truth[[#This Row],[ohneInstitut]],UDE_Truth[[#This Row],[ohneWissPos]]),UDE_Truth[[#This Row],[Sachbearbeiter]],UDE_Truth[[#This Row],[Bibliothek]]),0,1)</f>
        <v>0</v>
      </c>
      <c r="O604" t="str">
        <f>IF(UDE_Truth[[#This Row],[zählt]],IF(ISBLANK(UDE_Truth[[#This Row],[dochGefundenGrund]]),UDE_Truth[[#This Row],[Gefunden]],1),"")</f>
        <v/>
      </c>
      <c r="P604">
        <f>IF(AND(UDE_Truth[[#This Row],[zähltAuto]],ISBLANK(UDE_Truth[[#This Row],[zähltNichtGrund]])),1,0)</f>
        <v>0</v>
      </c>
      <c r="S604" t="s">
        <v>8275</v>
      </c>
      <c r="T604" t="s">
        <v>8102</v>
      </c>
    </row>
    <row r="605" spans="1:20" x14ac:dyDescent="0.25">
      <c r="A605">
        <v>49360</v>
      </c>
      <c r="B605" t="s">
        <v>7865</v>
      </c>
      <c r="C605" t="s">
        <v>7866</v>
      </c>
      <c r="D605" t="s">
        <v>6809</v>
      </c>
      <c r="E605" t="s">
        <v>6810</v>
      </c>
      <c r="F605" t="s">
        <v>7867</v>
      </c>
      <c r="G605" t="s">
        <v>4414</v>
      </c>
      <c r="H605" t="b">
        <f>LEN(UDE_Truth[[#This Row],[Position]])=0</f>
        <v>0</v>
      </c>
      <c r="I605" t="b">
        <f>LEN(UDE_Truth[[#This Row],[Institut]])=0</f>
        <v>0</v>
      </c>
      <c r="J605" t="b">
        <f>NOT(OR(ISNUMBER(SEARCH("wiss.",UDE_Truth[[#This Row],[Position]])),ISNUMBER(SEARCH("wissenschaftl",UDE_Truth[[#This Row],[Position]])),ISNUMBER(SEARCH("professor",UDE_Truth[[#This Row],[Position]]))))</f>
        <v>1</v>
      </c>
      <c r="K605" t="b">
        <f>OR(ISNUMBER(SEARCH("sachbearb",UDE_Truth[[#This Row],[Position]])),ISNUMBER(SEARCH("sachgebiet",UDE_Truth[[#This Row],[Position]])))</f>
        <v>1</v>
      </c>
      <c r="L605" t="b">
        <f>ISNUMBER(SEARCH("Universitätsbibliothek",UDE_Truth[[#This Row],[Position]]))</f>
        <v>0</v>
      </c>
      <c r="M605">
        <f>IF(COUNTIF(UDE_Found[Name],UDE_Truth[[#This Row],[Name]])=0,0,1)</f>
        <v>0</v>
      </c>
      <c r="N605">
        <f>IF(OR(UDE_Truth[[#This Row],[ohnePosition]],AND(UDE_Truth[[#This Row],[ohneInstitut]],UDE_Truth[[#This Row],[ohneWissPos]]),UDE_Truth[[#This Row],[Sachbearbeiter]],UDE_Truth[[#This Row],[Bibliothek]]),0,1)</f>
        <v>0</v>
      </c>
      <c r="O605" t="str">
        <f>IF(UDE_Truth[[#This Row],[zählt]],IF(ISBLANK(UDE_Truth[[#This Row],[dochGefundenGrund]]),UDE_Truth[[#This Row],[Gefunden]],1),"")</f>
        <v/>
      </c>
      <c r="P605">
        <f>IF(AND(UDE_Truth[[#This Row],[zähltAuto]],ISBLANK(UDE_Truth[[#This Row],[zähltNichtGrund]])),1,0)</f>
        <v>0</v>
      </c>
      <c r="S605" t="s">
        <v>8275</v>
      </c>
      <c r="T605" t="s">
        <v>8102</v>
      </c>
    </row>
    <row r="606" spans="1:20" x14ac:dyDescent="0.25">
      <c r="A606">
        <v>54224</v>
      </c>
      <c r="B606" t="s">
        <v>7868</v>
      </c>
      <c r="C606" t="s">
        <v>7869</v>
      </c>
      <c r="D606" t="s">
        <v>7862</v>
      </c>
      <c r="E606" t="s">
        <v>6810</v>
      </c>
      <c r="F606" t="s">
        <v>7870</v>
      </c>
      <c r="G606" t="s">
        <v>1569</v>
      </c>
      <c r="H606" t="b">
        <f>LEN(UDE_Truth[[#This Row],[Position]])=0</f>
        <v>0</v>
      </c>
      <c r="I606" t="b">
        <f>LEN(UDE_Truth[[#This Row],[Institut]])=0</f>
        <v>0</v>
      </c>
      <c r="J606" t="b">
        <f>NOT(OR(ISNUMBER(SEARCH("wiss.",UDE_Truth[[#This Row],[Position]])),ISNUMBER(SEARCH("wissenschaftl",UDE_Truth[[#This Row],[Position]])),ISNUMBER(SEARCH("professor",UDE_Truth[[#This Row],[Position]]))))</f>
        <v>1</v>
      </c>
      <c r="K606" t="b">
        <f>OR(ISNUMBER(SEARCH("sachbearb",UDE_Truth[[#This Row],[Position]])),ISNUMBER(SEARCH("sachgebiet",UDE_Truth[[#This Row],[Position]])))</f>
        <v>1</v>
      </c>
      <c r="L606" t="b">
        <f>ISNUMBER(SEARCH("Universitätsbibliothek",UDE_Truth[[#This Row],[Position]]))</f>
        <v>0</v>
      </c>
      <c r="M606">
        <f>IF(COUNTIF(UDE_Found[Name],UDE_Truth[[#This Row],[Name]])=0,0,1)</f>
        <v>0</v>
      </c>
      <c r="N606">
        <f>IF(OR(UDE_Truth[[#This Row],[ohnePosition]],AND(UDE_Truth[[#This Row],[ohneInstitut]],UDE_Truth[[#This Row],[ohneWissPos]]),UDE_Truth[[#This Row],[Sachbearbeiter]],UDE_Truth[[#This Row],[Bibliothek]]),0,1)</f>
        <v>0</v>
      </c>
      <c r="O606" t="str">
        <f>IF(UDE_Truth[[#This Row],[zählt]],IF(ISBLANK(UDE_Truth[[#This Row],[dochGefundenGrund]]),UDE_Truth[[#This Row],[Gefunden]],1),"")</f>
        <v/>
      </c>
      <c r="P606">
        <f>IF(AND(UDE_Truth[[#This Row],[zähltAuto]],ISBLANK(UDE_Truth[[#This Row],[zähltNichtGrund]])),1,0)</f>
        <v>0</v>
      </c>
      <c r="S606" t="s">
        <v>8275</v>
      </c>
      <c r="T606" t="s">
        <v>8102</v>
      </c>
    </row>
    <row r="607" spans="1:20" x14ac:dyDescent="0.25">
      <c r="A607">
        <v>51543</v>
      </c>
      <c r="B607" t="s">
        <v>7871</v>
      </c>
      <c r="C607" t="s">
        <v>7872</v>
      </c>
      <c r="D607" t="s">
        <v>2</v>
      </c>
      <c r="E607" t="s">
        <v>6810</v>
      </c>
      <c r="F607" t="s">
        <v>7864</v>
      </c>
      <c r="G607" t="s">
        <v>6389</v>
      </c>
      <c r="H607" t="b">
        <f>LEN(UDE_Truth[[#This Row],[Position]])=0</f>
        <v>0</v>
      </c>
      <c r="I607" t="b">
        <f>LEN(UDE_Truth[[#This Row],[Institut]])=0</f>
        <v>0</v>
      </c>
      <c r="J607" t="b">
        <f>NOT(OR(ISNUMBER(SEARCH("wiss.",UDE_Truth[[#This Row],[Position]])),ISNUMBER(SEARCH("wissenschaftl",UDE_Truth[[#This Row],[Position]])),ISNUMBER(SEARCH("professor",UDE_Truth[[#This Row],[Position]]))))</f>
        <v>1</v>
      </c>
      <c r="K607" t="b">
        <f>OR(ISNUMBER(SEARCH("sachbearb",UDE_Truth[[#This Row],[Position]])),ISNUMBER(SEARCH("sachgebiet",UDE_Truth[[#This Row],[Position]])))</f>
        <v>1</v>
      </c>
      <c r="L607" t="b">
        <f>ISNUMBER(SEARCH("Universitätsbibliothek",UDE_Truth[[#This Row],[Position]]))</f>
        <v>0</v>
      </c>
      <c r="M607">
        <f>IF(COUNTIF(UDE_Found[Name],UDE_Truth[[#This Row],[Name]])=0,0,1)</f>
        <v>0</v>
      </c>
      <c r="N607">
        <f>IF(OR(UDE_Truth[[#This Row],[ohnePosition]],AND(UDE_Truth[[#This Row],[ohneInstitut]],UDE_Truth[[#This Row],[ohneWissPos]]),UDE_Truth[[#This Row],[Sachbearbeiter]],UDE_Truth[[#This Row],[Bibliothek]]),0,1)</f>
        <v>0</v>
      </c>
      <c r="O607" t="str">
        <f>IF(UDE_Truth[[#This Row],[zählt]],IF(ISBLANK(UDE_Truth[[#This Row],[dochGefundenGrund]]),UDE_Truth[[#This Row],[Gefunden]],1),"")</f>
        <v/>
      </c>
      <c r="P607">
        <f>IF(AND(UDE_Truth[[#This Row],[zähltAuto]],ISBLANK(UDE_Truth[[#This Row],[zähltNichtGrund]])),1,0)</f>
        <v>0</v>
      </c>
      <c r="S607" t="s">
        <v>8275</v>
      </c>
      <c r="T607" t="s">
        <v>8102</v>
      </c>
    </row>
    <row r="608" spans="1:20" x14ac:dyDescent="0.25">
      <c r="A608">
        <v>50685</v>
      </c>
      <c r="B608" t="s">
        <v>7873</v>
      </c>
      <c r="C608" t="s">
        <v>7874</v>
      </c>
      <c r="D608" t="s">
        <v>2</v>
      </c>
      <c r="E608" t="s">
        <v>7875</v>
      </c>
      <c r="F608" t="s">
        <v>7876</v>
      </c>
      <c r="G608" t="s">
        <v>4414</v>
      </c>
      <c r="H608" t="b">
        <f>LEN(UDE_Truth[[#This Row],[Position]])=0</f>
        <v>0</v>
      </c>
      <c r="I608" t="b">
        <f>LEN(UDE_Truth[[#This Row],[Institut]])=0</f>
        <v>0</v>
      </c>
      <c r="J608" t="b">
        <f>NOT(OR(ISNUMBER(SEARCH("wiss.",UDE_Truth[[#This Row],[Position]])),ISNUMBER(SEARCH("wissenschaftl",UDE_Truth[[#This Row],[Position]])),ISNUMBER(SEARCH("professor",UDE_Truth[[#This Row],[Position]]))))</f>
        <v>1</v>
      </c>
      <c r="K608" t="b">
        <f>OR(ISNUMBER(SEARCH("sachbearb",UDE_Truth[[#This Row],[Position]])),ISNUMBER(SEARCH("sachgebiet",UDE_Truth[[#This Row],[Position]])))</f>
        <v>0</v>
      </c>
      <c r="L608" t="b">
        <f>ISNUMBER(SEARCH("Universitätsbibliothek",UDE_Truth[[#This Row],[Position]]))</f>
        <v>0</v>
      </c>
      <c r="M608">
        <f>IF(COUNTIF(UDE_Found[Name],UDE_Truth[[#This Row],[Name]])=0,0,1)</f>
        <v>0</v>
      </c>
      <c r="N608">
        <f>IF(OR(UDE_Truth[[#This Row],[ohnePosition]],AND(UDE_Truth[[#This Row],[ohneInstitut]],UDE_Truth[[#This Row],[ohneWissPos]]),UDE_Truth[[#This Row],[Sachbearbeiter]],UDE_Truth[[#This Row],[Bibliothek]]),0,1)</f>
        <v>1</v>
      </c>
      <c r="O608" t="str">
        <f>IF(UDE_Truth[[#This Row],[zählt]],IF(ISBLANK(UDE_Truth[[#This Row],[dochGefundenGrund]]),UDE_Truth[[#This Row],[Gefunden]],1),"")</f>
        <v/>
      </c>
      <c r="P608">
        <f>IF(AND(UDE_Truth[[#This Row],[zähltAuto]],ISBLANK(UDE_Truth[[#This Row],[zähltNichtGrund]])),1,0)</f>
        <v>0</v>
      </c>
      <c r="Q608" t="s">
        <v>8303</v>
      </c>
      <c r="S608" t="s">
        <v>8275</v>
      </c>
      <c r="T608" t="s">
        <v>8102</v>
      </c>
    </row>
    <row r="609" spans="1:20" x14ac:dyDescent="0.25">
      <c r="A609">
        <v>63011</v>
      </c>
      <c r="B609" t="s">
        <v>5956</v>
      </c>
      <c r="C609" t="s">
        <v>5957</v>
      </c>
      <c r="D609" t="s">
        <v>2</v>
      </c>
      <c r="E609" t="s">
        <v>7877</v>
      </c>
      <c r="F609" t="s">
        <v>6758</v>
      </c>
      <c r="G609" t="s">
        <v>2</v>
      </c>
      <c r="H609" t="b">
        <f>LEN(UDE_Truth[[#This Row],[Position]])=0</f>
        <v>0</v>
      </c>
      <c r="I609" t="b">
        <f>LEN(UDE_Truth[[#This Row],[Institut]])=0</f>
        <v>0</v>
      </c>
      <c r="J609" t="b">
        <f>NOT(OR(ISNUMBER(SEARCH("wiss.",UDE_Truth[[#This Row],[Position]])),ISNUMBER(SEARCH("wissenschaftl",UDE_Truth[[#This Row],[Position]])),ISNUMBER(SEARCH("professor",UDE_Truth[[#This Row],[Position]]))))</f>
        <v>0</v>
      </c>
      <c r="K609" t="b">
        <f>OR(ISNUMBER(SEARCH("sachbearb",UDE_Truth[[#This Row],[Position]])),ISNUMBER(SEARCH("sachgebiet",UDE_Truth[[#This Row],[Position]])))</f>
        <v>0</v>
      </c>
      <c r="L609" t="b">
        <f>ISNUMBER(SEARCH("Universitätsbibliothek",UDE_Truth[[#This Row],[Position]]))</f>
        <v>0</v>
      </c>
      <c r="M609">
        <f>IF(COUNTIF(UDE_Found[Name],UDE_Truth[[#This Row],[Name]])=0,0,1)</f>
        <v>1</v>
      </c>
      <c r="N609">
        <f>IF(OR(UDE_Truth[[#This Row],[ohnePosition]],AND(UDE_Truth[[#This Row],[ohneInstitut]],UDE_Truth[[#This Row],[ohneWissPos]]),UDE_Truth[[#This Row],[Sachbearbeiter]],UDE_Truth[[#This Row],[Bibliothek]]),0,1)</f>
        <v>1</v>
      </c>
      <c r="O609">
        <f>IF(UDE_Truth[[#This Row],[zählt]],IF(ISBLANK(UDE_Truth[[#This Row],[dochGefundenGrund]]),UDE_Truth[[#This Row],[Gefunden]],1),"")</f>
        <v>1</v>
      </c>
      <c r="P609">
        <f>IF(AND(UDE_Truth[[#This Row],[zähltAuto]],ISBLANK(UDE_Truth[[#This Row],[zähltNichtGrund]])),1,0)</f>
        <v>1</v>
      </c>
    </row>
    <row r="610" spans="1:20" x14ac:dyDescent="0.25">
      <c r="A610">
        <v>52573</v>
      </c>
      <c r="B610" t="s">
        <v>5963</v>
      </c>
      <c r="C610" t="s">
        <v>5964</v>
      </c>
      <c r="D610" t="s">
        <v>7878</v>
      </c>
      <c r="E610" t="s">
        <v>2</v>
      </c>
      <c r="F610" t="s">
        <v>7879</v>
      </c>
      <c r="G610" t="s">
        <v>2</v>
      </c>
      <c r="H610" t="b">
        <f>LEN(UDE_Truth[[#This Row],[Position]])=0</f>
        <v>0</v>
      </c>
      <c r="I610" t="b">
        <f>LEN(UDE_Truth[[#This Row],[Institut]])=0</f>
        <v>1</v>
      </c>
      <c r="J610" t="b">
        <f>NOT(OR(ISNUMBER(SEARCH("wiss.",UDE_Truth[[#This Row],[Position]])),ISNUMBER(SEARCH("wissenschaftl",UDE_Truth[[#This Row],[Position]])),ISNUMBER(SEARCH("professor",UDE_Truth[[#This Row],[Position]]))))</f>
        <v>0</v>
      </c>
      <c r="K610" t="b">
        <f>OR(ISNUMBER(SEARCH("sachbearb",UDE_Truth[[#This Row],[Position]])),ISNUMBER(SEARCH("sachgebiet",UDE_Truth[[#This Row],[Position]])))</f>
        <v>0</v>
      </c>
      <c r="L610" t="b">
        <f>ISNUMBER(SEARCH("Universitätsbibliothek",UDE_Truth[[#This Row],[Position]]))</f>
        <v>0</v>
      </c>
      <c r="M610">
        <f>IF(COUNTIF(UDE_Found[Name],UDE_Truth[[#This Row],[Name]])=0,0,1)</f>
        <v>1</v>
      </c>
      <c r="N610">
        <f>IF(OR(UDE_Truth[[#This Row],[ohnePosition]],AND(UDE_Truth[[#This Row],[ohneInstitut]],UDE_Truth[[#This Row],[ohneWissPos]]),UDE_Truth[[#This Row],[Sachbearbeiter]],UDE_Truth[[#This Row],[Bibliothek]]),0,1)</f>
        <v>1</v>
      </c>
      <c r="O610">
        <f>IF(UDE_Truth[[#This Row],[zählt]],IF(ISBLANK(UDE_Truth[[#This Row],[dochGefundenGrund]]),UDE_Truth[[#This Row],[Gefunden]],1),"")</f>
        <v>1</v>
      </c>
      <c r="P610">
        <f>IF(AND(UDE_Truth[[#This Row],[zähltAuto]],ISBLANK(UDE_Truth[[#This Row],[zähltNichtGrund]])),1,0)</f>
        <v>1</v>
      </c>
    </row>
    <row r="611" spans="1:20" x14ac:dyDescent="0.25">
      <c r="A611">
        <v>48171</v>
      </c>
      <c r="B611" t="s">
        <v>7880</v>
      </c>
      <c r="C611" t="s">
        <v>6284</v>
      </c>
      <c r="D611" t="s">
        <v>6318</v>
      </c>
      <c r="E611" t="s">
        <v>2</v>
      </c>
      <c r="F611" t="s">
        <v>6319</v>
      </c>
      <c r="G611" t="s">
        <v>2</v>
      </c>
      <c r="H611" t="b">
        <f>LEN(UDE_Truth[[#This Row],[Position]])=0</f>
        <v>0</v>
      </c>
      <c r="I611" t="b">
        <f>LEN(UDE_Truth[[#This Row],[Institut]])=0</f>
        <v>1</v>
      </c>
      <c r="J611" t="b">
        <f>NOT(OR(ISNUMBER(SEARCH("wiss.",UDE_Truth[[#This Row],[Position]])),ISNUMBER(SEARCH("wissenschaftl",UDE_Truth[[#This Row],[Position]])),ISNUMBER(SEARCH("professor",UDE_Truth[[#This Row],[Position]]))))</f>
        <v>1</v>
      </c>
      <c r="K611" t="b">
        <f>OR(ISNUMBER(SEARCH("sachbearb",UDE_Truth[[#This Row],[Position]])),ISNUMBER(SEARCH("sachgebiet",UDE_Truth[[#This Row],[Position]])))</f>
        <v>0</v>
      </c>
      <c r="L611" t="b">
        <f>ISNUMBER(SEARCH("Universitätsbibliothek",UDE_Truth[[#This Row],[Position]]))</f>
        <v>0</v>
      </c>
      <c r="M611">
        <f>IF(COUNTIF(UDE_Found[Name],UDE_Truth[[#This Row],[Name]])=0,0,1)</f>
        <v>0</v>
      </c>
      <c r="N611">
        <f>IF(OR(UDE_Truth[[#This Row],[ohnePosition]],AND(UDE_Truth[[#This Row],[ohneInstitut]],UDE_Truth[[#This Row],[ohneWissPos]]),UDE_Truth[[#This Row],[Sachbearbeiter]],UDE_Truth[[#This Row],[Bibliothek]]),0,1)</f>
        <v>0</v>
      </c>
      <c r="O611" t="str">
        <f>IF(UDE_Truth[[#This Row],[zählt]],IF(ISBLANK(UDE_Truth[[#This Row],[dochGefundenGrund]]),UDE_Truth[[#This Row],[Gefunden]],1),"")</f>
        <v/>
      </c>
      <c r="P611">
        <f>IF(AND(UDE_Truth[[#This Row],[zähltAuto]],ISBLANK(UDE_Truth[[#This Row],[zähltNichtGrund]])),1,0)</f>
        <v>0</v>
      </c>
    </row>
    <row r="612" spans="1:20" x14ac:dyDescent="0.25">
      <c r="A612">
        <v>47746</v>
      </c>
      <c r="B612" t="s">
        <v>5969</v>
      </c>
      <c r="C612" t="s">
        <v>7881</v>
      </c>
      <c r="D612" t="s">
        <v>2</v>
      </c>
      <c r="E612" t="s">
        <v>2</v>
      </c>
      <c r="F612" t="s">
        <v>7882</v>
      </c>
      <c r="G612" t="s">
        <v>2</v>
      </c>
      <c r="H612" t="b">
        <f>LEN(UDE_Truth[[#This Row],[Position]])=0</f>
        <v>0</v>
      </c>
      <c r="I612" t="b">
        <f>LEN(UDE_Truth[[#This Row],[Institut]])=0</f>
        <v>1</v>
      </c>
      <c r="J612" t="b">
        <f>NOT(OR(ISNUMBER(SEARCH("wiss.",UDE_Truth[[#This Row],[Position]])),ISNUMBER(SEARCH("wissenschaftl",UDE_Truth[[#This Row],[Position]])),ISNUMBER(SEARCH("professor",UDE_Truth[[#This Row],[Position]]))))</f>
        <v>1</v>
      </c>
      <c r="K612" t="b">
        <f>OR(ISNUMBER(SEARCH("sachbearb",UDE_Truth[[#This Row],[Position]])),ISNUMBER(SEARCH("sachgebiet",UDE_Truth[[#This Row],[Position]])))</f>
        <v>0</v>
      </c>
      <c r="L612" t="b">
        <f>ISNUMBER(SEARCH("Universitätsbibliothek",UDE_Truth[[#This Row],[Position]]))</f>
        <v>0</v>
      </c>
      <c r="M612">
        <f>IF(COUNTIF(UDE_Found[Name],UDE_Truth[[#This Row],[Name]])=0,0,1)</f>
        <v>1</v>
      </c>
      <c r="N612">
        <f>IF(OR(UDE_Truth[[#This Row],[ohnePosition]],AND(UDE_Truth[[#This Row],[ohneInstitut]],UDE_Truth[[#This Row],[ohneWissPos]]),UDE_Truth[[#This Row],[Sachbearbeiter]],UDE_Truth[[#This Row],[Bibliothek]]),0,1)</f>
        <v>0</v>
      </c>
      <c r="O612" t="str">
        <f>IF(UDE_Truth[[#This Row],[zählt]],IF(ISBLANK(UDE_Truth[[#This Row],[dochGefundenGrund]]),UDE_Truth[[#This Row],[Gefunden]],1),"")</f>
        <v/>
      </c>
      <c r="P612">
        <f>IF(AND(UDE_Truth[[#This Row],[zähltAuto]],ISBLANK(UDE_Truth[[#This Row],[zähltNichtGrund]])),1,0)</f>
        <v>0</v>
      </c>
    </row>
    <row r="613" spans="1:20" x14ac:dyDescent="0.25">
      <c r="A613">
        <v>61211</v>
      </c>
      <c r="B613" t="s">
        <v>5973</v>
      </c>
      <c r="C613" t="s">
        <v>5974</v>
      </c>
      <c r="D613" t="s">
        <v>7883</v>
      </c>
      <c r="E613" t="s">
        <v>6321</v>
      </c>
      <c r="F613" t="s">
        <v>6460</v>
      </c>
      <c r="G613" t="s">
        <v>2</v>
      </c>
      <c r="H613" t="b">
        <f>LEN(UDE_Truth[[#This Row],[Position]])=0</f>
        <v>0</v>
      </c>
      <c r="I613" t="b">
        <f>LEN(UDE_Truth[[#This Row],[Institut]])=0</f>
        <v>0</v>
      </c>
      <c r="J613" t="b">
        <f>NOT(OR(ISNUMBER(SEARCH("wiss.",UDE_Truth[[#This Row],[Position]])),ISNUMBER(SEARCH("wissenschaftl",UDE_Truth[[#This Row],[Position]])),ISNUMBER(SEARCH("professor",UDE_Truth[[#This Row],[Position]]))))</f>
        <v>0</v>
      </c>
      <c r="K613" t="b">
        <f>OR(ISNUMBER(SEARCH("sachbearb",UDE_Truth[[#This Row],[Position]])),ISNUMBER(SEARCH("sachgebiet",UDE_Truth[[#This Row],[Position]])))</f>
        <v>0</v>
      </c>
      <c r="L613" t="b">
        <f>ISNUMBER(SEARCH("Universitätsbibliothek",UDE_Truth[[#This Row],[Position]]))</f>
        <v>0</v>
      </c>
      <c r="M613">
        <f>IF(COUNTIF(UDE_Found[Name],UDE_Truth[[#This Row],[Name]])=0,0,1)</f>
        <v>1</v>
      </c>
      <c r="N613">
        <f>IF(OR(UDE_Truth[[#This Row],[ohnePosition]],AND(UDE_Truth[[#This Row],[ohneInstitut]],UDE_Truth[[#This Row],[ohneWissPos]]),UDE_Truth[[#This Row],[Sachbearbeiter]],UDE_Truth[[#This Row],[Bibliothek]]),0,1)</f>
        <v>1</v>
      </c>
      <c r="O613">
        <f>IF(UDE_Truth[[#This Row],[zählt]],IF(ISBLANK(UDE_Truth[[#This Row],[dochGefundenGrund]]),UDE_Truth[[#This Row],[Gefunden]],1),"")</f>
        <v>1</v>
      </c>
      <c r="P613">
        <f>IF(AND(UDE_Truth[[#This Row],[zähltAuto]],ISBLANK(UDE_Truth[[#This Row],[zähltNichtGrund]])),1,0)</f>
        <v>1</v>
      </c>
    </row>
    <row r="614" spans="1:20" x14ac:dyDescent="0.25">
      <c r="A614">
        <v>57578</v>
      </c>
      <c r="B614" t="s">
        <v>7884</v>
      </c>
      <c r="C614" t="s">
        <v>7885</v>
      </c>
      <c r="D614" t="s">
        <v>2</v>
      </c>
      <c r="E614" t="s">
        <v>6341</v>
      </c>
      <c r="F614" t="s">
        <v>7886</v>
      </c>
      <c r="G614" t="s">
        <v>36</v>
      </c>
      <c r="H614" t="b">
        <f>LEN(UDE_Truth[[#This Row],[Position]])=0</f>
        <v>0</v>
      </c>
      <c r="I614" t="b">
        <f>LEN(UDE_Truth[[#This Row],[Institut]])=0</f>
        <v>0</v>
      </c>
      <c r="J614" t="b">
        <f>NOT(OR(ISNUMBER(SEARCH("wiss.",UDE_Truth[[#This Row],[Position]])),ISNUMBER(SEARCH("wissenschaftl",UDE_Truth[[#This Row],[Position]])),ISNUMBER(SEARCH("professor",UDE_Truth[[#This Row],[Position]]))))</f>
        <v>0</v>
      </c>
      <c r="K614" t="b">
        <f>OR(ISNUMBER(SEARCH("sachbearb",UDE_Truth[[#This Row],[Position]])),ISNUMBER(SEARCH("sachgebiet",UDE_Truth[[#This Row],[Position]])))</f>
        <v>0</v>
      </c>
      <c r="L614" t="b">
        <f>ISNUMBER(SEARCH("Universitätsbibliothek",UDE_Truth[[#This Row],[Position]]))</f>
        <v>0</v>
      </c>
      <c r="M614">
        <f>IF(COUNTIF(UDE_Found[Name],UDE_Truth[[#This Row],[Name]])=0,0,1)</f>
        <v>0</v>
      </c>
      <c r="N614">
        <f>IF(OR(UDE_Truth[[#This Row],[ohnePosition]],AND(UDE_Truth[[#This Row],[ohneInstitut]],UDE_Truth[[#This Row],[ohneWissPos]]),UDE_Truth[[#This Row],[Sachbearbeiter]],UDE_Truth[[#This Row],[Bibliothek]]),0,1)</f>
        <v>1</v>
      </c>
      <c r="O614" t="str">
        <f>IF(UDE_Truth[[#This Row],[zählt]],IF(ISBLANK(UDE_Truth[[#This Row],[dochGefundenGrund]]),UDE_Truth[[#This Row],[Gefunden]],1),"")</f>
        <v/>
      </c>
      <c r="P614">
        <f>IF(AND(UDE_Truth[[#This Row],[zähltAuto]],ISBLANK(UDE_Truth[[#This Row],[zähltNichtGrund]])),1,0)</f>
        <v>0</v>
      </c>
      <c r="Q614" t="s">
        <v>6508</v>
      </c>
      <c r="T614" t="s">
        <v>8353</v>
      </c>
    </row>
    <row r="615" spans="1:20" x14ac:dyDescent="0.25">
      <c r="A615">
        <v>10186</v>
      </c>
      <c r="B615" t="s">
        <v>5980</v>
      </c>
      <c r="C615" t="s">
        <v>7887</v>
      </c>
      <c r="D615" t="s">
        <v>7888</v>
      </c>
      <c r="E615" t="s">
        <v>7442</v>
      </c>
      <c r="F615" t="s">
        <v>7889</v>
      </c>
      <c r="G615" t="s">
        <v>80</v>
      </c>
      <c r="H615" t="b">
        <f>LEN(UDE_Truth[[#This Row],[Position]])=0</f>
        <v>0</v>
      </c>
      <c r="I615" t="b">
        <f>LEN(UDE_Truth[[#This Row],[Institut]])=0</f>
        <v>0</v>
      </c>
      <c r="J615" t="b">
        <f>NOT(OR(ISNUMBER(SEARCH("wiss.",UDE_Truth[[#This Row],[Position]])),ISNUMBER(SEARCH("wissenschaftl",UDE_Truth[[#This Row],[Position]])),ISNUMBER(SEARCH("professor",UDE_Truth[[#This Row],[Position]]))))</f>
        <v>0</v>
      </c>
      <c r="K615" t="b">
        <f>OR(ISNUMBER(SEARCH("sachbearb",UDE_Truth[[#This Row],[Position]])),ISNUMBER(SEARCH("sachgebiet",UDE_Truth[[#This Row],[Position]])))</f>
        <v>0</v>
      </c>
      <c r="L615" t="b">
        <f>ISNUMBER(SEARCH("Universitätsbibliothek",UDE_Truth[[#This Row],[Position]]))</f>
        <v>0</v>
      </c>
      <c r="M615">
        <f>IF(COUNTIF(UDE_Found[Name],UDE_Truth[[#This Row],[Name]])=0,0,1)</f>
        <v>1</v>
      </c>
      <c r="N615">
        <f>IF(OR(UDE_Truth[[#This Row],[ohnePosition]],AND(UDE_Truth[[#This Row],[ohneInstitut]],UDE_Truth[[#This Row],[ohneWissPos]]),UDE_Truth[[#This Row],[Sachbearbeiter]],UDE_Truth[[#This Row],[Bibliothek]]),0,1)</f>
        <v>1</v>
      </c>
      <c r="O615">
        <f>IF(UDE_Truth[[#This Row],[zählt]],IF(ISBLANK(UDE_Truth[[#This Row],[dochGefundenGrund]]),UDE_Truth[[#This Row],[Gefunden]],1),"")</f>
        <v>1</v>
      </c>
      <c r="P615">
        <f>IF(AND(UDE_Truth[[#This Row],[zähltAuto]],ISBLANK(UDE_Truth[[#This Row],[zähltNichtGrund]])),1,0)</f>
        <v>1</v>
      </c>
    </row>
    <row r="616" spans="1:20" x14ac:dyDescent="0.25">
      <c r="A616">
        <v>52987</v>
      </c>
      <c r="B616" t="s">
        <v>7890</v>
      </c>
      <c r="C616" t="s">
        <v>7891</v>
      </c>
      <c r="D616" t="s">
        <v>2</v>
      </c>
      <c r="E616" t="s">
        <v>6574</v>
      </c>
      <c r="F616" t="s">
        <v>7892</v>
      </c>
      <c r="G616" t="s">
        <v>0</v>
      </c>
      <c r="H616" t="b">
        <f>LEN(UDE_Truth[[#This Row],[Position]])=0</f>
        <v>0</v>
      </c>
      <c r="I616" t="b">
        <f>LEN(UDE_Truth[[#This Row],[Institut]])=0</f>
        <v>0</v>
      </c>
      <c r="J616" t="b">
        <f>NOT(OR(ISNUMBER(SEARCH("wiss.",UDE_Truth[[#This Row],[Position]])),ISNUMBER(SEARCH("wissenschaftl",UDE_Truth[[#This Row],[Position]])),ISNUMBER(SEARCH("professor",UDE_Truth[[#This Row],[Position]]))))</f>
        <v>0</v>
      </c>
      <c r="K616" t="b">
        <f>OR(ISNUMBER(SEARCH("sachbearb",UDE_Truth[[#This Row],[Position]])),ISNUMBER(SEARCH("sachgebiet",UDE_Truth[[#This Row],[Position]])))</f>
        <v>0</v>
      </c>
      <c r="L616" t="b">
        <f>ISNUMBER(SEARCH("Universitätsbibliothek",UDE_Truth[[#This Row],[Position]]))</f>
        <v>0</v>
      </c>
      <c r="M616">
        <f>IF(COUNTIF(UDE_Found[Name],UDE_Truth[[#This Row],[Name]])=0,0,1)</f>
        <v>0</v>
      </c>
      <c r="N616">
        <f>IF(OR(UDE_Truth[[#This Row],[ohnePosition]],AND(UDE_Truth[[#This Row],[ohneInstitut]],UDE_Truth[[#This Row],[ohneWissPos]]),UDE_Truth[[#This Row],[Sachbearbeiter]],UDE_Truth[[#This Row],[Bibliothek]]),0,1)</f>
        <v>1</v>
      </c>
      <c r="O616" t="str">
        <f>IF(UDE_Truth[[#This Row],[zählt]],IF(ISBLANK(UDE_Truth[[#This Row],[dochGefundenGrund]]),UDE_Truth[[#This Row],[Gefunden]],1),"")</f>
        <v/>
      </c>
      <c r="P616">
        <f>IF(AND(UDE_Truth[[#This Row],[zähltAuto]],ISBLANK(UDE_Truth[[#This Row],[zähltNichtGrund]])),1,0)</f>
        <v>0</v>
      </c>
      <c r="Q616" t="s">
        <v>8109</v>
      </c>
    </row>
    <row r="617" spans="1:20" x14ac:dyDescent="0.25">
      <c r="A617">
        <v>2122</v>
      </c>
      <c r="B617" t="s">
        <v>5982</v>
      </c>
      <c r="C617" t="s">
        <v>5983</v>
      </c>
      <c r="D617" t="s">
        <v>6285</v>
      </c>
      <c r="E617" t="s">
        <v>7737</v>
      </c>
      <c r="F617" t="s">
        <v>7893</v>
      </c>
      <c r="G617" t="s">
        <v>7894</v>
      </c>
      <c r="H617" t="b">
        <f>LEN(UDE_Truth[[#This Row],[Position]])=0</f>
        <v>0</v>
      </c>
      <c r="I617" t="b">
        <f>LEN(UDE_Truth[[#This Row],[Institut]])=0</f>
        <v>0</v>
      </c>
      <c r="J617" t="b">
        <f>NOT(OR(ISNUMBER(SEARCH("wiss.",UDE_Truth[[#This Row],[Position]])),ISNUMBER(SEARCH("wissenschaftl",UDE_Truth[[#This Row],[Position]])),ISNUMBER(SEARCH("professor",UDE_Truth[[#This Row],[Position]]))))</f>
        <v>0</v>
      </c>
      <c r="K617" t="b">
        <f>OR(ISNUMBER(SEARCH("sachbearb",UDE_Truth[[#This Row],[Position]])),ISNUMBER(SEARCH("sachgebiet",UDE_Truth[[#This Row],[Position]])))</f>
        <v>0</v>
      </c>
      <c r="L617" t="b">
        <f>ISNUMBER(SEARCH("Universitätsbibliothek",UDE_Truth[[#This Row],[Position]]))</f>
        <v>0</v>
      </c>
      <c r="M617">
        <f>IF(COUNTIF(UDE_Found[Name],UDE_Truth[[#This Row],[Name]])=0,0,1)</f>
        <v>1</v>
      </c>
      <c r="N617">
        <f>IF(OR(UDE_Truth[[#This Row],[ohnePosition]],AND(UDE_Truth[[#This Row],[ohneInstitut]],UDE_Truth[[#This Row],[ohneWissPos]]),UDE_Truth[[#This Row],[Sachbearbeiter]],UDE_Truth[[#This Row],[Bibliothek]]),0,1)</f>
        <v>1</v>
      </c>
      <c r="O617">
        <f>IF(UDE_Truth[[#This Row],[zählt]],IF(ISBLANK(UDE_Truth[[#This Row],[dochGefundenGrund]]),UDE_Truth[[#This Row],[Gefunden]],1),"")</f>
        <v>1</v>
      </c>
      <c r="P617">
        <f>IF(AND(UDE_Truth[[#This Row],[zähltAuto]],ISBLANK(UDE_Truth[[#This Row],[zähltNichtGrund]])),1,0)</f>
        <v>1</v>
      </c>
    </row>
    <row r="618" spans="1:20" x14ac:dyDescent="0.25">
      <c r="A618">
        <v>5796</v>
      </c>
      <c r="B618" t="s">
        <v>3980</v>
      </c>
      <c r="C618" t="s">
        <v>5985</v>
      </c>
      <c r="D618" t="s">
        <v>7895</v>
      </c>
      <c r="E618" t="s">
        <v>7896</v>
      </c>
      <c r="F618" t="s">
        <v>7897</v>
      </c>
      <c r="G618" t="s">
        <v>0</v>
      </c>
      <c r="H618" t="b">
        <f>LEN(UDE_Truth[[#This Row],[Position]])=0</f>
        <v>0</v>
      </c>
      <c r="I618" t="b">
        <f>LEN(UDE_Truth[[#This Row],[Institut]])=0</f>
        <v>0</v>
      </c>
      <c r="J618" t="b">
        <f>NOT(OR(ISNUMBER(SEARCH("wiss.",UDE_Truth[[#This Row],[Position]])),ISNUMBER(SEARCH("wissenschaftl",UDE_Truth[[#This Row],[Position]])),ISNUMBER(SEARCH("professor",UDE_Truth[[#This Row],[Position]]))))</f>
        <v>0</v>
      </c>
      <c r="K618" t="b">
        <f>OR(ISNUMBER(SEARCH("sachbearb",UDE_Truth[[#This Row],[Position]])),ISNUMBER(SEARCH("sachgebiet",UDE_Truth[[#This Row],[Position]])))</f>
        <v>0</v>
      </c>
      <c r="L618" t="b">
        <f>ISNUMBER(SEARCH("Universitätsbibliothek",UDE_Truth[[#This Row],[Position]]))</f>
        <v>0</v>
      </c>
      <c r="M618">
        <f>IF(COUNTIF(UDE_Found[Name],UDE_Truth[[#This Row],[Name]])=0,0,1)</f>
        <v>1</v>
      </c>
      <c r="N618">
        <f>IF(OR(UDE_Truth[[#This Row],[ohnePosition]],AND(UDE_Truth[[#This Row],[ohneInstitut]],UDE_Truth[[#This Row],[ohneWissPos]]),UDE_Truth[[#This Row],[Sachbearbeiter]],UDE_Truth[[#This Row],[Bibliothek]]),0,1)</f>
        <v>1</v>
      </c>
      <c r="O618">
        <f>IF(UDE_Truth[[#This Row],[zählt]],IF(ISBLANK(UDE_Truth[[#This Row],[dochGefundenGrund]]),UDE_Truth[[#This Row],[Gefunden]],1),"")</f>
        <v>1</v>
      </c>
      <c r="P618">
        <f>IF(AND(UDE_Truth[[#This Row],[zähltAuto]],ISBLANK(UDE_Truth[[#This Row],[zähltNichtGrund]])),1,0)</f>
        <v>1</v>
      </c>
    </row>
    <row r="619" spans="1:20" x14ac:dyDescent="0.25">
      <c r="A619">
        <v>55669</v>
      </c>
      <c r="B619" t="s">
        <v>7898</v>
      </c>
      <c r="C619" t="s">
        <v>7899</v>
      </c>
      <c r="D619" t="s">
        <v>2</v>
      </c>
      <c r="E619" t="s">
        <v>2</v>
      </c>
      <c r="F619" t="s">
        <v>7900</v>
      </c>
      <c r="G619" t="s">
        <v>2</v>
      </c>
      <c r="H619" t="b">
        <f>LEN(UDE_Truth[[#This Row],[Position]])=0</f>
        <v>0</v>
      </c>
      <c r="I619" t="b">
        <f>LEN(UDE_Truth[[#This Row],[Institut]])=0</f>
        <v>1</v>
      </c>
      <c r="J619" t="b">
        <f>NOT(OR(ISNUMBER(SEARCH("wiss.",UDE_Truth[[#This Row],[Position]])),ISNUMBER(SEARCH("wissenschaftl",UDE_Truth[[#This Row],[Position]])),ISNUMBER(SEARCH("professor",UDE_Truth[[#This Row],[Position]]))))</f>
        <v>0</v>
      </c>
      <c r="K619" t="b">
        <f>OR(ISNUMBER(SEARCH("sachbearb",UDE_Truth[[#This Row],[Position]])),ISNUMBER(SEARCH("sachgebiet",UDE_Truth[[#This Row],[Position]])))</f>
        <v>0</v>
      </c>
      <c r="L619" t="b">
        <f>ISNUMBER(SEARCH("Universitätsbibliothek",UDE_Truth[[#This Row],[Position]]))</f>
        <v>0</v>
      </c>
      <c r="M619">
        <f>IF(COUNTIF(UDE_Found[Name],UDE_Truth[[#This Row],[Name]])=0,0,1)</f>
        <v>0</v>
      </c>
      <c r="N619">
        <f>IF(OR(UDE_Truth[[#This Row],[ohnePosition]],AND(UDE_Truth[[#This Row],[ohneInstitut]],UDE_Truth[[#This Row],[ohneWissPos]]),UDE_Truth[[#This Row],[Sachbearbeiter]],UDE_Truth[[#This Row],[Bibliothek]]),0,1)</f>
        <v>1</v>
      </c>
      <c r="O619" t="str">
        <f>IF(UDE_Truth[[#This Row],[zählt]],IF(ISBLANK(UDE_Truth[[#This Row],[dochGefundenGrund]]),UDE_Truth[[#This Row],[Gefunden]],1),"")</f>
        <v/>
      </c>
      <c r="P619">
        <f>IF(AND(UDE_Truth[[#This Row],[zähltAuto]],ISBLANK(UDE_Truth[[#This Row],[zähltNichtGrund]])),1,0)</f>
        <v>0</v>
      </c>
      <c r="Q619" t="s">
        <v>8274</v>
      </c>
    </row>
    <row r="620" spans="1:20" x14ac:dyDescent="0.25">
      <c r="A620">
        <v>11607</v>
      </c>
      <c r="B620" t="s">
        <v>7901</v>
      </c>
      <c r="C620" t="s">
        <v>7902</v>
      </c>
      <c r="D620" t="s">
        <v>2</v>
      </c>
      <c r="E620" t="s">
        <v>2</v>
      </c>
      <c r="F620" t="s">
        <v>7903</v>
      </c>
      <c r="G620" t="s">
        <v>7904</v>
      </c>
      <c r="H620" t="b">
        <f>LEN(UDE_Truth[[#This Row],[Position]])=0</f>
        <v>0</v>
      </c>
      <c r="I620" t="b">
        <f>LEN(UDE_Truth[[#This Row],[Institut]])=0</f>
        <v>1</v>
      </c>
      <c r="J620" t="b">
        <f>NOT(OR(ISNUMBER(SEARCH("wiss.",UDE_Truth[[#This Row],[Position]])),ISNUMBER(SEARCH("wissenschaftl",UDE_Truth[[#This Row],[Position]])),ISNUMBER(SEARCH("professor",UDE_Truth[[#This Row],[Position]]))))</f>
        <v>0</v>
      </c>
      <c r="K620" t="b">
        <f>OR(ISNUMBER(SEARCH("sachbearb",UDE_Truth[[#This Row],[Position]])),ISNUMBER(SEARCH("sachgebiet",UDE_Truth[[#This Row],[Position]])))</f>
        <v>0</v>
      </c>
      <c r="L620" t="b">
        <f>ISNUMBER(SEARCH("Universitätsbibliothek",UDE_Truth[[#This Row],[Position]]))</f>
        <v>0</v>
      </c>
      <c r="M620">
        <f>IF(COUNTIF(UDE_Found[Name],UDE_Truth[[#This Row],[Name]])=0,0,1)</f>
        <v>0</v>
      </c>
      <c r="N620">
        <f>IF(OR(UDE_Truth[[#This Row],[ohnePosition]],AND(UDE_Truth[[#This Row],[ohneInstitut]],UDE_Truth[[#This Row],[ohneWissPos]]),UDE_Truth[[#This Row],[Sachbearbeiter]],UDE_Truth[[#This Row],[Bibliothek]]),0,1)</f>
        <v>1</v>
      </c>
      <c r="O620" t="str">
        <f>IF(UDE_Truth[[#This Row],[zählt]],IF(ISBLANK(UDE_Truth[[#This Row],[dochGefundenGrund]]),UDE_Truth[[#This Row],[Gefunden]],1),"")</f>
        <v/>
      </c>
      <c r="P620">
        <f>IF(AND(UDE_Truth[[#This Row],[zähltAuto]],ISBLANK(UDE_Truth[[#This Row],[zähltNichtGrund]])),1,0)</f>
        <v>0</v>
      </c>
      <c r="Q620" t="s">
        <v>8274</v>
      </c>
    </row>
    <row r="621" spans="1:20" x14ac:dyDescent="0.25">
      <c r="A621">
        <v>2959</v>
      </c>
      <c r="B621" t="s">
        <v>7905</v>
      </c>
      <c r="C621" t="s">
        <v>7906</v>
      </c>
      <c r="D621" t="s">
        <v>2</v>
      </c>
      <c r="E621" t="s">
        <v>6641</v>
      </c>
      <c r="F621" t="s">
        <v>2</v>
      </c>
      <c r="G621" t="s">
        <v>7094</v>
      </c>
      <c r="H621" t="b">
        <f>LEN(UDE_Truth[[#This Row],[Position]])=0</f>
        <v>1</v>
      </c>
      <c r="I621" t="b">
        <f>LEN(UDE_Truth[[#This Row],[Institut]])=0</f>
        <v>0</v>
      </c>
      <c r="J621" t="b">
        <f>NOT(OR(ISNUMBER(SEARCH("wiss.",UDE_Truth[[#This Row],[Position]])),ISNUMBER(SEARCH("wissenschaftl",UDE_Truth[[#This Row],[Position]])),ISNUMBER(SEARCH("professor",UDE_Truth[[#This Row],[Position]]))))</f>
        <v>1</v>
      </c>
      <c r="K621" t="b">
        <f>OR(ISNUMBER(SEARCH("sachbearb",UDE_Truth[[#This Row],[Position]])),ISNUMBER(SEARCH("sachgebiet",UDE_Truth[[#This Row],[Position]])))</f>
        <v>0</v>
      </c>
      <c r="L621" t="b">
        <f>ISNUMBER(SEARCH("Universitätsbibliothek",UDE_Truth[[#This Row],[Position]]))</f>
        <v>0</v>
      </c>
      <c r="M621">
        <f>IF(COUNTIF(UDE_Found[Name],UDE_Truth[[#This Row],[Name]])=0,0,1)</f>
        <v>0</v>
      </c>
      <c r="N621">
        <f>IF(OR(UDE_Truth[[#This Row],[ohnePosition]],AND(UDE_Truth[[#This Row],[ohneInstitut]],UDE_Truth[[#This Row],[ohneWissPos]]),UDE_Truth[[#This Row],[Sachbearbeiter]],UDE_Truth[[#This Row],[Bibliothek]]),0,1)</f>
        <v>0</v>
      </c>
      <c r="O621" t="str">
        <f>IF(UDE_Truth[[#This Row],[zählt]],IF(ISBLANK(UDE_Truth[[#This Row],[dochGefundenGrund]]),UDE_Truth[[#This Row],[Gefunden]],1),"")</f>
        <v/>
      </c>
      <c r="P621">
        <f>IF(AND(UDE_Truth[[#This Row],[zähltAuto]],ISBLANK(UDE_Truth[[#This Row],[zähltNichtGrund]])),1,0)</f>
        <v>0</v>
      </c>
    </row>
    <row r="622" spans="1:20" x14ac:dyDescent="0.25">
      <c r="A622">
        <v>511</v>
      </c>
      <c r="B622" t="s">
        <v>7907</v>
      </c>
      <c r="C622" t="s">
        <v>7908</v>
      </c>
      <c r="D622" t="s">
        <v>2</v>
      </c>
      <c r="E622" t="s">
        <v>2</v>
      </c>
      <c r="F622" t="s">
        <v>6687</v>
      </c>
      <c r="G622" t="s">
        <v>5365</v>
      </c>
      <c r="H622" t="b">
        <f>LEN(UDE_Truth[[#This Row],[Position]])=0</f>
        <v>0</v>
      </c>
      <c r="I622" t="b">
        <f>LEN(UDE_Truth[[#This Row],[Institut]])=0</f>
        <v>1</v>
      </c>
      <c r="J622" t="b">
        <f>NOT(OR(ISNUMBER(SEARCH("wiss.",UDE_Truth[[#This Row],[Position]])),ISNUMBER(SEARCH("wissenschaftl",UDE_Truth[[#This Row],[Position]])),ISNUMBER(SEARCH("professor",UDE_Truth[[#This Row],[Position]]))))</f>
        <v>0</v>
      </c>
      <c r="K622" t="b">
        <f>OR(ISNUMBER(SEARCH("sachbearb",UDE_Truth[[#This Row],[Position]])),ISNUMBER(SEARCH("sachgebiet",UDE_Truth[[#This Row],[Position]])))</f>
        <v>0</v>
      </c>
      <c r="L622" t="b">
        <f>ISNUMBER(SEARCH("Universitätsbibliothek",UDE_Truth[[#This Row],[Position]]))</f>
        <v>0</v>
      </c>
      <c r="M622">
        <f>IF(COUNTIF(UDE_Found[Name],UDE_Truth[[#This Row],[Name]])=0,0,1)</f>
        <v>0</v>
      </c>
      <c r="N622">
        <f>IF(OR(UDE_Truth[[#This Row],[ohnePosition]],AND(UDE_Truth[[#This Row],[ohneInstitut]],UDE_Truth[[#This Row],[ohneWissPos]]),UDE_Truth[[#This Row],[Sachbearbeiter]],UDE_Truth[[#This Row],[Bibliothek]]),0,1)</f>
        <v>1</v>
      </c>
      <c r="O622" t="str">
        <f>IF(UDE_Truth[[#This Row],[zählt]],IF(ISBLANK(UDE_Truth[[#This Row],[dochGefundenGrund]]),UDE_Truth[[#This Row],[Gefunden]],1),"")</f>
        <v/>
      </c>
      <c r="P622">
        <f>IF(AND(UDE_Truth[[#This Row],[zähltAuto]],ISBLANK(UDE_Truth[[#This Row],[zähltNichtGrund]])),1,0)</f>
        <v>0</v>
      </c>
      <c r="Q622" t="s">
        <v>8274</v>
      </c>
    </row>
    <row r="623" spans="1:20" x14ac:dyDescent="0.25">
      <c r="A623">
        <v>49030</v>
      </c>
      <c r="B623" t="s">
        <v>5996</v>
      </c>
      <c r="C623" t="s">
        <v>7909</v>
      </c>
      <c r="D623" t="s">
        <v>7910</v>
      </c>
      <c r="E623" t="s">
        <v>6410</v>
      </c>
      <c r="F623" t="s">
        <v>7911</v>
      </c>
      <c r="G623" t="s">
        <v>2019</v>
      </c>
      <c r="H623" t="b">
        <f>LEN(UDE_Truth[[#This Row],[Position]])=0</f>
        <v>0</v>
      </c>
      <c r="I623" t="b">
        <f>LEN(UDE_Truth[[#This Row],[Institut]])=0</f>
        <v>0</v>
      </c>
      <c r="J623" t="b">
        <f>NOT(OR(ISNUMBER(SEARCH("wiss.",UDE_Truth[[#This Row],[Position]])),ISNUMBER(SEARCH("wissenschaftl",UDE_Truth[[#This Row],[Position]])),ISNUMBER(SEARCH("professor",UDE_Truth[[#This Row],[Position]]))))</f>
        <v>0</v>
      </c>
      <c r="K623" t="b">
        <f>OR(ISNUMBER(SEARCH("sachbearb",UDE_Truth[[#This Row],[Position]])),ISNUMBER(SEARCH("sachgebiet",UDE_Truth[[#This Row],[Position]])))</f>
        <v>0</v>
      </c>
      <c r="L623" t="b">
        <f>ISNUMBER(SEARCH("Universitätsbibliothek",UDE_Truth[[#This Row],[Position]]))</f>
        <v>0</v>
      </c>
      <c r="M623">
        <f>IF(COUNTIF(UDE_Found[Name],UDE_Truth[[#This Row],[Name]])=0,0,1)</f>
        <v>1</v>
      </c>
      <c r="N623">
        <f>IF(OR(UDE_Truth[[#This Row],[ohnePosition]],AND(UDE_Truth[[#This Row],[ohneInstitut]],UDE_Truth[[#This Row],[ohneWissPos]]),UDE_Truth[[#This Row],[Sachbearbeiter]],UDE_Truth[[#This Row],[Bibliothek]]),0,1)</f>
        <v>1</v>
      </c>
      <c r="O623">
        <f>IF(UDE_Truth[[#This Row],[zählt]],IF(ISBLANK(UDE_Truth[[#This Row],[dochGefundenGrund]]),UDE_Truth[[#This Row],[Gefunden]],1),"")</f>
        <v>1</v>
      </c>
      <c r="P623">
        <f>IF(AND(UDE_Truth[[#This Row],[zähltAuto]],ISBLANK(UDE_Truth[[#This Row],[zähltNichtGrund]])),1,0)</f>
        <v>1</v>
      </c>
    </row>
    <row r="624" spans="1:20" x14ac:dyDescent="0.25">
      <c r="A624">
        <v>47769</v>
      </c>
      <c r="B624" t="s">
        <v>7912</v>
      </c>
      <c r="C624" t="s">
        <v>7913</v>
      </c>
      <c r="D624" t="s">
        <v>2</v>
      </c>
      <c r="E624" t="s">
        <v>7019</v>
      </c>
      <c r="F624" t="s">
        <v>7031</v>
      </c>
      <c r="G624" t="s">
        <v>2</v>
      </c>
      <c r="H624" t="b">
        <f>LEN(UDE_Truth[[#This Row],[Position]])=0</f>
        <v>0</v>
      </c>
      <c r="I624" t="b">
        <f>LEN(UDE_Truth[[#This Row],[Institut]])=0</f>
        <v>0</v>
      </c>
      <c r="J624" t="b">
        <f>NOT(OR(ISNUMBER(SEARCH("wiss.",UDE_Truth[[#This Row],[Position]])),ISNUMBER(SEARCH("wissenschaftl",UDE_Truth[[#This Row],[Position]])),ISNUMBER(SEARCH("professor",UDE_Truth[[#This Row],[Position]]))))</f>
        <v>1</v>
      </c>
      <c r="K624" t="b">
        <f>OR(ISNUMBER(SEARCH("sachbearb",UDE_Truth[[#This Row],[Position]])),ISNUMBER(SEARCH("sachgebiet",UDE_Truth[[#This Row],[Position]])))</f>
        <v>1</v>
      </c>
      <c r="L624" t="b">
        <f>ISNUMBER(SEARCH("Universitätsbibliothek",UDE_Truth[[#This Row],[Position]]))</f>
        <v>0</v>
      </c>
      <c r="M624">
        <f>IF(COUNTIF(UDE_Found[Name],UDE_Truth[[#This Row],[Name]])=0,0,1)</f>
        <v>0</v>
      </c>
      <c r="N624">
        <f>IF(OR(UDE_Truth[[#This Row],[ohnePosition]],AND(UDE_Truth[[#This Row],[ohneInstitut]],UDE_Truth[[#This Row],[ohneWissPos]]),UDE_Truth[[#This Row],[Sachbearbeiter]],UDE_Truth[[#This Row],[Bibliothek]]),0,1)</f>
        <v>0</v>
      </c>
      <c r="O624" t="str">
        <f>IF(UDE_Truth[[#This Row],[zählt]],IF(ISBLANK(UDE_Truth[[#This Row],[dochGefundenGrund]]),UDE_Truth[[#This Row],[Gefunden]],1),"")</f>
        <v/>
      </c>
      <c r="P624">
        <f>IF(AND(UDE_Truth[[#This Row],[zähltAuto]],ISBLANK(UDE_Truth[[#This Row],[zähltNichtGrund]])),1,0)</f>
        <v>0</v>
      </c>
    </row>
    <row r="625" spans="1:20" x14ac:dyDescent="0.25">
      <c r="A625">
        <v>50675</v>
      </c>
      <c r="B625" t="s">
        <v>7914</v>
      </c>
      <c r="C625" t="s">
        <v>7915</v>
      </c>
      <c r="D625" t="s">
        <v>2</v>
      </c>
      <c r="E625" t="s">
        <v>2</v>
      </c>
      <c r="F625" t="s">
        <v>2</v>
      </c>
      <c r="G625" t="s">
        <v>2</v>
      </c>
      <c r="H625" t="b">
        <f>LEN(UDE_Truth[[#This Row],[Position]])=0</f>
        <v>1</v>
      </c>
      <c r="I625" t="b">
        <f>LEN(UDE_Truth[[#This Row],[Institut]])=0</f>
        <v>1</v>
      </c>
      <c r="J625" t="b">
        <f>NOT(OR(ISNUMBER(SEARCH("wiss.",UDE_Truth[[#This Row],[Position]])),ISNUMBER(SEARCH("wissenschaftl",UDE_Truth[[#This Row],[Position]])),ISNUMBER(SEARCH("professor",UDE_Truth[[#This Row],[Position]]))))</f>
        <v>1</v>
      </c>
      <c r="K625" t="b">
        <f>OR(ISNUMBER(SEARCH("sachbearb",UDE_Truth[[#This Row],[Position]])),ISNUMBER(SEARCH("sachgebiet",UDE_Truth[[#This Row],[Position]])))</f>
        <v>0</v>
      </c>
      <c r="L625" t="b">
        <f>ISNUMBER(SEARCH("Universitätsbibliothek",UDE_Truth[[#This Row],[Position]]))</f>
        <v>0</v>
      </c>
      <c r="M625">
        <f>IF(COUNTIF(UDE_Found[Name],UDE_Truth[[#This Row],[Name]])=0,0,1)</f>
        <v>0</v>
      </c>
      <c r="N625">
        <f>IF(OR(UDE_Truth[[#This Row],[ohnePosition]],AND(UDE_Truth[[#This Row],[ohneInstitut]],UDE_Truth[[#This Row],[ohneWissPos]]),UDE_Truth[[#This Row],[Sachbearbeiter]],UDE_Truth[[#This Row],[Bibliothek]]),0,1)</f>
        <v>0</v>
      </c>
      <c r="O625" t="str">
        <f>IF(UDE_Truth[[#This Row],[zählt]],IF(ISBLANK(UDE_Truth[[#This Row],[dochGefundenGrund]]),UDE_Truth[[#This Row],[Gefunden]],1),"")</f>
        <v/>
      </c>
      <c r="P625">
        <f>IF(AND(UDE_Truth[[#This Row],[zähltAuto]],ISBLANK(UDE_Truth[[#This Row],[zähltNichtGrund]])),1,0)</f>
        <v>0</v>
      </c>
    </row>
    <row r="626" spans="1:20" x14ac:dyDescent="0.25">
      <c r="A626">
        <v>3444</v>
      </c>
      <c r="B626" t="s">
        <v>5999</v>
      </c>
      <c r="C626" t="s">
        <v>6000</v>
      </c>
      <c r="D626" t="s">
        <v>2</v>
      </c>
      <c r="E626" t="s">
        <v>6540</v>
      </c>
      <c r="F626" t="s">
        <v>7916</v>
      </c>
      <c r="G626" t="s">
        <v>2</v>
      </c>
      <c r="H626" t="b">
        <f>LEN(UDE_Truth[[#This Row],[Position]])=0</f>
        <v>0</v>
      </c>
      <c r="I626" t="b">
        <f>LEN(UDE_Truth[[#This Row],[Institut]])=0</f>
        <v>0</v>
      </c>
      <c r="J626" t="b">
        <f>NOT(OR(ISNUMBER(SEARCH("wiss.",UDE_Truth[[#This Row],[Position]])),ISNUMBER(SEARCH("wissenschaftl",UDE_Truth[[#This Row],[Position]])),ISNUMBER(SEARCH("professor",UDE_Truth[[#This Row],[Position]]))))</f>
        <v>1</v>
      </c>
      <c r="K626" t="b">
        <f>OR(ISNUMBER(SEARCH("sachbearb",UDE_Truth[[#This Row],[Position]])),ISNUMBER(SEARCH("sachgebiet",UDE_Truth[[#This Row],[Position]])))</f>
        <v>0</v>
      </c>
      <c r="L626" t="b">
        <f>ISNUMBER(SEARCH("Universitätsbibliothek",UDE_Truth[[#This Row],[Position]]))</f>
        <v>0</v>
      </c>
      <c r="M626">
        <f>IF(COUNTIF(UDE_Found[Name],UDE_Truth[[#This Row],[Name]])=0,0,1)</f>
        <v>1</v>
      </c>
      <c r="N626">
        <f>IF(OR(UDE_Truth[[#This Row],[ohnePosition]],AND(UDE_Truth[[#This Row],[ohneInstitut]],UDE_Truth[[#This Row],[ohneWissPos]]),UDE_Truth[[#This Row],[Sachbearbeiter]],UDE_Truth[[#This Row],[Bibliothek]]),0,1)</f>
        <v>1</v>
      </c>
      <c r="O626">
        <f>IF(UDE_Truth[[#This Row],[zählt]],IF(ISBLANK(UDE_Truth[[#This Row],[dochGefundenGrund]]),UDE_Truth[[#This Row],[Gefunden]],1),"")</f>
        <v>1</v>
      </c>
      <c r="P626">
        <f>IF(AND(UDE_Truth[[#This Row],[zähltAuto]],ISBLANK(UDE_Truth[[#This Row],[zähltNichtGrund]])),1,0)</f>
        <v>1</v>
      </c>
    </row>
    <row r="627" spans="1:20" x14ac:dyDescent="0.25">
      <c r="A627">
        <v>58023</v>
      </c>
      <c r="B627" t="s">
        <v>1715</v>
      </c>
      <c r="C627" t="s">
        <v>7917</v>
      </c>
      <c r="D627" t="s">
        <v>7918</v>
      </c>
      <c r="E627" t="s">
        <v>7919</v>
      </c>
      <c r="F627" t="s">
        <v>7920</v>
      </c>
      <c r="G627" t="s">
        <v>0</v>
      </c>
      <c r="H627" t="b">
        <f>LEN(UDE_Truth[[#This Row],[Position]])=0</f>
        <v>0</v>
      </c>
      <c r="I627" t="b">
        <f>LEN(UDE_Truth[[#This Row],[Institut]])=0</f>
        <v>0</v>
      </c>
      <c r="J627" t="b">
        <f>NOT(OR(ISNUMBER(SEARCH("wiss.",UDE_Truth[[#This Row],[Position]])),ISNUMBER(SEARCH("wissenschaftl",UDE_Truth[[#This Row],[Position]])),ISNUMBER(SEARCH("professor",UDE_Truth[[#This Row],[Position]]))))</f>
        <v>0</v>
      </c>
      <c r="K627" t="b">
        <f>OR(ISNUMBER(SEARCH("sachbearb",UDE_Truth[[#This Row],[Position]])),ISNUMBER(SEARCH("sachgebiet",UDE_Truth[[#This Row],[Position]])))</f>
        <v>0</v>
      </c>
      <c r="L627" t="b">
        <f>ISNUMBER(SEARCH("Universitätsbibliothek",UDE_Truth[[#This Row],[Position]]))</f>
        <v>0</v>
      </c>
      <c r="M627">
        <f>IF(COUNTIF(UDE_Found[Name],UDE_Truth[[#This Row],[Name]])=0,0,1)</f>
        <v>1</v>
      </c>
      <c r="N627">
        <f>IF(OR(UDE_Truth[[#This Row],[ohnePosition]],AND(UDE_Truth[[#This Row],[ohneInstitut]],UDE_Truth[[#This Row],[ohneWissPos]]),UDE_Truth[[#This Row],[Sachbearbeiter]],UDE_Truth[[#This Row],[Bibliothek]]),0,1)</f>
        <v>1</v>
      </c>
      <c r="O627">
        <f>IF(UDE_Truth[[#This Row],[zählt]],IF(ISBLANK(UDE_Truth[[#This Row],[dochGefundenGrund]]),UDE_Truth[[#This Row],[Gefunden]],1),"")</f>
        <v>1</v>
      </c>
      <c r="P627">
        <f>IF(AND(UDE_Truth[[#This Row],[zähltAuto]],ISBLANK(UDE_Truth[[#This Row],[zähltNichtGrund]])),1,0)</f>
        <v>1</v>
      </c>
    </row>
    <row r="628" spans="1:20" x14ac:dyDescent="0.25">
      <c r="A628">
        <v>53004</v>
      </c>
      <c r="B628" t="s">
        <v>7921</v>
      </c>
      <c r="C628" t="s">
        <v>7922</v>
      </c>
      <c r="D628" t="s">
        <v>2</v>
      </c>
      <c r="E628" t="s">
        <v>2</v>
      </c>
      <c r="F628" t="s">
        <v>2</v>
      </c>
      <c r="G628" t="s">
        <v>1914</v>
      </c>
      <c r="H628" t="b">
        <f>LEN(UDE_Truth[[#This Row],[Position]])=0</f>
        <v>1</v>
      </c>
      <c r="I628" t="b">
        <f>LEN(UDE_Truth[[#This Row],[Institut]])=0</f>
        <v>1</v>
      </c>
      <c r="J628" t="b">
        <f>NOT(OR(ISNUMBER(SEARCH("wiss.",UDE_Truth[[#This Row],[Position]])),ISNUMBER(SEARCH("wissenschaftl",UDE_Truth[[#This Row],[Position]])),ISNUMBER(SEARCH("professor",UDE_Truth[[#This Row],[Position]]))))</f>
        <v>1</v>
      </c>
      <c r="K628" t="b">
        <f>OR(ISNUMBER(SEARCH("sachbearb",UDE_Truth[[#This Row],[Position]])),ISNUMBER(SEARCH("sachgebiet",UDE_Truth[[#This Row],[Position]])))</f>
        <v>0</v>
      </c>
      <c r="L628" t="b">
        <f>ISNUMBER(SEARCH("Universitätsbibliothek",UDE_Truth[[#This Row],[Position]]))</f>
        <v>0</v>
      </c>
      <c r="M628">
        <f>IF(COUNTIF(UDE_Found[Name],UDE_Truth[[#This Row],[Name]])=0,0,1)</f>
        <v>0</v>
      </c>
      <c r="N628">
        <f>IF(OR(UDE_Truth[[#This Row],[ohnePosition]],AND(UDE_Truth[[#This Row],[ohneInstitut]],UDE_Truth[[#This Row],[ohneWissPos]]),UDE_Truth[[#This Row],[Sachbearbeiter]],UDE_Truth[[#This Row],[Bibliothek]]),0,1)</f>
        <v>0</v>
      </c>
      <c r="O628" t="str">
        <f>IF(UDE_Truth[[#This Row],[zählt]],IF(ISBLANK(UDE_Truth[[#This Row],[dochGefundenGrund]]),UDE_Truth[[#This Row],[Gefunden]],1),"")</f>
        <v/>
      </c>
      <c r="P628">
        <f>IF(AND(UDE_Truth[[#This Row],[zähltAuto]],ISBLANK(UDE_Truth[[#This Row],[zähltNichtGrund]])),1,0)</f>
        <v>0</v>
      </c>
    </row>
    <row r="629" spans="1:20" x14ac:dyDescent="0.25">
      <c r="A629">
        <v>62363</v>
      </c>
      <c r="B629" t="s">
        <v>6005</v>
      </c>
      <c r="C629" t="s">
        <v>6006</v>
      </c>
      <c r="D629" t="s">
        <v>2</v>
      </c>
      <c r="E629" t="s">
        <v>6341</v>
      </c>
      <c r="F629" t="s">
        <v>7923</v>
      </c>
      <c r="G629" t="s">
        <v>36</v>
      </c>
      <c r="H629" t="b">
        <f>LEN(UDE_Truth[[#This Row],[Position]])=0</f>
        <v>0</v>
      </c>
      <c r="I629" t="b">
        <f>LEN(UDE_Truth[[#This Row],[Institut]])=0</f>
        <v>0</v>
      </c>
      <c r="J629" t="b">
        <f>NOT(OR(ISNUMBER(SEARCH("wiss.",UDE_Truth[[#This Row],[Position]])),ISNUMBER(SEARCH("wissenschaftl",UDE_Truth[[#This Row],[Position]])),ISNUMBER(SEARCH("professor",UDE_Truth[[#This Row],[Position]]))))</f>
        <v>0</v>
      </c>
      <c r="K629" t="b">
        <f>OR(ISNUMBER(SEARCH("sachbearb",UDE_Truth[[#This Row],[Position]])),ISNUMBER(SEARCH("sachgebiet",UDE_Truth[[#This Row],[Position]])))</f>
        <v>0</v>
      </c>
      <c r="L629" t="b">
        <f>ISNUMBER(SEARCH("Universitätsbibliothek",UDE_Truth[[#This Row],[Position]]))</f>
        <v>0</v>
      </c>
      <c r="M629">
        <f>IF(COUNTIF(UDE_Found[Name],UDE_Truth[[#This Row],[Name]])=0,0,1)</f>
        <v>1</v>
      </c>
      <c r="N629">
        <f>IF(OR(UDE_Truth[[#This Row],[ohnePosition]],AND(UDE_Truth[[#This Row],[ohneInstitut]],UDE_Truth[[#This Row],[ohneWissPos]]),UDE_Truth[[#This Row],[Sachbearbeiter]],UDE_Truth[[#This Row],[Bibliothek]]),0,1)</f>
        <v>1</v>
      </c>
      <c r="O629">
        <f>IF(UDE_Truth[[#This Row],[zählt]],IF(ISBLANK(UDE_Truth[[#This Row],[dochGefundenGrund]]),UDE_Truth[[#This Row],[Gefunden]],1),"")</f>
        <v>1</v>
      </c>
      <c r="P629">
        <f>IF(AND(UDE_Truth[[#This Row],[zähltAuto]],ISBLANK(UDE_Truth[[#This Row],[zähltNichtGrund]])),1,0)</f>
        <v>1</v>
      </c>
    </row>
    <row r="630" spans="1:20" x14ac:dyDescent="0.25">
      <c r="A630">
        <v>59265</v>
      </c>
      <c r="B630" t="s">
        <v>7924</v>
      </c>
      <c r="C630" t="s">
        <v>7925</v>
      </c>
      <c r="D630" t="s">
        <v>6352</v>
      </c>
      <c r="E630" t="s">
        <v>6229</v>
      </c>
      <c r="F630" t="s">
        <v>6230</v>
      </c>
      <c r="G630" t="s">
        <v>2</v>
      </c>
      <c r="H630" t="b">
        <f>LEN(UDE_Truth[[#This Row],[Position]])=0</f>
        <v>0</v>
      </c>
      <c r="I630" t="b">
        <f>LEN(UDE_Truth[[#This Row],[Institut]])=0</f>
        <v>0</v>
      </c>
      <c r="J630" t="b">
        <f>NOT(OR(ISNUMBER(SEARCH("wiss.",UDE_Truth[[#This Row],[Position]])),ISNUMBER(SEARCH("wissenschaftl",UDE_Truth[[#This Row],[Position]])),ISNUMBER(SEARCH("professor",UDE_Truth[[#This Row],[Position]]))))</f>
        <v>0</v>
      </c>
      <c r="K630" t="b">
        <f>OR(ISNUMBER(SEARCH("sachbearb",UDE_Truth[[#This Row],[Position]])),ISNUMBER(SEARCH("sachgebiet",UDE_Truth[[#This Row],[Position]])))</f>
        <v>0</v>
      </c>
      <c r="L630" t="b">
        <f>ISNUMBER(SEARCH("Universitätsbibliothek",UDE_Truth[[#This Row],[Position]]))</f>
        <v>0</v>
      </c>
      <c r="M630">
        <f>IF(COUNTIF(UDE_Found[Name],UDE_Truth[[#This Row],[Name]])=0,0,1)</f>
        <v>0</v>
      </c>
      <c r="N630">
        <f>IF(OR(UDE_Truth[[#This Row],[ohnePosition]],AND(UDE_Truth[[#This Row],[ohneInstitut]],UDE_Truth[[#This Row],[ohneWissPos]]),UDE_Truth[[#This Row],[Sachbearbeiter]],UDE_Truth[[#This Row],[Bibliothek]]),0,1)</f>
        <v>1</v>
      </c>
      <c r="O630" t="str">
        <f>IF(UDE_Truth[[#This Row],[zählt]],IF(ISBLANK(UDE_Truth[[#This Row],[dochGefundenGrund]]),UDE_Truth[[#This Row],[Gefunden]],1),"")</f>
        <v/>
      </c>
      <c r="P630">
        <f>IF(AND(UDE_Truth[[#This Row],[zähltAuto]],ISBLANK(UDE_Truth[[#This Row],[zähltNichtGrund]])),1,0)</f>
        <v>0</v>
      </c>
      <c r="Q630" t="s">
        <v>6508</v>
      </c>
      <c r="T630" t="s">
        <v>8354</v>
      </c>
    </row>
    <row r="631" spans="1:20" x14ac:dyDescent="0.25">
      <c r="A631">
        <v>49471</v>
      </c>
      <c r="B631" t="s">
        <v>6012</v>
      </c>
      <c r="C631" t="s">
        <v>7926</v>
      </c>
      <c r="D631" t="s">
        <v>7927</v>
      </c>
      <c r="E631" t="s">
        <v>6605</v>
      </c>
      <c r="F631" t="s">
        <v>7928</v>
      </c>
      <c r="G631" t="s">
        <v>103</v>
      </c>
      <c r="H631" t="b">
        <f>LEN(UDE_Truth[[#This Row],[Position]])=0</f>
        <v>0</v>
      </c>
      <c r="I631" t="b">
        <f>LEN(UDE_Truth[[#This Row],[Institut]])=0</f>
        <v>0</v>
      </c>
      <c r="J631" t="b">
        <f>NOT(OR(ISNUMBER(SEARCH("wiss.",UDE_Truth[[#This Row],[Position]])),ISNUMBER(SEARCH("wissenschaftl",UDE_Truth[[#This Row],[Position]])),ISNUMBER(SEARCH("professor",UDE_Truth[[#This Row],[Position]]))))</f>
        <v>1</v>
      </c>
      <c r="K631" t="b">
        <f>OR(ISNUMBER(SEARCH("sachbearb",UDE_Truth[[#This Row],[Position]])),ISNUMBER(SEARCH("sachgebiet",UDE_Truth[[#This Row],[Position]])))</f>
        <v>0</v>
      </c>
      <c r="L631" t="b">
        <f>ISNUMBER(SEARCH("Universitätsbibliothek",UDE_Truth[[#This Row],[Position]]))</f>
        <v>0</v>
      </c>
      <c r="M631">
        <f>IF(COUNTIF(UDE_Found[Name],UDE_Truth[[#This Row],[Name]])=0,0,1)</f>
        <v>1</v>
      </c>
      <c r="N631">
        <f>IF(OR(UDE_Truth[[#This Row],[ohnePosition]],AND(UDE_Truth[[#This Row],[ohneInstitut]],UDE_Truth[[#This Row],[ohneWissPos]]),UDE_Truth[[#This Row],[Sachbearbeiter]],UDE_Truth[[#This Row],[Bibliothek]]),0,1)</f>
        <v>1</v>
      </c>
      <c r="O631">
        <f>IF(UDE_Truth[[#This Row],[zählt]],IF(ISBLANK(UDE_Truth[[#This Row],[dochGefundenGrund]]),UDE_Truth[[#This Row],[Gefunden]],1),"")</f>
        <v>1</v>
      </c>
      <c r="P631">
        <f>IF(AND(UDE_Truth[[#This Row],[zähltAuto]],ISBLANK(UDE_Truth[[#This Row],[zähltNichtGrund]])),1,0)</f>
        <v>1</v>
      </c>
    </row>
    <row r="632" spans="1:20" x14ac:dyDescent="0.25">
      <c r="A632">
        <v>59142</v>
      </c>
      <c r="B632" t="s">
        <v>6013</v>
      </c>
      <c r="C632" t="s">
        <v>7929</v>
      </c>
      <c r="D632" t="s">
        <v>2</v>
      </c>
      <c r="E632" t="s">
        <v>7930</v>
      </c>
      <c r="F632" t="s">
        <v>6419</v>
      </c>
      <c r="G632" t="s">
        <v>103</v>
      </c>
      <c r="H632" t="b">
        <f>LEN(UDE_Truth[[#This Row],[Position]])=0</f>
        <v>0</v>
      </c>
      <c r="I632" t="b">
        <f>LEN(UDE_Truth[[#This Row],[Institut]])=0</f>
        <v>0</v>
      </c>
      <c r="J632" t="b">
        <f>NOT(OR(ISNUMBER(SEARCH("wiss.",UDE_Truth[[#This Row],[Position]])),ISNUMBER(SEARCH("wissenschaftl",UDE_Truth[[#This Row],[Position]])),ISNUMBER(SEARCH("professor",UDE_Truth[[#This Row],[Position]]))))</f>
        <v>0</v>
      </c>
      <c r="K632" t="b">
        <f>OR(ISNUMBER(SEARCH("sachbearb",UDE_Truth[[#This Row],[Position]])),ISNUMBER(SEARCH("sachgebiet",UDE_Truth[[#This Row],[Position]])))</f>
        <v>0</v>
      </c>
      <c r="L632" t="b">
        <f>ISNUMBER(SEARCH("Universitätsbibliothek",UDE_Truth[[#This Row],[Position]]))</f>
        <v>0</v>
      </c>
      <c r="M632">
        <f>IF(COUNTIF(UDE_Found[Name],UDE_Truth[[#This Row],[Name]])=0,0,1)</f>
        <v>1</v>
      </c>
      <c r="N632">
        <f>IF(OR(UDE_Truth[[#This Row],[ohnePosition]],AND(UDE_Truth[[#This Row],[ohneInstitut]],UDE_Truth[[#This Row],[ohneWissPos]]),UDE_Truth[[#This Row],[Sachbearbeiter]],UDE_Truth[[#This Row],[Bibliothek]]),0,1)</f>
        <v>1</v>
      </c>
      <c r="O632">
        <f>IF(UDE_Truth[[#This Row],[zählt]],IF(ISBLANK(UDE_Truth[[#This Row],[dochGefundenGrund]]),UDE_Truth[[#This Row],[Gefunden]],1),"")</f>
        <v>1</v>
      </c>
      <c r="P632">
        <f>IF(AND(UDE_Truth[[#This Row],[zähltAuto]],ISBLANK(UDE_Truth[[#This Row],[zähltNichtGrund]])),1,0)</f>
        <v>1</v>
      </c>
    </row>
    <row r="633" spans="1:20" x14ac:dyDescent="0.25">
      <c r="A633">
        <v>55353</v>
      </c>
      <c r="B633" t="s">
        <v>7931</v>
      </c>
      <c r="C633" t="s">
        <v>7932</v>
      </c>
      <c r="D633" t="s">
        <v>2</v>
      </c>
      <c r="E633" t="s">
        <v>7933</v>
      </c>
      <c r="F633" t="s">
        <v>7934</v>
      </c>
      <c r="G633" t="s">
        <v>36</v>
      </c>
      <c r="H633" t="b">
        <f>LEN(UDE_Truth[[#This Row],[Position]])=0</f>
        <v>0</v>
      </c>
      <c r="I633" t="b">
        <f>LEN(UDE_Truth[[#This Row],[Institut]])=0</f>
        <v>0</v>
      </c>
      <c r="J633" t="b">
        <f>NOT(OR(ISNUMBER(SEARCH("wiss.",UDE_Truth[[#This Row],[Position]])),ISNUMBER(SEARCH("wissenschaftl",UDE_Truth[[#This Row],[Position]])),ISNUMBER(SEARCH("professor",UDE_Truth[[#This Row],[Position]]))))</f>
        <v>1</v>
      </c>
      <c r="K633" t="b">
        <f>OR(ISNUMBER(SEARCH("sachbearb",UDE_Truth[[#This Row],[Position]])),ISNUMBER(SEARCH("sachgebiet",UDE_Truth[[#This Row],[Position]])))</f>
        <v>0</v>
      </c>
      <c r="L633" t="b">
        <f>ISNUMBER(SEARCH("Universitätsbibliothek",UDE_Truth[[#This Row],[Position]]))</f>
        <v>0</v>
      </c>
      <c r="M633">
        <f>IF(COUNTIF(UDE_Found[Name],UDE_Truth[[#This Row],[Name]])=0,0,1)</f>
        <v>0</v>
      </c>
      <c r="N633">
        <f>IF(OR(UDE_Truth[[#This Row],[ohnePosition]],AND(UDE_Truth[[#This Row],[ohneInstitut]],UDE_Truth[[#This Row],[ohneWissPos]]),UDE_Truth[[#This Row],[Sachbearbeiter]],UDE_Truth[[#This Row],[Bibliothek]]),0,1)</f>
        <v>1</v>
      </c>
      <c r="O633" t="str">
        <f>IF(UDE_Truth[[#This Row],[zählt]],IF(ISBLANK(UDE_Truth[[#This Row],[dochGefundenGrund]]),UDE_Truth[[#This Row],[Gefunden]],1),"")</f>
        <v/>
      </c>
      <c r="P633">
        <f>IF(AND(UDE_Truth[[#This Row],[zähltAuto]],ISBLANK(UDE_Truth[[#This Row],[zähltNichtGrund]])),1,0)</f>
        <v>0</v>
      </c>
      <c r="Q633" t="s">
        <v>8109</v>
      </c>
      <c r="T633" t="s">
        <v>8355</v>
      </c>
    </row>
    <row r="634" spans="1:20" x14ac:dyDescent="0.25">
      <c r="A634">
        <v>56720</v>
      </c>
      <c r="B634" t="s">
        <v>6017</v>
      </c>
      <c r="C634" t="s">
        <v>7935</v>
      </c>
      <c r="D634" t="s">
        <v>7936</v>
      </c>
      <c r="E634" t="s">
        <v>7185</v>
      </c>
      <c r="F634" t="s">
        <v>7937</v>
      </c>
      <c r="G634" t="s">
        <v>2</v>
      </c>
      <c r="H634" t="b">
        <f>LEN(UDE_Truth[[#This Row],[Position]])=0</f>
        <v>0</v>
      </c>
      <c r="I634" t="b">
        <f>LEN(UDE_Truth[[#This Row],[Institut]])=0</f>
        <v>0</v>
      </c>
      <c r="J634" t="b">
        <f>NOT(OR(ISNUMBER(SEARCH("wiss.",UDE_Truth[[#This Row],[Position]])),ISNUMBER(SEARCH("wissenschaftl",UDE_Truth[[#This Row],[Position]])),ISNUMBER(SEARCH("professor",UDE_Truth[[#This Row],[Position]]))))</f>
        <v>1</v>
      </c>
      <c r="K634" t="b">
        <f>OR(ISNUMBER(SEARCH("sachbearb",UDE_Truth[[#This Row],[Position]])),ISNUMBER(SEARCH("sachgebiet",UDE_Truth[[#This Row],[Position]])))</f>
        <v>0</v>
      </c>
      <c r="L634" t="b">
        <f>ISNUMBER(SEARCH("Universitätsbibliothek",UDE_Truth[[#This Row],[Position]]))</f>
        <v>0</v>
      </c>
      <c r="M634">
        <f>IF(COUNTIF(UDE_Found[Name],UDE_Truth[[#This Row],[Name]])=0,0,1)</f>
        <v>1</v>
      </c>
      <c r="N634">
        <f>IF(OR(UDE_Truth[[#This Row],[ohnePosition]],AND(UDE_Truth[[#This Row],[ohneInstitut]],UDE_Truth[[#This Row],[ohneWissPos]]),UDE_Truth[[#This Row],[Sachbearbeiter]],UDE_Truth[[#This Row],[Bibliothek]]),0,1)</f>
        <v>1</v>
      </c>
      <c r="O634">
        <f>IF(UDE_Truth[[#This Row],[zählt]],IF(ISBLANK(UDE_Truth[[#This Row],[dochGefundenGrund]]),UDE_Truth[[#This Row],[Gefunden]],1),"")</f>
        <v>1</v>
      </c>
      <c r="P634">
        <f>IF(AND(UDE_Truth[[#This Row],[zähltAuto]],ISBLANK(UDE_Truth[[#This Row],[zähltNichtGrund]])),1,0)</f>
        <v>1</v>
      </c>
    </row>
    <row r="635" spans="1:20" x14ac:dyDescent="0.25">
      <c r="A635">
        <v>63268</v>
      </c>
      <c r="B635" t="s">
        <v>7938</v>
      </c>
      <c r="C635" t="s">
        <v>7939</v>
      </c>
      <c r="D635" t="s">
        <v>7940</v>
      </c>
      <c r="E635" t="s">
        <v>2</v>
      </c>
      <c r="F635" t="s">
        <v>7941</v>
      </c>
      <c r="G635" t="s">
        <v>2</v>
      </c>
      <c r="H635" t="b">
        <f>LEN(UDE_Truth[[#This Row],[Position]])=0</f>
        <v>0</v>
      </c>
      <c r="I635" t="b">
        <f>LEN(UDE_Truth[[#This Row],[Institut]])=0</f>
        <v>1</v>
      </c>
      <c r="J635" t="b">
        <f>NOT(OR(ISNUMBER(SEARCH("wiss.",UDE_Truth[[#This Row],[Position]])),ISNUMBER(SEARCH("wissenschaftl",UDE_Truth[[#This Row],[Position]])),ISNUMBER(SEARCH("professor",UDE_Truth[[#This Row],[Position]]))))</f>
        <v>0</v>
      </c>
      <c r="K635" t="b">
        <f>OR(ISNUMBER(SEARCH("sachbearb",UDE_Truth[[#This Row],[Position]])),ISNUMBER(SEARCH("sachgebiet",UDE_Truth[[#This Row],[Position]])))</f>
        <v>0</v>
      </c>
      <c r="L635" t="b">
        <f>ISNUMBER(SEARCH("Universitätsbibliothek",UDE_Truth[[#This Row],[Position]]))</f>
        <v>0</v>
      </c>
      <c r="M635">
        <f>IF(COUNTIF(UDE_Found[Name],UDE_Truth[[#This Row],[Name]])=0,0,1)</f>
        <v>0</v>
      </c>
      <c r="N635">
        <f>IF(OR(UDE_Truth[[#This Row],[ohnePosition]],AND(UDE_Truth[[#This Row],[ohneInstitut]],UDE_Truth[[#This Row],[ohneWissPos]]),UDE_Truth[[#This Row],[Sachbearbeiter]],UDE_Truth[[#This Row],[Bibliothek]]),0,1)</f>
        <v>1</v>
      </c>
      <c r="O635">
        <f>IF(UDE_Truth[[#This Row],[zählt]],IF(ISBLANK(UDE_Truth[[#This Row],[dochGefundenGrund]]),UDE_Truth[[#This Row],[Gefunden]],1),"")</f>
        <v>0</v>
      </c>
      <c r="P635">
        <f>IF(AND(UDE_Truth[[#This Row],[zähltAuto]],ISBLANK(UDE_Truth[[#This Row],[zähltNichtGrund]])),1,0)</f>
        <v>1</v>
      </c>
      <c r="S635" t="s">
        <v>8272</v>
      </c>
      <c r="T635" t="s">
        <v>8356</v>
      </c>
    </row>
    <row r="636" spans="1:20" x14ac:dyDescent="0.25">
      <c r="A636">
        <v>59787</v>
      </c>
      <c r="B636" t="s">
        <v>7942</v>
      </c>
      <c r="C636" t="s">
        <v>6022</v>
      </c>
      <c r="D636" t="s">
        <v>2</v>
      </c>
      <c r="E636" t="s">
        <v>7930</v>
      </c>
      <c r="F636" t="s">
        <v>6419</v>
      </c>
      <c r="G636" t="s">
        <v>3631</v>
      </c>
      <c r="H636" t="b">
        <f>LEN(UDE_Truth[[#This Row],[Position]])=0</f>
        <v>0</v>
      </c>
      <c r="I636" t="b">
        <f>LEN(UDE_Truth[[#This Row],[Institut]])=0</f>
        <v>0</v>
      </c>
      <c r="J636" t="b">
        <f>NOT(OR(ISNUMBER(SEARCH("wiss.",UDE_Truth[[#This Row],[Position]])),ISNUMBER(SEARCH("wissenschaftl",UDE_Truth[[#This Row],[Position]])),ISNUMBER(SEARCH("professor",UDE_Truth[[#This Row],[Position]]))))</f>
        <v>0</v>
      </c>
      <c r="K636" t="b">
        <f>OR(ISNUMBER(SEARCH("sachbearb",UDE_Truth[[#This Row],[Position]])),ISNUMBER(SEARCH("sachgebiet",UDE_Truth[[#This Row],[Position]])))</f>
        <v>0</v>
      </c>
      <c r="L636" t="b">
        <f>ISNUMBER(SEARCH("Universitätsbibliothek",UDE_Truth[[#This Row],[Position]]))</f>
        <v>0</v>
      </c>
      <c r="M636">
        <f>IF(COUNTIF(UDE_Found[Name],UDE_Truth[[#This Row],[Name]])=0,0,1)</f>
        <v>1</v>
      </c>
      <c r="N636">
        <f>IF(OR(UDE_Truth[[#This Row],[ohnePosition]],AND(UDE_Truth[[#This Row],[ohneInstitut]],UDE_Truth[[#This Row],[ohneWissPos]]),UDE_Truth[[#This Row],[Sachbearbeiter]],UDE_Truth[[#This Row],[Bibliothek]]),0,1)</f>
        <v>1</v>
      </c>
      <c r="O636">
        <f>IF(UDE_Truth[[#This Row],[zählt]],IF(ISBLANK(UDE_Truth[[#This Row],[dochGefundenGrund]]),UDE_Truth[[#This Row],[Gefunden]],1),"")</f>
        <v>1</v>
      </c>
      <c r="P636">
        <f>IF(AND(UDE_Truth[[#This Row],[zähltAuto]],ISBLANK(UDE_Truth[[#This Row],[zähltNichtGrund]])),1,0)</f>
        <v>1</v>
      </c>
    </row>
    <row r="637" spans="1:20" x14ac:dyDescent="0.25">
      <c r="A637">
        <v>47796</v>
      </c>
      <c r="B637" t="s">
        <v>7943</v>
      </c>
      <c r="C637" t="s">
        <v>7944</v>
      </c>
      <c r="D637" t="s">
        <v>2</v>
      </c>
      <c r="E637" t="s">
        <v>7019</v>
      </c>
      <c r="F637" t="s">
        <v>6452</v>
      </c>
      <c r="G637" t="s">
        <v>2</v>
      </c>
      <c r="H637" t="b">
        <f>LEN(UDE_Truth[[#This Row],[Position]])=0</f>
        <v>0</v>
      </c>
      <c r="I637" t="b">
        <f>LEN(UDE_Truth[[#This Row],[Institut]])=0</f>
        <v>0</v>
      </c>
      <c r="J637" t="b">
        <f>NOT(OR(ISNUMBER(SEARCH("wiss.",UDE_Truth[[#This Row],[Position]])),ISNUMBER(SEARCH("wissenschaftl",UDE_Truth[[#This Row],[Position]])),ISNUMBER(SEARCH("professor",UDE_Truth[[#This Row],[Position]]))))</f>
        <v>1</v>
      </c>
      <c r="K637" t="b">
        <f>OR(ISNUMBER(SEARCH("sachbearb",UDE_Truth[[#This Row],[Position]])),ISNUMBER(SEARCH("sachgebiet",UDE_Truth[[#This Row],[Position]])))</f>
        <v>1</v>
      </c>
      <c r="L637" t="b">
        <f>ISNUMBER(SEARCH("Universitätsbibliothek",UDE_Truth[[#This Row],[Position]]))</f>
        <v>0</v>
      </c>
      <c r="M637">
        <f>IF(COUNTIF(UDE_Found[Name],UDE_Truth[[#This Row],[Name]])=0,0,1)</f>
        <v>0</v>
      </c>
      <c r="N637">
        <f>IF(OR(UDE_Truth[[#This Row],[ohnePosition]],AND(UDE_Truth[[#This Row],[ohneInstitut]],UDE_Truth[[#This Row],[ohneWissPos]]),UDE_Truth[[#This Row],[Sachbearbeiter]],UDE_Truth[[#This Row],[Bibliothek]]),0,1)</f>
        <v>0</v>
      </c>
      <c r="O637" t="str">
        <f>IF(UDE_Truth[[#This Row],[zählt]],IF(ISBLANK(UDE_Truth[[#This Row],[dochGefundenGrund]]),UDE_Truth[[#This Row],[Gefunden]],1),"")</f>
        <v/>
      </c>
      <c r="P637">
        <f>IF(AND(UDE_Truth[[#This Row],[zähltAuto]],ISBLANK(UDE_Truth[[#This Row],[zähltNichtGrund]])),1,0)</f>
        <v>0</v>
      </c>
    </row>
    <row r="638" spans="1:20" x14ac:dyDescent="0.25">
      <c r="A638">
        <v>10521</v>
      </c>
      <c r="B638" t="s">
        <v>6024</v>
      </c>
      <c r="C638" t="s">
        <v>6025</v>
      </c>
      <c r="D638" t="s">
        <v>2</v>
      </c>
      <c r="E638" t="s">
        <v>6676</v>
      </c>
      <c r="F638" t="s">
        <v>7269</v>
      </c>
      <c r="G638" t="s">
        <v>80</v>
      </c>
      <c r="H638" t="b">
        <f>LEN(UDE_Truth[[#This Row],[Position]])=0</f>
        <v>0</v>
      </c>
      <c r="I638" t="b">
        <f>LEN(UDE_Truth[[#This Row],[Institut]])=0</f>
        <v>0</v>
      </c>
      <c r="J638" t="b">
        <f>NOT(OR(ISNUMBER(SEARCH("wiss.",UDE_Truth[[#This Row],[Position]])),ISNUMBER(SEARCH("wissenschaftl",UDE_Truth[[#This Row],[Position]])),ISNUMBER(SEARCH("professor",UDE_Truth[[#This Row],[Position]]))))</f>
        <v>0</v>
      </c>
      <c r="K638" t="b">
        <f>OR(ISNUMBER(SEARCH("sachbearb",UDE_Truth[[#This Row],[Position]])),ISNUMBER(SEARCH("sachgebiet",UDE_Truth[[#This Row],[Position]])))</f>
        <v>0</v>
      </c>
      <c r="L638" t="b">
        <f>ISNUMBER(SEARCH("Universitätsbibliothek",UDE_Truth[[#This Row],[Position]]))</f>
        <v>0</v>
      </c>
      <c r="M638">
        <f>IF(COUNTIF(UDE_Found[Name],UDE_Truth[[#This Row],[Name]])=0,0,1)</f>
        <v>1</v>
      </c>
      <c r="N638">
        <f>IF(OR(UDE_Truth[[#This Row],[ohnePosition]],AND(UDE_Truth[[#This Row],[ohneInstitut]],UDE_Truth[[#This Row],[ohneWissPos]]),UDE_Truth[[#This Row],[Sachbearbeiter]],UDE_Truth[[#This Row],[Bibliothek]]),0,1)</f>
        <v>1</v>
      </c>
      <c r="O638">
        <f>IF(UDE_Truth[[#This Row],[zählt]],IF(ISBLANK(UDE_Truth[[#This Row],[dochGefundenGrund]]),UDE_Truth[[#This Row],[Gefunden]],1),"")</f>
        <v>1</v>
      </c>
      <c r="P638">
        <f>IF(AND(UDE_Truth[[#This Row],[zähltAuto]],ISBLANK(UDE_Truth[[#This Row],[zähltNichtGrund]])),1,0)</f>
        <v>1</v>
      </c>
    </row>
    <row r="639" spans="1:20" x14ac:dyDescent="0.25">
      <c r="A639">
        <v>52671</v>
      </c>
      <c r="B639" t="s">
        <v>7945</v>
      </c>
      <c r="C639" t="s">
        <v>7946</v>
      </c>
      <c r="D639" t="s">
        <v>7947</v>
      </c>
      <c r="E639" t="s">
        <v>7948</v>
      </c>
      <c r="F639" t="s">
        <v>7949</v>
      </c>
      <c r="G639" t="s">
        <v>36</v>
      </c>
      <c r="H639" t="b">
        <f>LEN(UDE_Truth[[#This Row],[Position]])=0</f>
        <v>0</v>
      </c>
      <c r="I639" t="b">
        <f>LEN(UDE_Truth[[#This Row],[Institut]])=0</f>
        <v>0</v>
      </c>
      <c r="J639" t="b">
        <f>NOT(OR(ISNUMBER(SEARCH("wiss.",UDE_Truth[[#This Row],[Position]])),ISNUMBER(SEARCH("wissenschaftl",UDE_Truth[[#This Row],[Position]])),ISNUMBER(SEARCH("professor",UDE_Truth[[#This Row],[Position]]))))</f>
        <v>0</v>
      </c>
      <c r="K639" t="b">
        <f>OR(ISNUMBER(SEARCH("sachbearb",UDE_Truth[[#This Row],[Position]])),ISNUMBER(SEARCH("sachgebiet",UDE_Truth[[#This Row],[Position]])))</f>
        <v>0</v>
      </c>
      <c r="L639" t="b">
        <f>ISNUMBER(SEARCH("Universitätsbibliothek",UDE_Truth[[#This Row],[Position]]))</f>
        <v>0</v>
      </c>
      <c r="M639">
        <f>IF(COUNTIF(UDE_Found[Name],UDE_Truth[[#This Row],[Name]])=0,0,1)</f>
        <v>0</v>
      </c>
      <c r="N639">
        <f>IF(OR(UDE_Truth[[#This Row],[ohnePosition]],AND(UDE_Truth[[#This Row],[ohneInstitut]],UDE_Truth[[#This Row],[ohneWissPos]]),UDE_Truth[[#This Row],[Sachbearbeiter]],UDE_Truth[[#This Row],[Bibliothek]]),0,1)</f>
        <v>1</v>
      </c>
      <c r="O639" t="str">
        <f>IF(UDE_Truth[[#This Row],[zählt]],IF(ISBLANK(UDE_Truth[[#This Row],[dochGefundenGrund]]),UDE_Truth[[#This Row],[Gefunden]],1),"")</f>
        <v/>
      </c>
      <c r="P639">
        <f>IF(AND(UDE_Truth[[#This Row],[zähltAuto]],ISBLANK(UDE_Truth[[#This Row],[zähltNichtGrund]])),1,0)</f>
        <v>0</v>
      </c>
      <c r="Q639" t="s">
        <v>8274</v>
      </c>
    </row>
    <row r="640" spans="1:20" x14ac:dyDescent="0.25">
      <c r="A640">
        <v>62047</v>
      </c>
      <c r="B640" t="s">
        <v>6037</v>
      </c>
      <c r="C640" t="s">
        <v>6038</v>
      </c>
      <c r="D640" t="s">
        <v>7950</v>
      </c>
      <c r="E640" t="s">
        <v>6430</v>
      </c>
      <c r="F640" t="s">
        <v>7951</v>
      </c>
      <c r="G640" t="s">
        <v>2</v>
      </c>
      <c r="H640" t="b">
        <f>LEN(UDE_Truth[[#This Row],[Position]])=0</f>
        <v>0</v>
      </c>
      <c r="I640" t="b">
        <f>LEN(UDE_Truth[[#This Row],[Institut]])=0</f>
        <v>0</v>
      </c>
      <c r="J640" t="b">
        <f>NOT(OR(ISNUMBER(SEARCH("wiss.",UDE_Truth[[#This Row],[Position]])),ISNUMBER(SEARCH("wissenschaftl",UDE_Truth[[#This Row],[Position]])),ISNUMBER(SEARCH("professor",UDE_Truth[[#This Row],[Position]]))))</f>
        <v>1</v>
      </c>
      <c r="K640" t="b">
        <f>OR(ISNUMBER(SEARCH("sachbearb",UDE_Truth[[#This Row],[Position]])),ISNUMBER(SEARCH("sachgebiet",UDE_Truth[[#This Row],[Position]])))</f>
        <v>0</v>
      </c>
      <c r="L640" t="b">
        <f>ISNUMBER(SEARCH("Universitätsbibliothek",UDE_Truth[[#This Row],[Position]]))</f>
        <v>0</v>
      </c>
      <c r="M640">
        <f>IF(COUNTIF(UDE_Found[Name],UDE_Truth[[#This Row],[Name]])=0,0,1)</f>
        <v>1</v>
      </c>
      <c r="N640">
        <f>IF(OR(UDE_Truth[[#This Row],[ohnePosition]],AND(UDE_Truth[[#This Row],[ohneInstitut]],UDE_Truth[[#This Row],[ohneWissPos]]),UDE_Truth[[#This Row],[Sachbearbeiter]],UDE_Truth[[#This Row],[Bibliothek]]),0,1)</f>
        <v>1</v>
      </c>
      <c r="O640">
        <f>IF(UDE_Truth[[#This Row],[zählt]],IF(ISBLANK(UDE_Truth[[#This Row],[dochGefundenGrund]]),UDE_Truth[[#This Row],[Gefunden]],1),"")</f>
        <v>1</v>
      </c>
      <c r="P640">
        <f>IF(AND(UDE_Truth[[#This Row],[zähltAuto]],ISBLANK(UDE_Truth[[#This Row],[zähltNichtGrund]])),1,0)</f>
        <v>1</v>
      </c>
    </row>
    <row r="641" spans="1:17" x14ac:dyDescent="0.25">
      <c r="A641">
        <v>1139</v>
      </c>
      <c r="B641" t="s">
        <v>7952</v>
      </c>
      <c r="C641" t="s">
        <v>7953</v>
      </c>
      <c r="D641" t="s">
        <v>2</v>
      </c>
      <c r="E641" t="s">
        <v>6540</v>
      </c>
      <c r="F641" t="s">
        <v>7954</v>
      </c>
      <c r="G641" t="s">
        <v>7080</v>
      </c>
      <c r="H641" t="b">
        <f>LEN(UDE_Truth[[#This Row],[Position]])=0</f>
        <v>0</v>
      </c>
      <c r="I641" t="b">
        <f>LEN(UDE_Truth[[#This Row],[Institut]])=0</f>
        <v>0</v>
      </c>
      <c r="J641" t="b">
        <f>NOT(OR(ISNUMBER(SEARCH("wiss.",UDE_Truth[[#This Row],[Position]])),ISNUMBER(SEARCH("wissenschaftl",UDE_Truth[[#This Row],[Position]])),ISNUMBER(SEARCH("professor",UDE_Truth[[#This Row],[Position]]))))</f>
        <v>1</v>
      </c>
      <c r="K641" t="b">
        <f>OR(ISNUMBER(SEARCH("sachbearb",UDE_Truth[[#This Row],[Position]])),ISNUMBER(SEARCH("sachgebiet",UDE_Truth[[#This Row],[Position]])))</f>
        <v>0</v>
      </c>
      <c r="L641" t="b">
        <f>ISNUMBER(SEARCH("Universitätsbibliothek",UDE_Truth[[#This Row],[Position]]))</f>
        <v>0</v>
      </c>
      <c r="M641">
        <f>IF(COUNTIF(UDE_Found[Name],UDE_Truth[[#This Row],[Name]])=0,0,1)</f>
        <v>0</v>
      </c>
      <c r="N641">
        <f>IF(OR(UDE_Truth[[#This Row],[ohnePosition]],AND(UDE_Truth[[#This Row],[ohneInstitut]],UDE_Truth[[#This Row],[ohneWissPos]]),UDE_Truth[[#This Row],[Sachbearbeiter]],UDE_Truth[[#This Row],[Bibliothek]]),0,1)</f>
        <v>1</v>
      </c>
      <c r="O641" t="str">
        <f>IF(UDE_Truth[[#This Row],[zählt]],IF(ISBLANK(UDE_Truth[[#This Row],[dochGefundenGrund]]),UDE_Truth[[#This Row],[Gefunden]],1),"")</f>
        <v/>
      </c>
      <c r="P641">
        <f>IF(AND(UDE_Truth[[#This Row],[zähltAuto]],ISBLANK(UDE_Truth[[#This Row],[zähltNichtGrund]])),1,0)</f>
        <v>0</v>
      </c>
      <c r="Q641" t="s">
        <v>8109</v>
      </c>
    </row>
    <row r="642" spans="1:17" x14ac:dyDescent="0.25">
      <c r="A642">
        <v>51571</v>
      </c>
      <c r="B642" t="s">
        <v>7955</v>
      </c>
      <c r="C642" t="s">
        <v>7956</v>
      </c>
      <c r="D642" t="s">
        <v>7957</v>
      </c>
      <c r="E642" t="s">
        <v>6540</v>
      </c>
      <c r="F642" t="s">
        <v>2</v>
      </c>
      <c r="G642" t="s">
        <v>2</v>
      </c>
      <c r="H642" t="b">
        <f>LEN(UDE_Truth[[#This Row],[Position]])=0</f>
        <v>1</v>
      </c>
      <c r="I642" t="b">
        <f>LEN(UDE_Truth[[#This Row],[Institut]])=0</f>
        <v>0</v>
      </c>
      <c r="J642" t="b">
        <f>NOT(OR(ISNUMBER(SEARCH("wiss.",UDE_Truth[[#This Row],[Position]])),ISNUMBER(SEARCH("wissenschaftl",UDE_Truth[[#This Row],[Position]])),ISNUMBER(SEARCH("professor",UDE_Truth[[#This Row],[Position]]))))</f>
        <v>1</v>
      </c>
      <c r="K642" t="b">
        <f>OR(ISNUMBER(SEARCH("sachbearb",UDE_Truth[[#This Row],[Position]])),ISNUMBER(SEARCH("sachgebiet",UDE_Truth[[#This Row],[Position]])))</f>
        <v>0</v>
      </c>
      <c r="L642" t="b">
        <f>ISNUMBER(SEARCH("Universitätsbibliothek",UDE_Truth[[#This Row],[Position]]))</f>
        <v>0</v>
      </c>
      <c r="M642">
        <f>IF(COUNTIF(UDE_Found[Name],UDE_Truth[[#This Row],[Name]])=0,0,1)</f>
        <v>0</v>
      </c>
      <c r="N642">
        <f>IF(OR(UDE_Truth[[#This Row],[ohnePosition]],AND(UDE_Truth[[#This Row],[ohneInstitut]],UDE_Truth[[#This Row],[ohneWissPos]]),UDE_Truth[[#This Row],[Sachbearbeiter]],UDE_Truth[[#This Row],[Bibliothek]]),0,1)</f>
        <v>0</v>
      </c>
      <c r="O642" t="str">
        <f>IF(UDE_Truth[[#This Row],[zählt]],IF(ISBLANK(UDE_Truth[[#This Row],[dochGefundenGrund]]),UDE_Truth[[#This Row],[Gefunden]],1),"")</f>
        <v/>
      </c>
      <c r="P642">
        <f>IF(AND(UDE_Truth[[#This Row],[zähltAuto]],ISBLANK(UDE_Truth[[#This Row],[zähltNichtGrund]])),1,0)</f>
        <v>0</v>
      </c>
    </row>
    <row r="643" spans="1:17" x14ac:dyDescent="0.25">
      <c r="A643">
        <v>59484</v>
      </c>
      <c r="B643" t="s">
        <v>6052</v>
      </c>
      <c r="C643" t="s">
        <v>7958</v>
      </c>
      <c r="D643" t="s">
        <v>7959</v>
      </c>
      <c r="E643" t="s">
        <v>6341</v>
      </c>
      <c r="F643" t="s">
        <v>7960</v>
      </c>
      <c r="G643" t="s">
        <v>519</v>
      </c>
      <c r="H643" t="b">
        <f>LEN(UDE_Truth[[#This Row],[Position]])=0</f>
        <v>0</v>
      </c>
      <c r="I643" t="b">
        <f>LEN(UDE_Truth[[#This Row],[Institut]])=0</f>
        <v>0</v>
      </c>
      <c r="J643" t="b">
        <f>NOT(OR(ISNUMBER(SEARCH("wiss.",UDE_Truth[[#This Row],[Position]])),ISNUMBER(SEARCH("wissenschaftl",UDE_Truth[[#This Row],[Position]])),ISNUMBER(SEARCH("professor",UDE_Truth[[#This Row],[Position]]))))</f>
        <v>1</v>
      </c>
      <c r="K643" t="b">
        <f>OR(ISNUMBER(SEARCH("sachbearb",UDE_Truth[[#This Row],[Position]])),ISNUMBER(SEARCH("sachgebiet",UDE_Truth[[#This Row],[Position]])))</f>
        <v>0</v>
      </c>
      <c r="L643" t="b">
        <f>ISNUMBER(SEARCH("Universitätsbibliothek",UDE_Truth[[#This Row],[Position]]))</f>
        <v>0</v>
      </c>
      <c r="M643">
        <f>IF(COUNTIF(UDE_Found[Name],UDE_Truth[[#This Row],[Name]])=0,0,1)</f>
        <v>1</v>
      </c>
      <c r="N643">
        <f>IF(OR(UDE_Truth[[#This Row],[ohnePosition]],AND(UDE_Truth[[#This Row],[ohneInstitut]],UDE_Truth[[#This Row],[ohneWissPos]]),UDE_Truth[[#This Row],[Sachbearbeiter]],UDE_Truth[[#This Row],[Bibliothek]]),0,1)</f>
        <v>1</v>
      </c>
      <c r="O643">
        <f>IF(UDE_Truth[[#This Row],[zählt]],IF(ISBLANK(UDE_Truth[[#This Row],[dochGefundenGrund]]),UDE_Truth[[#This Row],[Gefunden]],1),"")</f>
        <v>1</v>
      </c>
      <c r="P643">
        <f>IF(AND(UDE_Truth[[#This Row],[zähltAuto]],ISBLANK(UDE_Truth[[#This Row],[zähltNichtGrund]])),1,0)</f>
        <v>1</v>
      </c>
    </row>
    <row r="644" spans="1:17" x14ac:dyDescent="0.25">
      <c r="A644">
        <v>61489</v>
      </c>
      <c r="B644" t="s">
        <v>6055</v>
      </c>
      <c r="C644" t="s">
        <v>7961</v>
      </c>
      <c r="D644" t="s">
        <v>2</v>
      </c>
      <c r="E644" t="s">
        <v>7239</v>
      </c>
      <c r="F644" t="s">
        <v>7177</v>
      </c>
      <c r="G644" t="s">
        <v>2</v>
      </c>
      <c r="H644" t="b">
        <f>LEN(UDE_Truth[[#This Row],[Position]])=0</f>
        <v>0</v>
      </c>
      <c r="I644" t="b">
        <f>LEN(UDE_Truth[[#This Row],[Institut]])=0</f>
        <v>0</v>
      </c>
      <c r="J644" t="b">
        <f>NOT(OR(ISNUMBER(SEARCH("wiss.",UDE_Truth[[#This Row],[Position]])),ISNUMBER(SEARCH("wissenschaftl",UDE_Truth[[#This Row],[Position]])),ISNUMBER(SEARCH("professor",UDE_Truth[[#This Row],[Position]]))))</f>
        <v>0</v>
      </c>
      <c r="K644" t="b">
        <f>OR(ISNUMBER(SEARCH("sachbearb",UDE_Truth[[#This Row],[Position]])),ISNUMBER(SEARCH("sachgebiet",UDE_Truth[[#This Row],[Position]])))</f>
        <v>0</v>
      </c>
      <c r="L644" t="b">
        <f>ISNUMBER(SEARCH("Universitätsbibliothek",UDE_Truth[[#This Row],[Position]]))</f>
        <v>0</v>
      </c>
      <c r="M644">
        <f>IF(COUNTIF(UDE_Found[Name],UDE_Truth[[#This Row],[Name]])=0,0,1)</f>
        <v>1</v>
      </c>
      <c r="N644">
        <f>IF(OR(UDE_Truth[[#This Row],[ohnePosition]],AND(UDE_Truth[[#This Row],[ohneInstitut]],UDE_Truth[[#This Row],[ohneWissPos]]),UDE_Truth[[#This Row],[Sachbearbeiter]],UDE_Truth[[#This Row],[Bibliothek]]),0,1)</f>
        <v>1</v>
      </c>
      <c r="O644">
        <f>IF(UDE_Truth[[#This Row],[zählt]],IF(ISBLANK(UDE_Truth[[#This Row],[dochGefundenGrund]]),UDE_Truth[[#This Row],[Gefunden]],1),"")</f>
        <v>1</v>
      </c>
      <c r="P644">
        <f>IF(AND(UDE_Truth[[#This Row],[zähltAuto]],ISBLANK(UDE_Truth[[#This Row],[zähltNichtGrund]])),1,0)</f>
        <v>1</v>
      </c>
    </row>
    <row r="645" spans="1:17" x14ac:dyDescent="0.25">
      <c r="A645">
        <v>62468</v>
      </c>
      <c r="B645" t="s">
        <v>6059</v>
      </c>
      <c r="C645" t="s">
        <v>7962</v>
      </c>
      <c r="D645" t="s">
        <v>2</v>
      </c>
      <c r="E645" t="s">
        <v>6410</v>
      </c>
      <c r="F645" t="s">
        <v>7177</v>
      </c>
      <c r="G645" t="s">
        <v>0</v>
      </c>
      <c r="H645" t="b">
        <f>LEN(UDE_Truth[[#This Row],[Position]])=0</f>
        <v>0</v>
      </c>
      <c r="I645" t="b">
        <f>LEN(UDE_Truth[[#This Row],[Institut]])=0</f>
        <v>0</v>
      </c>
      <c r="J645" t="b">
        <f>NOT(OR(ISNUMBER(SEARCH("wiss.",UDE_Truth[[#This Row],[Position]])),ISNUMBER(SEARCH("wissenschaftl",UDE_Truth[[#This Row],[Position]])),ISNUMBER(SEARCH("professor",UDE_Truth[[#This Row],[Position]]))))</f>
        <v>0</v>
      </c>
      <c r="K645" t="b">
        <f>OR(ISNUMBER(SEARCH("sachbearb",UDE_Truth[[#This Row],[Position]])),ISNUMBER(SEARCH("sachgebiet",UDE_Truth[[#This Row],[Position]])))</f>
        <v>0</v>
      </c>
      <c r="L645" t="b">
        <f>ISNUMBER(SEARCH("Universitätsbibliothek",UDE_Truth[[#This Row],[Position]]))</f>
        <v>0</v>
      </c>
      <c r="M645">
        <f>IF(COUNTIF(UDE_Found[Name],UDE_Truth[[#This Row],[Name]])=0,0,1)</f>
        <v>1</v>
      </c>
      <c r="N645">
        <f>IF(OR(UDE_Truth[[#This Row],[ohnePosition]],AND(UDE_Truth[[#This Row],[ohneInstitut]],UDE_Truth[[#This Row],[ohneWissPos]]),UDE_Truth[[#This Row],[Sachbearbeiter]],UDE_Truth[[#This Row],[Bibliothek]]),0,1)</f>
        <v>1</v>
      </c>
      <c r="O645">
        <f>IF(UDE_Truth[[#This Row],[zählt]],IF(ISBLANK(UDE_Truth[[#This Row],[dochGefundenGrund]]),UDE_Truth[[#This Row],[Gefunden]],1),"")</f>
        <v>1</v>
      </c>
      <c r="P645">
        <f>IF(AND(UDE_Truth[[#This Row],[zähltAuto]],ISBLANK(UDE_Truth[[#This Row],[zähltNichtGrund]])),1,0)</f>
        <v>1</v>
      </c>
    </row>
    <row r="646" spans="1:17" x14ac:dyDescent="0.25">
      <c r="A646">
        <v>56983</v>
      </c>
      <c r="B646" t="s">
        <v>7963</v>
      </c>
      <c r="C646" t="s">
        <v>7964</v>
      </c>
      <c r="D646" t="s">
        <v>2</v>
      </c>
      <c r="E646" t="s">
        <v>2</v>
      </c>
      <c r="F646" t="s">
        <v>7965</v>
      </c>
      <c r="G646" t="s">
        <v>2</v>
      </c>
      <c r="H646" t="b">
        <f>LEN(UDE_Truth[[#This Row],[Position]])=0</f>
        <v>0</v>
      </c>
      <c r="I646" t="b">
        <f>LEN(UDE_Truth[[#This Row],[Institut]])=0</f>
        <v>1</v>
      </c>
      <c r="J646" t="b">
        <f>NOT(OR(ISNUMBER(SEARCH("wiss.",UDE_Truth[[#This Row],[Position]])),ISNUMBER(SEARCH("wissenschaftl",UDE_Truth[[#This Row],[Position]])),ISNUMBER(SEARCH("professor",UDE_Truth[[#This Row],[Position]]))))</f>
        <v>1</v>
      </c>
      <c r="K646" t="b">
        <f>OR(ISNUMBER(SEARCH("sachbearb",UDE_Truth[[#This Row],[Position]])),ISNUMBER(SEARCH("sachgebiet",UDE_Truth[[#This Row],[Position]])))</f>
        <v>0</v>
      </c>
      <c r="L646" t="b">
        <f>ISNUMBER(SEARCH("Universitätsbibliothek",UDE_Truth[[#This Row],[Position]]))</f>
        <v>0</v>
      </c>
      <c r="M646">
        <f>IF(COUNTIF(UDE_Found[Name],UDE_Truth[[#This Row],[Name]])=0,0,1)</f>
        <v>0</v>
      </c>
      <c r="N646">
        <f>IF(OR(UDE_Truth[[#This Row],[ohnePosition]],AND(UDE_Truth[[#This Row],[ohneInstitut]],UDE_Truth[[#This Row],[ohneWissPos]]),UDE_Truth[[#This Row],[Sachbearbeiter]],UDE_Truth[[#This Row],[Bibliothek]]),0,1)</f>
        <v>0</v>
      </c>
      <c r="O646" t="str">
        <f>IF(UDE_Truth[[#This Row],[zählt]],IF(ISBLANK(UDE_Truth[[#This Row],[dochGefundenGrund]]),UDE_Truth[[#This Row],[Gefunden]],1),"")</f>
        <v/>
      </c>
      <c r="P646">
        <f>IF(AND(UDE_Truth[[#This Row],[zähltAuto]],ISBLANK(UDE_Truth[[#This Row],[zähltNichtGrund]])),1,0)</f>
        <v>0</v>
      </c>
    </row>
    <row r="647" spans="1:17" x14ac:dyDescent="0.25">
      <c r="A647">
        <v>13366</v>
      </c>
      <c r="B647" t="s">
        <v>7966</v>
      </c>
      <c r="C647" t="s">
        <v>7967</v>
      </c>
      <c r="D647" t="s">
        <v>2</v>
      </c>
      <c r="E647" t="s">
        <v>2</v>
      </c>
      <c r="F647" t="s">
        <v>2</v>
      </c>
      <c r="G647" t="s">
        <v>2</v>
      </c>
      <c r="H647" t="b">
        <f>LEN(UDE_Truth[[#This Row],[Position]])=0</f>
        <v>1</v>
      </c>
      <c r="I647" t="b">
        <f>LEN(UDE_Truth[[#This Row],[Institut]])=0</f>
        <v>1</v>
      </c>
      <c r="J647" t="b">
        <f>NOT(OR(ISNUMBER(SEARCH("wiss.",UDE_Truth[[#This Row],[Position]])),ISNUMBER(SEARCH("wissenschaftl",UDE_Truth[[#This Row],[Position]])),ISNUMBER(SEARCH("professor",UDE_Truth[[#This Row],[Position]]))))</f>
        <v>1</v>
      </c>
      <c r="K647" t="b">
        <f>OR(ISNUMBER(SEARCH("sachbearb",UDE_Truth[[#This Row],[Position]])),ISNUMBER(SEARCH("sachgebiet",UDE_Truth[[#This Row],[Position]])))</f>
        <v>0</v>
      </c>
      <c r="L647" t="b">
        <f>ISNUMBER(SEARCH("Universitätsbibliothek",UDE_Truth[[#This Row],[Position]]))</f>
        <v>0</v>
      </c>
      <c r="M647">
        <f>IF(COUNTIF(UDE_Found[Name],UDE_Truth[[#This Row],[Name]])=0,0,1)</f>
        <v>0</v>
      </c>
      <c r="N647">
        <f>IF(OR(UDE_Truth[[#This Row],[ohnePosition]],AND(UDE_Truth[[#This Row],[ohneInstitut]],UDE_Truth[[#This Row],[ohneWissPos]]),UDE_Truth[[#This Row],[Sachbearbeiter]],UDE_Truth[[#This Row],[Bibliothek]]),0,1)</f>
        <v>0</v>
      </c>
      <c r="O647" t="str">
        <f>IF(UDE_Truth[[#This Row],[zählt]],IF(ISBLANK(UDE_Truth[[#This Row],[dochGefundenGrund]]),UDE_Truth[[#This Row],[Gefunden]],1),"")</f>
        <v/>
      </c>
      <c r="P647">
        <f>IF(AND(UDE_Truth[[#This Row],[zähltAuto]],ISBLANK(UDE_Truth[[#This Row],[zähltNichtGrund]])),1,0)</f>
        <v>0</v>
      </c>
    </row>
    <row r="648" spans="1:17" x14ac:dyDescent="0.25">
      <c r="A648">
        <v>48526</v>
      </c>
      <c r="B648" t="s">
        <v>7968</v>
      </c>
      <c r="C648" t="s">
        <v>7969</v>
      </c>
      <c r="D648" t="s">
        <v>2</v>
      </c>
      <c r="E648" t="s">
        <v>2</v>
      </c>
      <c r="F648" t="s">
        <v>2</v>
      </c>
      <c r="G648" t="s">
        <v>2</v>
      </c>
      <c r="H648" t="b">
        <f>LEN(UDE_Truth[[#This Row],[Position]])=0</f>
        <v>1</v>
      </c>
      <c r="I648" t="b">
        <f>LEN(UDE_Truth[[#This Row],[Institut]])=0</f>
        <v>1</v>
      </c>
      <c r="J648" t="b">
        <f>NOT(OR(ISNUMBER(SEARCH("wiss.",UDE_Truth[[#This Row],[Position]])),ISNUMBER(SEARCH("wissenschaftl",UDE_Truth[[#This Row],[Position]])),ISNUMBER(SEARCH("professor",UDE_Truth[[#This Row],[Position]]))))</f>
        <v>1</v>
      </c>
      <c r="K648" t="b">
        <f>OR(ISNUMBER(SEARCH("sachbearb",UDE_Truth[[#This Row],[Position]])),ISNUMBER(SEARCH("sachgebiet",UDE_Truth[[#This Row],[Position]])))</f>
        <v>0</v>
      </c>
      <c r="L648" t="b">
        <f>ISNUMBER(SEARCH("Universitätsbibliothek",UDE_Truth[[#This Row],[Position]]))</f>
        <v>0</v>
      </c>
      <c r="M648">
        <f>IF(COUNTIF(UDE_Found[Name],UDE_Truth[[#This Row],[Name]])=0,0,1)</f>
        <v>0</v>
      </c>
      <c r="N648">
        <f>IF(OR(UDE_Truth[[#This Row],[ohnePosition]],AND(UDE_Truth[[#This Row],[ohneInstitut]],UDE_Truth[[#This Row],[ohneWissPos]]),UDE_Truth[[#This Row],[Sachbearbeiter]],UDE_Truth[[#This Row],[Bibliothek]]),0,1)</f>
        <v>0</v>
      </c>
      <c r="O648" t="str">
        <f>IF(UDE_Truth[[#This Row],[zählt]],IF(ISBLANK(UDE_Truth[[#This Row],[dochGefundenGrund]]),UDE_Truth[[#This Row],[Gefunden]],1),"")</f>
        <v/>
      </c>
      <c r="P648">
        <f>IF(AND(UDE_Truth[[#This Row],[zähltAuto]],ISBLANK(UDE_Truth[[#This Row],[zähltNichtGrund]])),1,0)</f>
        <v>0</v>
      </c>
    </row>
    <row r="649" spans="1:17" x14ac:dyDescent="0.25">
      <c r="A649">
        <v>997</v>
      </c>
      <c r="B649" t="s">
        <v>7970</v>
      </c>
      <c r="C649" t="s">
        <v>7971</v>
      </c>
      <c r="D649" t="s">
        <v>2</v>
      </c>
      <c r="E649" t="s">
        <v>2</v>
      </c>
      <c r="F649" t="s">
        <v>2</v>
      </c>
      <c r="G649" t="s">
        <v>1674</v>
      </c>
      <c r="H649" t="b">
        <f>LEN(UDE_Truth[[#This Row],[Position]])=0</f>
        <v>1</v>
      </c>
      <c r="I649" t="b">
        <f>LEN(UDE_Truth[[#This Row],[Institut]])=0</f>
        <v>1</v>
      </c>
      <c r="J649" t="b">
        <f>NOT(OR(ISNUMBER(SEARCH("wiss.",UDE_Truth[[#This Row],[Position]])),ISNUMBER(SEARCH("wissenschaftl",UDE_Truth[[#This Row],[Position]])),ISNUMBER(SEARCH("professor",UDE_Truth[[#This Row],[Position]]))))</f>
        <v>1</v>
      </c>
      <c r="K649" t="b">
        <f>OR(ISNUMBER(SEARCH("sachbearb",UDE_Truth[[#This Row],[Position]])),ISNUMBER(SEARCH("sachgebiet",UDE_Truth[[#This Row],[Position]])))</f>
        <v>0</v>
      </c>
      <c r="L649" t="b">
        <f>ISNUMBER(SEARCH("Universitätsbibliothek",UDE_Truth[[#This Row],[Position]]))</f>
        <v>0</v>
      </c>
      <c r="M649">
        <f>IF(COUNTIF(UDE_Found[Name],UDE_Truth[[#This Row],[Name]])=0,0,1)</f>
        <v>0</v>
      </c>
      <c r="N649">
        <f>IF(OR(UDE_Truth[[#This Row],[ohnePosition]],AND(UDE_Truth[[#This Row],[ohneInstitut]],UDE_Truth[[#This Row],[ohneWissPos]]),UDE_Truth[[#This Row],[Sachbearbeiter]],UDE_Truth[[#This Row],[Bibliothek]]),0,1)</f>
        <v>0</v>
      </c>
      <c r="O649" t="str">
        <f>IF(UDE_Truth[[#This Row],[zählt]],IF(ISBLANK(UDE_Truth[[#This Row],[dochGefundenGrund]]),UDE_Truth[[#This Row],[Gefunden]],1),"")</f>
        <v/>
      </c>
      <c r="P649">
        <f>IF(AND(UDE_Truth[[#This Row],[zähltAuto]],ISBLANK(UDE_Truth[[#This Row],[zähltNichtGrund]])),1,0)</f>
        <v>0</v>
      </c>
    </row>
    <row r="650" spans="1:17" x14ac:dyDescent="0.25">
      <c r="A650">
        <v>57251</v>
      </c>
      <c r="B650" t="s">
        <v>7972</v>
      </c>
      <c r="C650" t="s">
        <v>7973</v>
      </c>
      <c r="D650" t="s">
        <v>7974</v>
      </c>
      <c r="E650" t="s">
        <v>7975</v>
      </c>
      <c r="F650" t="s">
        <v>6334</v>
      </c>
      <c r="G650" t="s">
        <v>36</v>
      </c>
      <c r="H650" t="b">
        <f>LEN(UDE_Truth[[#This Row],[Position]])=0</f>
        <v>0</v>
      </c>
      <c r="I650" t="b">
        <f>LEN(UDE_Truth[[#This Row],[Institut]])=0</f>
        <v>0</v>
      </c>
      <c r="J650" t="b">
        <f>NOT(OR(ISNUMBER(SEARCH("wiss.",UDE_Truth[[#This Row],[Position]])),ISNUMBER(SEARCH("wissenschaftl",UDE_Truth[[#This Row],[Position]])),ISNUMBER(SEARCH("professor",UDE_Truth[[#This Row],[Position]]))))</f>
        <v>1</v>
      </c>
      <c r="K650" t="b">
        <f>OR(ISNUMBER(SEARCH("sachbearb",UDE_Truth[[#This Row],[Position]])),ISNUMBER(SEARCH("sachgebiet",UDE_Truth[[#This Row],[Position]])))</f>
        <v>0</v>
      </c>
      <c r="L650" t="b">
        <f>ISNUMBER(SEARCH("Universitätsbibliothek",UDE_Truth[[#This Row],[Position]]))</f>
        <v>0</v>
      </c>
      <c r="M650">
        <f>IF(COUNTIF(UDE_Found[Name],UDE_Truth[[#This Row],[Name]])=0,0,1)</f>
        <v>0</v>
      </c>
      <c r="N650">
        <f>IF(OR(UDE_Truth[[#This Row],[ohnePosition]],AND(UDE_Truth[[#This Row],[ohneInstitut]],UDE_Truth[[#This Row],[ohneWissPos]]),UDE_Truth[[#This Row],[Sachbearbeiter]],UDE_Truth[[#This Row],[Bibliothek]]),0,1)</f>
        <v>1</v>
      </c>
      <c r="O650" t="str">
        <f>IF(UDE_Truth[[#This Row],[zählt]],IF(ISBLANK(UDE_Truth[[#This Row],[dochGefundenGrund]]),UDE_Truth[[#This Row],[Gefunden]],1),"")</f>
        <v/>
      </c>
      <c r="P650">
        <f>IF(AND(UDE_Truth[[#This Row],[zähltAuto]],ISBLANK(UDE_Truth[[#This Row],[zähltNichtGrund]])),1,0)</f>
        <v>0</v>
      </c>
      <c r="Q650" t="s">
        <v>8271</v>
      </c>
    </row>
    <row r="651" spans="1:17" x14ac:dyDescent="0.25">
      <c r="A651">
        <v>11981</v>
      </c>
      <c r="B651" t="s">
        <v>7976</v>
      </c>
      <c r="C651" t="s">
        <v>7977</v>
      </c>
      <c r="D651" t="s">
        <v>7978</v>
      </c>
      <c r="E651" t="s">
        <v>7979</v>
      </c>
      <c r="F651" t="s">
        <v>7980</v>
      </c>
      <c r="G651" t="s">
        <v>2</v>
      </c>
      <c r="H651" t="b">
        <f>LEN(UDE_Truth[[#This Row],[Position]])=0</f>
        <v>0</v>
      </c>
      <c r="I651" t="b">
        <f>LEN(UDE_Truth[[#This Row],[Institut]])=0</f>
        <v>0</v>
      </c>
      <c r="J651" t="b">
        <f>NOT(OR(ISNUMBER(SEARCH("wiss.",UDE_Truth[[#This Row],[Position]])),ISNUMBER(SEARCH("wissenschaftl",UDE_Truth[[#This Row],[Position]])),ISNUMBER(SEARCH("professor",UDE_Truth[[#This Row],[Position]]))))</f>
        <v>1</v>
      </c>
      <c r="K651" t="b">
        <f>OR(ISNUMBER(SEARCH("sachbearb",UDE_Truth[[#This Row],[Position]])),ISNUMBER(SEARCH("sachgebiet",UDE_Truth[[#This Row],[Position]])))</f>
        <v>0</v>
      </c>
      <c r="L651" t="b">
        <f>ISNUMBER(SEARCH("Universitätsbibliothek",UDE_Truth[[#This Row],[Position]]))</f>
        <v>0</v>
      </c>
      <c r="M651">
        <f>IF(COUNTIF(UDE_Found[Name],UDE_Truth[[#This Row],[Name]])=0,0,1)</f>
        <v>0</v>
      </c>
      <c r="N651">
        <f>IF(OR(UDE_Truth[[#This Row],[ohnePosition]],AND(UDE_Truth[[#This Row],[ohneInstitut]],UDE_Truth[[#This Row],[ohneWissPos]]),UDE_Truth[[#This Row],[Sachbearbeiter]],UDE_Truth[[#This Row],[Bibliothek]]),0,1)</f>
        <v>1</v>
      </c>
      <c r="O651" t="str">
        <f>IF(UDE_Truth[[#This Row],[zählt]],IF(ISBLANK(UDE_Truth[[#This Row],[dochGefundenGrund]]),UDE_Truth[[#This Row],[Gefunden]],1),"")</f>
        <v/>
      </c>
      <c r="P651">
        <f>IF(AND(UDE_Truth[[#This Row],[zähltAuto]],ISBLANK(UDE_Truth[[#This Row],[zähltNichtGrund]])),1,0)</f>
        <v>0</v>
      </c>
      <c r="Q651" t="s">
        <v>8303</v>
      </c>
    </row>
    <row r="652" spans="1:17" x14ac:dyDescent="0.25">
      <c r="A652">
        <v>61441</v>
      </c>
      <c r="B652" t="s">
        <v>7981</v>
      </c>
      <c r="C652" t="s">
        <v>7982</v>
      </c>
      <c r="D652" t="s">
        <v>2</v>
      </c>
      <c r="E652" t="s">
        <v>6946</v>
      </c>
      <c r="F652" t="s">
        <v>7983</v>
      </c>
      <c r="G652" t="s">
        <v>2</v>
      </c>
      <c r="H652" t="b">
        <f>LEN(UDE_Truth[[#This Row],[Position]])=0</f>
        <v>0</v>
      </c>
      <c r="I652" t="b">
        <f>LEN(UDE_Truth[[#This Row],[Institut]])=0</f>
        <v>0</v>
      </c>
      <c r="J652" t="b">
        <f>NOT(OR(ISNUMBER(SEARCH("wiss.",UDE_Truth[[#This Row],[Position]])),ISNUMBER(SEARCH("wissenschaftl",UDE_Truth[[#This Row],[Position]])),ISNUMBER(SEARCH("professor",UDE_Truth[[#This Row],[Position]]))))</f>
        <v>1</v>
      </c>
      <c r="K652" t="b">
        <f>OR(ISNUMBER(SEARCH("sachbearb",UDE_Truth[[#This Row],[Position]])),ISNUMBER(SEARCH("sachgebiet",UDE_Truth[[#This Row],[Position]])))</f>
        <v>0</v>
      </c>
      <c r="L652" t="b">
        <f>ISNUMBER(SEARCH("Universitätsbibliothek",UDE_Truth[[#This Row],[Position]]))</f>
        <v>0</v>
      </c>
      <c r="M652">
        <f>IF(COUNTIF(UDE_Found[Name],UDE_Truth[[#This Row],[Name]])=0,0,1)</f>
        <v>0</v>
      </c>
      <c r="N652">
        <f>IF(OR(UDE_Truth[[#This Row],[ohnePosition]],AND(UDE_Truth[[#This Row],[ohneInstitut]],UDE_Truth[[#This Row],[ohneWissPos]]),UDE_Truth[[#This Row],[Sachbearbeiter]],UDE_Truth[[#This Row],[Bibliothek]]),0,1)</f>
        <v>1</v>
      </c>
      <c r="O652" t="str">
        <f>IF(UDE_Truth[[#This Row],[zählt]],IF(ISBLANK(UDE_Truth[[#This Row],[dochGefundenGrund]]),UDE_Truth[[#This Row],[Gefunden]],1),"")</f>
        <v/>
      </c>
      <c r="P652">
        <f>IF(AND(UDE_Truth[[#This Row],[zähltAuto]],ISBLANK(UDE_Truth[[#This Row],[zähltNichtGrund]])),1,0)</f>
        <v>0</v>
      </c>
      <c r="Q652" t="s">
        <v>8275</v>
      </c>
    </row>
    <row r="653" spans="1:17" x14ac:dyDescent="0.25">
      <c r="A653">
        <v>60101</v>
      </c>
      <c r="B653" t="s">
        <v>6085</v>
      </c>
      <c r="C653" t="s">
        <v>6086</v>
      </c>
      <c r="D653" t="s">
        <v>7984</v>
      </c>
      <c r="E653" t="s">
        <v>7175</v>
      </c>
      <c r="F653" t="s">
        <v>7985</v>
      </c>
      <c r="G653" t="s">
        <v>36</v>
      </c>
      <c r="H653" t="b">
        <f>LEN(UDE_Truth[[#This Row],[Position]])=0</f>
        <v>0</v>
      </c>
      <c r="I653" t="b">
        <f>LEN(UDE_Truth[[#This Row],[Institut]])=0</f>
        <v>0</v>
      </c>
      <c r="J653" t="b">
        <f>NOT(OR(ISNUMBER(SEARCH("wiss.",UDE_Truth[[#This Row],[Position]])),ISNUMBER(SEARCH("wissenschaftl",UDE_Truth[[#This Row],[Position]])),ISNUMBER(SEARCH("professor",UDE_Truth[[#This Row],[Position]]))))</f>
        <v>0</v>
      </c>
      <c r="K653" t="b">
        <f>OR(ISNUMBER(SEARCH("sachbearb",UDE_Truth[[#This Row],[Position]])),ISNUMBER(SEARCH("sachgebiet",UDE_Truth[[#This Row],[Position]])))</f>
        <v>0</v>
      </c>
      <c r="L653" t="b">
        <f>ISNUMBER(SEARCH("Universitätsbibliothek",UDE_Truth[[#This Row],[Position]]))</f>
        <v>0</v>
      </c>
      <c r="M653">
        <f>IF(COUNTIF(UDE_Found[Name],UDE_Truth[[#This Row],[Name]])=0,0,1)</f>
        <v>1</v>
      </c>
      <c r="N653">
        <f>IF(OR(UDE_Truth[[#This Row],[ohnePosition]],AND(UDE_Truth[[#This Row],[ohneInstitut]],UDE_Truth[[#This Row],[ohneWissPos]]),UDE_Truth[[#This Row],[Sachbearbeiter]],UDE_Truth[[#This Row],[Bibliothek]]),0,1)</f>
        <v>1</v>
      </c>
      <c r="O653">
        <f>IF(UDE_Truth[[#This Row],[zählt]],IF(ISBLANK(UDE_Truth[[#This Row],[dochGefundenGrund]]),UDE_Truth[[#This Row],[Gefunden]],1),"")</f>
        <v>1</v>
      </c>
      <c r="P653">
        <f>IF(AND(UDE_Truth[[#This Row],[zähltAuto]],ISBLANK(UDE_Truth[[#This Row],[zähltNichtGrund]])),1,0)</f>
        <v>1</v>
      </c>
    </row>
    <row r="654" spans="1:17" x14ac:dyDescent="0.25">
      <c r="A654">
        <v>63182</v>
      </c>
      <c r="B654" t="s">
        <v>6087</v>
      </c>
      <c r="C654" t="s">
        <v>7986</v>
      </c>
      <c r="D654" t="s">
        <v>7987</v>
      </c>
      <c r="E654" t="s">
        <v>6605</v>
      </c>
      <c r="F654" t="s">
        <v>7988</v>
      </c>
      <c r="G654" t="s">
        <v>2</v>
      </c>
      <c r="H654" t="b">
        <f>LEN(UDE_Truth[[#This Row],[Position]])=0</f>
        <v>0</v>
      </c>
      <c r="I654" t="b">
        <f>LEN(UDE_Truth[[#This Row],[Institut]])=0</f>
        <v>0</v>
      </c>
      <c r="J654" t="b">
        <f>NOT(OR(ISNUMBER(SEARCH("wiss.",UDE_Truth[[#This Row],[Position]])),ISNUMBER(SEARCH("wissenschaftl",UDE_Truth[[#This Row],[Position]])),ISNUMBER(SEARCH("professor",UDE_Truth[[#This Row],[Position]]))))</f>
        <v>1</v>
      </c>
      <c r="K654" t="b">
        <f>OR(ISNUMBER(SEARCH("sachbearb",UDE_Truth[[#This Row],[Position]])),ISNUMBER(SEARCH("sachgebiet",UDE_Truth[[#This Row],[Position]])))</f>
        <v>0</v>
      </c>
      <c r="L654" t="b">
        <f>ISNUMBER(SEARCH("Universitätsbibliothek",UDE_Truth[[#This Row],[Position]]))</f>
        <v>0</v>
      </c>
      <c r="M654">
        <f>IF(COUNTIF(UDE_Found[Name],UDE_Truth[[#This Row],[Name]])=0,0,1)</f>
        <v>1</v>
      </c>
      <c r="N654">
        <f>IF(OR(UDE_Truth[[#This Row],[ohnePosition]],AND(UDE_Truth[[#This Row],[ohneInstitut]],UDE_Truth[[#This Row],[ohneWissPos]]),UDE_Truth[[#This Row],[Sachbearbeiter]],UDE_Truth[[#This Row],[Bibliothek]]),0,1)</f>
        <v>1</v>
      </c>
      <c r="O654">
        <f>IF(UDE_Truth[[#This Row],[zählt]],IF(ISBLANK(UDE_Truth[[#This Row],[dochGefundenGrund]]),UDE_Truth[[#This Row],[Gefunden]],1),"")</f>
        <v>1</v>
      </c>
      <c r="P654">
        <f>IF(AND(UDE_Truth[[#This Row],[zähltAuto]],ISBLANK(UDE_Truth[[#This Row],[zähltNichtGrund]])),1,0)</f>
        <v>1</v>
      </c>
    </row>
    <row r="655" spans="1:17" x14ac:dyDescent="0.25">
      <c r="A655">
        <v>58327</v>
      </c>
      <c r="B655" t="s">
        <v>6089</v>
      </c>
      <c r="C655" t="s">
        <v>7989</v>
      </c>
      <c r="D655" t="s">
        <v>2</v>
      </c>
      <c r="E655" t="s">
        <v>6625</v>
      </c>
      <c r="F655" t="s">
        <v>2</v>
      </c>
      <c r="G655" t="s">
        <v>2</v>
      </c>
      <c r="H655" t="b">
        <f>LEN(UDE_Truth[[#This Row],[Position]])=0</f>
        <v>1</v>
      </c>
      <c r="I655" t="b">
        <f>LEN(UDE_Truth[[#This Row],[Institut]])=0</f>
        <v>0</v>
      </c>
      <c r="J655" t="b">
        <f>NOT(OR(ISNUMBER(SEARCH("wiss.",UDE_Truth[[#This Row],[Position]])),ISNUMBER(SEARCH("wissenschaftl",UDE_Truth[[#This Row],[Position]])),ISNUMBER(SEARCH("professor",UDE_Truth[[#This Row],[Position]]))))</f>
        <v>1</v>
      </c>
      <c r="K655" t="b">
        <f>OR(ISNUMBER(SEARCH("sachbearb",UDE_Truth[[#This Row],[Position]])),ISNUMBER(SEARCH("sachgebiet",UDE_Truth[[#This Row],[Position]])))</f>
        <v>0</v>
      </c>
      <c r="L655" t="b">
        <f>ISNUMBER(SEARCH("Universitätsbibliothek",UDE_Truth[[#This Row],[Position]]))</f>
        <v>0</v>
      </c>
      <c r="M655">
        <f>IF(COUNTIF(UDE_Found[Name],UDE_Truth[[#This Row],[Name]])=0,0,1)</f>
        <v>1</v>
      </c>
      <c r="N655">
        <f>IF(OR(UDE_Truth[[#This Row],[ohnePosition]],AND(UDE_Truth[[#This Row],[ohneInstitut]],UDE_Truth[[#This Row],[ohneWissPos]]),UDE_Truth[[#This Row],[Sachbearbeiter]],UDE_Truth[[#This Row],[Bibliothek]]),0,1)</f>
        <v>0</v>
      </c>
      <c r="O655" t="str">
        <f>IF(UDE_Truth[[#This Row],[zählt]],IF(ISBLANK(UDE_Truth[[#This Row],[dochGefundenGrund]]),UDE_Truth[[#This Row],[Gefunden]],1),"")</f>
        <v/>
      </c>
      <c r="P655">
        <f>IF(AND(UDE_Truth[[#This Row],[zähltAuto]],ISBLANK(UDE_Truth[[#This Row],[zähltNichtGrund]])),1,0)</f>
        <v>0</v>
      </c>
    </row>
    <row r="656" spans="1:17" x14ac:dyDescent="0.25">
      <c r="A656">
        <v>11411</v>
      </c>
      <c r="B656" t="s">
        <v>6093</v>
      </c>
      <c r="C656" t="s">
        <v>7990</v>
      </c>
      <c r="D656" t="s">
        <v>7991</v>
      </c>
      <c r="E656" t="s">
        <v>6306</v>
      </c>
      <c r="F656" t="s">
        <v>7992</v>
      </c>
      <c r="G656" t="s">
        <v>4000</v>
      </c>
      <c r="H656" t="b">
        <f>LEN(UDE_Truth[[#This Row],[Position]])=0</f>
        <v>0</v>
      </c>
      <c r="I656" t="b">
        <f>LEN(UDE_Truth[[#This Row],[Institut]])=0</f>
        <v>0</v>
      </c>
      <c r="J656" t="b">
        <f>NOT(OR(ISNUMBER(SEARCH("wiss.",UDE_Truth[[#This Row],[Position]])),ISNUMBER(SEARCH("wissenschaftl",UDE_Truth[[#This Row],[Position]])),ISNUMBER(SEARCH("professor",UDE_Truth[[#This Row],[Position]]))))</f>
        <v>1</v>
      </c>
      <c r="K656" t="b">
        <f>OR(ISNUMBER(SEARCH("sachbearb",UDE_Truth[[#This Row],[Position]])),ISNUMBER(SEARCH("sachgebiet",UDE_Truth[[#This Row],[Position]])))</f>
        <v>0</v>
      </c>
      <c r="L656" t="b">
        <f>ISNUMBER(SEARCH("Universitätsbibliothek",UDE_Truth[[#This Row],[Position]]))</f>
        <v>0</v>
      </c>
      <c r="M656">
        <f>IF(COUNTIF(UDE_Found[Name],UDE_Truth[[#This Row],[Name]])=0,0,1)</f>
        <v>1</v>
      </c>
      <c r="N656">
        <f>IF(OR(UDE_Truth[[#This Row],[ohnePosition]],AND(UDE_Truth[[#This Row],[ohneInstitut]],UDE_Truth[[#This Row],[ohneWissPos]]),UDE_Truth[[#This Row],[Sachbearbeiter]],UDE_Truth[[#This Row],[Bibliothek]]),0,1)</f>
        <v>1</v>
      </c>
      <c r="O656">
        <f>IF(UDE_Truth[[#This Row],[zählt]],IF(ISBLANK(UDE_Truth[[#This Row],[dochGefundenGrund]]),UDE_Truth[[#This Row],[Gefunden]],1),"")</f>
        <v>1</v>
      </c>
      <c r="P656">
        <f>IF(AND(UDE_Truth[[#This Row],[zähltAuto]],ISBLANK(UDE_Truth[[#This Row],[zähltNichtGrund]])),1,0)</f>
        <v>1</v>
      </c>
    </row>
    <row r="657" spans="1:20" x14ac:dyDescent="0.25">
      <c r="A657">
        <v>59441</v>
      </c>
      <c r="B657" t="s">
        <v>1782</v>
      </c>
      <c r="C657" t="s">
        <v>7993</v>
      </c>
      <c r="D657" t="s">
        <v>7778</v>
      </c>
      <c r="E657" t="s">
        <v>7994</v>
      </c>
      <c r="F657" t="s">
        <v>7779</v>
      </c>
      <c r="G657" t="s">
        <v>0</v>
      </c>
      <c r="H657" t="b">
        <f>LEN(UDE_Truth[[#This Row],[Position]])=0</f>
        <v>0</v>
      </c>
      <c r="I657" t="b">
        <f>LEN(UDE_Truth[[#This Row],[Institut]])=0</f>
        <v>0</v>
      </c>
      <c r="J657" t="b">
        <f>NOT(OR(ISNUMBER(SEARCH("wiss.",UDE_Truth[[#This Row],[Position]])),ISNUMBER(SEARCH("wissenschaftl",UDE_Truth[[#This Row],[Position]])),ISNUMBER(SEARCH("professor",UDE_Truth[[#This Row],[Position]]))))</f>
        <v>0</v>
      </c>
      <c r="K657" t="b">
        <f>OR(ISNUMBER(SEARCH("sachbearb",UDE_Truth[[#This Row],[Position]])),ISNUMBER(SEARCH("sachgebiet",UDE_Truth[[#This Row],[Position]])))</f>
        <v>0</v>
      </c>
      <c r="L657" t="b">
        <f>ISNUMBER(SEARCH("Universitätsbibliothek",UDE_Truth[[#This Row],[Position]]))</f>
        <v>0</v>
      </c>
      <c r="M657">
        <f>IF(COUNTIF(UDE_Found[Name],UDE_Truth[[#This Row],[Name]])=0,0,1)</f>
        <v>0</v>
      </c>
      <c r="N657">
        <f>IF(OR(UDE_Truth[[#This Row],[ohnePosition]],AND(UDE_Truth[[#This Row],[ohneInstitut]],UDE_Truth[[#This Row],[ohneWissPos]]),UDE_Truth[[#This Row],[Sachbearbeiter]],UDE_Truth[[#This Row],[Bibliothek]]),0,1)</f>
        <v>1</v>
      </c>
      <c r="O657" t="str">
        <f>IF(UDE_Truth[[#This Row],[zählt]],IF(ISBLANK(UDE_Truth[[#This Row],[dochGefundenGrund]]),UDE_Truth[[#This Row],[Gefunden]],1),"")</f>
        <v/>
      </c>
      <c r="P657">
        <f>IF(AND(UDE_Truth[[#This Row],[zähltAuto]],ISBLANK(UDE_Truth[[#This Row],[zähltNichtGrund]])),1,0)</f>
        <v>0</v>
      </c>
      <c r="Q657" t="s">
        <v>6508</v>
      </c>
      <c r="T657" t="s">
        <v>8351</v>
      </c>
    </row>
    <row r="658" spans="1:20" x14ac:dyDescent="0.25">
      <c r="A658">
        <v>47942</v>
      </c>
      <c r="B658" t="s">
        <v>7995</v>
      </c>
      <c r="C658" t="s">
        <v>7996</v>
      </c>
      <c r="D658" t="s">
        <v>2</v>
      </c>
      <c r="E658" t="s">
        <v>6792</v>
      </c>
      <c r="F658" t="s">
        <v>7997</v>
      </c>
      <c r="G658" t="s">
        <v>2</v>
      </c>
      <c r="H658" t="b">
        <f>LEN(UDE_Truth[[#This Row],[Position]])=0</f>
        <v>0</v>
      </c>
      <c r="I658" t="b">
        <f>LEN(UDE_Truth[[#This Row],[Institut]])=0</f>
        <v>0</v>
      </c>
      <c r="J658" t="b">
        <f>NOT(OR(ISNUMBER(SEARCH("wiss.",UDE_Truth[[#This Row],[Position]])),ISNUMBER(SEARCH("wissenschaftl",UDE_Truth[[#This Row],[Position]])),ISNUMBER(SEARCH("professor",UDE_Truth[[#This Row],[Position]]))))</f>
        <v>0</v>
      </c>
      <c r="K658" t="b">
        <f>OR(ISNUMBER(SEARCH("sachbearb",UDE_Truth[[#This Row],[Position]])),ISNUMBER(SEARCH("sachgebiet",UDE_Truth[[#This Row],[Position]])))</f>
        <v>1</v>
      </c>
      <c r="L658" t="b">
        <f>ISNUMBER(SEARCH("Universitätsbibliothek",UDE_Truth[[#This Row],[Position]]))</f>
        <v>0</v>
      </c>
      <c r="M658">
        <f>IF(COUNTIF(UDE_Found[Name],UDE_Truth[[#This Row],[Name]])=0,0,1)</f>
        <v>0</v>
      </c>
      <c r="N658">
        <f>IF(OR(UDE_Truth[[#This Row],[ohnePosition]],AND(UDE_Truth[[#This Row],[ohneInstitut]],UDE_Truth[[#This Row],[ohneWissPos]]),UDE_Truth[[#This Row],[Sachbearbeiter]],UDE_Truth[[#This Row],[Bibliothek]]),0,1)</f>
        <v>0</v>
      </c>
      <c r="O658" t="str">
        <f>IF(UDE_Truth[[#This Row],[zählt]],IF(ISBLANK(UDE_Truth[[#This Row],[dochGefundenGrund]]),UDE_Truth[[#This Row],[Gefunden]],1),"")</f>
        <v/>
      </c>
      <c r="P658">
        <f>IF(AND(UDE_Truth[[#This Row],[zähltAuto]],ISBLANK(UDE_Truth[[#This Row],[zähltNichtGrund]])),1,0)</f>
        <v>0</v>
      </c>
    </row>
    <row r="659" spans="1:20" x14ac:dyDescent="0.25">
      <c r="A659">
        <v>62291</v>
      </c>
      <c r="B659" t="s">
        <v>7998</v>
      </c>
      <c r="C659" t="s">
        <v>7999</v>
      </c>
      <c r="D659" t="s">
        <v>8000</v>
      </c>
      <c r="E659" t="s">
        <v>8001</v>
      </c>
      <c r="F659" t="s">
        <v>8002</v>
      </c>
      <c r="G659" t="s">
        <v>2</v>
      </c>
      <c r="H659" t="b">
        <f>LEN(UDE_Truth[[#This Row],[Position]])=0</f>
        <v>0</v>
      </c>
      <c r="I659" t="b">
        <f>LEN(UDE_Truth[[#This Row],[Institut]])=0</f>
        <v>0</v>
      </c>
      <c r="J659" t="b">
        <f>NOT(OR(ISNUMBER(SEARCH("wiss.",UDE_Truth[[#This Row],[Position]])),ISNUMBER(SEARCH("wissenschaftl",UDE_Truth[[#This Row],[Position]])),ISNUMBER(SEARCH("professor",UDE_Truth[[#This Row],[Position]]))))</f>
        <v>1</v>
      </c>
      <c r="K659" t="b">
        <f>OR(ISNUMBER(SEARCH("sachbearb",UDE_Truth[[#This Row],[Position]])),ISNUMBER(SEARCH("sachgebiet",UDE_Truth[[#This Row],[Position]])))</f>
        <v>0</v>
      </c>
      <c r="L659" t="b">
        <f>ISNUMBER(SEARCH("Universitätsbibliothek",UDE_Truth[[#This Row],[Position]]))</f>
        <v>0</v>
      </c>
      <c r="M659">
        <f>IF(COUNTIF(UDE_Found[Name],UDE_Truth[[#This Row],[Name]])=0,0,1)</f>
        <v>0</v>
      </c>
      <c r="N659">
        <f>IF(OR(UDE_Truth[[#This Row],[ohnePosition]],AND(UDE_Truth[[#This Row],[ohneInstitut]],UDE_Truth[[#This Row],[ohneWissPos]]),UDE_Truth[[#This Row],[Sachbearbeiter]],UDE_Truth[[#This Row],[Bibliothek]]),0,1)</f>
        <v>1</v>
      </c>
      <c r="O659" t="str">
        <f>IF(UDE_Truth[[#This Row],[zählt]],IF(ISBLANK(UDE_Truth[[#This Row],[dochGefundenGrund]]),UDE_Truth[[#This Row],[Gefunden]],1),"")</f>
        <v/>
      </c>
      <c r="P659">
        <f>IF(AND(UDE_Truth[[#This Row],[zähltAuto]],ISBLANK(UDE_Truth[[#This Row],[zähltNichtGrund]])),1,0)</f>
        <v>0</v>
      </c>
      <c r="Q659" t="s">
        <v>8270</v>
      </c>
    </row>
    <row r="660" spans="1:20" x14ac:dyDescent="0.25">
      <c r="A660">
        <v>58371</v>
      </c>
      <c r="B660" t="s">
        <v>8003</v>
      </c>
      <c r="C660" t="s">
        <v>8004</v>
      </c>
      <c r="D660" t="s">
        <v>2</v>
      </c>
      <c r="E660" t="s">
        <v>8005</v>
      </c>
      <c r="F660" t="s">
        <v>7642</v>
      </c>
      <c r="G660" t="s">
        <v>2</v>
      </c>
      <c r="H660" t="b">
        <f>LEN(UDE_Truth[[#This Row],[Position]])=0</f>
        <v>0</v>
      </c>
      <c r="I660" t="b">
        <f>LEN(UDE_Truth[[#This Row],[Institut]])=0</f>
        <v>0</v>
      </c>
      <c r="J660" t="b">
        <f>NOT(OR(ISNUMBER(SEARCH("wiss.",UDE_Truth[[#This Row],[Position]])),ISNUMBER(SEARCH("wissenschaftl",UDE_Truth[[#This Row],[Position]])),ISNUMBER(SEARCH("professor",UDE_Truth[[#This Row],[Position]]))))</f>
        <v>0</v>
      </c>
      <c r="K660" t="b">
        <f>OR(ISNUMBER(SEARCH("sachbearb",UDE_Truth[[#This Row],[Position]])),ISNUMBER(SEARCH("sachgebiet",UDE_Truth[[#This Row],[Position]])))</f>
        <v>0</v>
      </c>
      <c r="L660" t="b">
        <f>ISNUMBER(SEARCH("Universitätsbibliothek",UDE_Truth[[#This Row],[Position]]))</f>
        <v>0</v>
      </c>
      <c r="M660">
        <f>IF(COUNTIF(UDE_Found[Name],UDE_Truth[[#This Row],[Name]])=0,0,1)</f>
        <v>0</v>
      </c>
      <c r="N660">
        <f>IF(OR(UDE_Truth[[#This Row],[ohnePosition]],AND(UDE_Truth[[#This Row],[ohneInstitut]],UDE_Truth[[#This Row],[ohneWissPos]]),UDE_Truth[[#This Row],[Sachbearbeiter]],UDE_Truth[[#This Row],[Bibliothek]]),0,1)</f>
        <v>1</v>
      </c>
      <c r="O660" t="str">
        <f>IF(UDE_Truth[[#This Row],[zählt]],IF(ISBLANK(UDE_Truth[[#This Row],[dochGefundenGrund]]),UDE_Truth[[#This Row],[Gefunden]],1),"")</f>
        <v/>
      </c>
      <c r="P660">
        <f>IF(AND(UDE_Truth[[#This Row],[zähltAuto]],ISBLANK(UDE_Truth[[#This Row],[zähltNichtGrund]])),1,0)</f>
        <v>0</v>
      </c>
      <c r="Q660" t="s">
        <v>6508</v>
      </c>
      <c r="T660" t="s">
        <v>8357</v>
      </c>
    </row>
    <row r="661" spans="1:20" x14ac:dyDescent="0.25">
      <c r="A661">
        <v>49015</v>
      </c>
      <c r="B661" t="s">
        <v>8006</v>
      </c>
      <c r="C661" t="s">
        <v>8007</v>
      </c>
      <c r="D661" t="s">
        <v>6616</v>
      </c>
      <c r="E661" t="s">
        <v>6617</v>
      </c>
      <c r="F661" t="s">
        <v>6618</v>
      </c>
      <c r="G661" t="s">
        <v>2</v>
      </c>
      <c r="H661" t="b">
        <f>LEN(UDE_Truth[[#This Row],[Position]])=0</f>
        <v>0</v>
      </c>
      <c r="I661" t="b">
        <f>LEN(UDE_Truth[[#This Row],[Institut]])=0</f>
        <v>0</v>
      </c>
      <c r="J661" t="b">
        <f>NOT(OR(ISNUMBER(SEARCH("wiss.",UDE_Truth[[#This Row],[Position]])),ISNUMBER(SEARCH("wissenschaftl",UDE_Truth[[#This Row],[Position]])),ISNUMBER(SEARCH("professor",UDE_Truth[[#This Row],[Position]]))))</f>
        <v>1</v>
      </c>
      <c r="K661" t="b">
        <f>OR(ISNUMBER(SEARCH("sachbearb",UDE_Truth[[#This Row],[Position]])),ISNUMBER(SEARCH("sachgebiet",UDE_Truth[[#This Row],[Position]])))</f>
        <v>0</v>
      </c>
      <c r="L661" t="b">
        <f>ISNUMBER(SEARCH("Universitätsbibliothek",UDE_Truth[[#This Row],[Position]]))</f>
        <v>1</v>
      </c>
      <c r="M661">
        <f>IF(COUNTIF(UDE_Found[Name],UDE_Truth[[#This Row],[Name]])=0,0,1)</f>
        <v>0</v>
      </c>
      <c r="N661">
        <f>IF(OR(UDE_Truth[[#This Row],[ohnePosition]],AND(UDE_Truth[[#This Row],[ohneInstitut]],UDE_Truth[[#This Row],[ohneWissPos]]),UDE_Truth[[#This Row],[Sachbearbeiter]],UDE_Truth[[#This Row],[Bibliothek]]),0,1)</f>
        <v>0</v>
      </c>
      <c r="O661" t="str">
        <f>IF(UDE_Truth[[#This Row],[zählt]],IF(ISBLANK(UDE_Truth[[#This Row],[dochGefundenGrund]]),UDE_Truth[[#This Row],[Gefunden]],1),"")</f>
        <v/>
      </c>
      <c r="P661">
        <f>IF(AND(UDE_Truth[[#This Row],[zähltAuto]],ISBLANK(UDE_Truth[[#This Row],[zähltNichtGrund]])),1,0)</f>
        <v>0</v>
      </c>
    </row>
    <row r="662" spans="1:20" x14ac:dyDescent="0.25">
      <c r="A662">
        <v>3639</v>
      </c>
      <c r="B662" t="s">
        <v>6097</v>
      </c>
      <c r="C662" t="s">
        <v>8008</v>
      </c>
      <c r="D662" t="s">
        <v>6098</v>
      </c>
      <c r="E662" t="s">
        <v>6269</v>
      </c>
      <c r="F662" t="s">
        <v>8009</v>
      </c>
      <c r="G662" t="s">
        <v>0</v>
      </c>
      <c r="H662" t="b">
        <f>LEN(UDE_Truth[[#This Row],[Position]])=0</f>
        <v>0</v>
      </c>
      <c r="I662" t="b">
        <f>LEN(UDE_Truth[[#This Row],[Institut]])=0</f>
        <v>0</v>
      </c>
      <c r="J662" t="b">
        <f>NOT(OR(ISNUMBER(SEARCH("wiss.",UDE_Truth[[#This Row],[Position]])),ISNUMBER(SEARCH("wissenschaftl",UDE_Truth[[#This Row],[Position]])),ISNUMBER(SEARCH("professor",UDE_Truth[[#This Row],[Position]]))))</f>
        <v>1</v>
      </c>
      <c r="K662" t="b">
        <f>OR(ISNUMBER(SEARCH("sachbearb",UDE_Truth[[#This Row],[Position]])),ISNUMBER(SEARCH("sachgebiet",UDE_Truth[[#This Row],[Position]])))</f>
        <v>0</v>
      </c>
      <c r="L662" t="b">
        <f>ISNUMBER(SEARCH("Universitätsbibliothek",UDE_Truth[[#This Row],[Position]]))</f>
        <v>0</v>
      </c>
      <c r="M662">
        <f>IF(COUNTIF(UDE_Found[Name],UDE_Truth[[#This Row],[Name]])=0,0,1)</f>
        <v>1</v>
      </c>
      <c r="N662">
        <f>IF(OR(UDE_Truth[[#This Row],[ohnePosition]],AND(UDE_Truth[[#This Row],[ohneInstitut]],UDE_Truth[[#This Row],[ohneWissPos]]),UDE_Truth[[#This Row],[Sachbearbeiter]],UDE_Truth[[#This Row],[Bibliothek]]),0,1)</f>
        <v>1</v>
      </c>
      <c r="O662">
        <f>IF(UDE_Truth[[#This Row],[zählt]],IF(ISBLANK(UDE_Truth[[#This Row],[dochGefundenGrund]]),UDE_Truth[[#This Row],[Gefunden]],1),"")</f>
        <v>1</v>
      </c>
      <c r="P662">
        <f>IF(AND(UDE_Truth[[#This Row],[zähltAuto]],ISBLANK(UDE_Truth[[#This Row],[zähltNichtGrund]])),1,0)</f>
        <v>1</v>
      </c>
    </row>
    <row r="663" spans="1:20" x14ac:dyDescent="0.25">
      <c r="A663">
        <v>61646</v>
      </c>
      <c r="B663" t="s">
        <v>6099</v>
      </c>
      <c r="C663" t="s">
        <v>8010</v>
      </c>
      <c r="D663" t="s">
        <v>2</v>
      </c>
      <c r="E663" t="s">
        <v>2</v>
      </c>
      <c r="F663" t="s">
        <v>6422</v>
      </c>
      <c r="G663" t="s">
        <v>2</v>
      </c>
      <c r="H663" t="b">
        <f>LEN(UDE_Truth[[#This Row],[Position]])=0</f>
        <v>0</v>
      </c>
      <c r="I663" t="b">
        <f>LEN(UDE_Truth[[#This Row],[Institut]])=0</f>
        <v>1</v>
      </c>
      <c r="J663" t="b">
        <f>NOT(OR(ISNUMBER(SEARCH("wiss.",UDE_Truth[[#This Row],[Position]])),ISNUMBER(SEARCH("wissenschaftl",UDE_Truth[[#This Row],[Position]])),ISNUMBER(SEARCH("professor",UDE_Truth[[#This Row],[Position]]))))</f>
        <v>1</v>
      </c>
      <c r="K663" t="b">
        <f>OR(ISNUMBER(SEARCH("sachbearb",UDE_Truth[[#This Row],[Position]])),ISNUMBER(SEARCH("sachgebiet",UDE_Truth[[#This Row],[Position]])))</f>
        <v>0</v>
      </c>
      <c r="L663" t="b">
        <f>ISNUMBER(SEARCH("Universitätsbibliothek",UDE_Truth[[#This Row],[Position]]))</f>
        <v>0</v>
      </c>
      <c r="M663">
        <f>IF(COUNTIF(UDE_Found[Name],UDE_Truth[[#This Row],[Name]])=0,0,1)</f>
        <v>1</v>
      </c>
      <c r="N663">
        <f>IF(OR(UDE_Truth[[#This Row],[ohnePosition]],AND(UDE_Truth[[#This Row],[ohneInstitut]],UDE_Truth[[#This Row],[ohneWissPos]]),UDE_Truth[[#This Row],[Sachbearbeiter]],UDE_Truth[[#This Row],[Bibliothek]]),0,1)</f>
        <v>0</v>
      </c>
      <c r="O663" t="str">
        <f>IF(UDE_Truth[[#This Row],[zählt]],IF(ISBLANK(UDE_Truth[[#This Row],[dochGefundenGrund]]),UDE_Truth[[#This Row],[Gefunden]],1),"")</f>
        <v/>
      </c>
      <c r="P663">
        <f>IF(AND(UDE_Truth[[#This Row],[zähltAuto]],ISBLANK(UDE_Truth[[#This Row],[zähltNichtGrund]])),1,0)</f>
        <v>0</v>
      </c>
    </row>
    <row r="664" spans="1:20" x14ac:dyDescent="0.25">
      <c r="A664">
        <v>11828</v>
      </c>
      <c r="B664" t="s">
        <v>6103</v>
      </c>
      <c r="C664" t="s">
        <v>8011</v>
      </c>
      <c r="D664" t="s">
        <v>4922</v>
      </c>
      <c r="E664" t="s">
        <v>6701</v>
      </c>
      <c r="F664" t="s">
        <v>8012</v>
      </c>
      <c r="G664" t="s">
        <v>2</v>
      </c>
      <c r="H664" t="b">
        <f>LEN(UDE_Truth[[#This Row],[Position]])=0</f>
        <v>0</v>
      </c>
      <c r="I664" t="b">
        <f>LEN(UDE_Truth[[#This Row],[Institut]])=0</f>
        <v>0</v>
      </c>
      <c r="J664" t="b">
        <f>NOT(OR(ISNUMBER(SEARCH("wiss.",UDE_Truth[[#This Row],[Position]])),ISNUMBER(SEARCH("wissenschaftl",UDE_Truth[[#This Row],[Position]])),ISNUMBER(SEARCH("professor",UDE_Truth[[#This Row],[Position]]))))</f>
        <v>1</v>
      </c>
      <c r="K664" t="b">
        <f>OR(ISNUMBER(SEARCH("sachbearb",UDE_Truth[[#This Row],[Position]])),ISNUMBER(SEARCH("sachgebiet",UDE_Truth[[#This Row],[Position]])))</f>
        <v>0</v>
      </c>
      <c r="L664" t="b">
        <f>ISNUMBER(SEARCH("Universitätsbibliothek",UDE_Truth[[#This Row],[Position]]))</f>
        <v>0</v>
      </c>
      <c r="M664">
        <f>IF(COUNTIF(UDE_Found[Name],UDE_Truth[[#This Row],[Name]])=0,0,1)</f>
        <v>1</v>
      </c>
      <c r="N664">
        <f>IF(OR(UDE_Truth[[#This Row],[ohnePosition]],AND(UDE_Truth[[#This Row],[ohneInstitut]],UDE_Truth[[#This Row],[ohneWissPos]]),UDE_Truth[[#This Row],[Sachbearbeiter]],UDE_Truth[[#This Row],[Bibliothek]]),0,1)</f>
        <v>1</v>
      </c>
      <c r="O664">
        <f>IF(UDE_Truth[[#This Row],[zählt]],IF(ISBLANK(UDE_Truth[[#This Row],[dochGefundenGrund]]),UDE_Truth[[#This Row],[Gefunden]],1),"")</f>
        <v>1</v>
      </c>
      <c r="P664">
        <f>IF(AND(UDE_Truth[[#This Row],[zähltAuto]],ISBLANK(UDE_Truth[[#This Row],[zähltNichtGrund]])),1,0)</f>
        <v>1</v>
      </c>
    </row>
    <row r="665" spans="1:20" x14ac:dyDescent="0.25">
      <c r="A665">
        <v>53387</v>
      </c>
      <c r="B665" t="s">
        <v>6104</v>
      </c>
      <c r="C665" t="s">
        <v>8013</v>
      </c>
      <c r="D665" t="s">
        <v>6377</v>
      </c>
      <c r="E665" t="s">
        <v>8014</v>
      </c>
      <c r="F665" t="s">
        <v>2</v>
      </c>
      <c r="G665" t="s">
        <v>2</v>
      </c>
      <c r="H665" t="b">
        <f>LEN(UDE_Truth[[#This Row],[Position]])=0</f>
        <v>1</v>
      </c>
      <c r="I665" t="b">
        <f>LEN(UDE_Truth[[#This Row],[Institut]])=0</f>
        <v>0</v>
      </c>
      <c r="J665" t="b">
        <f>NOT(OR(ISNUMBER(SEARCH("wiss.",UDE_Truth[[#This Row],[Position]])),ISNUMBER(SEARCH("wissenschaftl",UDE_Truth[[#This Row],[Position]])),ISNUMBER(SEARCH("professor",UDE_Truth[[#This Row],[Position]]))))</f>
        <v>1</v>
      </c>
      <c r="K665" t="b">
        <f>OR(ISNUMBER(SEARCH("sachbearb",UDE_Truth[[#This Row],[Position]])),ISNUMBER(SEARCH("sachgebiet",UDE_Truth[[#This Row],[Position]])))</f>
        <v>0</v>
      </c>
      <c r="L665" t="b">
        <f>ISNUMBER(SEARCH("Universitätsbibliothek",UDE_Truth[[#This Row],[Position]]))</f>
        <v>0</v>
      </c>
      <c r="M665">
        <f>IF(COUNTIF(UDE_Found[Name],UDE_Truth[[#This Row],[Name]])=0,0,1)</f>
        <v>1</v>
      </c>
      <c r="N665">
        <f>IF(OR(UDE_Truth[[#This Row],[ohnePosition]],AND(UDE_Truth[[#This Row],[ohneInstitut]],UDE_Truth[[#This Row],[ohneWissPos]]),UDE_Truth[[#This Row],[Sachbearbeiter]],UDE_Truth[[#This Row],[Bibliothek]]),0,1)</f>
        <v>0</v>
      </c>
      <c r="O665" t="str">
        <f>IF(UDE_Truth[[#This Row],[zählt]],IF(ISBLANK(UDE_Truth[[#This Row],[dochGefundenGrund]]),UDE_Truth[[#This Row],[Gefunden]],1),"")</f>
        <v/>
      </c>
      <c r="P665">
        <f>IF(AND(UDE_Truth[[#This Row],[zähltAuto]],ISBLANK(UDE_Truth[[#This Row],[zähltNichtGrund]])),1,0)</f>
        <v>0</v>
      </c>
    </row>
    <row r="666" spans="1:20" x14ac:dyDescent="0.25">
      <c r="A666">
        <v>15762</v>
      </c>
      <c r="B666" t="s">
        <v>6105</v>
      </c>
      <c r="C666" t="s">
        <v>8015</v>
      </c>
      <c r="D666" t="s">
        <v>2</v>
      </c>
      <c r="E666" t="s">
        <v>8016</v>
      </c>
      <c r="F666" t="s">
        <v>8017</v>
      </c>
      <c r="G666" t="s">
        <v>2</v>
      </c>
      <c r="H666" t="b">
        <f>LEN(UDE_Truth[[#This Row],[Position]])=0</f>
        <v>0</v>
      </c>
      <c r="I666" t="b">
        <f>LEN(UDE_Truth[[#This Row],[Institut]])=0</f>
        <v>0</v>
      </c>
      <c r="J666" t="b">
        <f>NOT(OR(ISNUMBER(SEARCH("wiss.",UDE_Truth[[#This Row],[Position]])),ISNUMBER(SEARCH("wissenschaftl",UDE_Truth[[#This Row],[Position]])),ISNUMBER(SEARCH("professor",UDE_Truth[[#This Row],[Position]]))))</f>
        <v>1</v>
      </c>
      <c r="K666" t="b">
        <f>OR(ISNUMBER(SEARCH("sachbearb",UDE_Truth[[#This Row],[Position]])),ISNUMBER(SEARCH("sachgebiet",UDE_Truth[[#This Row],[Position]])))</f>
        <v>0</v>
      </c>
      <c r="L666" t="b">
        <f>ISNUMBER(SEARCH("Universitätsbibliothek",UDE_Truth[[#This Row],[Position]]))</f>
        <v>0</v>
      </c>
      <c r="M666">
        <f>IF(COUNTIF(UDE_Found[Name],UDE_Truth[[#This Row],[Name]])=0,0,1)</f>
        <v>1</v>
      </c>
      <c r="N666">
        <f>IF(OR(UDE_Truth[[#This Row],[ohnePosition]],AND(UDE_Truth[[#This Row],[ohneInstitut]],UDE_Truth[[#This Row],[ohneWissPos]]),UDE_Truth[[#This Row],[Sachbearbeiter]],UDE_Truth[[#This Row],[Bibliothek]]),0,1)</f>
        <v>1</v>
      </c>
      <c r="O666">
        <f>IF(UDE_Truth[[#This Row],[zählt]],IF(ISBLANK(UDE_Truth[[#This Row],[dochGefundenGrund]]),UDE_Truth[[#This Row],[Gefunden]],1),"")</f>
        <v>1</v>
      </c>
      <c r="P666">
        <f>IF(AND(UDE_Truth[[#This Row],[zähltAuto]],ISBLANK(UDE_Truth[[#This Row],[zähltNichtGrund]])),1,0)</f>
        <v>1</v>
      </c>
    </row>
    <row r="667" spans="1:20" x14ac:dyDescent="0.25">
      <c r="A667">
        <v>3336</v>
      </c>
      <c r="B667" t="s">
        <v>8018</v>
      </c>
      <c r="C667" t="s">
        <v>8019</v>
      </c>
      <c r="D667" t="s">
        <v>2</v>
      </c>
      <c r="E667" t="s">
        <v>2</v>
      </c>
      <c r="F667" t="s">
        <v>8020</v>
      </c>
      <c r="G667" t="s">
        <v>5123</v>
      </c>
      <c r="H667" t="b">
        <f>LEN(UDE_Truth[[#This Row],[Position]])=0</f>
        <v>0</v>
      </c>
      <c r="I667" t="b">
        <f>LEN(UDE_Truth[[#This Row],[Institut]])=0</f>
        <v>1</v>
      </c>
      <c r="J667" t="b">
        <f>NOT(OR(ISNUMBER(SEARCH("wiss.",UDE_Truth[[#This Row],[Position]])),ISNUMBER(SEARCH("wissenschaftl",UDE_Truth[[#This Row],[Position]])),ISNUMBER(SEARCH("professor",UDE_Truth[[#This Row],[Position]]))))</f>
        <v>1</v>
      </c>
      <c r="K667" t="b">
        <f>OR(ISNUMBER(SEARCH("sachbearb",UDE_Truth[[#This Row],[Position]])),ISNUMBER(SEARCH("sachgebiet",UDE_Truth[[#This Row],[Position]])))</f>
        <v>0</v>
      </c>
      <c r="L667" t="b">
        <f>ISNUMBER(SEARCH("Universitätsbibliothek",UDE_Truth[[#This Row],[Position]]))</f>
        <v>0</v>
      </c>
      <c r="M667">
        <f>IF(COUNTIF(UDE_Found[Name],UDE_Truth[[#This Row],[Name]])=0,0,1)</f>
        <v>0</v>
      </c>
      <c r="N667">
        <f>IF(OR(UDE_Truth[[#This Row],[ohnePosition]],AND(UDE_Truth[[#This Row],[ohneInstitut]],UDE_Truth[[#This Row],[ohneWissPos]]),UDE_Truth[[#This Row],[Sachbearbeiter]],UDE_Truth[[#This Row],[Bibliothek]]),0,1)</f>
        <v>0</v>
      </c>
      <c r="O667" t="str">
        <f>IF(UDE_Truth[[#This Row],[zählt]],IF(ISBLANK(UDE_Truth[[#This Row],[dochGefundenGrund]]),UDE_Truth[[#This Row],[Gefunden]],1),"")</f>
        <v/>
      </c>
      <c r="P667">
        <f>IF(AND(UDE_Truth[[#This Row],[zähltAuto]],ISBLANK(UDE_Truth[[#This Row],[zähltNichtGrund]])),1,0)</f>
        <v>0</v>
      </c>
    </row>
    <row r="668" spans="1:20" x14ac:dyDescent="0.25">
      <c r="A668">
        <v>12119</v>
      </c>
      <c r="B668" t="s">
        <v>8021</v>
      </c>
      <c r="C668" t="s">
        <v>8022</v>
      </c>
      <c r="D668" t="s">
        <v>2</v>
      </c>
      <c r="E668" t="s">
        <v>2</v>
      </c>
      <c r="F668" t="s">
        <v>6687</v>
      </c>
      <c r="G668" t="s">
        <v>6295</v>
      </c>
      <c r="H668" t="b">
        <f>LEN(UDE_Truth[[#This Row],[Position]])=0</f>
        <v>0</v>
      </c>
      <c r="I668" t="b">
        <f>LEN(UDE_Truth[[#This Row],[Institut]])=0</f>
        <v>1</v>
      </c>
      <c r="J668" t="b">
        <f>NOT(OR(ISNUMBER(SEARCH("wiss.",UDE_Truth[[#This Row],[Position]])),ISNUMBER(SEARCH("wissenschaftl",UDE_Truth[[#This Row],[Position]])),ISNUMBER(SEARCH("professor",UDE_Truth[[#This Row],[Position]]))))</f>
        <v>0</v>
      </c>
      <c r="K668" t="b">
        <f>OR(ISNUMBER(SEARCH("sachbearb",UDE_Truth[[#This Row],[Position]])),ISNUMBER(SEARCH("sachgebiet",UDE_Truth[[#This Row],[Position]])))</f>
        <v>0</v>
      </c>
      <c r="L668" t="b">
        <f>ISNUMBER(SEARCH("Universitätsbibliothek",UDE_Truth[[#This Row],[Position]]))</f>
        <v>0</v>
      </c>
      <c r="M668">
        <f>IF(COUNTIF(UDE_Found[Name],UDE_Truth[[#This Row],[Name]])=0,0,1)</f>
        <v>0</v>
      </c>
      <c r="N668">
        <f>IF(OR(UDE_Truth[[#This Row],[ohnePosition]],AND(UDE_Truth[[#This Row],[ohneInstitut]],UDE_Truth[[#This Row],[ohneWissPos]]),UDE_Truth[[#This Row],[Sachbearbeiter]],UDE_Truth[[#This Row],[Bibliothek]]),0,1)</f>
        <v>1</v>
      </c>
      <c r="O668" t="str">
        <f>IF(UDE_Truth[[#This Row],[zählt]],IF(ISBLANK(UDE_Truth[[#This Row],[dochGefundenGrund]]),UDE_Truth[[#This Row],[Gefunden]],1),"")</f>
        <v/>
      </c>
      <c r="P668">
        <f>IF(AND(UDE_Truth[[#This Row],[zähltAuto]],ISBLANK(UDE_Truth[[#This Row],[zähltNichtGrund]])),1,0)</f>
        <v>0</v>
      </c>
      <c r="Q668" t="s">
        <v>8274</v>
      </c>
    </row>
    <row r="669" spans="1:20" x14ac:dyDescent="0.25">
      <c r="A669">
        <v>49459</v>
      </c>
      <c r="B669" t="s">
        <v>6112</v>
      </c>
      <c r="C669" t="s">
        <v>6113</v>
      </c>
      <c r="D669" t="s">
        <v>8023</v>
      </c>
      <c r="E669" t="s">
        <v>8024</v>
      </c>
      <c r="F669" t="s">
        <v>8025</v>
      </c>
      <c r="G669" t="s">
        <v>2019</v>
      </c>
      <c r="H669" t="b">
        <f>LEN(UDE_Truth[[#This Row],[Position]])=0</f>
        <v>0</v>
      </c>
      <c r="I669" t="b">
        <f>LEN(UDE_Truth[[#This Row],[Institut]])=0</f>
        <v>0</v>
      </c>
      <c r="J669" t="b">
        <f>NOT(OR(ISNUMBER(SEARCH("wiss.",UDE_Truth[[#This Row],[Position]])),ISNUMBER(SEARCH("wissenschaftl",UDE_Truth[[#This Row],[Position]])),ISNUMBER(SEARCH("professor",UDE_Truth[[#This Row],[Position]]))))</f>
        <v>0</v>
      </c>
      <c r="K669" t="b">
        <f>OR(ISNUMBER(SEARCH("sachbearb",UDE_Truth[[#This Row],[Position]])),ISNUMBER(SEARCH("sachgebiet",UDE_Truth[[#This Row],[Position]])))</f>
        <v>0</v>
      </c>
      <c r="L669" t="b">
        <f>ISNUMBER(SEARCH("Universitätsbibliothek",UDE_Truth[[#This Row],[Position]]))</f>
        <v>0</v>
      </c>
      <c r="M669">
        <f>IF(COUNTIF(UDE_Found[Name],UDE_Truth[[#This Row],[Name]])=0,0,1)</f>
        <v>1</v>
      </c>
      <c r="N669">
        <f>IF(OR(UDE_Truth[[#This Row],[ohnePosition]],AND(UDE_Truth[[#This Row],[ohneInstitut]],UDE_Truth[[#This Row],[ohneWissPos]]),UDE_Truth[[#This Row],[Sachbearbeiter]],UDE_Truth[[#This Row],[Bibliothek]]),0,1)</f>
        <v>1</v>
      </c>
      <c r="O669">
        <f>IF(UDE_Truth[[#This Row],[zählt]],IF(ISBLANK(UDE_Truth[[#This Row],[dochGefundenGrund]]),UDE_Truth[[#This Row],[Gefunden]],1),"")</f>
        <v>1</v>
      </c>
      <c r="P669">
        <f>IF(AND(UDE_Truth[[#This Row],[zähltAuto]],ISBLANK(UDE_Truth[[#This Row],[zähltNichtGrund]])),1,0)</f>
        <v>1</v>
      </c>
    </row>
    <row r="670" spans="1:20" x14ac:dyDescent="0.25">
      <c r="A670">
        <v>58426</v>
      </c>
      <c r="B670" t="s">
        <v>6122</v>
      </c>
      <c r="C670" t="s">
        <v>8026</v>
      </c>
      <c r="D670" t="s">
        <v>2</v>
      </c>
      <c r="E670" t="s">
        <v>6323</v>
      </c>
      <c r="F670" t="s">
        <v>8027</v>
      </c>
      <c r="G670" t="s">
        <v>2</v>
      </c>
      <c r="H670" t="b">
        <f>LEN(UDE_Truth[[#This Row],[Position]])=0</f>
        <v>0</v>
      </c>
      <c r="I670" t="b">
        <f>LEN(UDE_Truth[[#This Row],[Institut]])=0</f>
        <v>0</v>
      </c>
      <c r="J670" t="b">
        <f>NOT(OR(ISNUMBER(SEARCH("wiss.",UDE_Truth[[#This Row],[Position]])),ISNUMBER(SEARCH("wissenschaftl",UDE_Truth[[#This Row],[Position]])),ISNUMBER(SEARCH("professor",UDE_Truth[[#This Row],[Position]]))))</f>
        <v>0</v>
      </c>
      <c r="K670" t="b">
        <f>OR(ISNUMBER(SEARCH("sachbearb",UDE_Truth[[#This Row],[Position]])),ISNUMBER(SEARCH("sachgebiet",UDE_Truth[[#This Row],[Position]])))</f>
        <v>0</v>
      </c>
      <c r="L670" t="b">
        <f>ISNUMBER(SEARCH("Universitätsbibliothek",UDE_Truth[[#This Row],[Position]]))</f>
        <v>0</v>
      </c>
      <c r="M670">
        <f>IF(COUNTIF(UDE_Found[Name],UDE_Truth[[#This Row],[Name]])=0,0,1)</f>
        <v>1</v>
      </c>
      <c r="N670">
        <f>IF(OR(UDE_Truth[[#This Row],[ohnePosition]],AND(UDE_Truth[[#This Row],[ohneInstitut]],UDE_Truth[[#This Row],[ohneWissPos]]),UDE_Truth[[#This Row],[Sachbearbeiter]],UDE_Truth[[#This Row],[Bibliothek]]),0,1)</f>
        <v>1</v>
      </c>
      <c r="O670">
        <f>IF(UDE_Truth[[#This Row],[zählt]],IF(ISBLANK(UDE_Truth[[#This Row],[dochGefundenGrund]]),UDE_Truth[[#This Row],[Gefunden]],1),"")</f>
        <v>1</v>
      </c>
      <c r="P670">
        <f>IF(AND(UDE_Truth[[#This Row],[zähltAuto]],ISBLANK(UDE_Truth[[#This Row],[zähltNichtGrund]])),1,0)</f>
        <v>1</v>
      </c>
    </row>
    <row r="671" spans="1:20" x14ac:dyDescent="0.25">
      <c r="A671">
        <v>58443</v>
      </c>
      <c r="B671" t="s">
        <v>6128</v>
      </c>
      <c r="C671" t="s">
        <v>6129</v>
      </c>
      <c r="D671" t="s">
        <v>2</v>
      </c>
      <c r="E671" t="s">
        <v>6282</v>
      </c>
      <c r="F671" t="s">
        <v>8028</v>
      </c>
      <c r="G671" t="s">
        <v>36</v>
      </c>
      <c r="H671" t="b">
        <f>LEN(UDE_Truth[[#This Row],[Position]])=0</f>
        <v>0</v>
      </c>
      <c r="I671" t="b">
        <f>LEN(UDE_Truth[[#This Row],[Institut]])=0</f>
        <v>0</v>
      </c>
      <c r="J671" t="b">
        <f>NOT(OR(ISNUMBER(SEARCH("wiss.",UDE_Truth[[#This Row],[Position]])),ISNUMBER(SEARCH("wissenschaftl",UDE_Truth[[#This Row],[Position]])),ISNUMBER(SEARCH("professor",UDE_Truth[[#This Row],[Position]]))))</f>
        <v>0</v>
      </c>
      <c r="K671" t="b">
        <f>OR(ISNUMBER(SEARCH("sachbearb",UDE_Truth[[#This Row],[Position]])),ISNUMBER(SEARCH("sachgebiet",UDE_Truth[[#This Row],[Position]])))</f>
        <v>0</v>
      </c>
      <c r="L671" t="b">
        <f>ISNUMBER(SEARCH("Universitätsbibliothek",UDE_Truth[[#This Row],[Position]]))</f>
        <v>0</v>
      </c>
      <c r="M671">
        <f>IF(COUNTIF(UDE_Found[Name],UDE_Truth[[#This Row],[Name]])=0,0,1)</f>
        <v>1</v>
      </c>
      <c r="N671">
        <f>IF(OR(UDE_Truth[[#This Row],[ohnePosition]],AND(UDE_Truth[[#This Row],[ohneInstitut]],UDE_Truth[[#This Row],[ohneWissPos]]),UDE_Truth[[#This Row],[Sachbearbeiter]],UDE_Truth[[#This Row],[Bibliothek]]),0,1)</f>
        <v>1</v>
      </c>
      <c r="O671">
        <f>IF(UDE_Truth[[#This Row],[zählt]],IF(ISBLANK(UDE_Truth[[#This Row],[dochGefundenGrund]]),UDE_Truth[[#This Row],[Gefunden]],1),"")</f>
        <v>1</v>
      </c>
      <c r="P671">
        <f>IF(AND(UDE_Truth[[#This Row],[zähltAuto]],ISBLANK(UDE_Truth[[#This Row],[zähltNichtGrund]])),1,0)</f>
        <v>1</v>
      </c>
    </row>
    <row r="672" spans="1:20" x14ac:dyDescent="0.25">
      <c r="A672">
        <v>59844</v>
      </c>
      <c r="B672" t="s">
        <v>6137</v>
      </c>
      <c r="C672" t="s">
        <v>6138</v>
      </c>
      <c r="D672" t="s">
        <v>2</v>
      </c>
      <c r="E672" t="s">
        <v>6475</v>
      </c>
      <c r="F672" t="s">
        <v>7559</v>
      </c>
      <c r="G672" t="s">
        <v>2</v>
      </c>
      <c r="H672" t="b">
        <f>LEN(UDE_Truth[[#This Row],[Position]])=0</f>
        <v>0</v>
      </c>
      <c r="I672" t="b">
        <f>LEN(UDE_Truth[[#This Row],[Institut]])=0</f>
        <v>0</v>
      </c>
      <c r="J672" t="b">
        <f>NOT(OR(ISNUMBER(SEARCH("wiss.",UDE_Truth[[#This Row],[Position]])),ISNUMBER(SEARCH("wissenschaftl",UDE_Truth[[#This Row],[Position]])),ISNUMBER(SEARCH("professor",UDE_Truth[[#This Row],[Position]]))))</f>
        <v>0</v>
      </c>
      <c r="K672" t="b">
        <f>OR(ISNUMBER(SEARCH("sachbearb",UDE_Truth[[#This Row],[Position]])),ISNUMBER(SEARCH("sachgebiet",UDE_Truth[[#This Row],[Position]])))</f>
        <v>0</v>
      </c>
      <c r="L672" t="b">
        <f>ISNUMBER(SEARCH("Universitätsbibliothek",UDE_Truth[[#This Row],[Position]]))</f>
        <v>0</v>
      </c>
      <c r="M672">
        <f>IF(COUNTIF(UDE_Found[Name],UDE_Truth[[#This Row],[Name]])=0,0,1)</f>
        <v>1</v>
      </c>
      <c r="N672">
        <f>IF(OR(UDE_Truth[[#This Row],[ohnePosition]],AND(UDE_Truth[[#This Row],[ohneInstitut]],UDE_Truth[[#This Row],[ohneWissPos]]),UDE_Truth[[#This Row],[Sachbearbeiter]],UDE_Truth[[#This Row],[Bibliothek]]),0,1)</f>
        <v>1</v>
      </c>
      <c r="O672">
        <f>IF(UDE_Truth[[#This Row],[zählt]],IF(ISBLANK(UDE_Truth[[#This Row],[dochGefundenGrund]]),UDE_Truth[[#This Row],[Gefunden]],1),"")</f>
        <v>1</v>
      </c>
      <c r="P672">
        <f>IF(AND(UDE_Truth[[#This Row],[zähltAuto]],ISBLANK(UDE_Truth[[#This Row],[zähltNichtGrund]])),1,0)</f>
        <v>1</v>
      </c>
    </row>
    <row r="673" spans="1:20" x14ac:dyDescent="0.25">
      <c r="A673">
        <v>63253</v>
      </c>
      <c r="B673" t="s">
        <v>8029</v>
      </c>
      <c r="C673" t="s">
        <v>8030</v>
      </c>
      <c r="D673" t="s">
        <v>2</v>
      </c>
      <c r="E673" t="s">
        <v>6234</v>
      </c>
      <c r="F673" t="s">
        <v>6414</v>
      </c>
      <c r="G673" t="s">
        <v>0</v>
      </c>
      <c r="H673" t="b">
        <f>LEN(UDE_Truth[[#This Row],[Position]])=0</f>
        <v>0</v>
      </c>
      <c r="I673" t="b">
        <f>LEN(UDE_Truth[[#This Row],[Institut]])=0</f>
        <v>0</v>
      </c>
      <c r="J673" t="b">
        <f>NOT(OR(ISNUMBER(SEARCH("wiss.",UDE_Truth[[#This Row],[Position]])),ISNUMBER(SEARCH("wissenschaftl",UDE_Truth[[#This Row],[Position]])),ISNUMBER(SEARCH("professor",UDE_Truth[[#This Row],[Position]]))))</f>
        <v>0</v>
      </c>
      <c r="K673" t="b">
        <f>OR(ISNUMBER(SEARCH("sachbearb",UDE_Truth[[#This Row],[Position]])),ISNUMBER(SEARCH("sachgebiet",UDE_Truth[[#This Row],[Position]])))</f>
        <v>0</v>
      </c>
      <c r="L673" t="b">
        <f>ISNUMBER(SEARCH("Universitätsbibliothek",UDE_Truth[[#This Row],[Position]]))</f>
        <v>0</v>
      </c>
      <c r="M673">
        <f>IF(COUNTIF(UDE_Found[Name],UDE_Truth[[#This Row],[Name]])=0,0,1)</f>
        <v>0</v>
      </c>
      <c r="N673">
        <f>IF(OR(UDE_Truth[[#This Row],[ohnePosition]],AND(UDE_Truth[[#This Row],[ohneInstitut]],UDE_Truth[[#This Row],[ohneWissPos]]),UDE_Truth[[#This Row],[Sachbearbeiter]],UDE_Truth[[#This Row],[Bibliothek]]),0,1)</f>
        <v>1</v>
      </c>
      <c r="O673" t="str">
        <f>IF(UDE_Truth[[#This Row],[zählt]],IF(ISBLANK(UDE_Truth[[#This Row],[dochGefundenGrund]]),UDE_Truth[[#This Row],[Gefunden]],1),"")</f>
        <v/>
      </c>
      <c r="P673">
        <f>IF(AND(UDE_Truth[[#This Row],[zähltAuto]],ISBLANK(UDE_Truth[[#This Row],[zähltNichtGrund]])),1,0)</f>
        <v>0</v>
      </c>
      <c r="Q673" t="s">
        <v>8344</v>
      </c>
      <c r="T673" t="s">
        <v>8358</v>
      </c>
    </row>
    <row r="674" spans="1:20" x14ac:dyDescent="0.25">
      <c r="A674">
        <v>38864</v>
      </c>
      <c r="B674" t="s">
        <v>8031</v>
      </c>
      <c r="C674" t="s">
        <v>8032</v>
      </c>
      <c r="D674" t="s">
        <v>2</v>
      </c>
      <c r="E674" t="s">
        <v>2</v>
      </c>
      <c r="F674" t="s">
        <v>2</v>
      </c>
      <c r="G674" t="s">
        <v>2</v>
      </c>
      <c r="H674" t="b">
        <f>LEN(UDE_Truth[[#This Row],[Position]])=0</f>
        <v>1</v>
      </c>
      <c r="I674" t="b">
        <f>LEN(UDE_Truth[[#This Row],[Institut]])=0</f>
        <v>1</v>
      </c>
      <c r="J674" t="b">
        <f>NOT(OR(ISNUMBER(SEARCH("wiss.",UDE_Truth[[#This Row],[Position]])),ISNUMBER(SEARCH("wissenschaftl",UDE_Truth[[#This Row],[Position]])),ISNUMBER(SEARCH("professor",UDE_Truth[[#This Row],[Position]]))))</f>
        <v>1</v>
      </c>
      <c r="K674" t="b">
        <f>OR(ISNUMBER(SEARCH("sachbearb",UDE_Truth[[#This Row],[Position]])),ISNUMBER(SEARCH("sachgebiet",UDE_Truth[[#This Row],[Position]])))</f>
        <v>0</v>
      </c>
      <c r="L674" t="b">
        <f>ISNUMBER(SEARCH("Universitätsbibliothek",UDE_Truth[[#This Row],[Position]]))</f>
        <v>0</v>
      </c>
      <c r="M674">
        <f>IF(COUNTIF(UDE_Found[Name],UDE_Truth[[#This Row],[Name]])=0,0,1)</f>
        <v>0</v>
      </c>
      <c r="N674">
        <f>IF(OR(UDE_Truth[[#This Row],[ohnePosition]],AND(UDE_Truth[[#This Row],[ohneInstitut]],UDE_Truth[[#This Row],[ohneWissPos]]),UDE_Truth[[#This Row],[Sachbearbeiter]],UDE_Truth[[#This Row],[Bibliothek]]),0,1)</f>
        <v>0</v>
      </c>
      <c r="O674" t="str">
        <f>IF(UDE_Truth[[#This Row],[zählt]],IF(ISBLANK(UDE_Truth[[#This Row],[dochGefundenGrund]]),UDE_Truth[[#This Row],[Gefunden]],1),"")</f>
        <v/>
      </c>
      <c r="P674">
        <f>IF(AND(UDE_Truth[[#This Row],[zähltAuto]],ISBLANK(UDE_Truth[[#This Row],[zähltNichtGrund]])),1,0)</f>
        <v>0</v>
      </c>
    </row>
    <row r="675" spans="1:20" x14ac:dyDescent="0.25">
      <c r="A675">
        <v>48504</v>
      </c>
      <c r="B675" t="s">
        <v>8033</v>
      </c>
      <c r="C675" t="s">
        <v>8034</v>
      </c>
      <c r="D675" t="s">
        <v>2</v>
      </c>
      <c r="E675" t="s">
        <v>2</v>
      </c>
      <c r="F675" t="s">
        <v>2</v>
      </c>
      <c r="G675" t="s">
        <v>2</v>
      </c>
      <c r="H675" t="b">
        <f>LEN(UDE_Truth[[#This Row],[Position]])=0</f>
        <v>1</v>
      </c>
      <c r="I675" t="b">
        <f>LEN(UDE_Truth[[#This Row],[Institut]])=0</f>
        <v>1</v>
      </c>
      <c r="J675" t="b">
        <f>NOT(OR(ISNUMBER(SEARCH("wiss.",UDE_Truth[[#This Row],[Position]])),ISNUMBER(SEARCH("wissenschaftl",UDE_Truth[[#This Row],[Position]])),ISNUMBER(SEARCH("professor",UDE_Truth[[#This Row],[Position]]))))</f>
        <v>1</v>
      </c>
      <c r="K675" t="b">
        <f>OR(ISNUMBER(SEARCH("sachbearb",UDE_Truth[[#This Row],[Position]])),ISNUMBER(SEARCH("sachgebiet",UDE_Truth[[#This Row],[Position]])))</f>
        <v>0</v>
      </c>
      <c r="L675" t="b">
        <f>ISNUMBER(SEARCH("Universitätsbibliothek",UDE_Truth[[#This Row],[Position]]))</f>
        <v>0</v>
      </c>
      <c r="M675">
        <f>IF(COUNTIF(UDE_Found[Name],UDE_Truth[[#This Row],[Name]])=0,0,1)</f>
        <v>0</v>
      </c>
      <c r="N675">
        <f>IF(OR(UDE_Truth[[#This Row],[ohnePosition]],AND(UDE_Truth[[#This Row],[ohneInstitut]],UDE_Truth[[#This Row],[ohneWissPos]]),UDE_Truth[[#This Row],[Sachbearbeiter]],UDE_Truth[[#This Row],[Bibliothek]]),0,1)</f>
        <v>0</v>
      </c>
      <c r="O675" t="str">
        <f>IF(UDE_Truth[[#This Row],[zählt]],IF(ISBLANK(UDE_Truth[[#This Row],[dochGefundenGrund]]),UDE_Truth[[#This Row],[Gefunden]],1),"")</f>
        <v/>
      </c>
      <c r="P675">
        <f>IF(AND(UDE_Truth[[#This Row],[zähltAuto]],ISBLANK(UDE_Truth[[#This Row],[zähltNichtGrund]])),1,0)</f>
        <v>0</v>
      </c>
    </row>
    <row r="676" spans="1:20" x14ac:dyDescent="0.25">
      <c r="A676">
        <v>47978</v>
      </c>
      <c r="B676" t="s">
        <v>8035</v>
      </c>
      <c r="C676" t="s">
        <v>8036</v>
      </c>
      <c r="D676" t="s">
        <v>2</v>
      </c>
      <c r="E676" t="s">
        <v>6792</v>
      </c>
      <c r="F676" t="s">
        <v>7164</v>
      </c>
      <c r="G676" t="s">
        <v>2</v>
      </c>
      <c r="H676" t="b">
        <f>LEN(UDE_Truth[[#This Row],[Position]])=0</f>
        <v>0</v>
      </c>
      <c r="I676" t="b">
        <f>LEN(UDE_Truth[[#This Row],[Institut]])=0</f>
        <v>0</v>
      </c>
      <c r="J676" t="b">
        <f>NOT(OR(ISNUMBER(SEARCH("wiss.",UDE_Truth[[#This Row],[Position]])),ISNUMBER(SEARCH("wissenschaftl",UDE_Truth[[#This Row],[Position]])),ISNUMBER(SEARCH("professor",UDE_Truth[[#This Row],[Position]]))))</f>
        <v>1</v>
      </c>
      <c r="K676" t="b">
        <f>OR(ISNUMBER(SEARCH("sachbearb",UDE_Truth[[#This Row],[Position]])),ISNUMBER(SEARCH("sachgebiet",UDE_Truth[[#This Row],[Position]])))</f>
        <v>1</v>
      </c>
      <c r="L676" t="b">
        <f>ISNUMBER(SEARCH("Universitätsbibliothek",UDE_Truth[[#This Row],[Position]]))</f>
        <v>0</v>
      </c>
      <c r="M676">
        <f>IF(COUNTIF(UDE_Found[Name],UDE_Truth[[#This Row],[Name]])=0,0,1)</f>
        <v>0</v>
      </c>
      <c r="N676">
        <f>IF(OR(UDE_Truth[[#This Row],[ohnePosition]],AND(UDE_Truth[[#This Row],[ohneInstitut]],UDE_Truth[[#This Row],[ohneWissPos]]),UDE_Truth[[#This Row],[Sachbearbeiter]],UDE_Truth[[#This Row],[Bibliothek]]),0,1)</f>
        <v>0</v>
      </c>
      <c r="O676" t="str">
        <f>IF(UDE_Truth[[#This Row],[zählt]],IF(ISBLANK(UDE_Truth[[#This Row],[dochGefundenGrund]]),UDE_Truth[[#This Row],[Gefunden]],1),"")</f>
        <v/>
      </c>
      <c r="P676">
        <f>IF(AND(UDE_Truth[[#This Row],[zähltAuto]],ISBLANK(UDE_Truth[[#This Row],[zähltNichtGrund]])),1,0)</f>
        <v>0</v>
      </c>
    </row>
    <row r="677" spans="1:20" x14ac:dyDescent="0.25">
      <c r="A677">
        <v>11066</v>
      </c>
      <c r="B677" t="s">
        <v>6172</v>
      </c>
      <c r="C677" t="s">
        <v>6173</v>
      </c>
      <c r="D677" t="s">
        <v>8037</v>
      </c>
      <c r="E677" t="s">
        <v>6306</v>
      </c>
      <c r="F677" t="s">
        <v>8038</v>
      </c>
      <c r="G677" t="s">
        <v>1674</v>
      </c>
      <c r="H677" t="b">
        <f>LEN(UDE_Truth[[#This Row],[Position]])=0</f>
        <v>0</v>
      </c>
      <c r="I677" t="b">
        <f>LEN(UDE_Truth[[#This Row],[Institut]])=0</f>
        <v>0</v>
      </c>
      <c r="J677" t="b">
        <f>NOT(OR(ISNUMBER(SEARCH("wiss.",UDE_Truth[[#This Row],[Position]])),ISNUMBER(SEARCH("wissenschaftl",UDE_Truth[[#This Row],[Position]])),ISNUMBER(SEARCH("professor",UDE_Truth[[#This Row],[Position]]))))</f>
        <v>0</v>
      </c>
      <c r="K677" t="b">
        <f>OR(ISNUMBER(SEARCH("sachbearb",UDE_Truth[[#This Row],[Position]])),ISNUMBER(SEARCH("sachgebiet",UDE_Truth[[#This Row],[Position]])))</f>
        <v>0</v>
      </c>
      <c r="L677" t="b">
        <f>ISNUMBER(SEARCH("Universitätsbibliothek",UDE_Truth[[#This Row],[Position]]))</f>
        <v>0</v>
      </c>
      <c r="M677">
        <f>IF(COUNTIF(UDE_Found[Name],UDE_Truth[[#This Row],[Name]])=0,0,1)</f>
        <v>1</v>
      </c>
      <c r="N677">
        <f>IF(OR(UDE_Truth[[#This Row],[ohnePosition]],AND(UDE_Truth[[#This Row],[ohneInstitut]],UDE_Truth[[#This Row],[ohneWissPos]]),UDE_Truth[[#This Row],[Sachbearbeiter]],UDE_Truth[[#This Row],[Bibliothek]]),0,1)</f>
        <v>1</v>
      </c>
      <c r="O677">
        <f>IF(UDE_Truth[[#This Row],[zählt]],IF(ISBLANK(UDE_Truth[[#This Row],[dochGefundenGrund]]),UDE_Truth[[#This Row],[Gefunden]],1),"")</f>
        <v>1</v>
      </c>
      <c r="P677">
        <f>IF(AND(UDE_Truth[[#This Row],[zähltAuto]],ISBLANK(UDE_Truth[[#This Row],[zähltNichtGrund]])),1,0)</f>
        <v>1</v>
      </c>
    </row>
    <row r="678" spans="1:20" x14ac:dyDescent="0.25">
      <c r="A678">
        <v>1249</v>
      </c>
      <c r="B678" t="s">
        <v>6174</v>
      </c>
      <c r="C678" t="s">
        <v>6175</v>
      </c>
      <c r="D678" t="s">
        <v>2</v>
      </c>
      <c r="E678" t="s">
        <v>2</v>
      </c>
      <c r="F678" t="s">
        <v>8039</v>
      </c>
      <c r="G678" t="s">
        <v>519</v>
      </c>
      <c r="H678" t="b">
        <f>LEN(UDE_Truth[[#This Row],[Position]])=0</f>
        <v>0</v>
      </c>
      <c r="I678" t="b">
        <f>LEN(UDE_Truth[[#This Row],[Institut]])=0</f>
        <v>1</v>
      </c>
      <c r="J678" t="b">
        <f>NOT(OR(ISNUMBER(SEARCH("wiss.",UDE_Truth[[#This Row],[Position]])),ISNUMBER(SEARCH("wissenschaftl",UDE_Truth[[#This Row],[Position]])),ISNUMBER(SEARCH("professor",UDE_Truth[[#This Row],[Position]]))))</f>
        <v>0</v>
      </c>
      <c r="K678" t="b">
        <f>OR(ISNUMBER(SEARCH("sachbearb",UDE_Truth[[#This Row],[Position]])),ISNUMBER(SEARCH("sachgebiet",UDE_Truth[[#This Row],[Position]])))</f>
        <v>0</v>
      </c>
      <c r="L678" t="b">
        <f>ISNUMBER(SEARCH("Universitätsbibliothek",UDE_Truth[[#This Row],[Position]]))</f>
        <v>0</v>
      </c>
      <c r="M678">
        <f>IF(COUNTIF(UDE_Found[Name],UDE_Truth[[#This Row],[Name]])=0,0,1)</f>
        <v>1</v>
      </c>
      <c r="N678">
        <f>IF(OR(UDE_Truth[[#This Row],[ohnePosition]],AND(UDE_Truth[[#This Row],[ohneInstitut]],UDE_Truth[[#This Row],[ohneWissPos]]),UDE_Truth[[#This Row],[Sachbearbeiter]],UDE_Truth[[#This Row],[Bibliothek]]),0,1)</f>
        <v>1</v>
      </c>
      <c r="O678">
        <f>IF(UDE_Truth[[#This Row],[zählt]],IF(ISBLANK(UDE_Truth[[#This Row],[dochGefundenGrund]]),UDE_Truth[[#This Row],[Gefunden]],1),"")</f>
        <v>1</v>
      </c>
      <c r="P678">
        <f>IF(AND(UDE_Truth[[#This Row],[zähltAuto]],ISBLANK(UDE_Truth[[#This Row],[zähltNichtGrund]])),1,0)</f>
        <v>1</v>
      </c>
    </row>
    <row r="679" spans="1:20" x14ac:dyDescent="0.25">
      <c r="A679">
        <v>5339</v>
      </c>
      <c r="B679" t="s">
        <v>6177</v>
      </c>
      <c r="C679" t="s">
        <v>8040</v>
      </c>
      <c r="D679" t="s">
        <v>8041</v>
      </c>
      <c r="E679" t="s">
        <v>2</v>
      </c>
      <c r="F679" t="s">
        <v>2</v>
      </c>
      <c r="G679" t="s">
        <v>2019</v>
      </c>
      <c r="H679" t="b">
        <f>LEN(UDE_Truth[[#This Row],[Position]])=0</f>
        <v>1</v>
      </c>
      <c r="I679" t="b">
        <f>LEN(UDE_Truth[[#This Row],[Institut]])=0</f>
        <v>1</v>
      </c>
      <c r="J679" t="b">
        <f>NOT(OR(ISNUMBER(SEARCH("wiss.",UDE_Truth[[#This Row],[Position]])),ISNUMBER(SEARCH("wissenschaftl",UDE_Truth[[#This Row],[Position]])),ISNUMBER(SEARCH("professor",UDE_Truth[[#This Row],[Position]]))))</f>
        <v>1</v>
      </c>
      <c r="K679" t="b">
        <f>OR(ISNUMBER(SEARCH("sachbearb",UDE_Truth[[#This Row],[Position]])),ISNUMBER(SEARCH("sachgebiet",UDE_Truth[[#This Row],[Position]])))</f>
        <v>0</v>
      </c>
      <c r="L679" t="b">
        <f>ISNUMBER(SEARCH("Universitätsbibliothek",UDE_Truth[[#This Row],[Position]]))</f>
        <v>0</v>
      </c>
      <c r="M679">
        <f>IF(COUNTIF(UDE_Found[Name],UDE_Truth[[#This Row],[Name]])=0,0,1)</f>
        <v>1</v>
      </c>
      <c r="N679">
        <f>IF(OR(UDE_Truth[[#This Row],[ohnePosition]],AND(UDE_Truth[[#This Row],[ohneInstitut]],UDE_Truth[[#This Row],[ohneWissPos]]),UDE_Truth[[#This Row],[Sachbearbeiter]],UDE_Truth[[#This Row],[Bibliothek]]),0,1)</f>
        <v>0</v>
      </c>
      <c r="O679" t="str">
        <f>IF(UDE_Truth[[#This Row],[zählt]],IF(ISBLANK(UDE_Truth[[#This Row],[dochGefundenGrund]]),UDE_Truth[[#This Row],[Gefunden]],1),"")</f>
        <v/>
      </c>
      <c r="P679">
        <f>IF(AND(UDE_Truth[[#This Row],[zähltAuto]],ISBLANK(UDE_Truth[[#This Row],[zähltNichtGrund]])),1,0)</f>
        <v>0</v>
      </c>
    </row>
    <row r="680" spans="1:20" x14ac:dyDescent="0.25">
      <c r="A680">
        <v>53459</v>
      </c>
      <c r="B680" t="s">
        <v>6178</v>
      </c>
      <c r="C680" t="s">
        <v>6179</v>
      </c>
      <c r="D680" t="s">
        <v>8042</v>
      </c>
      <c r="E680" t="s">
        <v>2</v>
      </c>
      <c r="F680" t="s">
        <v>8043</v>
      </c>
      <c r="G680" t="s">
        <v>80</v>
      </c>
      <c r="H680" t="b">
        <f>LEN(UDE_Truth[[#This Row],[Position]])=0</f>
        <v>0</v>
      </c>
      <c r="I680" t="b">
        <f>LEN(UDE_Truth[[#This Row],[Institut]])=0</f>
        <v>1</v>
      </c>
      <c r="J680" t="b">
        <f>NOT(OR(ISNUMBER(SEARCH("wiss.",UDE_Truth[[#This Row],[Position]])),ISNUMBER(SEARCH("wissenschaftl",UDE_Truth[[#This Row],[Position]])),ISNUMBER(SEARCH("professor",UDE_Truth[[#This Row],[Position]]))))</f>
        <v>0</v>
      </c>
      <c r="K680" t="b">
        <f>OR(ISNUMBER(SEARCH("sachbearb",UDE_Truth[[#This Row],[Position]])),ISNUMBER(SEARCH("sachgebiet",UDE_Truth[[#This Row],[Position]])))</f>
        <v>0</v>
      </c>
      <c r="L680" t="b">
        <f>ISNUMBER(SEARCH("Universitätsbibliothek",UDE_Truth[[#This Row],[Position]]))</f>
        <v>0</v>
      </c>
      <c r="M680">
        <f>IF(COUNTIF(UDE_Found[Name],UDE_Truth[[#This Row],[Name]])=0,0,1)</f>
        <v>1</v>
      </c>
      <c r="N680">
        <f>IF(OR(UDE_Truth[[#This Row],[ohnePosition]],AND(UDE_Truth[[#This Row],[ohneInstitut]],UDE_Truth[[#This Row],[ohneWissPos]]),UDE_Truth[[#This Row],[Sachbearbeiter]],UDE_Truth[[#This Row],[Bibliothek]]),0,1)</f>
        <v>1</v>
      </c>
      <c r="O680">
        <f>IF(UDE_Truth[[#This Row],[zählt]],IF(ISBLANK(UDE_Truth[[#This Row],[dochGefundenGrund]]),UDE_Truth[[#This Row],[Gefunden]],1),"")</f>
        <v>1</v>
      </c>
      <c r="P680">
        <f>IF(AND(UDE_Truth[[#This Row],[zähltAuto]],ISBLANK(UDE_Truth[[#This Row],[zähltNichtGrund]])),1,0)</f>
        <v>1</v>
      </c>
    </row>
    <row r="681" spans="1:20" x14ac:dyDescent="0.25">
      <c r="A681">
        <v>2509</v>
      </c>
      <c r="B681" t="s">
        <v>6182</v>
      </c>
      <c r="C681" t="s">
        <v>8044</v>
      </c>
      <c r="D681" t="s">
        <v>8045</v>
      </c>
      <c r="E681" t="s">
        <v>6323</v>
      </c>
      <c r="F681" t="s">
        <v>8046</v>
      </c>
      <c r="G681" t="s">
        <v>8047</v>
      </c>
      <c r="H681" t="b">
        <f>LEN(UDE_Truth[[#This Row],[Position]])=0</f>
        <v>0</v>
      </c>
      <c r="I681" t="b">
        <f>LEN(UDE_Truth[[#This Row],[Institut]])=0</f>
        <v>0</v>
      </c>
      <c r="J681" t="b">
        <f>NOT(OR(ISNUMBER(SEARCH("wiss.",UDE_Truth[[#This Row],[Position]])),ISNUMBER(SEARCH("wissenschaftl",UDE_Truth[[#This Row],[Position]])),ISNUMBER(SEARCH("professor",UDE_Truth[[#This Row],[Position]]))))</f>
        <v>1</v>
      </c>
      <c r="K681" t="b">
        <f>OR(ISNUMBER(SEARCH("sachbearb",UDE_Truth[[#This Row],[Position]])),ISNUMBER(SEARCH("sachgebiet",UDE_Truth[[#This Row],[Position]])))</f>
        <v>0</v>
      </c>
      <c r="L681" t="b">
        <f>ISNUMBER(SEARCH("Universitätsbibliothek",UDE_Truth[[#This Row],[Position]]))</f>
        <v>0</v>
      </c>
      <c r="M681">
        <f>IF(COUNTIF(UDE_Found[Name],UDE_Truth[[#This Row],[Name]])=0,0,1)</f>
        <v>1</v>
      </c>
      <c r="N681">
        <f>IF(OR(UDE_Truth[[#This Row],[ohnePosition]],AND(UDE_Truth[[#This Row],[ohneInstitut]],UDE_Truth[[#This Row],[ohneWissPos]]),UDE_Truth[[#This Row],[Sachbearbeiter]],UDE_Truth[[#This Row],[Bibliothek]]),0,1)</f>
        <v>1</v>
      </c>
      <c r="O681">
        <f>IF(UDE_Truth[[#This Row],[zählt]],IF(ISBLANK(UDE_Truth[[#This Row],[dochGefundenGrund]]),UDE_Truth[[#This Row],[Gefunden]],1),"")</f>
        <v>1</v>
      </c>
      <c r="P681">
        <f>IF(AND(UDE_Truth[[#This Row],[zähltAuto]],ISBLANK(UDE_Truth[[#This Row],[zähltNichtGrund]])),1,0)</f>
        <v>1</v>
      </c>
    </row>
    <row r="682" spans="1:20" x14ac:dyDescent="0.25">
      <c r="A682">
        <v>51145</v>
      </c>
      <c r="B682" t="s">
        <v>8048</v>
      </c>
      <c r="C682" t="s">
        <v>8049</v>
      </c>
      <c r="D682" t="s">
        <v>2</v>
      </c>
      <c r="E682" t="s">
        <v>2</v>
      </c>
      <c r="F682" t="s">
        <v>2</v>
      </c>
      <c r="G682" t="s">
        <v>2</v>
      </c>
      <c r="H682" t="b">
        <f>LEN(UDE_Truth[[#This Row],[Position]])=0</f>
        <v>1</v>
      </c>
      <c r="I682" t="b">
        <f>LEN(UDE_Truth[[#This Row],[Institut]])=0</f>
        <v>1</v>
      </c>
      <c r="J682" t="b">
        <f>NOT(OR(ISNUMBER(SEARCH("wiss.",UDE_Truth[[#This Row],[Position]])),ISNUMBER(SEARCH("wissenschaftl",UDE_Truth[[#This Row],[Position]])),ISNUMBER(SEARCH("professor",UDE_Truth[[#This Row],[Position]]))))</f>
        <v>1</v>
      </c>
      <c r="K682" t="b">
        <f>OR(ISNUMBER(SEARCH("sachbearb",UDE_Truth[[#This Row],[Position]])),ISNUMBER(SEARCH("sachgebiet",UDE_Truth[[#This Row],[Position]])))</f>
        <v>0</v>
      </c>
      <c r="L682" t="b">
        <f>ISNUMBER(SEARCH("Universitätsbibliothek",UDE_Truth[[#This Row],[Position]]))</f>
        <v>0</v>
      </c>
      <c r="M682">
        <f>IF(COUNTIF(UDE_Found[Name],UDE_Truth[[#This Row],[Name]])=0,0,1)</f>
        <v>0</v>
      </c>
      <c r="N682">
        <f>IF(OR(UDE_Truth[[#This Row],[ohnePosition]],AND(UDE_Truth[[#This Row],[ohneInstitut]],UDE_Truth[[#This Row],[ohneWissPos]]),UDE_Truth[[#This Row],[Sachbearbeiter]],UDE_Truth[[#This Row],[Bibliothek]]),0,1)</f>
        <v>0</v>
      </c>
      <c r="O682" t="str">
        <f>IF(UDE_Truth[[#This Row],[zählt]],IF(ISBLANK(UDE_Truth[[#This Row],[dochGefundenGrund]]),UDE_Truth[[#This Row],[Gefunden]],1),"")</f>
        <v/>
      </c>
      <c r="P682">
        <f>IF(AND(UDE_Truth[[#This Row],[zähltAuto]],ISBLANK(UDE_Truth[[#This Row],[zähltNichtGrund]])),1,0)</f>
        <v>0</v>
      </c>
    </row>
    <row r="683" spans="1:20" x14ac:dyDescent="0.25">
      <c r="A683">
        <v>47793</v>
      </c>
      <c r="B683" t="s">
        <v>8050</v>
      </c>
      <c r="C683" t="s">
        <v>8051</v>
      </c>
      <c r="D683" t="s">
        <v>2</v>
      </c>
      <c r="E683" t="s">
        <v>6810</v>
      </c>
      <c r="F683" t="s">
        <v>8052</v>
      </c>
      <c r="G683" t="s">
        <v>2</v>
      </c>
      <c r="H683" t="b">
        <f>LEN(UDE_Truth[[#This Row],[Position]])=0</f>
        <v>0</v>
      </c>
      <c r="I683" t="b">
        <f>LEN(UDE_Truth[[#This Row],[Institut]])=0</f>
        <v>0</v>
      </c>
      <c r="J683" t="b">
        <f>NOT(OR(ISNUMBER(SEARCH("wiss.",UDE_Truth[[#This Row],[Position]])),ISNUMBER(SEARCH("wissenschaftl",UDE_Truth[[#This Row],[Position]])),ISNUMBER(SEARCH("professor",UDE_Truth[[#This Row],[Position]]))))</f>
        <v>1</v>
      </c>
      <c r="K683" t="b">
        <f>OR(ISNUMBER(SEARCH("sachbearb",UDE_Truth[[#This Row],[Position]])),ISNUMBER(SEARCH("sachgebiet",UDE_Truth[[#This Row],[Position]])))</f>
        <v>1</v>
      </c>
      <c r="L683" t="b">
        <f>ISNUMBER(SEARCH("Universitätsbibliothek",UDE_Truth[[#This Row],[Position]]))</f>
        <v>0</v>
      </c>
      <c r="M683">
        <f>IF(COUNTIF(UDE_Found[Name],UDE_Truth[[#This Row],[Name]])=0,0,1)</f>
        <v>0</v>
      </c>
      <c r="N683">
        <f>IF(OR(UDE_Truth[[#This Row],[ohnePosition]],AND(UDE_Truth[[#This Row],[ohneInstitut]],UDE_Truth[[#This Row],[ohneWissPos]]),UDE_Truth[[#This Row],[Sachbearbeiter]],UDE_Truth[[#This Row],[Bibliothek]]),0,1)</f>
        <v>0</v>
      </c>
      <c r="O683" t="str">
        <f>IF(UDE_Truth[[#This Row],[zählt]],IF(ISBLANK(UDE_Truth[[#This Row],[dochGefundenGrund]]),UDE_Truth[[#This Row],[Gefunden]],1),"")</f>
        <v/>
      </c>
      <c r="P683">
        <f>IF(AND(UDE_Truth[[#This Row],[zähltAuto]],ISBLANK(UDE_Truth[[#This Row],[zähltNichtGrund]])),1,0)</f>
        <v>0</v>
      </c>
    </row>
    <row r="684" spans="1:20" x14ac:dyDescent="0.25">
      <c r="A684">
        <v>51874</v>
      </c>
      <c r="B684" t="s">
        <v>6191</v>
      </c>
      <c r="C684" t="s">
        <v>6192</v>
      </c>
      <c r="D684" t="s">
        <v>2</v>
      </c>
      <c r="E684" t="s">
        <v>8053</v>
      </c>
      <c r="F684" t="s">
        <v>2</v>
      </c>
      <c r="G684" t="s">
        <v>103</v>
      </c>
      <c r="H684" t="b">
        <f>LEN(UDE_Truth[[#This Row],[Position]])=0</f>
        <v>1</v>
      </c>
      <c r="I684" t="b">
        <f>LEN(UDE_Truth[[#This Row],[Institut]])=0</f>
        <v>0</v>
      </c>
      <c r="J684" t="b">
        <f>NOT(OR(ISNUMBER(SEARCH("wiss.",UDE_Truth[[#This Row],[Position]])),ISNUMBER(SEARCH("wissenschaftl",UDE_Truth[[#This Row],[Position]])),ISNUMBER(SEARCH("professor",UDE_Truth[[#This Row],[Position]]))))</f>
        <v>1</v>
      </c>
      <c r="K684" t="b">
        <f>OR(ISNUMBER(SEARCH("sachbearb",UDE_Truth[[#This Row],[Position]])),ISNUMBER(SEARCH("sachgebiet",UDE_Truth[[#This Row],[Position]])))</f>
        <v>0</v>
      </c>
      <c r="L684" t="b">
        <f>ISNUMBER(SEARCH("Universitätsbibliothek",UDE_Truth[[#This Row],[Position]]))</f>
        <v>0</v>
      </c>
      <c r="M684">
        <f>IF(COUNTIF(UDE_Found[Name],UDE_Truth[[#This Row],[Name]])=0,0,1)</f>
        <v>1</v>
      </c>
      <c r="N684">
        <f>IF(OR(UDE_Truth[[#This Row],[ohnePosition]],AND(UDE_Truth[[#This Row],[ohneInstitut]],UDE_Truth[[#This Row],[ohneWissPos]]),UDE_Truth[[#This Row],[Sachbearbeiter]],UDE_Truth[[#This Row],[Bibliothek]]),0,1)</f>
        <v>0</v>
      </c>
      <c r="O684" t="str">
        <f>IF(UDE_Truth[[#This Row],[zählt]],IF(ISBLANK(UDE_Truth[[#This Row],[dochGefundenGrund]]),UDE_Truth[[#This Row],[Gefunden]],1),"")</f>
        <v/>
      </c>
      <c r="P684">
        <f>IF(AND(UDE_Truth[[#This Row],[zähltAuto]],ISBLANK(UDE_Truth[[#This Row],[zähltNichtGrund]])),1,0)</f>
        <v>0</v>
      </c>
    </row>
    <row r="685" spans="1:20" x14ac:dyDescent="0.25">
      <c r="A685">
        <v>53660</v>
      </c>
      <c r="B685" t="s">
        <v>6195</v>
      </c>
      <c r="C685" t="s">
        <v>8054</v>
      </c>
      <c r="D685" t="s">
        <v>2</v>
      </c>
      <c r="E685" t="s">
        <v>2</v>
      </c>
      <c r="F685" t="s">
        <v>8055</v>
      </c>
      <c r="G685" t="s">
        <v>36</v>
      </c>
      <c r="H685" t="b">
        <f>LEN(UDE_Truth[[#This Row],[Position]])=0</f>
        <v>0</v>
      </c>
      <c r="I685" t="b">
        <f>LEN(UDE_Truth[[#This Row],[Institut]])=0</f>
        <v>1</v>
      </c>
      <c r="J685" t="b">
        <f>NOT(OR(ISNUMBER(SEARCH("wiss.",UDE_Truth[[#This Row],[Position]])),ISNUMBER(SEARCH("wissenschaftl",UDE_Truth[[#This Row],[Position]])),ISNUMBER(SEARCH("professor",UDE_Truth[[#This Row],[Position]]))))</f>
        <v>0</v>
      </c>
      <c r="K685" t="b">
        <f>OR(ISNUMBER(SEARCH("sachbearb",UDE_Truth[[#This Row],[Position]])),ISNUMBER(SEARCH("sachgebiet",UDE_Truth[[#This Row],[Position]])))</f>
        <v>0</v>
      </c>
      <c r="L685" t="b">
        <f>ISNUMBER(SEARCH("Universitätsbibliothek",UDE_Truth[[#This Row],[Position]]))</f>
        <v>0</v>
      </c>
      <c r="M685">
        <f>IF(COUNTIF(UDE_Found[Name],UDE_Truth[[#This Row],[Name]])=0,0,1)</f>
        <v>1</v>
      </c>
      <c r="N685">
        <f>IF(OR(UDE_Truth[[#This Row],[ohnePosition]],AND(UDE_Truth[[#This Row],[ohneInstitut]],UDE_Truth[[#This Row],[ohneWissPos]]),UDE_Truth[[#This Row],[Sachbearbeiter]],UDE_Truth[[#This Row],[Bibliothek]]),0,1)</f>
        <v>1</v>
      </c>
      <c r="O685">
        <f>IF(UDE_Truth[[#This Row],[zählt]],IF(ISBLANK(UDE_Truth[[#This Row],[dochGefundenGrund]]),UDE_Truth[[#This Row],[Gefunden]],1),"")</f>
        <v>1</v>
      </c>
      <c r="P685">
        <f>IF(AND(UDE_Truth[[#This Row],[zähltAuto]],ISBLANK(UDE_Truth[[#This Row],[zähltNichtGrund]])),1,0)</f>
        <v>1</v>
      </c>
    </row>
    <row r="686" spans="1:20" x14ac:dyDescent="0.25">
      <c r="A686">
        <v>54699</v>
      </c>
      <c r="B686" t="s">
        <v>8056</v>
      </c>
      <c r="C686" t="s">
        <v>8057</v>
      </c>
      <c r="D686" t="s">
        <v>2</v>
      </c>
      <c r="E686" t="s">
        <v>2</v>
      </c>
      <c r="F686" t="s">
        <v>2</v>
      </c>
      <c r="G686" t="s">
        <v>36</v>
      </c>
      <c r="H686" t="b">
        <f>LEN(UDE_Truth[[#This Row],[Position]])=0</f>
        <v>1</v>
      </c>
      <c r="I686" t="b">
        <f>LEN(UDE_Truth[[#This Row],[Institut]])=0</f>
        <v>1</v>
      </c>
      <c r="J686" t="b">
        <f>NOT(OR(ISNUMBER(SEARCH("wiss.",UDE_Truth[[#This Row],[Position]])),ISNUMBER(SEARCH("wissenschaftl",UDE_Truth[[#This Row],[Position]])),ISNUMBER(SEARCH("professor",UDE_Truth[[#This Row],[Position]]))))</f>
        <v>1</v>
      </c>
      <c r="K686" t="b">
        <f>OR(ISNUMBER(SEARCH("sachbearb",UDE_Truth[[#This Row],[Position]])),ISNUMBER(SEARCH("sachgebiet",UDE_Truth[[#This Row],[Position]])))</f>
        <v>0</v>
      </c>
      <c r="L686" t="b">
        <f>ISNUMBER(SEARCH("Universitätsbibliothek",UDE_Truth[[#This Row],[Position]]))</f>
        <v>0</v>
      </c>
      <c r="M686">
        <f>IF(COUNTIF(UDE_Found[Name],UDE_Truth[[#This Row],[Name]])=0,0,1)</f>
        <v>0</v>
      </c>
      <c r="N686">
        <f>IF(OR(UDE_Truth[[#This Row],[ohnePosition]],AND(UDE_Truth[[#This Row],[ohneInstitut]],UDE_Truth[[#This Row],[ohneWissPos]]),UDE_Truth[[#This Row],[Sachbearbeiter]],UDE_Truth[[#This Row],[Bibliothek]]),0,1)</f>
        <v>0</v>
      </c>
      <c r="O686" t="str">
        <f>IF(UDE_Truth[[#This Row],[zählt]],IF(ISBLANK(UDE_Truth[[#This Row],[dochGefundenGrund]]),UDE_Truth[[#This Row],[Gefunden]],1),"")</f>
        <v/>
      </c>
      <c r="P686">
        <f>IF(AND(UDE_Truth[[#This Row],[zähltAuto]],ISBLANK(UDE_Truth[[#This Row],[zähltNichtGrund]])),1,0)</f>
        <v>0</v>
      </c>
    </row>
    <row r="687" spans="1:20" x14ac:dyDescent="0.25">
      <c r="A687">
        <v>60819</v>
      </c>
      <c r="B687" t="s">
        <v>8058</v>
      </c>
      <c r="C687" t="s">
        <v>8059</v>
      </c>
      <c r="D687" t="s">
        <v>2</v>
      </c>
      <c r="E687" t="s">
        <v>8060</v>
      </c>
      <c r="F687" t="s">
        <v>6705</v>
      </c>
      <c r="G687" t="s">
        <v>36</v>
      </c>
      <c r="H687" t="b">
        <f>LEN(UDE_Truth[[#This Row],[Position]])=0</f>
        <v>0</v>
      </c>
      <c r="I687" t="b">
        <f>LEN(UDE_Truth[[#This Row],[Institut]])=0</f>
        <v>0</v>
      </c>
      <c r="J687" t="b">
        <f>NOT(OR(ISNUMBER(SEARCH("wiss.",UDE_Truth[[#This Row],[Position]])),ISNUMBER(SEARCH("wissenschaftl",UDE_Truth[[#This Row],[Position]])),ISNUMBER(SEARCH("professor",UDE_Truth[[#This Row],[Position]]))))</f>
        <v>0</v>
      </c>
      <c r="K687" t="b">
        <f>OR(ISNUMBER(SEARCH("sachbearb",UDE_Truth[[#This Row],[Position]])),ISNUMBER(SEARCH("sachgebiet",UDE_Truth[[#This Row],[Position]])))</f>
        <v>0</v>
      </c>
      <c r="L687" t="b">
        <f>ISNUMBER(SEARCH("Universitätsbibliothek",UDE_Truth[[#This Row],[Position]]))</f>
        <v>0</v>
      </c>
      <c r="M687">
        <f>IF(COUNTIF(UDE_Found[Name],UDE_Truth[[#This Row],[Name]])=0,0,1)</f>
        <v>0</v>
      </c>
      <c r="N687">
        <f>IF(OR(UDE_Truth[[#This Row],[ohnePosition]],AND(UDE_Truth[[#This Row],[ohneInstitut]],UDE_Truth[[#This Row],[ohneWissPos]]),UDE_Truth[[#This Row],[Sachbearbeiter]],UDE_Truth[[#This Row],[Bibliothek]]),0,1)</f>
        <v>1</v>
      </c>
      <c r="O687">
        <f>IF(UDE_Truth[[#This Row],[zählt]],IF(ISBLANK(UDE_Truth[[#This Row],[dochGefundenGrund]]),UDE_Truth[[#This Row],[Gefunden]],1),"")</f>
        <v>0</v>
      </c>
      <c r="P687">
        <f>IF(AND(UDE_Truth[[#This Row],[zähltAuto]],ISBLANK(UDE_Truth[[#This Row],[zähltNichtGrund]])),1,0)</f>
        <v>1</v>
      </c>
      <c r="S687" t="s">
        <v>8295</v>
      </c>
      <c r="T687" t="s">
        <v>4502</v>
      </c>
    </row>
    <row r="688" spans="1:20" x14ac:dyDescent="0.25">
      <c r="A688">
        <v>57510</v>
      </c>
      <c r="B688" t="s">
        <v>8061</v>
      </c>
      <c r="C688" t="s">
        <v>8062</v>
      </c>
      <c r="D688" t="s">
        <v>2</v>
      </c>
      <c r="E688" t="s">
        <v>6905</v>
      </c>
      <c r="F688" t="s">
        <v>2</v>
      </c>
      <c r="G688" t="s">
        <v>0</v>
      </c>
      <c r="H688" t="b">
        <f>LEN(UDE_Truth[[#This Row],[Position]])=0</f>
        <v>1</v>
      </c>
      <c r="I688" t="b">
        <f>LEN(UDE_Truth[[#This Row],[Institut]])=0</f>
        <v>0</v>
      </c>
      <c r="J688" t="b">
        <f>NOT(OR(ISNUMBER(SEARCH("wiss.",UDE_Truth[[#This Row],[Position]])),ISNUMBER(SEARCH("wissenschaftl",UDE_Truth[[#This Row],[Position]])),ISNUMBER(SEARCH("professor",UDE_Truth[[#This Row],[Position]]))))</f>
        <v>1</v>
      </c>
      <c r="K688" t="b">
        <f>OR(ISNUMBER(SEARCH("sachbearb",UDE_Truth[[#This Row],[Position]])),ISNUMBER(SEARCH("sachgebiet",UDE_Truth[[#This Row],[Position]])))</f>
        <v>0</v>
      </c>
      <c r="L688" t="b">
        <f>ISNUMBER(SEARCH("Universitätsbibliothek",UDE_Truth[[#This Row],[Position]]))</f>
        <v>0</v>
      </c>
      <c r="M688">
        <f>IF(COUNTIF(UDE_Found[Name],UDE_Truth[[#This Row],[Name]])=0,0,1)</f>
        <v>0</v>
      </c>
      <c r="N688">
        <f>IF(OR(UDE_Truth[[#This Row],[ohnePosition]],AND(UDE_Truth[[#This Row],[ohneInstitut]],UDE_Truth[[#This Row],[ohneWissPos]]),UDE_Truth[[#This Row],[Sachbearbeiter]],UDE_Truth[[#This Row],[Bibliothek]]),0,1)</f>
        <v>0</v>
      </c>
      <c r="O688" t="str">
        <f>IF(UDE_Truth[[#This Row],[zählt]],IF(ISBLANK(UDE_Truth[[#This Row],[dochGefundenGrund]]),UDE_Truth[[#This Row],[Gefunden]],1),"")</f>
        <v/>
      </c>
      <c r="P688">
        <f>IF(AND(UDE_Truth[[#This Row],[zähltAuto]],ISBLANK(UDE_Truth[[#This Row],[zähltNichtGrund]])),1,0)</f>
        <v>0</v>
      </c>
    </row>
    <row r="689" spans="1:17" x14ac:dyDescent="0.25">
      <c r="A689">
        <v>54262</v>
      </c>
      <c r="B689" t="s">
        <v>8063</v>
      </c>
      <c r="C689" t="s">
        <v>8064</v>
      </c>
      <c r="D689" t="s">
        <v>8065</v>
      </c>
      <c r="E689" t="s">
        <v>8066</v>
      </c>
      <c r="F689" t="s">
        <v>8067</v>
      </c>
      <c r="G689" t="s">
        <v>36</v>
      </c>
      <c r="H689" t="b">
        <f>LEN(UDE_Truth[[#This Row],[Position]])=0</f>
        <v>0</v>
      </c>
      <c r="I689" t="b">
        <f>LEN(UDE_Truth[[#This Row],[Institut]])=0</f>
        <v>0</v>
      </c>
      <c r="J689" t="b">
        <f>NOT(OR(ISNUMBER(SEARCH("wiss.",UDE_Truth[[#This Row],[Position]])),ISNUMBER(SEARCH("wissenschaftl",UDE_Truth[[#This Row],[Position]])),ISNUMBER(SEARCH("professor",UDE_Truth[[#This Row],[Position]]))))</f>
        <v>0</v>
      </c>
      <c r="K689" t="b">
        <f>OR(ISNUMBER(SEARCH("sachbearb",UDE_Truth[[#This Row],[Position]])),ISNUMBER(SEARCH("sachgebiet",UDE_Truth[[#This Row],[Position]])))</f>
        <v>0</v>
      </c>
      <c r="L689" t="b">
        <f>ISNUMBER(SEARCH("Universitätsbibliothek",UDE_Truth[[#This Row],[Position]]))</f>
        <v>0</v>
      </c>
      <c r="M689">
        <f>IF(COUNTIF(UDE_Found[Name],UDE_Truth[[#This Row],[Name]])=0,0,1)</f>
        <v>0</v>
      </c>
      <c r="N689">
        <f>IF(OR(UDE_Truth[[#This Row],[ohnePosition]],AND(UDE_Truth[[#This Row],[ohneInstitut]],UDE_Truth[[#This Row],[ohneWissPos]]),UDE_Truth[[#This Row],[Sachbearbeiter]],UDE_Truth[[#This Row],[Bibliothek]]),0,1)</f>
        <v>1</v>
      </c>
      <c r="O689" t="str">
        <f>IF(UDE_Truth[[#This Row],[zählt]],IF(ISBLANK(UDE_Truth[[#This Row],[dochGefundenGrund]]),UDE_Truth[[#This Row],[Gefunden]],1),"")</f>
        <v/>
      </c>
      <c r="P689">
        <f>IF(AND(UDE_Truth[[#This Row],[zähltAuto]],ISBLANK(UDE_Truth[[#This Row],[zähltNichtGrund]])),1,0)</f>
        <v>0</v>
      </c>
      <c r="Q689" t="s">
        <v>8274</v>
      </c>
    </row>
    <row r="690" spans="1:17" x14ac:dyDescent="0.25">
      <c r="A690">
        <v>50501</v>
      </c>
      <c r="B690" t="s">
        <v>8068</v>
      </c>
      <c r="C690" t="s">
        <v>8069</v>
      </c>
      <c r="D690" t="s">
        <v>2</v>
      </c>
      <c r="E690" t="s">
        <v>6625</v>
      </c>
      <c r="F690" t="s">
        <v>2</v>
      </c>
      <c r="G690" t="s">
        <v>2</v>
      </c>
      <c r="H690" t="b">
        <f>LEN(UDE_Truth[[#This Row],[Position]])=0</f>
        <v>1</v>
      </c>
      <c r="I690" t="b">
        <f>LEN(UDE_Truth[[#This Row],[Institut]])=0</f>
        <v>0</v>
      </c>
      <c r="J690" t="b">
        <f>NOT(OR(ISNUMBER(SEARCH("wiss.",UDE_Truth[[#This Row],[Position]])),ISNUMBER(SEARCH("wissenschaftl",UDE_Truth[[#This Row],[Position]])),ISNUMBER(SEARCH("professor",UDE_Truth[[#This Row],[Position]]))))</f>
        <v>1</v>
      </c>
      <c r="K690" t="b">
        <f>OR(ISNUMBER(SEARCH("sachbearb",UDE_Truth[[#This Row],[Position]])),ISNUMBER(SEARCH("sachgebiet",UDE_Truth[[#This Row],[Position]])))</f>
        <v>0</v>
      </c>
      <c r="L690" t="b">
        <f>ISNUMBER(SEARCH("Universitätsbibliothek",UDE_Truth[[#This Row],[Position]]))</f>
        <v>0</v>
      </c>
      <c r="M690">
        <f>IF(COUNTIF(UDE_Found[Name],UDE_Truth[[#This Row],[Name]])=0,0,1)</f>
        <v>0</v>
      </c>
      <c r="N690">
        <f>IF(OR(UDE_Truth[[#This Row],[ohnePosition]],AND(UDE_Truth[[#This Row],[ohneInstitut]],UDE_Truth[[#This Row],[ohneWissPos]]),UDE_Truth[[#This Row],[Sachbearbeiter]],UDE_Truth[[#This Row],[Bibliothek]]),0,1)</f>
        <v>0</v>
      </c>
      <c r="O690" t="str">
        <f>IF(UDE_Truth[[#This Row],[zählt]],IF(ISBLANK(UDE_Truth[[#This Row],[dochGefundenGrund]]),UDE_Truth[[#This Row],[Gefunden]],1),"")</f>
        <v/>
      </c>
      <c r="P690">
        <f>IF(AND(UDE_Truth[[#This Row],[zähltAuto]],ISBLANK(UDE_Truth[[#This Row],[zähltNichtGrund]])),1,0)</f>
        <v>0</v>
      </c>
    </row>
    <row r="691" spans="1:17" x14ac:dyDescent="0.25">
      <c r="A691">
        <v>48351</v>
      </c>
      <c r="B691" t="s">
        <v>8070</v>
      </c>
      <c r="C691" t="s">
        <v>8071</v>
      </c>
      <c r="D691" t="s">
        <v>2</v>
      </c>
      <c r="E691" t="s">
        <v>2</v>
      </c>
      <c r="F691" t="s">
        <v>2</v>
      </c>
      <c r="G691" t="s">
        <v>2</v>
      </c>
      <c r="H691" t="b">
        <f>LEN(UDE_Truth[[#This Row],[Position]])=0</f>
        <v>1</v>
      </c>
      <c r="I691" t="b">
        <f>LEN(UDE_Truth[[#This Row],[Institut]])=0</f>
        <v>1</v>
      </c>
      <c r="J691" t="b">
        <f>NOT(OR(ISNUMBER(SEARCH("wiss.",UDE_Truth[[#This Row],[Position]])),ISNUMBER(SEARCH("wissenschaftl",UDE_Truth[[#This Row],[Position]])),ISNUMBER(SEARCH("professor",UDE_Truth[[#This Row],[Position]]))))</f>
        <v>1</v>
      </c>
      <c r="K691" t="b">
        <f>OR(ISNUMBER(SEARCH("sachbearb",UDE_Truth[[#This Row],[Position]])),ISNUMBER(SEARCH("sachgebiet",UDE_Truth[[#This Row],[Position]])))</f>
        <v>0</v>
      </c>
      <c r="L691" t="b">
        <f>ISNUMBER(SEARCH("Universitätsbibliothek",UDE_Truth[[#This Row],[Position]]))</f>
        <v>0</v>
      </c>
      <c r="M691">
        <f>IF(COUNTIF(UDE_Found[Name],UDE_Truth[[#This Row],[Name]])=0,0,1)</f>
        <v>0</v>
      </c>
      <c r="N691">
        <f>IF(OR(UDE_Truth[[#This Row],[ohnePosition]],AND(UDE_Truth[[#This Row],[ohneInstitut]],UDE_Truth[[#This Row],[ohneWissPos]]),UDE_Truth[[#This Row],[Sachbearbeiter]],UDE_Truth[[#This Row],[Bibliothek]]),0,1)</f>
        <v>0</v>
      </c>
      <c r="O691" t="str">
        <f>IF(UDE_Truth[[#This Row],[zählt]],IF(ISBLANK(UDE_Truth[[#This Row],[dochGefundenGrund]]),UDE_Truth[[#This Row],[Gefunden]],1),"")</f>
        <v/>
      </c>
      <c r="P691">
        <f>IF(AND(UDE_Truth[[#This Row],[zähltAuto]],ISBLANK(UDE_Truth[[#This Row],[zähltNichtGrund]])),1,0)</f>
        <v>0</v>
      </c>
    </row>
    <row r="692" spans="1:17" x14ac:dyDescent="0.25">
      <c r="A692">
        <v>60337</v>
      </c>
      <c r="B692" t="s">
        <v>6205</v>
      </c>
      <c r="C692" t="s">
        <v>8072</v>
      </c>
      <c r="D692" t="s">
        <v>2</v>
      </c>
      <c r="E692" t="s">
        <v>6410</v>
      </c>
      <c r="F692" t="s">
        <v>6411</v>
      </c>
      <c r="G692" t="s">
        <v>0</v>
      </c>
      <c r="H692" t="b">
        <f>LEN(UDE_Truth[[#This Row],[Position]])=0</f>
        <v>0</v>
      </c>
      <c r="I692" t="b">
        <f>LEN(UDE_Truth[[#This Row],[Institut]])=0</f>
        <v>0</v>
      </c>
      <c r="J692" t="b">
        <f>NOT(OR(ISNUMBER(SEARCH("wiss.",UDE_Truth[[#This Row],[Position]])),ISNUMBER(SEARCH("wissenschaftl",UDE_Truth[[#This Row],[Position]])),ISNUMBER(SEARCH("professor",UDE_Truth[[#This Row],[Position]]))))</f>
        <v>0</v>
      </c>
      <c r="K692" t="b">
        <f>OR(ISNUMBER(SEARCH("sachbearb",UDE_Truth[[#This Row],[Position]])),ISNUMBER(SEARCH("sachgebiet",UDE_Truth[[#This Row],[Position]])))</f>
        <v>0</v>
      </c>
      <c r="L692" t="b">
        <f>ISNUMBER(SEARCH("Universitätsbibliothek",UDE_Truth[[#This Row],[Position]]))</f>
        <v>0</v>
      </c>
      <c r="M692">
        <f>IF(COUNTIF(UDE_Found[Name],UDE_Truth[[#This Row],[Name]])=0,0,1)</f>
        <v>1</v>
      </c>
      <c r="N692">
        <f>IF(OR(UDE_Truth[[#This Row],[ohnePosition]],AND(UDE_Truth[[#This Row],[ohneInstitut]],UDE_Truth[[#This Row],[ohneWissPos]]),UDE_Truth[[#This Row],[Sachbearbeiter]],UDE_Truth[[#This Row],[Bibliothek]]),0,1)</f>
        <v>1</v>
      </c>
      <c r="O692">
        <f>IF(UDE_Truth[[#This Row],[zählt]],IF(ISBLANK(UDE_Truth[[#This Row],[dochGefundenGrund]]),UDE_Truth[[#This Row],[Gefunden]],1),"")</f>
        <v>1</v>
      </c>
      <c r="P692">
        <f>IF(AND(UDE_Truth[[#This Row],[zähltAuto]],ISBLANK(UDE_Truth[[#This Row],[zähltNichtGrund]])),1,0)</f>
        <v>1</v>
      </c>
    </row>
    <row r="693" spans="1:17" x14ac:dyDescent="0.25">
      <c r="A693">
        <v>62237</v>
      </c>
      <c r="B693" t="s">
        <v>8073</v>
      </c>
      <c r="C693" t="s">
        <v>8074</v>
      </c>
      <c r="D693" t="s">
        <v>8075</v>
      </c>
      <c r="E693" t="s">
        <v>7163</v>
      </c>
      <c r="F693" t="s">
        <v>6885</v>
      </c>
      <c r="G693" t="s">
        <v>2</v>
      </c>
      <c r="H693" t="b">
        <f>LEN(UDE_Truth[[#This Row],[Position]])=0</f>
        <v>0</v>
      </c>
      <c r="I693" t="b">
        <f>LEN(UDE_Truth[[#This Row],[Institut]])=0</f>
        <v>0</v>
      </c>
      <c r="J693" t="b">
        <f>NOT(OR(ISNUMBER(SEARCH("wiss.",UDE_Truth[[#This Row],[Position]])),ISNUMBER(SEARCH("wissenschaftl",UDE_Truth[[#This Row],[Position]])),ISNUMBER(SEARCH("professor",UDE_Truth[[#This Row],[Position]]))))</f>
        <v>1</v>
      </c>
      <c r="K693" t="b">
        <f>OR(ISNUMBER(SEARCH("sachbearb",UDE_Truth[[#This Row],[Position]])),ISNUMBER(SEARCH("sachgebiet",UDE_Truth[[#This Row],[Position]])))</f>
        <v>1</v>
      </c>
      <c r="L693" t="b">
        <f>ISNUMBER(SEARCH("Universitätsbibliothek",UDE_Truth[[#This Row],[Position]]))</f>
        <v>0</v>
      </c>
      <c r="M693">
        <f>IF(COUNTIF(UDE_Found[Name],UDE_Truth[[#This Row],[Name]])=0,0,1)</f>
        <v>0</v>
      </c>
      <c r="N693">
        <f>IF(OR(UDE_Truth[[#This Row],[ohnePosition]],AND(UDE_Truth[[#This Row],[ohneInstitut]],UDE_Truth[[#This Row],[ohneWissPos]]),UDE_Truth[[#This Row],[Sachbearbeiter]],UDE_Truth[[#This Row],[Bibliothek]]),0,1)</f>
        <v>0</v>
      </c>
      <c r="O693" t="str">
        <f>IF(UDE_Truth[[#This Row],[zählt]],IF(ISBLANK(UDE_Truth[[#This Row],[dochGefundenGrund]]),UDE_Truth[[#This Row],[Gefunden]],1),"")</f>
        <v/>
      </c>
      <c r="P693">
        <f>IF(AND(UDE_Truth[[#This Row],[zähltAuto]],ISBLANK(UDE_Truth[[#This Row],[zähltNichtGrund]])),1,0)</f>
        <v>0</v>
      </c>
    </row>
    <row r="694" spans="1:17" x14ac:dyDescent="0.25">
      <c r="B694">
        <f>SUBTOTAL(103,UDE_Truth[Name])</f>
        <v>692</v>
      </c>
      <c r="M694">
        <f>SUBTOTAL(109,UDE_Truth[Gefunden])</f>
        <v>273</v>
      </c>
      <c r="O694">
        <f>SUBTOTAL(109,UDE_Truth[Korrekt])</f>
        <v>236</v>
      </c>
      <c r="P694">
        <f>SUBTOTAL(109,UDE_Truth[zählt])</f>
        <v>292</v>
      </c>
    </row>
  </sheetData>
  <conditionalFormatting sqref="M1:P1048576">
    <cfRule type="expression" dxfId="11" priority="5">
      <formula>AND(ISNUMBER(M1),M1=1)</formula>
    </cfRule>
    <cfRule type="expression" dxfId="10" priority="6">
      <formula>AND(ISNUMBER(M1),M1=0)</formula>
    </cfRule>
  </conditionalFormatting>
  <hyperlinks>
    <hyperlink ref="T129" r:id="rId1" xr:uid="{945F117C-EE60-4E7A-9BD5-198F8CD9823F}"/>
    <hyperlink ref="T57" r:id="rId2" xr:uid="{5A5AF41F-7F33-42F9-AD64-E5E3D0AB117A}"/>
    <hyperlink ref="T51" r:id="rId3" xr:uid="{10A861A6-129D-47BD-8E74-9E6825EDE93C}"/>
    <hyperlink ref="T2" r:id="rId4" xr:uid="{04313FFB-11C7-4525-9F95-BF40FFF0F4E4}"/>
    <hyperlink ref="T25" r:id="rId5" xr:uid="{880DDE4B-95F6-47A4-AEE4-B15427507154}"/>
    <hyperlink ref="T145" r:id="rId6" xr:uid="{34248105-A01E-47D5-B62E-761D37F7EF3A}"/>
    <hyperlink ref="T171" r:id="rId7" xr:uid="{0E07CFC8-34A1-4300-8B74-6A36BC6B872F}"/>
  </hyperlinks>
  <pageMargins left="0.7" right="0.7" top="0.78740157499999996" bottom="0.78740157499999996" header="0.3" footer="0.3"/>
  <pageSetup paperSize="9"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5F449-FEE8-451E-803D-23D34470E16C}">
  <sheetPr codeName="Tabelle2"/>
  <dimension ref="A1:I987"/>
  <sheetViews>
    <sheetView topLeftCell="A956" workbookViewId="0">
      <selection activeCell="I986" sqref="I986"/>
    </sheetView>
  </sheetViews>
  <sheetFormatPr baseColWidth="10" defaultRowHeight="15" x14ac:dyDescent="0.25"/>
  <cols>
    <col min="1" max="1" width="28.5703125" customWidth="1"/>
    <col min="2" max="3" width="42.85546875" customWidth="1"/>
    <col min="4" max="4" width="11.42578125" customWidth="1"/>
    <col min="5" max="6" width="42.85546875" customWidth="1"/>
    <col min="7" max="7" width="11.42578125" style="3" customWidth="1"/>
    <col min="9" max="9" width="35.7109375" customWidth="1"/>
  </cols>
  <sheetData>
    <row r="1" spans="1:9" x14ac:dyDescent="0.25">
      <c r="A1" t="s">
        <v>8082</v>
      </c>
      <c r="B1" t="s">
        <v>8077</v>
      </c>
      <c r="C1" t="s">
        <v>8078</v>
      </c>
      <c r="D1" t="s">
        <v>8083</v>
      </c>
      <c r="E1" t="s">
        <v>8079</v>
      </c>
      <c r="F1" t="s">
        <v>8084</v>
      </c>
      <c r="G1" s="3" t="s">
        <v>8361</v>
      </c>
      <c r="H1" t="s">
        <v>8362</v>
      </c>
      <c r="I1" t="s">
        <v>8265</v>
      </c>
    </row>
    <row r="2" spans="1:9" x14ac:dyDescent="0.25">
      <c r="A2" t="s">
        <v>191</v>
      </c>
      <c r="B2" t="s">
        <v>4276</v>
      </c>
      <c r="C2" t="s">
        <v>4277</v>
      </c>
      <c r="D2" t="s">
        <v>3</v>
      </c>
      <c r="F2" s="1" t="s">
        <v>4278</v>
      </c>
      <c r="G2" s="4">
        <f>IF(COUNTIF(UDE_Truth[Name],UDE_Found[[#This Row],[Name]])=0,0,1)</f>
        <v>0</v>
      </c>
      <c r="H2">
        <v>0</v>
      </c>
      <c r="I2" t="s">
        <v>8360</v>
      </c>
    </row>
    <row r="3" spans="1:9" x14ac:dyDescent="0.25">
      <c r="A3" t="s">
        <v>2</v>
      </c>
      <c r="B3" t="s">
        <v>4279</v>
      </c>
      <c r="C3" t="s">
        <v>4280</v>
      </c>
      <c r="D3" t="s">
        <v>11</v>
      </c>
      <c r="F3" s="1" t="s">
        <v>4281</v>
      </c>
      <c r="G3" s="4">
        <f>IF(COUNTIF(UDE_Truth[Name],UDE_Found[[#This Row],[Name]])=0,0,1)</f>
        <v>0</v>
      </c>
      <c r="H3">
        <v>1</v>
      </c>
    </row>
    <row r="4" spans="1:9" x14ac:dyDescent="0.25">
      <c r="A4" t="s">
        <v>0</v>
      </c>
      <c r="B4" t="s">
        <v>4282</v>
      </c>
      <c r="C4" t="s">
        <v>2</v>
      </c>
      <c r="D4" t="s">
        <v>11</v>
      </c>
      <c r="E4" s="1" t="s">
        <v>4283</v>
      </c>
      <c r="F4" s="1" t="s">
        <v>4284</v>
      </c>
      <c r="G4" s="4">
        <f>IF(COUNTIF(UDE_Truth[Name],UDE_Found[[#This Row],[Name]])=0,0,1)</f>
        <v>0</v>
      </c>
      <c r="H4">
        <v>1</v>
      </c>
    </row>
    <row r="5" spans="1:9" x14ac:dyDescent="0.25">
      <c r="A5" t="s">
        <v>2</v>
      </c>
      <c r="B5" t="s">
        <v>4285</v>
      </c>
      <c r="C5" t="s">
        <v>2</v>
      </c>
      <c r="D5" t="s">
        <v>11</v>
      </c>
      <c r="E5" s="1" t="s">
        <v>4286</v>
      </c>
      <c r="F5" s="1" t="s">
        <v>4287</v>
      </c>
      <c r="G5" s="4">
        <f>IF(COUNTIF(UDE_Truth[Name],UDE_Found[[#This Row],[Name]])=0,0,1)</f>
        <v>1</v>
      </c>
      <c r="H5">
        <v>1</v>
      </c>
    </row>
    <row r="6" spans="1:9" x14ac:dyDescent="0.25">
      <c r="A6" t="s">
        <v>2</v>
      </c>
      <c r="B6" t="s">
        <v>4288</v>
      </c>
      <c r="C6" t="s">
        <v>4289</v>
      </c>
      <c r="D6" t="s">
        <v>3</v>
      </c>
      <c r="E6" t="s">
        <v>2</v>
      </c>
      <c r="F6" s="1" t="s">
        <v>4290</v>
      </c>
      <c r="G6" s="4">
        <f>IF(COUNTIF(UDE_Truth[Name],UDE_Found[[#This Row],[Name]])=0,0,1)</f>
        <v>0</v>
      </c>
      <c r="H6">
        <v>1</v>
      </c>
    </row>
    <row r="7" spans="1:9" x14ac:dyDescent="0.25">
      <c r="A7" t="s">
        <v>2</v>
      </c>
      <c r="B7" t="s">
        <v>4291</v>
      </c>
      <c r="C7" t="s">
        <v>2</v>
      </c>
      <c r="D7" t="s">
        <v>11</v>
      </c>
      <c r="F7" s="1" t="s">
        <v>4292</v>
      </c>
      <c r="G7" s="4">
        <f>IF(COUNTIF(UDE_Truth[Name],UDE_Found[[#This Row],[Name]])=0,0,1)</f>
        <v>0</v>
      </c>
      <c r="H7">
        <v>0</v>
      </c>
    </row>
    <row r="8" spans="1:9" x14ac:dyDescent="0.25">
      <c r="A8" t="s">
        <v>2</v>
      </c>
      <c r="B8" t="s">
        <v>4293</v>
      </c>
      <c r="C8" t="s">
        <v>2</v>
      </c>
      <c r="D8" t="s">
        <v>11</v>
      </c>
      <c r="E8" t="s">
        <v>2</v>
      </c>
      <c r="F8" s="1" t="s">
        <v>4294</v>
      </c>
      <c r="G8" s="4">
        <f>IF(COUNTIF(UDE_Truth[Name],UDE_Found[[#This Row],[Name]])=0,0,1)</f>
        <v>0</v>
      </c>
      <c r="H8">
        <v>0</v>
      </c>
    </row>
    <row r="9" spans="1:9" x14ac:dyDescent="0.25">
      <c r="A9" t="s">
        <v>2</v>
      </c>
      <c r="B9" t="s">
        <v>4295</v>
      </c>
      <c r="C9" t="s">
        <v>2</v>
      </c>
      <c r="D9" t="s">
        <v>11</v>
      </c>
      <c r="E9" s="1" t="s">
        <v>4296</v>
      </c>
      <c r="F9" s="1" t="s">
        <v>4297</v>
      </c>
      <c r="G9" s="4">
        <f>IF(COUNTIF(UDE_Truth[Name],UDE_Found[[#This Row],[Name]])=0,0,1)</f>
        <v>0</v>
      </c>
      <c r="H9">
        <v>1</v>
      </c>
    </row>
    <row r="10" spans="1:9" x14ac:dyDescent="0.25">
      <c r="A10" t="s">
        <v>2</v>
      </c>
      <c r="B10" t="s">
        <v>4298</v>
      </c>
      <c r="C10" t="s">
        <v>2</v>
      </c>
      <c r="D10" t="s">
        <v>11</v>
      </c>
      <c r="E10" t="s">
        <v>2</v>
      </c>
      <c r="F10" s="1" t="s">
        <v>4299</v>
      </c>
      <c r="G10" s="4">
        <f>IF(COUNTIF(UDE_Truth[Name],UDE_Found[[#This Row],[Name]])=0,0,1)</f>
        <v>0</v>
      </c>
      <c r="H10">
        <v>1</v>
      </c>
    </row>
    <row r="11" spans="1:9" x14ac:dyDescent="0.25">
      <c r="A11" t="s">
        <v>4300</v>
      </c>
      <c r="B11" t="s">
        <v>4301</v>
      </c>
      <c r="C11" t="s">
        <v>2</v>
      </c>
      <c r="D11" t="s">
        <v>11</v>
      </c>
      <c r="E11" t="s">
        <v>2</v>
      </c>
      <c r="F11" s="1" t="s">
        <v>4292</v>
      </c>
      <c r="G11" s="3">
        <f>IF(COUNTIF(UDE_Truth[Name],UDE_Found[[#This Row],[Name]])=0,0,1)</f>
        <v>0</v>
      </c>
      <c r="H11">
        <v>1</v>
      </c>
    </row>
    <row r="12" spans="1:9" x14ac:dyDescent="0.25">
      <c r="A12" t="s">
        <v>2</v>
      </c>
      <c r="B12" t="s">
        <v>25</v>
      </c>
      <c r="C12" t="s">
        <v>2</v>
      </c>
      <c r="D12" t="s">
        <v>11</v>
      </c>
      <c r="E12" t="s">
        <v>2</v>
      </c>
      <c r="F12" s="1" t="s">
        <v>4302</v>
      </c>
      <c r="G12" s="4">
        <f>IF(COUNTIF(UDE_Truth[Name],UDE_Found[[#This Row],[Name]])=0,0,1)</f>
        <v>0</v>
      </c>
      <c r="H12">
        <v>1</v>
      </c>
    </row>
    <row r="13" spans="1:9" x14ac:dyDescent="0.25">
      <c r="A13" t="s">
        <v>0</v>
      </c>
      <c r="B13" t="s">
        <v>4303</v>
      </c>
      <c r="C13" t="s">
        <v>2</v>
      </c>
      <c r="D13" t="s">
        <v>11</v>
      </c>
      <c r="E13" t="s">
        <v>2</v>
      </c>
      <c r="F13" s="1" t="s">
        <v>4304</v>
      </c>
      <c r="G13" s="4">
        <f>IF(COUNTIF(UDE_Truth[Name],UDE_Found[[#This Row],[Name]])=0,0,1)</f>
        <v>1</v>
      </c>
      <c r="H13">
        <v>1</v>
      </c>
    </row>
    <row r="14" spans="1:9" x14ac:dyDescent="0.25">
      <c r="A14" t="s">
        <v>36</v>
      </c>
      <c r="B14" t="s">
        <v>4305</v>
      </c>
      <c r="C14" t="s">
        <v>2</v>
      </c>
      <c r="D14" t="s">
        <v>11</v>
      </c>
      <c r="E14" s="1" t="s">
        <v>4306</v>
      </c>
      <c r="F14" s="1" t="s">
        <v>4307</v>
      </c>
      <c r="G14" s="4">
        <f>IF(COUNTIF(UDE_Truth[Name],UDE_Found[[#This Row],[Name]])=0,0,1)</f>
        <v>0</v>
      </c>
      <c r="H14">
        <v>1</v>
      </c>
    </row>
    <row r="15" spans="1:9" x14ac:dyDescent="0.25">
      <c r="A15" t="s">
        <v>0</v>
      </c>
      <c r="B15" t="s">
        <v>4308</v>
      </c>
      <c r="C15" t="s">
        <v>2</v>
      </c>
      <c r="D15" t="s">
        <v>11</v>
      </c>
      <c r="E15" t="s">
        <v>2</v>
      </c>
      <c r="F15" s="1" t="s">
        <v>4309</v>
      </c>
      <c r="G15" s="4">
        <f>IF(COUNTIF(UDE_Truth[Name],UDE_Found[[#This Row],[Name]])=0,0,1)</f>
        <v>0</v>
      </c>
      <c r="H15">
        <v>1</v>
      </c>
    </row>
    <row r="16" spans="1:9" x14ac:dyDescent="0.25">
      <c r="A16" t="s">
        <v>2</v>
      </c>
      <c r="B16" t="s">
        <v>4310</v>
      </c>
      <c r="C16" t="s">
        <v>4311</v>
      </c>
      <c r="D16" t="s">
        <v>3</v>
      </c>
      <c r="E16" s="1" t="s">
        <v>4312</v>
      </c>
      <c r="F16" s="1" t="s">
        <v>4313</v>
      </c>
      <c r="G16" s="4">
        <f>IF(COUNTIF(UDE_Truth[Name],UDE_Found[[#This Row],[Name]])=0,0,1)</f>
        <v>0</v>
      </c>
      <c r="H16">
        <v>1</v>
      </c>
    </row>
    <row r="17" spans="1:9" x14ac:dyDescent="0.25">
      <c r="A17" t="s">
        <v>2</v>
      </c>
      <c r="B17" t="s">
        <v>4314</v>
      </c>
      <c r="C17" t="s">
        <v>4315</v>
      </c>
      <c r="D17" t="s">
        <v>11</v>
      </c>
      <c r="E17" s="1" t="s">
        <v>4316</v>
      </c>
      <c r="F17" s="1" t="s">
        <v>4317</v>
      </c>
      <c r="G17" s="4">
        <f>IF(COUNTIF(UDE_Truth[Name],UDE_Found[[#This Row],[Name]])=0,0,1)</f>
        <v>0</v>
      </c>
      <c r="H17">
        <v>1</v>
      </c>
    </row>
    <row r="18" spans="1:9" x14ac:dyDescent="0.25">
      <c r="A18" t="s">
        <v>2</v>
      </c>
      <c r="B18" t="s">
        <v>4318</v>
      </c>
      <c r="C18" t="s">
        <v>2</v>
      </c>
      <c r="D18" t="s">
        <v>11</v>
      </c>
      <c r="E18" t="s">
        <v>2</v>
      </c>
      <c r="F18" s="1" t="s">
        <v>4319</v>
      </c>
      <c r="G18" s="4">
        <f>IF(COUNTIF(UDE_Truth[Name],UDE_Found[[#This Row],[Name]])=0,0,1)</f>
        <v>0</v>
      </c>
      <c r="H18">
        <v>1</v>
      </c>
    </row>
    <row r="19" spans="1:9" x14ac:dyDescent="0.25">
      <c r="A19" t="s">
        <v>2</v>
      </c>
      <c r="B19" t="s">
        <v>4320</v>
      </c>
      <c r="C19" t="s">
        <v>2</v>
      </c>
      <c r="D19" t="s">
        <v>11</v>
      </c>
      <c r="E19" t="s">
        <v>2</v>
      </c>
      <c r="F19" s="1" t="s">
        <v>4321</v>
      </c>
      <c r="G19" s="4">
        <f>IF(COUNTIF(UDE_Truth[Name],UDE_Found[[#This Row],[Name]])=0,0,1)</f>
        <v>0</v>
      </c>
      <c r="H19">
        <v>1</v>
      </c>
    </row>
    <row r="20" spans="1:9" x14ac:dyDescent="0.25">
      <c r="A20" t="s">
        <v>2</v>
      </c>
      <c r="B20" t="s">
        <v>4322</v>
      </c>
      <c r="C20" t="s">
        <v>2</v>
      </c>
      <c r="D20" t="s">
        <v>11</v>
      </c>
      <c r="E20" s="1" t="s">
        <v>4323</v>
      </c>
      <c r="F20" s="1" t="s">
        <v>4324</v>
      </c>
      <c r="G20" s="4">
        <f>IF(COUNTIF(UDE_Truth[Name],UDE_Found[[#This Row],[Name]])=0,0,1)</f>
        <v>0</v>
      </c>
      <c r="H20">
        <v>0</v>
      </c>
    </row>
    <row r="21" spans="1:9" x14ac:dyDescent="0.25">
      <c r="A21" t="s">
        <v>2</v>
      </c>
      <c r="B21" t="s">
        <v>4325</v>
      </c>
      <c r="C21" t="s">
        <v>2</v>
      </c>
      <c r="D21" t="s">
        <v>11</v>
      </c>
      <c r="E21" s="1" t="s">
        <v>4326</v>
      </c>
      <c r="F21" s="1" t="s">
        <v>4324</v>
      </c>
      <c r="G21" s="4">
        <f>IF(COUNTIF(UDE_Truth[Name],UDE_Found[[#This Row],[Name]])=0,0,1)</f>
        <v>0</v>
      </c>
      <c r="H21">
        <v>0</v>
      </c>
    </row>
    <row r="22" spans="1:9" x14ac:dyDescent="0.25">
      <c r="A22" t="s">
        <v>2</v>
      </c>
      <c r="B22" t="s">
        <v>4327</v>
      </c>
      <c r="C22" t="s">
        <v>2</v>
      </c>
      <c r="D22" t="s">
        <v>11</v>
      </c>
      <c r="E22" t="s">
        <v>2</v>
      </c>
      <c r="F22" s="1" t="s">
        <v>4328</v>
      </c>
      <c r="G22" s="4">
        <f>IF(COUNTIF(UDE_Truth[Name],UDE_Found[[#This Row],[Name]])=0,0,1)</f>
        <v>0</v>
      </c>
      <c r="H22">
        <v>0</v>
      </c>
    </row>
    <row r="23" spans="1:9" x14ac:dyDescent="0.25">
      <c r="A23" t="s">
        <v>0</v>
      </c>
      <c r="B23" t="s">
        <v>4329</v>
      </c>
      <c r="C23" t="s">
        <v>2</v>
      </c>
      <c r="D23" t="s">
        <v>11</v>
      </c>
      <c r="E23" s="1" t="s">
        <v>4330</v>
      </c>
      <c r="F23" s="1" t="s">
        <v>4331</v>
      </c>
      <c r="G23" s="4">
        <f>IF(COUNTIF(UDE_Truth[Name],UDE_Found[[#This Row],[Name]])=0,0,1)</f>
        <v>0</v>
      </c>
      <c r="H23">
        <v>1</v>
      </c>
    </row>
    <row r="24" spans="1:9" x14ac:dyDescent="0.25">
      <c r="A24" t="s">
        <v>4332</v>
      </c>
      <c r="B24" t="s">
        <v>4333</v>
      </c>
      <c r="C24" t="s">
        <v>4334</v>
      </c>
      <c r="D24" t="s">
        <v>11</v>
      </c>
      <c r="E24" t="s">
        <v>2</v>
      </c>
      <c r="F24" s="1" t="s">
        <v>4335</v>
      </c>
      <c r="G24" s="4">
        <f>IF(COUNTIF(UDE_Truth[Name],UDE_Found[[#This Row],[Name]])=0,0,1)</f>
        <v>0</v>
      </c>
      <c r="H24">
        <v>1</v>
      </c>
    </row>
    <row r="25" spans="1:9" x14ac:dyDescent="0.25">
      <c r="A25" t="s">
        <v>294</v>
      </c>
      <c r="B25" t="s">
        <v>4336</v>
      </c>
      <c r="C25" t="s">
        <v>2</v>
      </c>
      <c r="D25" t="s">
        <v>11</v>
      </c>
      <c r="E25" t="s">
        <v>2</v>
      </c>
      <c r="F25" s="1" t="s">
        <v>4337</v>
      </c>
      <c r="G25" s="4">
        <f>IF(COUNTIF(UDE_Truth[Name],UDE_Found[[#This Row],[Name]])=0,0,1)</f>
        <v>0</v>
      </c>
      <c r="H25">
        <v>1</v>
      </c>
    </row>
    <row r="26" spans="1:9" x14ac:dyDescent="0.25">
      <c r="A26" t="s">
        <v>2</v>
      </c>
      <c r="B26" t="s">
        <v>4338</v>
      </c>
      <c r="C26" t="s">
        <v>4339</v>
      </c>
      <c r="D26" t="s">
        <v>3</v>
      </c>
      <c r="E26" s="1" t="s">
        <v>4340</v>
      </c>
      <c r="F26" s="1" t="s">
        <v>4313</v>
      </c>
      <c r="G26" s="4">
        <f>IF(COUNTIF(UDE_Truth[Name],UDE_Found[[#This Row],[Name]])=0,0,1)</f>
        <v>0</v>
      </c>
      <c r="H26">
        <v>1</v>
      </c>
    </row>
    <row r="27" spans="1:9" x14ac:dyDescent="0.25">
      <c r="A27" t="s">
        <v>0</v>
      </c>
      <c r="B27" t="s">
        <v>4341</v>
      </c>
      <c r="C27" t="s">
        <v>2</v>
      </c>
      <c r="D27" t="s">
        <v>11</v>
      </c>
      <c r="E27" t="s">
        <v>2</v>
      </c>
      <c r="F27" s="1" t="s">
        <v>4342</v>
      </c>
      <c r="G27" s="4">
        <f>IF(COUNTIF(UDE_Truth[Name],UDE_Found[[#This Row],[Name]])=0,0,1)</f>
        <v>0</v>
      </c>
      <c r="H27">
        <v>1</v>
      </c>
    </row>
    <row r="28" spans="1:9" x14ac:dyDescent="0.25">
      <c r="A28" t="s">
        <v>2</v>
      </c>
      <c r="B28" t="s">
        <v>4343</v>
      </c>
      <c r="C28" t="s">
        <v>2</v>
      </c>
      <c r="D28" t="s">
        <v>11</v>
      </c>
      <c r="E28" t="s">
        <v>2</v>
      </c>
      <c r="F28" s="1" t="s">
        <v>4344</v>
      </c>
      <c r="G28" s="4">
        <f>IF(COUNTIF(UDE_Truth[Name],UDE_Found[[#This Row],[Name]])=0,0,1)</f>
        <v>0</v>
      </c>
      <c r="H28">
        <v>1</v>
      </c>
      <c r="I28" t="s">
        <v>8365</v>
      </c>
    </row>
    <row r="29" spans="1:9" x14ac:dyDescent="0.25">
      <c r="A29" t="s">
        <v>2</v>
      </c>
      <c r="B29" t="s">
        <v>4345</v>
      </c>
      <c r="C29" t="s">
        <v>2</v>
      </c>
      <c r="D29" t="s">
        <v>11</v>
      </c>
      <c r="E29" t="s">
        <v>2</v>
      </c>
      <c r="F29" s="1" t="s">
        <v>4346</v>
      </c>
      <c r="G29" s="4">
        <f>IF(COUNTIF(UDE_Truth[Name],UDE_Found[[#This Row],[Name]])=0,0,1)</f>
        <v>0</v>
      </c>
      <c r="H29">
        <v>0</v>
      </c>
    </row>
    <row r="30" spans="1:9" x14ac:dyDescent="0.25">
      <c r="A30" t="s">
        <v>2</v>
      </c>
      <c r="B30" t="s">
        <v>4347</v>
      </c>
      <c r="C30" t="s">
        <v>2</v>
      </c>
      <c r="D30" t="s">
        <v>11</v>
      </c>
      <c r="E30" t="s">
        <v>2</v>
      </c>
      <c r="F30" s="1" t="s">
        <v>4346</v>
      </c>
      <c r="G30" s="4">
        <f>IF(COUNTIF(UDE_Truth[Name],UDE_Found[[#This Row],[Name]])=0,0,1)</f>
        <v>0</v>
      </c>
      <c r="H30">
        <v>0</v>
      </c>
    </row>
    <row r="31" spans="1:9" x14ac:dyDescent="0.25">
      <c r="A31" t="s">
        <v>80</v>
      </c>
      <c r="B31" t="s">
        <v>4348</v>
      </c>
      <c r="C31" t="s">
        <v>2</v>
      </c>
      <c r="D31" t="s">
        <v>11</v>
      </c>
      <c r="E31" s="1" t="s">
        <v>4349</v>
      </c>
      <c r="F31" s="1" t="s">
        <v>4350</v>
      </c>
      <c r="G31" s="4">
        <f>IF(COUNTIF(UDE_Truth[Name],UDE_Found[[#This Row],[Name]])=0,0,1)</f>
        <v>0</v>
      </c>
      <c r="H31">
        <v>1</v>
      </c>
    </row>
    <row r="32" spans="1:9" x14ac:dyDescent="0.25">
      <c r="A32" t="s">
        <v>2</v>
      </c>
      <c r="B32" t="s">
        <v>4351</v>
      </c>
      <c r="C32" t="s">
        <v>2</v>
      </c>
      <c r="D32" t="s">
        <v>11</v>
      </c>
      <c r="E32" s="1" t="s">
        <v>4352</v>
      </c>
      <c r="F32" s="1" t="s">
        <v>4353</v>
      </c>
      <c r="G32" s="4">
        <f>IF(COUNTIF(UDE_Truth[Name],UDE_Found[[#This Row],[Name]])=0,0,1)</f>
        <v>1</v>
      </c>
      <c r="H32">
        <v>1</v>
      </c>
    </row>
    <row r="33" spans="1:8" x14ac:dyDescent="0.25">
      <c r="A33" t="s">
        <v>0</v>
      </c>
      <c r="B33" t="s">
        <v>4354</v>
      </c>
      <c r="C33" t="s">
        <v>2</v>
      </c>
      <c r="D33" t="s">
        <v>11</v>
      </c>
      <c r="E33" t="s">
        <v>2</v>
      </c>
      <c r="F33" s="1" t="s">
        <v>4355</v>
      </c>
      <c r="G33" s="4">
        <f>IF(COUNTIF(UDE_Truth[Name],UDE_Found[[#This Row],[Name]])=0,0,1)</f>
        <v>0</v>
      </c>
      <c r="H33">
        <v>1</v>
      </c>
    </row>
    <row r="34" spans="1:8" x14ac:dyDescent="0.25">
      <c r="A34" t="s">
        <v>2</v>
      </c>
      <c r="B34" t="s">
        <v>4356</v>
      </c>
      <c r="C34" t="s">
        <v>4357</v>
      </c>
      <c r="D34" t="s">
        <v>11</v>
      </c>
      <c r="E34" t="s">
        <v>2</v>
      </c>
      <c r="F34" s="1" t="s">
        <v>4302</v>
      </c>
      <c r="G34" s="4">
        <f>IF(COUNTIF(UDE_Truth[Name],UDE_Found[[#This Row],[Name]])=0,0,1)</f>
        <v>1</v>
      </c>
      <c r="H34">
        <v>1</v>
      </c>
    </row>
    <row r="35" spans="1:8" x14ac:dyDescent="0.25">
      <c r="A35" t="s">
        <v>2</v>
      </c>
      <c r="B35" t="s">
        <v>4358</v>
      </c>
      <c r="C35" t="s">
        <v>4359</v>
      </c>
      <c r="D35" t="s">
        <v>11</v>
      </c>
      <c r="E35" t="s">
        <v>2</v>
      </c>
      <c r="F35" s="1" t="s">
        <v>4360</v>
      </c>
      <c r="G35" s="4">
        <f>IF(COUNTIF(UDE_Truth[Name],UDE_Found[[#This Row],[Name]])=0,0,1)</f>
        <v>0</v>
      </c>
      <c r="H35">
        <v>1</v>
      </c>
    </row>
    <row r="36" spans="1:8" x14ac:dyDescent="0.25">
      <c r="A36" t="s">
        <v>2</v>
      </c>
      <c r="B36" t="s">
        <v>4361</v>
      </c>
      <c r="C36" t="s">
        <v>2</v>
      </c>
      <c r="D36" t="s">
        <v>11</v>
      </c>
      <c r="E36" t="s">
        <v>2</v>
      </c>
      <c r="F36" s="1" t="s">
        <v>4362</v>
      </c>
      <c r="G36" s="4">
        <f>IF(COUNTIF(UDE_Truth[Name],UDE_Found[[#This Row],[Name]])=0,0,1)</f>
        <v>1</v>
      </c>
      <c r="H36">
        <v>1</v>
      </c>
    </row>
    <row r="37" spans="1:8" x14ac:dyDescent="0.25">
      <c r="A37" t="s">
        <v>80</v>
      </c>
      <c r="B37" t="s">
        <v>4363</v>
      </c>
      <c r="C37" t="s">
        <v>2</v>
      </c>
      <c r="D37" t="s">
        <v>11</v>
      </c>
      <c r="E37" s="1" t="s">
        <v>4364</v>
      </c>
      <c r="F37" s="1" t="s">
        <v>4324</v>
      </c>
      <c r="G37" s="4">
        <f>IF(COUNTIF(UDE_Truth[Name],UDE_Found[[#This Row],[Name]])=0,0,1)</f>
        <v>0</v>
      </c>
      <c r="H37">
        <v>1</v>
      </c>
    </row>
    <row r="38" spans="1:8" x14ac:dyDescent="0.25">
      <c r="A38" t="s">
        <v>80</v>
      </c>
      <c r="B38" t="s">
        <v>4365</v>
      </c>
      <c r="C38" t="s">
        <v>4366</v>
      </c>
      <c r="D38" t="s">
        <v>11</v>
      </c>
      <c r="E38" s="1" t="s">
        <v>4367</v>
      </c>
      <c r="F38" s="1" t="s">
        <v>4368</v>
      </c>
      <c r="G38" s="4">
        <f>IF(COUNTIF(UDE_Truth[Name],UDE_Found[[#This Row],[Name]])=0,0,1)</f>
        <v>1</v>
      </c>
      <c r="H38">
        <v>1</v>
      </c>
    </row>
    <row r="39" spans="1:8" x14ac:dyDescent="0.25">
      <c r="A39" t="s">
        <v>191</v>
      </c>
      <c r="B39" t="s">
        <v>4369</v>
      </c>
      <c r="C39" t="s">
        <v>4370</v>
      </c>
      <c r="D39" t="s">
        <v>11</v>
      </c>
      <c r="E39" t="s">
        <v>2</v>
      </c>
      <c r="F39" s="1" t="s">
        <v>4346</v>
      </c>
      <c r="G39" s="4">
        <f>IF(COUNTIF(UDE_Truth[Name],UDE_Found[[#This Row],[Name]])=0,0,1)</f>
        <v>0</v>
      </c>
      <c r="H39">
        <v>1</v>
      </c>
    </row>
    <row r="40" spans="1:8" x14ac:dyDescent="0.25">
      <c r="A40" t="s">
        <v>2</v>
      </c>
      <c r="B40" t="s">
        <v>4371</v>
      </c>
      <c r="C40" t="s">
        <v>4372</v>
      </c>
      <c r="D40" t="s">
        <v>3</v>
      </c>
      <c r="E40" s="1" t="s">
        <v>4373</v>
      </c>
      <c r="F40" s="1" t="s">
        <v>4374</v>
      </c>
      <c r="G40" s="4">
        <f>IF(COUNTIF(UDE_Truth[Name],UDE_Found[[#This Row],[Name]])=0,0,1)</f>
        <v>1</v>
      </c>
      <c r="H40">
        <v>1</v>
      </c>
    </row>
    <row r="41" spans="1:8" x14ac:dyDescent="0.25">
      <c r="A41" t="s">
        <v>2</v>
      </c>
      <c r="B41" t="s">
        <v>4375</v>
      </c>
      <c r="C41" t="s">
        <v>2</v>
      </c>
      <c r="D41" t="s">
        <v>11</v>
      </c>
      <c r="E41" t="s">
        <v>2</v>
      </c>
      <c r="F41" s="1" t="s">
        <v>4376</v>
      </c>
      <c r="G41" s="4">
        <f>IF(COUNTIF(UDE_Truth[Name],UDE_Found[[#This Row],[Name]])=0,0,1)</f>
        <v>0</v>
      </c>
      <c r="H41">
        <v>1</v>
      </c>
    </row>
    <row r="42" spans="1:8" x14ac:dyDescent="0.25">
      <c r="A42" t="s">
        <v>2</v>
      </c>
      <c r="B42" t="s">
        <v>4377</v>
      </c>
      <c r="C42" t="s">
        <v>2</v>
      </c>
      <c r="D42" t="s">
        <v>11</v>
      </c>
      <c r="E42" t="s">
        <v>2</v>
      </c>
      <c r="F42" s="1" t="s">
        <v>4378</v>
      </c>
      <c r="G42" s="4">
        <f>IF(COUNTIF(UDE_Truth[Name],UDE_Found[[#This Row],[Name]])=0,0,1)</f>
        <v>0</v>
      </c>
      <c r="H42">
        <v>0</v>
      </c>
    </row>
    <row r="43" spans="1:8" x14ac:dyDescent="0.25">
      <c r="A43" t="s">
        <v>916</v>
      </c>
      <c r="B43" t="s">
        <v>4379</v>
      </c>
      <c r="C43" t="s">
        <v>4380</v>
      </c>
      <c r="D43" t="s">
        <v>11</v>
      </c>
      <c r="E43" t="s">
        <v>2</v>
      </c>
      <c r="F43" s="1" t="s">
        <v>4381</v>
      </c>
      <c r="G43" s="4">
        <f>IF(COUNTIF(UDE_Truth[Name],UDE_Found[[#This Row],[Name]])=0,0,1)</f>
        <v>1</v>
      </c>
      <c r="H43">
        <v>1</v>
      </c>
    </row>
    <row r="44" spans="1:8" x14ac:dyDescent="0.25">
      <c r="A44" t="s">
        <v>2</v>
      </c>
      <c r="B44" t="s">
        <v>4382</v>
      </c>
      <c r="C44" t="s">
        <v>2</v>
      </c>
      <c r="D44" t="s">
        <v>11</v>
      </c>
      <c r="E44" t="s">
        <v>2</v>
      </c>
      <c r="F44" s="1" t="s">
        <v>4383</v>
      </c>
      <c r="G44" s="4">
        <f>IF(COUNTIF(UDE_Truth[Name],UDE_Found[[#This Row],[Name]])=0,0,1)</f>
        <v>0</v>
      </c>
      <c r="H44">
        <v>1</v>
      </c>
    </row>
    <row r="45" spans="1:8" x14ac:dyDescent="0.25">
      <c r="A45" t="s">
        <v>2</v>
      </c>
      <c r="B45" t="s">
        <v>4384</v>
      </c>
      <c r="C45" t="s">
        <v>2</v>
      </c>
      <c r="D45" t="s">
        <v>11</v>
      </c>
      <c r="E45" s="1" t="s">
        <v>4385</v>
      </c>
      <c r="F45" s="1" t="s">
        <v>4386</v>
      </c>
      <c r="G45" s="4">
        <f>IF(COUNTIF(UDE_Truth[Name],UDE_Found[[#This Row],[Name]])=0,0,1)</f>
        <v>0</v>
      </c>
      <c r="H45">
        <v>1</v>
      </c>
    </row>
    <row r="46" spans="1:8" x14ac:dyDescent="0.25">
      <c r="A46" t="s">
        <v>2</v>
      </c>
      <c r="B46" t="s">
        <v>4387</v>
      </c>
      <c r="C46" t="s">
        <v>4388</v>
      </c>
      <c r="D46" t="s">
        <v>3</v>
      </c>
      <c r="E46" s="1" t="s">
        <v>4389</v>
      </c>
      <c r="F46" s="1" t="s">
        <v>4390</v>
      </c>
      <c r="G46" s="4">
        <f>IF(COUNTIF(UDE_Truth[Name],UDE_Found[[#This Row],[Name]])=0,0,1)</f>
        <v>0</v>
      </c>
      <c r="H46">
        <v>1</v>
      </c>
    </row>
    <row r="47" spans="1:8" x14ac:dyDescent="0.25">
      <c r="A47" t="s">
        <v>2</v>
      </c>
      <c r="B47" t="s">
        <v>4391</v>
      </c>
      <c r="C47" t="s">
        <v>2</v>
      </c>
      <c r="D47" t="s">
        <v>11</v>
      </c>
      <c r="E47" t="s">
        <v>2</v>
      </c>
      <c r="F47" s="1" t="s">
        <v>4392</v>
      </c>
      <c r="G47" s="4">
        <f>IF(COUNTIF(UDE_Truth[Name],UDE_Found[[#This Row],[Name]])=0,0,1)</f>
        <v>0</v>
      </c>
      <c r="H47">
        <v>1</v>
      </c>
    </row>
    <row r="48" spans="1:8" x14ac:dyDescent="0.25">
      <c r="A48" t="s">
        <v>2</v>
      </c>
      <c r="B48" t="s">
        <v>4393</v>
      </c>
      <c r="C48" t="s">
        <v>2</v>
      </c>
      <c r="D48" t="s">
        <v>11</v>
      </c>
      <c r="E48" t="s">
        <v>2</v>
      </c>
      <c r="F48" s="1" t="s">
        <v>4392</v>
      </c>
      <c r="G48" s="4">
        <f>IF(COUNTIF(UDE_Truth[Name],UDE_Found[[#This Row],[Name]])=0,0,1)</f>
        <v>0</v>
      </c>
      <c r="H48">
        <v>1</v>
      </c>
    </row>
    <row r="49" spans="1:9" x14ac:dyDescent="0.25">
      <c r="A49" t="s">
        <v>2</v>
      </c>
      <c r="B49" t="s">
        <v>4394</v>
      </c>
      <c r="C49" t="s">
        <v>2</v>
      </c>
      <c r="D49" t="s">
        <v>11</v>
      </c>
      <c r="E49" s="1" t="s">
        <v>4395</v>
      </c>
      <c r="F49" s="1" t="s">
        <v>4396</v>
      </c>
      <c r="G49" s="4">
        <f>IF(COUNTIF(UDE_Truth[Name],UDE_Found[[#This Row],[Name]])=0,0,1)</f>
        <v>0</v>
      </c>
      <c r="H49">
        <v>1</v>
      </c>
    </row>
    <row r="50" spans="1:9" x14ac:dyDescent="0.25">
      <c r="A50" t="s">
        <v>2</v>
      </c>
      <c r="B50" t="s">
        <v>4397</v>
      </c>
      <c r="C50" t="s">
        <v>2</v>
      </c>
      <c r="D50" t="s">
        <v>11</v>
      </c>
      <c r="E50" t="s">
        <v>2</v>
      </c>
      <c r="F50" s="1" t="s">
        <v>4398</v>
      </c>
      <c r="G50" s="4">
        <f>IF(COUNTIF(UDE_Truth[Name],UDE_Found[[#This Row],[Name]])=0,0,1)</f>
        <v>0</v>
      </c>
      <c r="H50">
        <v>0</v>
      </c>
    </row>
    <row r="51" spans="1:9" x14ac:dyDescent="0.25">
      <c r="A51" t="s">
        <v>0</v>
      </c>
      <c r="B51" t="s">
        <v>4399</v>
      </c>
      <c r="C51" t="s">
        <v>4400</v>
      </c>
      <c r="D51" t="s">
        <v>3</v>
      </c>
      <c r="E51" s="1" t="s">
        <v>4401</v>
      </c>
      <c r="F51" s="1" t="s">
        <v>4402</v>
      </c>
      <c r="G51" s="4">
        <f>IF(COUNTIF(UDE_Truth[Name],UDE_Found[[#This Row],[Name]])=0,0,1)</f>
        <v>0</v>
      </c>
      <c r="H51">
        <v>1</v>
      </c>
    </row>
    <row r="52" spans="1:9" x14ac:dyDescent="0.25">
      <c r="A52" t="s">
        <v>191</v>
      </c>
      <c r="B52" t="s">
        <v>4403</v>
      </c>
      <c r="C52" t="s">
        <v>2</v>
      </c>
      <c r="D52" t="s">
        <v>11</v>
      </c>
      <c r="E52" t="s">
        <v>2</v>
      </c>
      <c r="F52" s="1" t="s">
        <v>4404</v>
      </c>
      <c r="G52" s="4">
        <f>IF(COUNTIF(UDE_Truth[Name],UDE_Found[[#This Row],[Name]])=0,0,1)</f>
        <v>0</v>
      </c>
      <c r="H52">
        <v>1</v>
      </c>
    </row>
    <row r="53" spans="1:9" x14ac:dyDescent="0.25">
      <c r="A53" t="s">
        <v>2</v>
      </c>
      <c r="B53" t="s">
        <v>4405</v>
      </c>
      <c r="C53" t="s">
        <v>2</v>
      </c>
      <c r="D53" t="s">
        <v>11</v>
      </c>
      <c r="E53" t="s">
        <v>2</v>
      </c>
      <c r="F53" s="1" t="s">
        <v>4344</v>
      </c>
      <c r="G53" s="4">
        <f>IF(COUNTIF(UDE_Truth[Name],UDE_Found[[#This Row],[Name]])=0,0,1)</f>
        <v>0</v>
      </c>
      <c r="H53">
        <v>1</v>
      </c>
      <c r="I53" t="s">
        <v>8365</v>
      </c>
    </row>
    <row r="54" spans="1:9" x14ac:dyDescent="0.25">
      <c r="A54" t="s">
        <v>0</v>
      </c>
      <c r="B54" t="s">
        <v>4406</v>
      </c>
      <c r="C54" t="s">
        <v>2</v>
      </c>
      <c r="D54" t="s">
        <v>11</v>
      </c>
      <c r="E54" s="1" t="s">
        <v>4407</v>
      </c>
      <c r="F54" s="1" t="s">
        <v>4408</v>
      </c>
      <c r="G54" s="4">
        <f>IF(COUNTIF(UDE_Truth[Name],UDE_Found[[#This Row],[Name]])=0,0,1)</f>
        <v>0</v>
      </c>
      <c r="H54">
        <v>1</v>
      </c>
    </row>
    <row r="55" spans="1:9" x14ac:dyDescent="0.25">
      <c r="A55" t="s">
        <v>2</v>
      </c>
      <c r="B55" t="s">
        <v>4409</v>
      </c>
      <c r="C55" t="s">
        <v>4410</v>
      </c>
      <c r="D55" t="s">
        <v>11</v>
      </c>
      <c r="E55" t="s">
        <v>2</v>
      </c>
      <c r="F55" s="1" t="s">
        <v>4411</v>
      </c>
      <c r="G55" s="4">
        <f>IF(COUNTIF(UDE_Truth[Name],UDE_Found[[#This Row],[Name]])=0,0,1)</f>
        <v>1</v>
      </c>
      <c r="H55">
        <v>1</v>
      </c>
    </row>
    <row r="56" spans="1:9" x14ac:dyDescent="0.25">
      <c r="A56" t="s">
        <v>294</v>
      </c>
      <c r="B56" t="s">
        <v>4412</v>
      </c>
      <c r="C56" t="s">
        <v>2</v>
      </c>
      <c r="D56" t="s">
        <v>11</v>
      </c>
      <c r="E56" t="s">
        <v>2</v>
      </c>
      <c r="F56" s="1" t="s">
        <v>4413</v>
      </c>
      <c r="G56" s="4">
        <f>IF(COUNTIF(UDE_Truth[Name],UDE_Found[[#This Row],[Name]])=0,0,1)</f>
        <v>0</v>
      </c>
      <c r="H56">
        <v>1</v>
      </c>
    </row>
    <row r="57" spans="1:9" x14ac:dyDescent="0.25">
      <c r="A57" t="s">
        <v>4414</v>
      </c>
      <c r="B57" t="s">
        <v>4415</v>
      </c>
      <c r="C57" t="s">
        <v>2</v>
      </c>
      <c r="D57" t="s">
        <v>11</v>
      </c>
      <c r="E57" t="s">
        <v>2</v>
      </c>
      <c r="F57" s="1" t="s">
        <v>4307</v>
      </c>
      <c r="G57" s="4">
        <f>IF(COUNTIF(UDE_Truth[Name],UDE_Found[[#This Row],[Name]])=0,0,1)</f>
        <v>0</v>
      </c>
      <c r="H57">
        <v>1</v>
      </c>
    </row>
    <row r="58" spans="1:9" x14ac:dyDescent="0.25">
      <c r="A58" t="s">
        <v>1914</v>
      </c>
      <c r="B58" t="s">
        <v>4416</v>
      </c>
      <c r="C58" t="s">
        <v>2</v>
      </c>
      <c r="D58" t="s">
        <v>11</v>
      </c>
      <c r="E58" s="1" t="s">
        <v>8112</v>
      </c>
      <c r="F58" s="1" t="s">
        <v>4417</v>
      </c>
      <c r="G58" s="4">
        <f>IF(COUNTIF(UDE_Truth[Name],UDE_Found[[#This Row],[Name]])=0,0,1)</f>
        <v>0</v>
      </c>
      <c r="H58">
        <v>1</v>
      </c>
    </row>
    <row r="59" spans="1:9" x14ac:dyDescent="0.25">
      <c r="A59" t="s">
        <v>2</v>
      </c>
      <c r="B59" t="s">
        <v>4418</v>
      </c>
      <c r="C59" t="s">
        <v>2</v>
      </c>
      <c r="D59" t="s">
        <v>11</v>
      </c>
      <c r="F59" s="1" t="s">
        <v>4419</v>
      </c>
      <c r="G59" s="3">
        <f>IF(COUNTIF(UDE_Truth[Name],UDE_Found[[#This Row],[Name]])=0,0,1)</f>
        <v>0</v>
      </c>
      <c r="H59">
        <v>1</v>
      </c>
    </row>
    <row r="60" spans="1:9" x14ac:dyDescent="0.25">
      <c r="A60" t="s">
        <v>2</v>
      </c>
      <c r="B60" t="s">
        <v>4420</v>
      </c>
      <c r="C60" t="s">
        <v>4421</v>
      </c>
      <c r="D60" t="s">
        <v>11</v>
      </c>
      <c r="F60" s="1" t="s">
        <v>4422</v>
      </c>
      <c r="G60" s="3">
        <f>IF(COUNTIF(UDE_Truth[Name],UDE_Found[[#This Row],[Name]])=0,0,1)</f>
        <v>1</v>
      </c>
      <c r="H60">
        <v>1</v>
      </c>
    </row>
    <row r="61" spans="1:9" x14ac:dyDescent="0.25">
      <c r="A61" t="s">
        <v>2</v>
      </c>
      <c r="B61" t="s">
        <v>4423</v>
      </c>
      <c r="C61" t="s">
        <v>4424</v>
      </c>
      <c r="D61" t="s">
        <v>11</v>
      </c>
      <c r="F61" s="1" t="s">
        <v>4335</v>
      </c>
      <c r="G61" s="3">
        <f>IF(COUNTIF(UDE_Truth[Name],UDE_Found[[#This Row],[Name]])=0,0,1)</f>
        <v>0</v>
      </c>
      <c r="H61">
        <v>1</v>
      </c>
    </row>
    <row r="62" spans="1:9" x14ac:dyDescent="0.25">
      <c r="A62" t="s">
        <v>80</v>
      </c>
      <c r="B62" t="s">
        <v>4425</v>
      </c>
      <c r="C62" t="s">
        <v>4426</v>
      </c>
      <c r="D62" t="s">
        <v>3</v>
      </c>
      <c r="E62" s="1" t="s">
        <v>4427</v>
      </c>
      <c r="F62" s="1" t="s">
        <v>4313</v>
      </c>
      <c r="G62" s="3">
        <f>IF(COUNTIF(UDE_Truth[Name],UDE_Found[[#This Row],[Name]])=0,0,1)</f>
        <v>0</v>
      </c>
      <c r="H62">
        <v>1</v>
      </c>
    </row>
    <row r="63" spans="1:9" x14ac:dyDescent="0.25">
      <c r="A63" t="s">
        <v>2</v>
      </c>
      <c r="B63" t="s">
        <v>4428</v>
      </c>
      <c r="C63" t="s">
        <v>2</v>
      </c>
      <c r="D63" t="s">
        <v>11</v>
      </c>
      <c r="F63" s="1" t="s">
        <v>4429</v>
      </c>
      <c r="G63" s="3">
        <f>IF(COUNTIF(UDE_Truth[Name],UDE_Found[[#This Row],[Name]])=0,0,1)</f>
        <v>0</v>
      </c>
      <c r="H63">
        <v>1</v>
      </c>
    </row>
    <row r="64" spans="1:9" x14ac:dyDescent="0.25">
      <c r="A64" t="s">
        <v>2</v>
      </c>
      <c r="B64" t="s">
        <v>4430</v>
      </c>
      <c r="C64" t="s">
        <v>4431</v>
      </c>
      <c r="D64" t="s">
        <v>11</v>
      </c>
      <c r="F64" s="1" t="s">
        <v>4432</v>
      </c>
      <c r="G64" s="3">
        <f>IF(COUNTIF(UDE_Truth[Name],UDE_Found[[#This Row],[Name]])=0,0,1)</f>
        <v>1</v>
      </c>
      <c r="H64">
        <v>1</v>
      </c>
    </row>
    <row r="65" spans="1:8" x14ac:dyDescent="0.25">
      <c r="A65" t="s">
        <v>4332</v>
      </c>
      <c r="B65" t="s">
        <v>4433</v>
      </c>
      <c r="C65" t="s">
        <v>2</v>
      </c>
      <c r="D65" t="s">
        <v>11</v>
      </c>
      <c r="F65" s="1" t="s">
        <v>4335</v>
      </c>
      <c r="G65" s="3">
        <f>IF(COUNTIF(UDE_Truth[Name],UDE_Found[[#This Row],[Name]])=0,0,1)</f>
        <v>0</v>
      </c>
      <c r="H65">
        <v>1</v>
      </c>
    </row>
    <row r="66" spans="1:8" x14ac:dyDescent="0.25">
      <c r="A66" t="s">
        <v>2</v>
      </c>
      <c r="B66" t="s">
        <v>4434</v>
      </c>
      <c r="C66" t="s">
        <v>4435</v>
      </c>
      <c r="D66" t="s">
        <v>11</v>
      </c>
      <c r="E66" t="s">
        <v>2</v>
      </c>
      <c r="F66" s="1" t="s">
        <v>4436</v>
      </c>
      <c r="G66" s="3">
        <f>IF(COUNTIF(UDE_Truth[Name],UDE_Found[[#This Row],[Name]])=0,0,1)</f>
        <v>1</v>
      </c>
      <c r="H66">
        <v>1</v>
      </c>
    </row>
    <row r="67" spans="1:8" x14ac:dyDescent="0.25">
      <c r="A67" t="s">
        <v>2</v>
      </c>
      <c r="B67" t="s">
        <v>4437</v>
      </c>
      <c r="C67" t="s">
        <v>2</v>
      </c>
      <c r="D67" t="s">
        <v>11</v>
      </c>
      <c r="F67" s="1" t="s">
        <v>4438</v>
      </c>
      <c r="G67" s="3">
        <f>IF(COUNTIF(UDE_Truth[Name],UDE_Found[[#This Row],[Name]])=0,0,1)</f>
        <v>0</v>
      </c>
      <c r="H67">
        <v>0</v>
      </c>
    </row>
    <row r="68" spans="1:8" x14ac:dyDescent="0.25">
      <c r="A68" t="s">
        <v>2</v>
      </c>
      <c r="B68" t="s">
        <v>4439</v>
      </c>
      <c r="C68" t="s">
        <v>2</v>
      </c>
      <c r="D68" t="s">
        <v>11</v>
      </c>
      <c r="E68" t="s">
        <v>2</v>
      </c>
      <c r="F68" s="1" t="s">
        <v>4440</v>
      </c>
      <c r="G68" s="3">
        <f>IF(COUNTIF(UDE_Truth[Name],UDE_Found[[#This Row],[Name]])=0,0,1)</f>
        <v>0</v>
      </c>
      <c r="H68">
        <v>1</v>
      </c>
    </row>
    <row r="69" spans="1:8" x14ac:dyDescent="0.25">
      <c r="A69" t="s">
        <v>2</v>
      </c>
      <c r="B69" t="s">
        <v>4441</v>
      </c>
      <c r="C69" t="s">
        <v>2</v>
      </c>
      <c r="D69" t="s">
        <v>11</v>
      </c>
      <c r="F69" s="1" t="s">
        <v>4442</v>
      </c>
      <c r="G69" s="3">
        <f>IF(COUNTIF(UDE_Truth[Name],UDE_Found[[#This Row],[Name]])=0,0,1)</f>
        <v>0</v>
      </c>
      <c r="H69">
        <v>1</v>
      </c>
    </row>
    <row r="70" spans="1:8" x14ac:dyDescent="0.25">
      <c r="A70" t="s">
        <v>0</v>
      </c>
      <c r="B70" t="s">
        <v>4443</v>
      </c>
      <c r="C70" t="s">
        <v>2</v>
      </c>
      <c r="D70" t="s">
        <v>11</v>
      </c>
      <c r="E70" s="1" t="s">
        <v>4444</v>
      </c>
      <c r="F70" s="1" t="s">
        <v>4284</v>
      </c>
      <c r="G70" s="3">
        <f>IF(COUNTIF(UDE_Truth[Name],UDE_Found[[#This Row],[Name]])=0,0,1)</f>
        <v>0</v>
      </c>
      <c r="H70">
        <v>1</v>
      </c>
    </row>
    <row r="71" spans="1:8" x14ac:dyDescent="0.25">
      <c r="A71" t="s">
        <v>2</v>
      </c>
      <c r="B71" t="s">
        <v>4445</v>
      </c>
      <c r="C71" t="s">
        <v>2</v>
      </c>
      <c r="D71" t="s">
        <v>11</v>
      </c>
      <c r="E71" t="s">
        <v>2</v>
      </c>
      <c r="F71" s="1" t="s">
        <v>4292</v>
      </c>
      <c r="G71" s="3">
        <f>IF(COUNTIF(UDE_Truth[Name],UDE_Found[[#This Row],[Name]])=0,0,1)</f>
        <v>0</v>
      </c>
      <c r="H71">
        <v>1</v>
      </c>
    </row>
    <row r="72" spans="1:8" x14ac:dyDescent="0.25">
      <c r="A72" t="s">
        <v>2</v>
      </c>
      <c r="B72" t="s">
        <v>4446</v>
      </c>
      <c r="C72" t="s">
        <v>4447</v>
      </c>
      <c r="D72" t="s">
        <v>11</v>
      </c>
      <c r="E72" s="1" t="s">
        <v>4448</v>
      </c>
      <c r="F72" s="1" t="s">
        <v>4449</v>
      </c>
      <c r="G72" s="3">
        <f>IF(COUNTIF(UDE_Truth[Name],UDE_Found[[#This Row],[Name]])=0,0,1)</f>
        <v>1</v>
      </c>
      <c r="H72">
        <v>1</v>
      </c>
    </row>
    <row r="73" spans="1:8" x14ac:dyDescent="0.25">
      <c r="A73" t="s">
        <v>2</v>
      </c>
      <c r="B73" t="s">
        <v>4450</v>
      </c>
      <c r="C73" t="s">
        <v>4451</v>
      </c>
      <c r="D73" t="s">
        <v>11</v>
      </c>
      <c r="F73" s="1" t="s">
        <v>4452</v>
      </c>
      <c r="G73" s="3">
        <f>IF(COUNTIF(UDE_Truth[Name],UDE_Found[[#This Row],[Name]])=0,0,1)</f>
        <v>1</v>
      </c>
      <c r="H73">
        <v>1</v>
      </c>
    </row>
    <row r="74" spans="1:8" x14ac:dyDescent="0.25">
      <c r="A74" t="s">
        <v>36</v>
      </c>
      <c r="B74" t="s">
        <v>4453</v>
      </c>
      <c r="C74" t="s">
        <v>2</v>
      </c>
      <c r="D74" t="s">
        <v>11</v>
      </c>
      <c r="F74" s="1" t="s">
        <v>4454</v>
      </c>
      <c r="G74" s="3">
        <f>IF(COUNTIF(UDE_Truth[Name],UDE_Found[[#This Row],[Name]])=0,0,1)</f>
        <v>0</v>
      </c>
      <c r="H74">
        <v>1</v>
      </c>
    </row>
    <row r="75" spans="1:8" x14ac:dyDescent="0.25">
      <c r="A75" t="s">
        <v>2</v>
      </c>
      <c r="B75" t="s">
        <v>4455</v>
      </c>
      <c r="C75" t="s">
        <v>2</v>
      </c>
      <c r="D75" t="s">
        <v>11</v>
      </c>
      <c r="E75" t="s">
        <v>2</v>
      </c>
      <c r="F75" s="1" t="s">
        <v>4456</v>
      </c>
      <c r="G75" s="3">
        <f>IF(COUNTIF(UDE_Truth[Name],UDE_Found[[#This Row],[Name]])=0,0,1)</f>
        <v>0</v>
      </c>
      <c r="H75">
        <v>1</v>
      </c>
    </row>
    <row r="76" spans="1:8" x14ac:dyDescent="0.25">
      <c r="A76" t="s">
        <v>2</v>
      </c>
      <c r="B76" t="s">
        <v>4457</v>
      </c>
      <c r="C76" t="s">
        <v>2</v>
      </c>
      <c r="D76" t="s">
        <v>11</v>
      </c>
      <c r="E76" t="s">
        <v>2</v>
      </c>
      <c r="F76" s="1" t="s">
        <v>4309</v>
      </c>
      <c r="G76" s="3">
        <f>IF(COUNTIF(UDE_Truth[Name],UDE_Found[[#This Row],[Name]])=0,0,1)</f>
        <v>0</v>
      </c>
      <c r="H76">
        <v>1</v>
      </c>
    </row>
    <row r="77" spans="1:8" x14ac:dyDescent="0.25">
      <c r="A77" t="s">
        <v>2</v>
      </c>
      <c r="B77" t="s">
        <v>4458</v>
      </c>
      <c r="C77" t="s">
        <v>2</v>
      </c>
      <c r="D77" t="s">
        <v>11</v>
      </c>
      <c r="E77" t="s">
        <v>2</v>
      </c>
      <c r="F77" s="1" t="s">
        <v>4292</v>
      </c>
      <c r="G77" s="3">
        <f>IF(COUNTIF(UDE_Truth[Name],UDE_Found[[#This Row],[Name]])=0,0,1)</f>
        <v>0</v>
      </c>
      <c r="H77">
        <v>1</v>
      </c>
    </row>
    <row r="78" spans="1:8" x14ac:dyDescent="0.25">
      <c r="A78" t="s">
        <v>2</v>
      </c>
      <c r="B78" t="s">
        <v>4459</v>
      </c>
      <c r="C78" t="s">
        <v>4460</v>
      </c>
      <c r="D78" t="s">
        <v>11</v>
      </c>
      <c r="E78" t="s">
        <v>2</v>
      </c>
      <c r="F78" s="1" t="s">
        <v>4452</v>
      </c>
      <c r="G78" s="3">
        <f>IF(COUNTIF(UDE_Truth[Name],UDE_Found[[#This Row],[Name]])=0,0,1)</f>
        <v>1</v>
      </c>
      <c r="H78">
        <v>1</v>
      </c>
    </row>
    <row r="79" spans="1:8" x14ac:dyDescent="0.25">
      <c r="A79" t="s">
        <v>354</v>
      </c>
      <c r="B79" t="s">
        <v>4461</v>
      </c>
      <c r="C79" t="s">
        <v>2</v>
      </c>
      <c r="D79" t="s">
        <v>11</v>
      </c>
      <c r="E79" s="1" t="s">
        <v>4462</v>
      </c>
      <c r="F79" s="1" t="s">
        <v>4463</v>
      </c>
      <c r="G79" s="3">
        <f>IF(COUNTIF(UDE_Truth[Name],UDE_Found[[#This Row],[Name]])=0,0,1)</f>
        <v>1</v>
      </c>
      <c r="H79">
        <v>1</v>
      </c>
    </row>
    <row r="80" spans="1:8" x14ac:dyDescent="0.25">
      <c r="A80" t="s">
        <v>152</v>
      </c>
      <c r="B80" t="s">
        <v>4464</v>
      </c>
      <c r="C80" t="s">
        <v>2</v>
      </c>
      <c r="D80" t="s">
        <v>11</v>
      </c>
      <c r="E80" t="s">
        <v>2</v>
      </c>
      <c r="F80" s="1" t="s">
        <v>4465</v>
      </c>
      <c r="G80" s="3">
        <f>IF(COUNTIF(UDE_Truth[Name],UDE_Found[[#This Row],[Name]])=0,0,1)</f>
        <v>0</v>
      </c>
      <c r="H80">
        <v>1</v>
      </c>
    </row>
    <row r="81" spans="1:8" x14ac:dyDescent="0.25">
      <c r="A81" t="s">
        <v>2</v>
      </c>
      <c r="B81" t="s">
        <v>4466</v>
      </c>
      <c r="C81" t="s">
        <v>2</v>
      </c>
      <c r="D81" t="s">
        <v>11</v>
      </c>
      <c r="E81" s="1" t="s">
        <v>4467</v>
      </c>
      <c r="F81" s="1" t="s">
        <v>4287</v>
      </c>
      <c r="G81" s="3">
        <f>IF(COUNTIF(UDE_Truth[Name],UDE_Found[[#This Row],[Name]])=0,0,1)</f>
        <v>0</v>
      </c>
      <c r="H81">
        <v>1</v>
      </c>
    </row>
    <row r="82" spans="1:8" x14ac:dyDescent="0.25">
      <c r="A82" t="s">
        <v>152</v>
      </c>
      <c r="B82" t="s">
        <v>190</v>
      </c>
      <c r="C82" t="s">
        <v>2</v>
      </c>
      <c r="D82" t="s">
        <v>11</v>
      </c>
      <c r="E82" t="s">
        <v>2</v>
      </c>
      <c r="F82" s="1" t="s">
        <v>4468</v>
      </c>
      <c r="G82" s="3">
        <f>IF(COUNTIF(UDE_Truth[Name],UDE_Found[[#This Row],[Name]])=0,0,1)</f>
        <v>0</v>
      </c>
      <c r="H82">
        <v>1</v>
      </c>
    </row>
    <row r="83" spans="1:8" x14ac:dyDescent="0.25">
      <c r="A83" t="s">
        <v>36</v>
      </c>
      <c r="B83" t="s">
        <v>4469</v>
      </c>
      <c r="C83" t="s">
        <v>2</v>
      </c>
      <c r="D83" t="s">
        <v>11</v>
      </c>
      <c r="E83" s="1" t="s">
        <v>4470</v>
      </c>
      <c r="F83" s="1" t="s">
        <v>4307</v>
      </c>
      <c r="G83" s="3">
        <f>IF(COUNTIF(UDE_Truth[Name],UDE_Found[[#This Row],[Name]])=0,0,1)</f>
        <v>0</v>
      </c>
      <c r="H83">
        <v>1</v>
      </c>
    </row>
    <row r="84" spans="1:8" x14ac:dyDescent="0.25">
      <c r="A84" t="s">
        <v>0</v>
      </c>
      <c r="B84" t="s">
        <v>4471</v>
      </c>
      <c r="C84" t="s">
        <v>2</v>
      </c>
      <c r="D84" t="s">
        <v>11</v>
      </c>
      <c r="E84" t="s">
        <v>2</v>
      </c>
      <c r="F84" s="1" t="s">
        <v>4304</v>
      </c>
      <c r="G84" s="3">
        <f>IF(COUNTIF(UDE_Truth[Name],UDE_Found[[#This Row],[Name]])=0,0,1)</f>
        <v>1</v>
      </c>
      <c r="H84">
        <v>1</v>
      </c>
    </row>
    <row r="85" spans="1:8" x14ac:dyDescent="0.25">
      <c r="A85" t="s">
        <v>36</v>
      </c>
      <c r="B85" t="s">
        <v>4472</v>
      </c>
      <c r="C85" t="s">
        <v>4473</v>
      </c>
      <c r="D85" t="s">
        <v>11</v>
      </c>
      <c r="F85" s="1" t="s">
        <v>4468</v>
      </c>
      <c r="G85" s="3">
        <f>IF(COUNTIF(UDE_Truth[Name],UDE_Found[[#This Row],[Name]])=0,0,1)</f>
        <v>0</v>
      </c>
      <c r="H85">
        <v>1</v>
      </c>
    </row>
    <row r="86" spans="1:8" x14ac:dyDescent="0.25">
      <c r="A86" t="s">
        <v>152</v>
      </c>
      <c r="B86" t="s">
        <v>4474</v>
      </c>
      <c r="C86" t="s">
        <v>4475</v>
      </c>
      <c r="D86" t="s">
        <v>11</v>
      </c>
      <c r="E86" t="s">
        <v>2</v>
      </c>
      <c r="F86" s="1" t="s">
        <v>4468</v>
      </c>
      <c r="G86" s="3">
        <f>IF(COUNTIF(UDE_Truth[Name],UDE_Found[[#This Row],[Name]])=0,0,1)</f>
        <v>0</v>
      </c>
      <c r="H86">
        <v>1</v>
      </c>
    </row>
    <row r="87" spans="1:8" x14ac:dyDescent="0.25">
      <c r="A87" t="s">
        <v>2</v>
      </c>
      <c r="B87" t="s">
        <v>4476</v>
      </c>
      <c r="C87" t="s">
        <v>2</v>
      </c>
      <c r="D87" t="s">
        <v>11</v>
      </c>
      <c r="E87" s="1" t="s">
        <v>4477</v>
      </c>
      <c r="F87" s="1" t="s">
        <v>4478</v>
      </c>
      <c r="G87" s="3">
        <f>IF(COUNTIF(UDE_Truth[Name],UDE_Found[[#This Row],[Name]])=0,0,1)</f>
        <v>0</v>
      </c>
      <c r="H87">
        <v>1</v>
      </c>
    </row>
    <row r="88" spans="1:8" x14ac:dyDescent="0.25">
      <c r="A88" t="s">
        <v>191</v>
      </c>
      <c r="B88" t="s">
        <v>4479</v>
      </c>
      <c r="C88" t="s">
        <v>2</v>
      </c>
      <c r="D88" t="s">
        <v>11</v>
      </c>
      <c r="E88" s="1" t="s">
        <v>4480</v>
      </c>
      <c r="F88" s="1" t="s">
        <v>4307</v>
      </c>
      <c r="G88" s="3">
        <f>IF(COUNTIF(UDE_Truth[Name],UDE_Found[[#This Row],[Name]])=0,0,1)</f>
        <v>0</v>
      </c>
      <c r="H88">
        <v>1</v>
      </c>
    </row>
    <row r="89" spans="1:8" x14ac:dyDescent="0.25">
      <c r="A89" t="s">
        <v>2</v>
      </c>
      <c r="B89" t="s">
        <v>4481</v>
      </c>
      <c r="C89" t="s">
        <v>2</v>
      </c>
      <c r="D89" t="s">
        <v>11</v>
      </c>
      <c r="E89" s="1" t="s">
        <v>4482</v>
      </c>
      <c r="F89" s="1" t="s">
        <v>4483</v>
      </c>
      <c r="G89" s="3">
        <f>IF(COUNTIF(UDE_Truth[Name],UDE_Found[[#This Row],[Name]])=0,0,1)</f>
        <v>0</v>
      </c>
      <c r="H89">
        <v>1</v>
      </c>
    </row>
    <row r="90" spans="1:8" x14ac:dyDescent="0.25">
      <c r="A90" t="s">
        <v>2</v>
      </c>
      <c r="B90" t="s">
        <v>4484</v>
      </c>
      <c r="C90" t="s">
        <v>2</v>
      </c>
      <c r="D90" t="s">
        <v>11</v>
      </c>
      <c r="E90" t="s">
        <v>2</v>
      </c>
      <c r="F90" s="1" t="s">
        <v>4485</v>
      </c>
      <c r="G90" s="3">
        <f>IF(COUNTIF(UDE_Truth[Name],UDE_Found[[#This Row],[Name]])=0,0,1)</f>
        <v>0</v>
      </c>
      <c r="H90">
        <v>1</v>
      </c>
    </row>
    <row r="91" spans="1:8" x14ac:dyDescent="0.25">
      <c r="A91" t="s">
        <v>2</v>
      </c>
      <c r="B91" t="s">
        <v>4486</v>
      </c>
      <c r="C91" t="s">
        <v>4487</v>
      </c>
      <c r="D91" t="s">
        <v>11</v>
      </c>
      <c r="F91" s="1" t="s">
        <v>4488</v>
      </c>
      <c r="G91" s="3">
        <f>IF(COUNTIF(UDE_Truth[Name],UDE_Found[[#This Row],[Name]])=0,0,1)</f>
        <v>1</v>
      </c>
      <c r="H91">
        <v>1</v>
      </c>
    </row>
    <row r="92" spans="1:8" x14ac:dyDescent="0.25">
      <c r="A92" t="s">
        <v>4489</v>
      </c>
      <c r="B92" t="s">
        <v>4490</v>
      </c>
      <c r="C92" t="s">
        <v>2</v>
      </c>
      <c r="D92" t="s">
        <v>11</v>
      </c>
      <c r="E92" t="s">
        <v>2</v>
      </c>
      <c r="F92" s="1" t="s">
        <v>4452</v>
      </c>
      <c r="G92" s="3">
        <f>IF(COUNTIF(UDE_Truth[Name],UDE_Found[[#This Row],[Name]])=0,0,1)</f>
        <v>0</v>
      </c>
      <c r="H92">
        <v>1</v>
      </c>
    </row>
    <row r="93" spans="1:8" x14ac:dyDescent="0.25">
      <c r="A93" t="s">
        <v>2</v>
      </c>
      <c r="B93" t="s">
        <v>4491</v>
      </c>
      <c r="C93" t="s">
        <v>2</v>
      </c>
      <c r="D93" t="s">
        <v>11</v>
      </c>
      <c r="F93" s="1" t="s">
        <v>4492</v>
      </c>
      <c r="G93" s="3">
        <f>IF(COUNTIF(UDE_Truth[Name],UDE_Found[[#This Row],[Name]])=0,0,1)</f>
        <v>0</v>
      </c>
      <c r="H93">
        <v>1</v>
      </c>
    </row>
    <row r="94" spans="1:8" x14ac:dyDescent="0.25">
      <c r="A94" t="s">
        <v>2</v>
      </c>
      <c r="B94" t="s">
        <v>4493</v>
      </c>
      <c r="C94" t="s">
        <v>2</v>
      </c>
      <c r="D94" t="s">
        <v>11</v>
      </c>
      <c r="E94" t="s">
        <v>2</v>
      </c>
      <c r="F94" s="1" t="s">
        <v>4292</v>
      </c>
      <c r="G94" s="3">
        <f>IF(COUNTIF(UDE_Truth[Name],UDE_Found[[#This Row],[Name]])=0,0,1)</f>
        <v>0</v>
      </c>
      <c r="H94">
        <v>1</v>
      </c>
    </row>
    <row r="95" spans="1:8" x14ac:dyDescent="0.25">
      <c r="A95" t="s">
        <v>2</v>
      </c>
      <c r="B95" t="s">
        <v>4494</v>
      </c>
      <c r="C95" t="s">
        <v>2</v>
      </c>
      <c r="D95" t="s">
        <v>11</v>
      </c>
      <c r="E95" s="1" t="s">
        <v>4495</v>
      </c>
      <c r="F95" s="1" t="s">
        <v>4496</v>
      </c>
      <c r="G95" s="3">
        <f>IF(COUNTIF(UDE_Truth[Name],UDE_Found[[#This Row],[Name]])=0,0,1)</f>
        <v>0</v>
      </c>
      <c r="H95">
        <v>1</v>
      </c>
    </row>
    <row r="96" spans="1:8" x14ac:dyDescent="0.25">
      <c r="A96" t="s">
        <v>2</v>
      </c>
      <c r="B96" t="s">
        <v>4497</v>
      </c>
      <c r="C96" t="s">
        <v>2</v>
      </c>
      <c r="D96" t="s">
        <v>11</v>
      </c>
      <c r="E96" s="1" t="s">
        <v>4498</v>
      </c>
      <c r="F96" s="1" t="s">
        <v>4353</v>
      </c>
      <c r="G96" s="3">
        <f>IF(COUNTIF(UDE_Truth[Name],UDE_Found[[#This Row],[Name]])=0,0,1)</f>
        <v>1</v>
      </c>
      <c r="H96">
        <v>1</v>
      </c>
    </row>
    <row r="97" spans="1:9" x14ac:dyDescent="0.25">
      <c r="A97" t="s">
        <v>2</v>
      </c>
      <c r="B97" t="s">
        <v>4499</v>
      </c>
      <c r="C97" t="s">
        <v>4500</v>
      </c>
      <c r="D97" t="s">
        <v>11</v>
      </c>
      <c r="E97" s="1" t="s">
        <v>4501</v>
      </c>
      <c r="F97" s="1" t="s">
        <v>4502</v>
      </c>
      <c r="G97" s="3">
        <f>IF(COUNTIF(UDE_Truth[Name],UDE_Found[[#This Row],[Name]])=0,0,1)</f>
        <v>0</v>
      </c>
      <c r="H97">
        <v>1</v>
      </c>
    </row>
    <row r="98" spans="1:9" x14ac:dyDescent="0.25">
      <c r="A98" t="s">
        <v>2</v>
      </c>
      <c r="B98" t="s">
        <v>4503</v>
      </c>
      <c r="C98" t="s">
        <v>2</v>
      </c>
      <c r="D98" t="s">
        <v>11</v>
      </c>
      <c r="E98" t="s">
        <v>2</v>
      </c>
      <c r="F98" s="1" t="s">
        <v>4504</v>
      </c>
      <c r="G98" s="3">
        <f>IF(COUNTIF(UDE_Truth[Name],UDE_Found[[#This Row],[Name]])=0,0,1)</f>
        <v>1</v>
      </c>
      <c r="H98">
        <v>1</v>
      </c>
    </row>
    <row r="99" spans="1:9" x14ac:dyDescent="0.25">
      <c r="A99" t="s">
        <v>152</v>
      </c>
      <c r="B99" t="s">
        <v>4505</v>
      </c>
      <c r="C99" t="s">
        <v>2</v>
      </c>
      <c r="D99" t="s">
        <v>11</v>
      </c>
      <c r="E99" t="s">
        <v>2</v>
      </c>
      <c r="F99" s="1" t="s">
        <v>4468</v>
      </c>
      <c r="G99" s="3">
        <f>IF(COUNTIF(UDE_Truth[Name],UDE_Found[[#This Row],[Name]])=0,0,1)</f>
        <v>0</v>
      </c>
      <c r="H99">
        <v>1</v>
      </c>
    </row>
    <row r="100" spans="1:9" x14ac:dyDescent="0.25">
      <c r="A100" t="s">
        <v>0</v>
      </c>
      <c r="B100" t="s">
        <v>4506</v>
      </c>
      <c r="C100" t="s">
        <v>4507</v>
      </c>
      <c r="D100" t="s">
        <v>3</v>
      </c>
      <c r="E100" s="1" t="s">
        <v>4508</v>
      </c>
      <c r="F100" s="1" t="s">
        <v>4509</v>
      </c>
      <c r="G100" s="3">
        <f>IF(COUNTIF(UDE_Truth[Name],UDE_Found[[#This Row],[Name]])=0,0,1)</f>
        <v>1</v>
      </c>
      <c r="H100">
        <v>1</v>
      </c>
    </row>
    <row r="101" spans="1:9" x14ac:dyDescent="0.25">
      <c r="A101" t="s">
        <v>2</v>
      </c>
      <c r="B101" t="s">
        <v>4510</v>
      </c>
      <c r="C101" t="s">
        <v>2</v>
      </c>
      <c r="D101" t="s">
        <v>11</v>
      </c>
      <c r="E101" t="s">
        <v>2</v>
      </c>
      <c r="F101" s="1" t="s">
        <v>4511</v>
      </c>
      <c r="G101" s="3">
        <f>IF(COUNTIF(UDE_Truth[Name],UDE_Found[[#This Row],[Name]])=0,0,1)</f>
        <v>0</v>
      </c>
      <c r="H101">
        <v>1</v>
      </c>
    </row>
    <row r="102" spans="1:9" x14ac:dyDescent="0.25">
      <c r="A102" t="s">
        <v>2</v>
      </c>
      <c r="B102" t="s">
        <v>4512</v>
      </c>
      <c r="C102" t="s">
        <v>2</v>
      </c>
      <c r="D102" t="s">
        <v>11</v>
      </c>
      <c r="E102" t="s">
        <v>2</v>
      </c>
      <c r="F102" s="1" t="s">
        <v>4513</v>
      </c>
      <c r="G102" s="3">
        <f>IF(COUNTIF(UDE_Truth[Name],UDE_Found[[#This Row],[Name]])=0,0,1)</f>
        <v>0</v>
      </c>
      <c r="H102">
        <v>1</v>
      </c>
    </row>
    <row r="103" spans="1:9" x14ac:dyDescent="0.25">
      <c r="A103" t="s">
        <v>2</v>
      </c>
      <c r="B103" t="s">
        <v>4514</v>
      </c>
      <c r="C103" t="s">
        <v>4515</v>
      </c>
      <c r="D103" t="s">
        <v>11</v>
      </c>
      <c r="E103" t="s">
        <v>2</v>
      </c>
      <c r="F103" s="1" t="s">
        <v>4516</v>
      </c>
      <c r="G103" s="3">
        <f>IF(COUNTIF(UDE_Truth[Name],UDE_Found[[#This Row],[Name]])=0,0,1)</f>
        <v>0</v>
      </c>
      <c r="H103">
        <v>1</v>
      </c>
    </row>
    <row r="104" spans="1:9" x14ac:dyDescent="0.25">
      <c r="A104" t="s">
        <v>2</v>
      </c>
      <c r="B104" t="s">
        <v>4517</v>
      </c>
      <c r="C104" t="s">
        <v>4518</v>
      </c>
      <c r="D104" t="s">
        <v>11</v>
      </c>
      <c r="E104" t="s">
        <v>2</v>
      </c>
      <c r="F104" s="1" t="s">
        <v>4404</v>
      </c>
      <c r="G104" s="3">
        <f>IF(COUNTIF(UDE_Truth[Name],UDE_Found[[#This Row],[Name]])=0,0,1)</f>
        <v>0</v>
      </c>
      <c r="H104">
        <v>1</v>
      </c>
    </row>
    <row r="105" spans="1:9" x14ac:dyDescent="0.25">
      <c r="A105" t="s">
        <v>2</v>
      </c>
      <c r="B105" t="s">
        <v>4519</v>
      </c>
      <c r="C105" t="s">
        <v>2</v>
      </c>
      <c r="D105" t="s">
        <v>11</v>
      </c>
      <c r="E105" t="s">
        <v>2</v>
      </c>
      <c r="F105" s="1" t="s">
        <v>4520</v>
      </c>
      <c r="G105" s="3">
        <f>IF(COUNTIF(UDE_Truth[Name],UDE_Found[[#This Row],[Name]])=0,0,1)</f>
        <v>0</v>
      </c>
      <c r="H105">
        <v>0</v>
      </c>
    </row>
    <row r="106" spans="1:9" x14ac:dyDescent="0.25">
      <c r="A106" t="s">
        <v>2</v>
      </c>
      <c r="F106" s="1"/>
      <c r="I106" t="s">
        <v>8510</v>
      </c>
    </row>
    <row r="107" spans="1:9" x14ac:dyDescent="0.25">
      <c r="A107" t="s">
        <v>2</v>
      </c>
      <c r="B107" t="s">
        <v>4521</v>
      </c>
      <c r="C107" t="s">
        <v>2</v>
      </c>
      <c r="D107" t="s">
        <v>3</v>
      </c>
      <c r="E107" t="s">
        <v>2</v>
      </c>
      <c r="F107" s="1" t="s">
        <v>4522</v>
      </c>
      <c r="G107" s="3">
        <f>IF(COUNTIF(UDE_Truth[Name],UDE_Found[[#This Row],[Name]])=0,0,1)</f>
        <v>0</v>
      </c>
      <c r="H107">
        <v>1</v>
      </c>
    </row>
    <row r="108" spans="1:9" x14ac:dyDescent="0.25">
      <c r="A108" t="s">
        <v>2</v>
      </c>
      <c r="B108" t="s">
        <v>4523</v>
      </c>
      <c r="C108" t="s">
        <v>4524</v>
      </c>
      <c r="D108" t="s">
        <v>11</v>
      </c>
      <c r="E108" t="s">
        <v>2</v>
      </c>
      <c r="F108" s="1" t="s">
        <v>4525</v>
      </c>
      <c r="G108" s="3">
        <f>IF(COUNTIF(UDE_Truth[Name],UDE_Found[[#This Row],[Name]])=0,0,1)</f>
        <v>0</v>
      </c>
      <c r="H108">
        <v>1</v>
      </c>
    </row>
    <row r="109" spans="1:9" x14ac:dyDescent="0.25">
      <c r="A109" t="s">
        <v>2</v>
      </c>
      <c r="B109" t="s">
        <v>4526</v>
      </c>
      <c r="C109" t="s">
        <v>2</v>
      </c>
      <c r="D109" t="s">
        <v>11</v>
      </c>
      <c r="E109" t="s">
        <v>2</v>
      </c>
      <c r="F109" s="1" t="s">
        <v>4527</v>
      </c>
      <c r="G109" s="3">
        <f>IF(COUNTIF(UDE_Truth[Name],UDE_Found[[#This Row],[Name]])=0,0,1)</f>
        <v>0</v>
      </c>
      <c r="H109">
        <v>0</v>
      </c>
    </row>
    <row r="110" spans="1:9" x14ac:dyDescent="0.25">
      <c r="A110" t="s">
        <v>2</v>
      </c>
      <c r="B110" t="s">
        <v>4528</v>
      </c>
      <c r="C110" t="s">
        <v>2</v>
      </c>
      <c r="D110" t="s">
        <v>11</v>
      </c>
      <c r="E110" t="s">
        <v>2</v>
      </c>
      <c r="F110" s="1" t="s">
        <v>4527</v>
      </c>
      <c r="G110" s="3">
        <f>IF(COUNTIF(UDE_Truth[Name],UDE_Found[[#This Row],[Name]])=0,0,1)</f>
        <v>0</v>
      </c>
      <c r="H110">
        <v>0</v>
      </c>
    </row>
    <row r="111" spans="1:9" x14ac:dyDescent="0.25">
      <c r="A111" t="s">
        <v>2</v>
      </c>
      <c r="B111" t="s">
        <v>239</v>
      </c>
      <c r="C111" t="s">
        <v>2</v>
      </c>
      <c r="D111" t="s">
        <v>11</v>
      </c>
      <c r="E111" t="s">
        <v>2</v>
      </c>
      <c r="F111" s="1" t="s">
        <v>4529</v>
      </c>
      <c r="G111" s="3">
        <f>IF(COUNTIF(UDE_Truth[Name],UDE_Found[[#This Row],[Name]])=0,0,1)</f>
        <v>0</v>
      </c>
      <c r="H111">
        <v>0</v>
      </c>
    </row>
    <row r="112" spans="1:9" x14ac:dyDescent="0.25">
      <c r="A112" t="s">
        <v>2</v>
      </c>
      <c r="B112" t="s">
        <v>4530</v>
      </c>
      <c r="C112" t="s">
        <v>2</v>
      </c>
      <c r="D112" t="s">
        <v>11</v>
      </c>
      <c r="E112" t="s">
        <v>2</v>
      </c>
      <c r="F112" s="1" t="s">
        <v>4531</v>
      </c>
      <c r="G112" s="3">
        <f>IF(COUNTIF(UDE_Truth[Name],UDE_Found[[#This Row],[Name]])=0,0,1)</f>
        <v>0</v>
      </c>
      <c r="H112">
        <v>0</v>
      </c>
    </row>
    <row r="113" spans="1:9" x14ac:dyDescent="0.25">
      <c r="A113" t="s">
        <v>36</v>
      </c>
      <c r="B113" t="s">
        <v>4532</v>
      </c>
      <c r="C113" t="s">
        <v>2</v>
      </c>
      <c r="D113" t="s">
        <v>11</v>
      </c>
      <c r="E113" t="s">
        <v>2</v>
      </c>
      <c r="F113" s="1" t="s">
        <v>4533</v>
      </c>
      <c r="G113" s="3">
        <f>IF(COUNTIF(UDE_Truth[Name],UDE_Found[[#This Row],[Name]])=0,0,1)</f>
        <v>0</v>
      </c>
      <c r="H113">
        <v>1</v>
      </c>
    </row>
    <row r="114" spans="1:9" x14ac:dyDescent="0.25">
      <c r="A114" t="s">
        <v>0</v>
      </c>
      <c r="B114" t="s">
        <v>4534</v>
      </c>
      <c r="C114" t="s">
        <v>2</v>
      </c>
      <c r="D114" t="s">
        <v>11</v>
      </c>
      <c r="E114" t="s">
        <v>2</v>
      </c>
      <c r="F114" s="1" t="s">
        <v>4535</v>
      </c>
      <c r="G114" s="3">
        <f>IF(COUNTIF(UDE_Truth[Name],UDE_Found[[#This Row],[Name]])=0,0,1)</f>
        <v>0</v>
      </c>
      <c r="H114">
        <v>1</v>
      </c>
    </row>
    <row r="115" spans="1:9" x14ac:dyDescent="0.25">
      <c r="A115" t="s">
        <v>191</v>
      </c>
      <c r="B115" t="s">
        <v>4536</v>
      </c>
      <c r="C115" t="s">
        <v>4537</v>
      </c>
      <c r="D115" t="s">
        <v>3</v>
      </c>
      <c r="E115" t="s">
        <v>2</v>
      </c>
      <c r="F115" s="1" t="s">
        <v>4538</v>
      </c>
      <c r="G115" s="3">
        <f>IF(COUNTIF(UDE_Truth[Name],UDE_Found[[#This Row],[Name]])=0,0,1)</f>
        <v>0</v>
      </c>
      <c r="H115">
        <v>1</v>
      </c>
    </row>
    <row r="116" spans="1:9" x14ac:dyDescent="0.25">
      <c r="A116" t="s">
        <v>2</v>
      </c>
      <c r="B116" t="s">
        <v>4539</v>
      </c>
      <c r="C116" t="s">
        <v>2</v>
      </c>
      <c r="D116" t="s">
        <v>11</v>
      </c>
      <c r="E116" s="1" t="s">
        <v>8113</v>
      </c>
      <c r="F116" s="1" t="s">
        <v>4540</v>
      </c>
      <c r="G116" s="3">
        <f>IF(COUNTIF(UDE_Truth[Name],UDE_Found[[#This Row],[Name]])=0,0,1)</f>
        <v>0</v>
      </c>
      <c r="H116">
        <v>0</v>
      </c>
    </row>
    <row r="117" spans="1:9" x14ac:dyDescent="0.25">
      <c r="A117" t="s">
        <v>2</v>
      </c>
      <c r="B117" t="s">
        <v>4541</v>
      </c>
      <c r="C117" t="s">
        <v>2</v>
      </c>
      <c r="D117" t="s">
        <v>11</v>
      </c>
      <c r="E117" t="s">
        <v>2</v>
      </c>
      <c r="F117" s="1" t="s">
        <v>4540</v>
      </c>
      <c r="G117" s="3">
        <f>IF(COUNTIF(UDE_Truth[Name],UDE_Found[[#This Row],[Name]])=0,0,1)</f>
        <v>0</v>
      </c>
      <c r="H117">
        <v>0</v>
      </c>
    </row>
    <row r="118" spans="1:9" x14ac:dyDescent="0.25">
      <c r="A118" t="s">
        <v>2</v>
      </c>
      <c r="B118" t="s">
        <v>4542</v>
      </c>
      <c r="C118" t="s">
        <v>2</v>
      </c>
      <c r="D118" t="s">
        <v>11</v>
      </c>
      <c r="E118" t="s">
        <v>2</v>
      </c>
      <c r="F118" s="1" t="s">
        <v>4299</v>
      </c>
      <c r="G118" s="3">
        <f>IF(COUNTIF(UDE_Truth[Name],UDE_Found[[#This Row],[Name]])=0,0,1)</f>
        <v>0</v>
      </c>
      <c r="H118">
        <v>0</v>
      </c>
      <c r="I118" t="s">
        <v>8328</v>
      </c>
    </row>
    <row r="119" spans="1:9" x14ac:dyDescent="0.25">
      <c r="A119" t="s">
        <v>2</v>
      </c>
      <c r="B119" t="s">
        <v>4543</v>
      </c>
      <c r="C119" t="s">
        <v>2</v>
      </c>
      <c r="D119" t="s">
        <v>11</v>
      </c>
      <c r="E119" t="s">
        <v>2</v>
      </c>
      <c r="F119" s="1" t="s">
        <v>4319</v>
      </c>
      <c r="G119" s="3">
        <f>IF(COUNTIF(UDE_Truth[Name],UDE_Found[[#This Row],[Name]])=0,0,1)</f>
        <v>0</v>
      </c>
      <c r="H119">
        <v>0</v>
      </c>
      <c r="I119" t="s">
        <v>8365</v>
      </c>
    </row>
    <row r="120" spans="1:9" x14ac:dyDescent="0.25">
      <c r="A120" t="s">
        <v>2</v>
      </c>
      <c r="B120" t="s">
        <v>4544</v>
      </c>
      <c r="C120" t="s">
        <v>2</v>
      </c>
      <c r="D120" t="s">
        <v>11</v>
      </c>
      <c r="E120" t="s">
        <v>2</v>
      </c>
      <c r="F120" s="1" t="s">
        <v>4468</v>
      </c>
      <c r="G120" s="3">
        <f>IF(COUNTIF(UDE_Truth[Name],UDE_Found[[#This Row],[Name]])=0,0,1)</f>
        <v>0</v>
      </c>
      <c r="H120">
        <v>0</v>
      </c>
      <c r="I120" t="s">
        <v>8366</v>
      </c>
    </row>
    <row r="121" spans="1:9" x14ac:dyDescent="0.25">
      <c r="A121" t="s">
        <v>2</v>
      </c>
      <c r="B121" t="s">
        <v>4545</v>
      </c>
      <c r="C121" t="s">
        <v>4546</v>
      </c>
      <c r="D121" t="s">
        <v>11</v>
      </c>
      <c r="E121" t="s">
        <v>2</v>
      </c>
      <c r="F121" s="1" t="s">
        <v>4547</v>
      </c>
      <c r="G121" s="3">
        <f>IF(COUNTIF(UDE_Truth[Name],UDE_Found[[#This Row],[Name]])=0,0,1)</f>
        <v>0</v>
      </c>
      <c r="H121">
        <v>0</v>
      </c>
      <c r="I121" t="s">
        <v>8366</v>
      </c>
    </row>
    <row r="122" spans="1:9" x14ac:dyDescent="0.25">
      <c r="A122" t="s">
        <v>36</v>
      </c>
      <c r="B122" t="s">
        <v>4548</v>
      </c>
      <c r="C122" t="s">
        <v>2</v>
      </c>
      <c r="D122" t="s">
        <v>3</v>
      </c>
      <c r="E122" t="s">
        <v>2</v>
      </c>
      <c r="F122" s="1" t="s">
        <v>4538</v>
      </c>
      <c r="G122" s="3">
        <f>IF(COUNTIF(UDE_Truth[Name],UDE_Found[[#This Row],[Name]])=0,0,1)</f>
        <v>0</v>
      </c>
      <c r="H122">
        <v>0</v>
      </c>
      <c r="I122" t="s">
        <v>8367</v>
      </c>
    </row>
    <row r="123" spans="1:9" x14ac:dyDescent="0.25">
      <c r="A123" t="s">
        <v>2</v>
      </c>
      <c r="B123" t="s">
        <v>4549</v>
      </c>
      <c r="C123" t="s">
        <v>2</v>
      </c>
      <c r="D123" t="s">
        <v>11</v>
      </c>
      <c r="E123" t="s">
        <v>2</v>
      </c>
      <c r="F123" s="1" t="s">
        <v>4292</v>
      </c>
      <c r="G123" s="3">
        <f>IF(COUNTIF(UDE_Truth[Name],UDE_Found[[#This Row],[Name]])=0,0,1)</f>
        <v>0</v>
      </c>
      <c r="H123">
        <v>1</v>
      </c>
    </row>
    <row r="124" spans="1:9" x14ac:dyDescent="0.25">
      <c r="A124" t="s">
        <v>2</v>
      </c>
      <c r="B124" t="s">
        <v>4550</v>
      </c>
      <c r="C124" t="s">
        <v>4551</v>
      </c>
      <c r="D124" t="s">
        <v>11</v>
      </c>
      <c r="E124" t="s">
        <v>2</v>
      </c>
      <c r="F124" s="1" t="s">
        <v>4552</v>
      </c>
      <c r="G124" s="3">
        <f>IF(COUNTIF(UDE_Truth[Name],UDE_Found[[#This Row],[Name]])=0,0,1)</f>
        <v>0</v>
      </c>
      <c r="H124">
        <v>1</v>
      </c>
    </row>
    <row r="125" spans="1:9" x14ac:dyDescent="0.25">
      <c r="A125" t="s">
        <v>2</v>
      </c>
      <c r="B125" t="s">
        <v>2163</v>
      </c>
      <c r="C125" t="s">
        <v>4553</v>
      </c>
      <c r="D125" t="s">
        <v>3</v>
      </c>
      <c r="E125" t="s">
        <v>2</v>
      </c>
      <c r="F125" s="1" t="s">
        <v>4290</v>
      </c>
      <c r="G125" s="3">
        <f>IF(COUNTIF(UDE_Truth[Name],UDE_Found[[#This Row],[Name]])=0,0,1)</f>
        <v>0</v>
      </c>
      <c r="H125">
        <v>0</v>
      </c>
      <c r="I125" t="s">
        <v>8367</v>
      </c>
    </row>
    <row r="126" spans="1:9" x14ac:dyDescent="0.25">
      <c r="A126" t="s">
        <v>80</v>
      </c>
      <c r="B126" t="s">
        <v>4554</v>
      </c>
      <c r="C126" t="s">
        <v>4555</v>
      </c>
      <c r="D126" t="s">
        <v>11</v>
      </c>
      <c r="E126" t="s">
        <v>2</v>
      </c>
      <c r="F126" s="1" t="s">
        <v>4556</v>
      </c>
      <c r="G126" s="3">
        <f>IF(COUNTIF(UDE_Truth[Name],UDE_Found[[#This Row],[Name]])=0,0,1)</f>
        <v>1</v>
      </c>
      <c r="H126">
        <v>1</v>
      </c>
    </row>
    <row r="127" spans="1:9" x14ac:dyDescent="0.25">
      <c r="A127" t="s">
        <v>2</v>
      </c>
      <c r="B127" t="s">
        <v>4557</v>
      </c>
      <c r="C127" t="s">
        <v>4558</v>
      </c>
      <c r="D127" t="s">
        <v>11</v>
      </c>
      <c r="E127" t="s">
        <v>2</v>
      </c>
      <c r="F127" s="1" t="s">
        <v>4559</v>
      </c>
      <c r="G127" s="3">
        <f>IF(COUNTIF(UDE_Truth[Name],UDE_Found[[#This Row],[Name]])=0,0,1)</f>
        <v>1</v>
      </c>
      <c r="H127">
        <v>1</v>
      </c>
    </row>
    <row r="128" spans="1:9" x14ac:dyDescent="0.25">
      <c r="A128" t="s">
        <v>2</v>
      </c>
      <c r="B128" t="s">
        <v>4560</v>
      </c>
      <c r="C128" t="s">
        <v>2</v>
      </c>
      <c r="D128" t="s">
        <v>11</v>
      </c>
      <c r="E128" t="s">
        <v>2</v>
      </c>
      <c r="F128" s="1" t="s">
        <v>4561</v>
      </c>
      <c r="G128" s="3">
        <f>IF(COUNTIF(UDE_Truth[Name],UDE_Found[[#This Row],[Name]])=0,0,1)</f>
        <v>0</v>
      </c>
      <c r="H128">
        <v>1</v>
      </c>
    </row>
    <row r="129" spans="1:9" x14ac:dyDescent="0.25">
      <c r="A129" t="s">
        <v>2</v>
      </c>
      <c r="B129" t="s">
        <v>280</v>
      </c>
      <c r="C129" t="s">
        <v>2</v>
      </c>
      <c r="D129" t="s">
        <v>11</v>
      </c>
      <c r="E129" t="s">
        <v>2</v>
      </c>
      <c r="F129" s="1" t="s">
        <v>4442</v>
      </c>
      <c r="G129" s="3">
        <f>IF(COUNTIF(UDE_Truth[Name],UDE_Found[[#This Row],[Name]])=0,0,1)</f>
        <v>0</v>
      </c>
      <c r="H129">
        <v>1</v>
      </c>
    </row>
    <row r="130" spans="1:9" x14ac:dyDescent="0.25">
      <c r="A130" t="s">
        <v>2</v>
      </c>
      <c r="B130" t="s">
        <v>4562</v>
      </c>
      <c r="C130" t="s">
        <v>2</v>
      </c>
      <c r="D130" t="s">
        <v>11</v>
      </c>
      <c r="E130" t="s">
        <v>2</v>
      </c>
      <c r="F130" s="1" t="s">
        <v>4442</v>
      </c>
      <c r="G130" s="3">
        <f>IF(COUNTIF(UDE_Truth[Name],UDE_Found[[#This Row],[Name]])=0,0,1)</f>
        <v>0</v>
      </c>
      <c r="H130">
        <v>0</v>
      </c>
    </row>
    <row r="131" spans="1:9" x14ac:dyDescent="0.25">
      <c r="A131" t="s">
        <v>2</v>
      </c>
      <c r="B131" t="s">
        <v>4563</v>
      </c>
      <c r="C131" t="s">
        <v>4564</v>
      </c>
      <c r="D131" t="s">
        <v>11</v>
      </c>
      <c r="E131" t="s">
        <v>2</v>
      </c>
      <c r="F131" s="1" t="s">
        <v>4440</v>
      </c>
      <c r="G131" s="3">
        <f>IF(COUNTIF(UDE_Truth[Name],UDE_Found[[#This Row],[Name]])=0,0,1)</f>
        <v>0</v>
      </c>
      <c r="H131">
        <v>1</v>
      </c>
    </row>
    <row r="132" spans="1:9" x14ac:dyDescent="0.25">
      <c r="A132" t="s">
        <v>2</v>
      </c>
      <c r="B132" t="s">
        <v>4565</v>
      </c>
      <c r="C132" t="s">
        <v>2</v>
      </c>
      <c r="D132" t="s">
        <v>11</v>
      </c>
      <c r="E132" s="1" t="s">
        <v>4566</v>
      </c>
      <c r="F132" s="1" t="s">
        <v>4567</v>
      </c>
      <c r="G132" s="3">
        <f>IF(COUNTIF(UDE_Truth[Name],UDE_Found[[#This Row],[Name]])=0,0,1)</f>
        <v>0</v>
      </c>
      <c r="H132">
        <v>0</v>
      </c>
      <c r="I132" t="s">
        <v>8322</v>
      </c>
    </row>
    <row r="133" spans="1:9" x14ac:dyDescent="0.25">
      <c r="A133" t="s">
        <v>2</v>
      </c>
      <c r="B133" t="s">
        <v>4568</v>
      </c>
      <c r="C133" t="s">
        <v>2</v>
      </c>
      <c r="D133" t="s">
        <v>11</v>
      </c>
      <c r="E133" s="1" t="s">
        <v>4566</v>
      </c>
      <c r="F133" s="1" t="s">
        <v>4567</v>
      </c>
      <c r="G133" s="3">
        <f>IF(COUNTIF(UDE_Truth[Name],UDE_Found[[#This Row],[Name]])=0,0,1)</f>
        <v>0</v>
      </c>
      <c r="H133">
        <v>1</v>
      </c>
    </row>
    <row r="134" spans="1:9" x14ac:dyDescent="0.25">
      <c r="A134" t="s">
        <v>2</v>
      </c>
      <c r="B134" t="s">
        <v>2170</v>
      </c>
      <c r="C134" t="s">
        <v>2</v>
      </c>
      <c r="D134" t="s">
        <v>11</v>
      </c>
      <c r="E134" s="1" t="s">
        <v>4569</v>
      </c>
      <c r="F134" s="1" t="s">
        <v>4570</v>
      </c>
      <c r="G134" s="3">
        <f>IF(COUNTIF(UDE_Truth[Name],UDE_Found[[#This Row],[Name]])=0,0,1)</f>
        <v>0</v>
      </c>
      <c r="H134">
        <v>1</v>
      </c>
    </row>
    <row r="135" spans="1:9" x14ac:dyDescent="0.25">
      <c r="A135" t="s">
        <v>2</v>
      </c>
      <c r="B135" t="s">
        <v>4571</v>
      </c>
      <c r="C135" t="s">
        <v>2</v>
      </c>
      <c r="D135" t="s">
        <v>11</v>
      </c>
      <c r="E135" t="s">
        <v>2</v>
      </c>
      <c r="F135" s="1" t="s">
        <v>4572</v>
      </c>
      <c r="G135" s="3">
        <f>IF(COUNTIF(UDE_Truth[Name],UDE_Found[[#This Row],[Name]])=0,0,1)</f>
        <v>0</v>
      </c>
      <c r="H135">
        <v>1</v>
      </c>
      <c r="I135" t="s">
        <v>8365</v>
      </c>
    </row>
    <row r="136" spans="1:9" x14ac:dyDescent="0.25">
      <c r="A136" t="s">
        <v>0</v>
      </c>
      <c r="B136" t="s">
        <v>4573</v>
      </c>
      <c r="C136" t="s">
        <v>2</v>
      </c>
      <c r="D136" t="s">
        <v>11</v>
      </c>
      <c r="E136" t="s">
        <v>2</v>
      </c>
      <c r="F136" s="1" t="s">
        <v>4574</v>
      </c>
      <c r="G136" s="3">
        <f>IF(COUNTIF(UDE_Truth[Name],UDE_Found[[#This Row],[Name]])=0,0,1)</f>
        <v>1</v>
      </c>
      <c r="H136">
        <v>1</v>
      </c>
    </row>
    <row r="137" spans="1:9" x14ac:dyDescent="0.25">
      <c r="A137" t="s">
        <v>2</v>
      </c>
      <c r="B137" t="s">
        <v>2185</v>
      </c>
      <c r="C137" t="s">
        <v>4575</v>
      </c>
      <c r="D137" t="s">
        <v>3</v>
      </c>
      <c r="E137" t="s">
        <v>2</v>
      </c>
      <c r="F137" s="1" t="s">
        <v>4538</v>
      </c>
      <c r="G137" s="3">
        <f>IF(COUNTIF(UDE_Truth[Name],UDE_Found[[#This Row],[Name]])=0,0,1)</f>
        <v>0</v>
      </c>
      <c r="H137">
        <v>0</v>
      </c>
      <c r="I137" t="s">
        <v>8367</v>
      </c>
    </row>
    <row r="138" spans="1:9" x14ac:dyDescent="0.25">
      <c r="A138" t="s">
        <v>2</v>
      </c>
      <c r="B138" t="s">
        <v>4576</v>
      </c>
      <c r="C138" t="s">
        <v>2</v>
      </c>
      <c r="D138" t="s">
        <v>11</v>
      </c>
      <c r="E138" t="s">
        <v>2</v>
      </c>
      <c r="F138" s="1" t="s">
        <v>4577</v>
      </c>
      <c r="G138" s="3">
        <f>IF(COUNTIF(UDE_Truth[Name],UDE_Found[[#This Row],[Name]])=0,0,1)</f>
        <v>1</v>
      </c>
      <c r="H138">
        <v>1</v>
      </c>
    </row>
    <row r="139" spans="1:9" x14ac:dyDescent="0.25">
      <c r="A139" t="s">
        <v>191</v>
      </c>
      <c r="B139" t="s">
        <v>4578</v>
      </c>
      <c r="C139" t="s">
        <v>2</v>
      </c>
      <c r="D139" t="s">
        <v>11</v>
      </c>
      <c r="E139" t="s">
        <v>2</v>
      </c>
      <c r="F139" s="1" t="s">
        <v>4404</v>
      </c>
      <c r="G139" s="3">
        <f>IF(COUNTIF(UDE_Truth[Name],UDE_Found[[#This Row],[Name]])=0,0,1)</f>
        <v>0</v>
      </c>
      <c r="H139">
        <v>1</v>
      </c>
    </row>
    <row r="140" spans="1:9" x14ac:dyDescent="0.25">
      <c r="A140" t="s">
        <v>2</v>
      </c>
      <c r="B140" t="s">
        <v>4579</v>
      </c>
      <c r="C140" t="s">
        <v>2</v>
      </c>
      <c r="D140" t="s">
        <v>11</v>
      </c>
      <c r="E140" t="s">
        <v>2</v>
      </c>
      <c r="F140" s="1" t="s">
        <v>4580</v>
      </c>
      <c r="G140" s="3">
        <f>IF(COUNTIF(UDE_Truth[Name],UDE_Found[[#This Row],[Name]])=0,0,1)</f>
        <v>0</v>
      </c>
      <c r="H140">
        <v>1</v>
      </c>
    </row>
    <row r="141" spans="1:9" x14ac:dyDescent="0.25">
      <c r="A141" t="s">
        <v>0</v>
      </c>
      <c r="B141" t="s">
        <v>4581</v>
      </c>
      <c r="C141" t="s">
        <v>4582</v>
      </c>
      <c r="D141" t="s">
        <v>11</v>
      </c>
      <c r="E141" t="s">
        <v>2</v>
      </c>
      <c r="F141" s="1" t="s">
        <v>4583</v>
      </c>
      <c r="G141" s="3">
        <f>IF(COUNTIF(UDE_Truth[Name],UDE_Found[[#This Row],[Name]])=0,0,1)</f>
        <v>0</v>
      </c>
      <c r="H141">
        <v>1</v>
      </c>
    </row>
    <row r="142" spans="1:9" x14ac:dyDescent="0.25">
      <c r="A142" t="s">
        <v>2</v>
      </c>
      <c r="B142" t="s">
        <v>4584</v>
      </c>
      <c r="C142" t="s">
        <v>2</v>
      </c>
      <c r="D142" t="s">
        <v>11</v>
      </c>
      <c r="E142" t="s">
        <v>2</v>
      </c>
      <c r="F142" s="1" t="s">
        <v>4574</v>
      </c>
      <c r="G142" s="3">
        <f>IF(COUNTIF(UDE_Truth[Name],UDE_Found[[#This Row],[Name]])=0,0,1)</f>
        <v>0</v>
      </c>
      <c r="H142">
        <v>1</v>
      </c>
    </row>
    <row r="143" spans="1:9" x14ac:dyDescent="0.25">
      <c r="A143" t="s">
        <v>0</v>
      </c>
      <c r="B143" t="s">
        <v>4585</v>
      </c>
      <c r="C143" t="s">
        <v>4586</v>
      </c>
      <c r="D143" t="s">
        <v>11</v>
      </c>
      <c r="E143" t="s">
        <v>2</v>
      </c>
      <c r="F143" s="1" t="s">
        <v>4302</v>
      </c>
      <c r="G143" s="3">
        <f>IF(COUNTIF(UDE_Truth[Name],UDE_Found[[#This Row],[Name]])=0,0,1)</f>
        <v>0</v>
      </c>
      <c r="H143">
        <v>1</v>
      </c>
    </row>
    <row r="144" spans="1:9" x14ac:dyDescent="0.25">
      <c r="A144" t="s">
        <v>2</v>
      </c>
      <c r="B144" t="s">
        <v>4587</v>
      </c>
      <c r="C144" t="s">
        <v>2</v>
      </c>
      <c r="D144" t="s">
        <v>11</v>
      </c>
      <c r="E144" s="1" t="s">
        <v>4588</v>
      </c>
      <c r="F144" s="1" t="s">
        <v>4589</v>
      </c>
      <c r="G144" s="3">
        <f>IF(COUNTIF(UDE_Truth[Name],UDE_Found[[#This Row],[Name]])=0,0,1)</f>
        <v>1</v>
      </c>
      <c r="H144">
        <v>1</v>
      </c>
    </row>
    <row r="145" spans="1:9" x14ac:dyDescent="0.25">
      <c r="A145" t="s">
        <v>2</v>
      </c>
      <c r="B145" t="s">
        <v>4590</v>
      </c>
      <c r="C145" t="s">
        <v>2</v>
      </c>
      <c r="D145" t="s">
        <v>11</v>
      </c>
      <c r="E145" t="s">
        <v>2</v>
      </c>
      <c r="F145" s="1" t="s">
        <v>4591</v>
      </c>
      <c r="G145" s="3">
        <f>IF(COUNTIF(UDE_Truth[Name],UDE_Found[[#This Row],[Name]])=0,0,1)</f>
        <v>0</v>
      </c>
      <c r="H145">
        <v>1</v>
      </c>
    </row>
    <row r="146" spans="1:9" x14ac:dyDescent="0.25">
      <c r="A146" t="s">
        <v>2</v>
      </c>
      <c r="B146" t="s">
        <v>4592</v>
      </c>
      <c r="C146" t="s">
        <v>2</v>
      </c>
      <c r="D146" t="s">
        <v>11</v>
      </c>
      <c r="E146" t="s">
        <v>2</v>
      </c>
      <c r="F146" s="1" t="s">
        <v>4383</v>
      </c>
      <c r="G146" s="3">
        <f>IF(COUNTIF(UDE_Truth[Name],UDE_Found[[#This Row],[Name]])=0,0,1)</f>
        <v>0</v>
      </c>
      <c r="H146">
        <v>1</v>
      </c>
    </row>
    <row r="147" spans="1:9" x14ac:dyDescent="0.25">
      <c r="A147" t="s">
        <v>0</v>
      </c>
      <c r="B147" t="s">
        <v>8517</v>
      </c>
      <c r="C147" t="s">
        <v>2</v>
      </c>
      <c r="D147" t="s">
        <v>11</v>
      </c>
      <c r="E147" s="1" t="s">
        <v>4593</v>
      </c>
      <c r="F147" s="1" t="s">
        <v>4284</v>
      </c>
      <c r="G147" s="3">
        <f>IF(COUNTIF(UDE_Truth[Name],UDE_Found[[#This Row],[Name]])=0,0,1)</f>
        <v>0</v>
      </c>
      <c r="H147">
        <v>1</v>
      </c>
      <c r="I147" t="s">
        <v>8518</v>
      </c>
    </row>
    <row r="148" spans="1:9" x14ac:dyDescent="0.25">
      <c r="A148" t="s">
        <v>2</v>
      </c>
      <c r="B148" t="s">
        <v>4594</v>
      </c>
      <c r="C148" t="s">
        <v>2</v>
      </c>
      <c r="D148" t="s">
        <v>11</v>
      </c>
      <c r="E148" t="s">
        <v>2</v>
      </c>
      <c r="F148" s="1" t="s">
        <v>4595</v>
      </c>
      <c r="G148" s="3">
        <f>IF(COUNTIF(UDE_Truth[Name],UDE_Found[[#This Row],[Name]])=0,0,1)</f>
        <v>0</v>
      </c>
      <c r="H148">
        <v>1</v>
      </c>
    </row>
    <row r="149" spans="1:9" x14ac:dyDescent="0.25">
      <c r="A149" t="s">
        <v>2</v>
      </c>
      <c r="B149" t="s">
        <v>4596</v>
      </c>
      <c r="C149" t="s">
        <v>4597</v>
      </c>
      <c r="D149" t="s">
        <v>3</v>
      </c>
      <c r="E149" s="1" t="s">
        <v>4598</v>
      </c>
      <c r="F149" s="1" t="s">
        <v>4402</v>
      </c>
      <c r="G149" s="3">
        <f>IF(COUNTIF(UDE_Truth[Name],UDE_Found[[#This Row],[Name]])=0,0,1)</f>
        <v>0</v>
      </c>
      <c r="H149">
        <v>1</v>
      </c>
    </row>
    <row r="150" spans="1:9" x14ac:dyDescent="0.25">
      <c r="A150" t="s">
        <v>2</v>
      </c>
      <c r="B150" t="s">
        <v>4599</v>
      </c>
      <c r="C150" t="s">
        <v>4600</v>
      </c>
      <c r="D150" t="s">
        <v>11</v>
      </c>
      <c r="E150" s="1" t="s">
        <v>4601</v>
      </c>
      <c r="F150" s="1" t="s">
        <v>4522</v>
      </c>
      <c r="G150" s="3">
        <f>IF(COUNTIF(UDE_Truth[Name],UDE_Found[[#This Row],[Name]])=0,0,1)</f>
        <v>1</v>
      </c>
      <c r="H150">
        <v>1</v>
      </c>
    </row>
    <row r="151" spans="1:9" x14ac:dyDescent="0.25">
      <c r="A151" t="s">
        <v>2</v>
      </c>
      <c r="B151" t="s">
        <v>4602</v>
      </c>
      <c r="C151" t="s">
        <v>2</v>
      </c>
      <c r="D151" t="s">
        <v>11</v>
      </c>
      <c r="E151" t="s">
        <v>2</v>
      </c>
      <c r="F151" s="1" t="s">
        <v>4292</v>
      </c>
      <c r="G151" s="3">
        <f>IF(COUNTIF(UDE_Truth[Name],UDE_Found[[#This Row],[Name]])=0,0,1)</f>
        <v>0</v>
      </c>
      <c r="H151">
        <v>1</v>
      </c>
    </row>
    <row r="152" spans="1:9" x14ac:dyDescent="0.25">
      <c r="A152" t="s">
        <v>2</v>
      </c>
      <c r="B152" t="s">
        <v>4603</v>
      </c>
      <c r="C152" t="s">
        <v>2</v>
      </c>
      <c r="D152" t="s">
        <v>11</v>
      </c>
      <c r="E152" t="s">
        <v>2</v>
      </c>
      <c r="F152" s="1" t="s">
        <v>4604</v>
      </c>
      <c r="G152" s="3">
        <f>IF(COUNTIF(UDE_Truth[Name],UDE_Found[[#This Row],[Name]])=0,0,1)</f>
        <v>0</v>
      </c>
      <c r="H152">
        <v>1</v>
      </c>
    </row>
    <row r="153" spans="1:9" x14ac:dyDescent="0.25">
      <c r="A153" t="s">
        <v>0</v>
      </c>
      <c r="B153" t="s">
        <v>4605</v>
      </c>
      <c r="C153" t="s">
        <v>2</v>
      </c>
      <c r="D153" t="s">
        <v>11</v>
      </c>
      <c r="E153" t="s">
        <v>2</v>
      </c>
      <c r="F153" s="1" t="s">
        <v>4606</v>
      </c>
      <c r="G153" s="3">
        <f>IF(COUNTIF(UDE_Truth[Name],UDE_Found[[#This Row],[Name]])=0,0,1)</f>
        <v>0</v>
      </c>
      <c r="H153">
        <v>1</v>
      </c>
    </row>
    <row r="154" spans="1:9" x14ac:dyDescent="0.25">
      <c r="A154" t="s">
        <v>2</v>
      </c>
      <c r="B154" t="s">
        <v>4607</v>
      </c>
      <c r="C154" t="s">
        <v>2</v>
      </c>
      <c r="D154" t="s">
        <v>11</v>
      </c>
      <c r="E154" t="s">
        <v>2</v>
      </c>
      <c r="F154" s="1" t="s">
        <v>4608</v>
      </c>
      <c r="G154" s="3">
        <f>IF(COUNTIF(UDE_Truth[Name],UDE_Found[[#This Row],[Name]])=0,0,1)</f>
        <v>0</v>
      </c>
      <c r="H154">
        <v>1</v>
      </c>
    </row>
    <row r="155" spans="1:9" x14ac:dyDescent="0.25">
      <c r="A155" t="s">
        <v>2</v>
      </c>
      <c r="B155" t="s">
        <v>4609</v>
      </c>
      <c r="C155" t="s">
        <v>2</v>
      </c>
      <c r="D155" t="s">
        <v>11</v>
      </c>
      <c r="E155" t="s">
        <v>2</v>
      </c>
      <c r="F155" s="1" t="s">
        <v>4610</v>
      </c>
      <c r="G155" s="3">
        <f>IF(COUNTIF(UDE_Truth[Name],UDE_Found[[#This Row],[Name]])=0,0,1)</f>
        <v>0</v>
      </c>
      <c r="H155">
        <v>1</v>
      </c>
    </row>
    <row r="156" spans="1:9" x14ac:dyDescent="0.25">
      <c r="A156" t="s">
        <v>0</v>
      </c>
      <c r="B156" t="s">
        <v>4611</v>
      </c>
      <c r="C156" t="s">
        <v>2</v>
      </c>
      <c r="D156" t="s">
        <v>11</v>
      </c>
      <c r="E156" t="s">
        <v>2</v>
      </c>
      <c r="F156" s="1" t="s">
        <v>4465</v>
      </c>
      <c r="G156" s="3">
        <f>IF(COUNTIF(UDE_Truth[Name],UDE_Found[[#This Row],[Name]])=0,0,1)</f>
        <v>0</v>
      </c>
      <c r="H156">
        <v>1</v>
      </c>
    </row>
    <row r="157" spans="1:9" x14ac:dyDescent="0.25">
      <c r="A157" t="s">
        <v>2</v>
      </c>
      <c r="B157" t="s">
        <v>4612</v>
      </c>
      <c r="C157" t="s">
        <v>2</v>
      </c>
      <c r="D157" t="s">
        <v>11</v>
      </c>
      <c r="E157" s="1" t="s">
        <v>4613</v>
      </c>
      <c r="F157" s="1" t="s">
        <v>4614</v>
      </c>
      <c r="G157" s="3">
        <f>IF(COUNTIF(UDE_Truth[Name],UDE_Found[[#This Row],[Name]])=0,0,1)</f>
        <v>1</v>
      </c>
      <c r="H157">
        <v>1</v>
      </c>
    </row>
    <row r="158" spans="1:9" x14ac:dyDescent="0.25">
      <c r="A158" t="s">
        <v>2</v>
      </c>
      <c r="B158" t="s">
        <v>4615</v>
      </c>
      <c r="C158" t="s">
        <v>2</v>
      </c>
      <c r="D158" t="s">
        <v>11</v>
      </c>
      <c r="E158" t="s">
        <v>2</v>
      </c>
      <c r="F158" s="1" t="s">
        <v>4616</v>
      </c>
      <c r="G158" s="3">
        <f>IF(COUNTIF(UDE_Truth[Name],UDE_Found[[#This Row],[Name]])=0,0,1)</f>
        <v>0</v>
      </c>
      <c r="H158">
        <v>1</v>
      </c>
    </row>
    <row r="159" spans="1:9" x14ac:dyDescent="0.25">
      <c r="A159" t="s">
        <v>2</v>
      </c>
      <c r="B159" t="s">
        <v>4617</v>
      </c>
      <c r="C159" t="s">
        <v>2</v>
      </c>
      <c r="D159" t="s">
        <v>11</v>
      </c>
      <c r="E159" t="s">
        <v>2</v>
      </c>
      <c r="F159" s="1" t="s">
        <v>4618</v>
      </c>
      <c r="G159" s="3">
        <f>IF(COUNTIF(UDE_Truth[Name],UDE_Found[[#This Row],[Name]])=0,0,1)</f>
        <v>1</v>
      </c>
      <c r="H159">
        <v>1</v>
      </c>
    </row>
    <row r="160" spans="1:9" x14ac:dyDescent="0.25">
      <c r="A160" t="s">
        <v>2</v>
      </c>
      <c r="B160" t="s">
        <v>4619</v>
      </c>
      <c r="C160" t="s">
        <v>2</v>
      </c>
      <c r="D160" t="s">
        <v>11</v>
      </c>
      <c r="E160" t="s">
        <v>2</v>
      </c>
      <c r="F160" s="1" t="s">
        <v>4292</v>
      </c>
      <c r="G160" s="3">
        <f>IF(COUNTIF(UDE_Truth[Name],UDE_Found[[#This Row],[Name]])=0,0,1)</f>
        <v>0</v>
      </c>
      <c r="H160">
        <v>1</v>
      </c>
    </row>
    <row r="161" spans="1:8" x14ac:dyDescent="0.25">
      <c r="A161" t="s">
        <v>2</v>
      </c>
      <c r="B161" t="s">
        <v>4620</v>
      </c>
      <c r="C161" t="s">
        <v>4621</v>
      </c>
      <c r="D161" t="s">
        <v>3</v>
      </c>
      <c r="E161" s="1" t="s">
        <v>4622</v>
      </c>
      <c r="F161" s="1" t="s">
        <v>4623</v>
      </c>
      <c r="G161" s="3">
        <f>IF(COUNTIF(UDE_Truth[Name],UDE_Found[[#This Row],[Name]])=0,0,1)</f>
        <v>0</v>
      </c>
      <c r="H161">
        <v>1</v>
      </c>
    </row>
    <row r="162" spans="1:8" x14ac:dyDescent="0.25">
      <c r="A162" t="s">
        <v>0</v>
      </c>
      <c r="B162" t="s">
        <v>339</v>
      </c>
      <c r="C162" t="s">
        <v>2</v>
      </c>
      <c r="D162" t="s">
        <v>11</v>
      </c>
      <c r="E162" t="s">
        <v>2</v>
      </c>
      <c r="F162" s="1" t="s">
        <v>4624</v>
      </c>
      <c r="G162" s="3">
        <f>IF(COUNTIF(UDE_Truth[Name],UDE_Found[[#This Row],[Name]])=0,0,1)</f>
        <v>0</v>
      </c>
      <c r="H162">
        <v>1</v>
      </c>
    </row>
    <row r="163" spans="1:8" x14ac:dyDescent="0.25">
      <c r="A163" t="s">
        <v>2</v>
      </c>
      <c r="B163" t="s">
        <v>4625</v>
      </c>
      <c r="C163" t="s">
        <v>4626</v>
      </c>
      <c r="D163" t="s">
        <v>3</v>
      </c>
      <c r="E163" t="s">
        <v>2</v>
      </c>
      <c r="F163" s="1" t="s">
        <v>4374</v>
      </c>
      <c r="G163" s="3">
        <f>IF(COUNTIF(UDE_Truth[Name],UDE_Found[[#This Row],[Name]])=0,0,1)</f>
        <v>0</v>
      </c>
      <c r="H163">
        <v>1</v>
      </c>
    </row>
    <row r="164" spans="1:8" x14ac:dyDescent="0.25">
      <c r="A164" t="s">
        <v>2</v>
      </c>
      <c r="B164" t="s">
        <v>4627</v>
      </c>
      <c r="C164" t="s">
        <v>4628</v>
      </c>
      <c r="D164" t="s">
        <v>3</v>
      </c>
      <c r="E164" s="1" t="s">
        <v>4629</v>
      </c>
      <c r="F164" s="1" t="s">
        <v>4630</v>
      </c>
      <c r="G164" s="3">
        <f>IF(COUNTIF(UDE_Truth[Name],UDE_Found[[#This Row],[Name]])=0,0,1)</f>
        <v>1</v>
      </c>
      <c r="H164">
        <v>1</v>
      </c>
    </row>
    <row r="165" spans="1:8" x14ac:dyDescent="0.25">
      <c r="A165" t="s">
        <v>2</v>
      </c>
      <c r="B165" t="s">
        <v>4631</v>
      </c>
      <c r="C165" t="s">
        <v>2</v>
      </c>
      <c r="D165" t="s">
        <v>11</v>
      </c>
      <c r="F165" s="1" t="s">
        <v>4632</v>
      </c>
      <c r="G165" s="3">
        <f>IF(COUNTIF(UDE_Truth[Name],UDE_Found[[#This Row],[Name]])=0,0,1)</f>
        <v>0</v>
      </c>
      <c r="H165">
        <v>1</v>
      </c>
    </row>
    <row r="166" spans="1:8" x14ac:dyDescent="0.25">
      <c r="A166" t="s">
        <v>2</v>
      </c>
      <c r="B166" t="s">
        <v>4633</v>
      </c>
      <c r="C166" t="s">
        <v>2</v>
      </c>
      <c r="D166" t="s">
        <v>11</v>
      </c>
      <c r="E166" s="1" t="s">
        <v>4634</v>
      </c>
      <c r="F166" s="1" t="s">
        <v>4353</v>
      </c>
      <c r="G166" s="3">
        <f>IF(COUNTIF(UDE_Truth[Name],UDE_Found[[#This Row],[Name]])=0,0,1)</f>
        <v>1</v>
      </c>
      <c r="H166">
        <v>1</v>
      </c>
    </row>
    <row r="167" spans="1:8" x14ac:dyDescent="0.25">
      <c r="A167" t="s">
        <v>36</v>
      </c>
      <c r="B167" t="s">
        <v>4635</v>
      </c>
      <c r="C167" t="s">
        <v>2</v>
      </c>
      <c r="D167" t="s">
        <v>11</v>
      </c>
      <c r="E167" t="s">
        <v>2</v>
      </c>
      <c r="F167" s="1" t="s">
        <v>4636</v>
      </c>
      <c r="G167" s="3">
        <f>IF(COUNTIF(UDE_Truth[Name],UDE_Found[[#This Row],[Name]])=0,0,1)</f>
        <v>0</v>
      </c>
      <c r="H167">
        <v>1</v>
      </c>
    </row>
    <row r="168" spans="1:8" x14ac:dyDescent="0.25">
      <c r="A168" t="s">
        <v>2</v>
      </c>
      <c r="B168" t="s">
        <v>4637</v>
      </c>
      <c r="C168" t="s">
        <v>2</v>
      </c>
      <c r="D168" t="s">
        <v>11</v>
      </c>
      <c r="E168" s="1" t="s">
        <v>4638</v>
      </c>
      <c r="F168" s="1" t="s">
        <v>4353</v>
      </c>
      <c r="G168" s="3">
        <f>IF(COUNTIF(UDE_Truth[Name],UDE_Found[[#This Row],[Name]])=0,0,1)</f>
        <v>0</v>
      </c>
      <c r="H168">
        <v>1</v>
      </c>
    </row>
    <row r="169" spans="1:8" x14ac:dyDescent="0.25">
      <c r="A169" t="s">
        <v>36</v>
      </c>
      <c r="B169" t="s">
        <v>4639</v>
      </c>
      <c r="C169" t="s">
        <v>2</v>
      </c>
      <c r="D169" t="s">
        <v>11</v>
      </c>
      <c r="E169" s="1" t="s">
        <v>4640</v>
      </c>
      <c r="F169" s="1" t="s">
        <v>4641</v>
      </c>
      <c r="G169" s="3">
        <f>IF(COUNTIF(UDE_Truth[Name],UDE_Found[[#This Row],[Name]])=0,0,1)</f>
        <v>1</v>
      </c>
      <c r="H169">
        <v>1</v>
      </c>
    </row>
    <row r="170" spans="1:8" x14ac:dyDescent="0.25">
      <c r="A170" t="s">
        <v>2</v>
      </c>
      <c r="B170" t="s">
        <v>4642</v>
      </c>
      <c r="C170" t="s">
        <v>2</v>
      </c>
      <c r="D170" t="s">
        <v>11</v>
      </c>
      <c r="F170" s="1" t="s">
        <v>4643</v>
      </c>
      <c r="G170" s="3">
        <f>IF(COUNTIF(UDE_Truth[Name],UDE_Found[[#This Row],[Name]])=0,0,1)</f>
        <v>0</v>
      </c>
      <c r="H170">
        <v>1</v>
      </c>
    </row>
    <row r="171" spans="1:8" x14ac:dyDescent="0.25">
      <c r="A171" t="s">
        <v>2</v>
      </c>
      <c r="B171" t="s">
        <v>4644</v>
      </c>
      <c r="C171" t="s">
        <v>2</v>
      </c>
      <c r="D171" t="s">
        <v>11</v>
      </c>
      <c r="E171" s="1" t="s">
        <v>4645</v>
      </c>
      <c r="F171" s="1" t="s">
        <v>4287</v>
      </c>
      <c r="G171" s="3">
        <f>IF(COUNTIF(UDE_Truth[Name],UDE_Found[[#This Row],[Name]])=0,0,1)</f>
        <v>0</v>
      </c>
      <c r="H171">
        <v>1</v>
      </c>
    </row>
    <row r="172" spans="1:8" x14ac:dyDescent="0.25">
      <c r="A172" t="s">
        <v>354</v>
      </c>
      <c r="B172" t="s">
        <v>4646</v>
      </c>
      <c r="C172" t="s">
        <v>2</v>
      </c>
      <c r="D172" t="s">
        <v>11</v>
      </c>
      <c r="E172" s="1" t="s">
        <v>4647</v>
      </c>
      <c r="F172" s="1" t="s">
        <v>4287</v>
      </c>
      <c r="G172" s="3">
        <f>IF(COUNTIF(UDE_Truth[Name],UDE_Found[[#This Row],[Name]])=0,0,1)</f>
        <v>0</v>
      </c>
      <c r="H172">
        <v>1</v>
      </c>
    </row>
    <row r="173" spans="1:8" x14ac:dyDescent="0.25">
      <c r="A173" t="s">
        <v>2</v>
      </c>
      <c r="B173" t="s">
        <v>4648</v>
      </c>
      <c r="C173" t="s">
        <v>4649</v>
      </c>
      <c r="D173" t="s">
        <v>11</v>
      </c>
      <c r="E173" s="1" t="s">
        <v>8114</v>
      </c>
      <c r="F173" s="1" t="s">
        <v>4650</v>
      </c>
      <c r="G173" s="3">
        <f>IF(COUNTIF(UDE_Truth[Name],UDE_Found[[#This Row],[Name]])=0,0,1)</f>
        <v>1</v>
      </c>
      <c r="H173">
        <v>1</v>
      </c>
    </row>
    <row r="174" spans="1:8" x14ac:dyDescent="0.25">
      <c r="A174" t="s">
        <v>2</v>
      </c>
      <c r="B174" t="s">
        <v>4651</v>
      </c>
      <c r="C174" t="s">
        <v>2</v>
      </c>
      <c r="D174" t="s">
        <v>11</v>
      </c>
      <c r="E174" s="1" t="s">
        <v>4652</v>
      </c>
      <c r="F174" s="1" t="s">
        <v>4653</v>
      </c>
      <c r="G174" s="3">
        <f>IF(COUNTIF(UDE_Truth[Name],UDE_Found[[#This Row],[Name]])=0,0,1)</f>
        <v>1</v>
      </c>
      <c r="H174">
        <v>1</v>
      </c>
    </row>
    <row r="175" spans="1:8" x14ac:dyDescent="0.25">
      <c r="A175" t="s">
        <v>2</v>
      </c>
      <c r="B175" t="s">
        <v>4654</v>
      </c>
      <c r="C175" t="s">
        <v>2</v>
      </c>
      <c r="D175" t="s">
        <v>11</v>
      </c>
      <c r="F175" s="1" t="s">
        <v>4655</v>
      </c>
      <c r="G175" s="3">
        <f>IF(COUNTIF(UDE_Truth[Name],UDE_Found[[#This Row],[Name]])=0,0,1)</f>
        <v>0</v>
      </c>
      <c r="H175">
        <v>1</v>
      </c>
    </row>
    <row r="176" spans="1:8" x14ac:dyDescent="0.25">
      <c r="A176" t="s">
        <v>2</v>
      </c>
      <c r="B176" t="s">
        <v>4656</v>
      </c>
      <c r="C176" t="s">
        <v>2</v>
      </c>
      <c r="D176" t="s">
        <v>11</v>
      </c>
      <c r="E176" t="s">
        <v>2</v>
      </c>
      <c r="F176" s="1" t="s">
        <v>4655</v>
      </c>
      <c r="G176" s="3">
        <f>IF(COUNTIF(UDE_Truth[Name],UDE_Found[[#This Row],[Name]])=0,0,1)</f>
        <v>0</v>
      </c>
      <c r="H176">
        <v>1</v>
      </c>
    </row>
    <row r="177" spans="1:8" x14ac:dyDescent="0.25">
      <c r="A177" t="s">
        <v>2</v>
      </c>
      <c r="B177" t="s">
        <v>4657</v>
      </c>
      <c r="C177" t="s">
        <v>4658</v>
      </c>
      <c r="D177" t="s">
        <v>11</v>
      </c>
      <c r="E177" t="s">
        <v>2</v>
      </c>
      <c r="F177" s="1" t="s">
        <v>4659</v>
      </c>
      <c r="G177" s="3">
        <f>IF(COUNTIF(UDE_Truth[Name],UDE_Found[[#This Row],[Name]])=0,0,1)</f>
        <v>1</v>
      </c>
      <c r="H177">
        <v>1</v>
      </c>
    </row>
    <row r="178" spans="1:8" x14ac:dyDescent="0.25">
      <c r="A178" t="s">
        <v>2</v>
      </c>
      <c r="B178" t="s">
        <v>4660</v>
      </c>
      <c r="C178" t="s">
        <v>4661</v>
      </c>
      <c r="D178" t="s">
        <v>11</v>
      </c>
      <c r="E178" t="s">
        <v>2</v>
      </c>
      <c r="F178" s="1" t="s">
        <v>4662</v>
      </c>
      <c r="G178" s="3">
        <f>IF(COUNTIF(UDE_Truth[Name],UDE_Found[[#This Row],[Name]])=0,0,1)</f>
        <v>1</v>
      </c>
      <c r="H178">
        <v>1</v>
      </c>
    </row>
    <row r="179" spans="1:8" x14ac:dyDescent="0.25">
      <c r="A179" t="s">
        <v>191</v>
      </c>
      <c r="B179" t="s">
        <v>4663</v>
      </c>
      <c r="C179" t="s">
        <v>4664</v>
      </c>
      <c r="D179" t="s">
        <v>11</v>
      </c>
      <c r="E179" s="1" t="s">
        <v>4665</v>
      </c>
      <c r="F179" s="1" t="s">
        <v>4468</v>
      </c>
      <c r="G179" s="3">
        <f>IF(COUNTIF(UDE_Truth[Name],UDE_Found[[#This Row],[Name]])=0,0,1)</f>
        <v>1</v>
      </c>
      <c r="H179">
        <v>1</v>
      </c>
    </row>
    <row r="180" spans="1:8" x14ac:dyDescent="0.25">
      <c r="A180" t="s">
        <v>0</v>
      </c>
      <c r="B180" t="s">
        <v>4666</v>
      </c>
      <c r="C180" t="s">
        <v>2</v>
      </c>
      <c r="D180" t="s">
        <v>11</v>
      </c>
      <c r="F180" s="1" t="s">
        <v>4667</v>
      </c>
      <c r="G180" s="3">
        <f>IF(COUNTIF(UDE_Truth[Name],UDE_Found[[#This Row],[Name]])=0,0,1)</f>
        <v>0</v>
      </c>
      <c r="H180">
        <v>1</v>
      </c>
    </row>
    <row r="181" spans="1:8" x14ac:dyDescent="0.25">
      <c r="A181" t="s">
        <v>2</v>
      </c>
      <c r="B181" t="s">
        <v>4668</v>
      </c>
      <c r="C181" t="s">
        <v>4669</v>
      </c>
      <c r="D181" t="s">
        <v>11</v>
      </c>
      <c r="E181" t="s">
        <v>2</v>
      </c>
      <c r="F181" s="1" t="s">
        <v>4454</v>
      </c>
      <c r="G181" s="3">
        <f>IF(COUNTIF(UDE_Truth[Name],UDE_Found[[#This Row],[Name]])=0,0,1)</f>
        <v>0</v>
      </c>
      <c r="H181">
        <v>1</v>
      </c>
    </row>
    <row r="182" spans="1:8" x14ac:dyDescent="0.25">
      <c r="A182" t="s">
        <v>152</v>
      </c>
      <c r="B182" t="s">
        <v>4670</v>
      </c>
      <c r="C182" t="s">
        <v>2</v>
      </c>
      <c r="D182" t="s">
        <v>11</v>
      </c>
      <c r="E182" t="s">
        <v>2</v>
      </c>
      <c r="F182" s="1" t="s">
        <v>4671</v>
      </c>
      <c r="G182" s="3">
        <f>IF(COUNTIF(UDE_Truth[Name],UDE_Found[[#This Row],[Name]])=0,0,1)</f>
        <v>1</v>
      </c>
      <c r="H182">
        <v>1</v>
      </c>
    </row>
    <row r="183" spans="1:8" x14ac:dyDescent="0.25">
      <c r="A183" t="s">
        <v>0</v>
      </c>
      <c r="B183" t="s">
        <v>4672</v>
      </c>
      <c r="C183" t="s">
        <v>2</v>
      </c>
      <c r="D183" t="s">
        <v>11</v>
      </c>
      <c r="E183" s="1" t="s">
        <v>4673</v>
      </c>
      <c r="F183" s="1" t="s">
        <v>4674</v>
      </c>
      <c r="G183" s="3">
        <f>IF(COUNTIF(UDE_Truth[Name],UDE_Found[[#This Row],[Name]])=0,0,1)</f>
        <v>0</v>
      </c>
      <c r="H183">
        <v>1</v>
      </c>
    </row>
    <row r="184" spans="1:8" x14ac:dyDescent="0.25">
      <c r="A184" t="s">
        <v>4675</v>
      </c>
      <c r="B184" t="s">
        <v>4676</v>
      </c>
      <c r="C184" t="s">
        <v>2</v>
      </c>
      <c r="D184" t="s">
        <v>11</v>
      </c>
      <c r="E184" t="s">
        <v>2</v>
      </c>
      <c r="F184" s="1" t="s">
        <v>4677</v>
      </c>
      <c r="G184" s="3">
        <f>IF(COUNTIF(UDE_Truth[Name],UDE_Found[[#This Row],[Name]])=0,0,1)</f>
        <v>0</v>
      </c>
      <c r="H184">
        <v>1</v>
      </c>
    </row>
    <row r="185" spans="1:8" x14ac:dyDescent="0.25">
      <c r="A185" t="s">
        <v>2</v>
      </c>
      <c r="B185" t="s">
        <v>4678</v>
      </c>
      <c r="C185" t="s">
        <v>2</v>
      </c>
      <c r="D185" t="s">
        <v>11</v>
      </c>
      <c r="E185" s="1" t="s">
        <v>4679</v>
      </c>
      <c r="F185" s="1" t="s">
        <v>4324</v>
      </c>
      <c r="G185" s="3">
        <f>IF(COUNTIF(UDE_Truth[Name],UDE_Found[[#This Row],[Name]])=0,0,1)</f>
        <v>1</v>
      </c>
      <c r="H185">
        <v>1</v>
      </c>
    </row>
    <row r="186" spans="1:8" x14ac:dyDescent="0.25">
      <c r="A186" t="s">
        <v>2</v>
      </c>
      <c r="B186" t="s">
        <v>4680</v>
      </c>
      <c r="C186" t="s">
        <v>2</v>
      </c>
      <c r="D186" t="s">
        <v>11</v>
      </c>
      <c r="E186" t="s">
        <v>2</v>
      </c>
      <c r="F186" s="1" t="s">
        <v>4681</v>
      </c>
      <c r="G186" s="3">
        <f>IF(COUNTIF(UDE_Truth[Name],UDE_Found[[#This Row],[Name]])=0,0,1)</f>
        <v>0</v>
      </c>
      <c r="H186">
        <v>1</v>
      </c>
    </row>
    <row r="187" spans="1:8" x14ac:dyDescent="0.25">
      <c r="A187" t="s">
        <v>2</v>
      </c>
      <c r="B187" t="s">
        <v>4682</v>
      </c>
      <c r="C187" t="s">
        <v>2</v>
      </c>
      <c r="D187" t="s">
        <v>11</v>
      </c>
      <c r="E187" t="s">
        <v>2</v>
      </c>
      <c r="F187" s="1" t="s">
        <v>4683</v>
      </c>
      <c r="G187" s="3">
        <f>IF(COUNTIF(UDE_Truth[Name],UDE_Found[[#This Row],[Name]])=0,0,1)</f>
        <v>0</v>
      </c>
      <c r="H187">
        <v>1</v>
      </c>
    </row>
    <row r="188" spans="1:8" x14ac:dyDescent="0.25">
      <c r="A188" t="s">
        <v>2</v>
      </c>
      <c r="B188" t="s">
        <v>4684</v>
      </c>
      <c r="C188" t="s">
        <v>2</v>
      </c>
      <c r="D188" t="s">
        <v>11</v>
      </c>
      <c r="E188" t="s">
        <v>2</v>
      </c>
      <c r="F188" s="1" t="s">
        <v>4685</v>
      </c>
      <c r="G188" s="3">
        <f>IF(COUNTIF(UDE_Truth[Name],UDE_Found[[#This Row],[Name]])=0,0,1)</f>
        <v>0</v>
      </c>
      <c r="H188">
        <v>1</v>
      </c>
    </row>
    <row r="189" spans="1:8" x14ac:dyDescent="0.25">
      <c r="A189" t="s">
        <v>36</v>
      </c>
      <c r="B189" t="s">
        <v>4686</v>
      </c>
      <c r="C189" t="s">
        <v>2</v>
      </c>
      <c r="D189" t="s">
        <v>11</v>
      </c>
      <c r="E189" s="1" t="s">
        <v>4687</v>
      </c>
      <c r="F189" s="1" t="s">
        <v>4641</v>
      </c>
      <c r="G189" s="3">
        <f>IF(COUNTIF(UDE_Truth[Name],UDE_Found[[#This Row],[Name]])=0,0,1)</f>
        <v>0</v>
      </c>
      <c r="H189">
        <v>1</v>
      </c>
    </row>
    <row r="190" spans="1:8" x14ac:dyDescent="0.25">
      <c r="A190" t="s">
        <v>0</v>
      </c>
      <c r="B190" t="s">
        <v>4688</v>
      </c>
      <c r="C190" t="s">
        <v>4689</v>
      </c>
      <c r="D190" t="s">
        <v>11</v>
      </c>
      <c r="E190" t="s">
        <v>2</v>
      </c>
      <c r="F190" s="1" t="s">
        <v>4690</v>
      </c>
      <c r="G190" s="3">
        <f>IF(COUNTIF(UDE_Truth[Name],UDE_Found[[#This Row],[Name]])=0,0,1)</f>
        <v>1</v>
      </c>
      <c r="H190">
        <v>1</v>
      </c>
    </row>
    <row r="191" spans="1:8" x14ac:dyDescent="0.25">
      <c r="A191" t="s">
        <v>2</v>
      </c>
      <c r="B191" t="s">
        <v>4691</v>
      </c>
      <c r="C191" t="s">
        <v>4692</v>
      </c>
      <c r="D191" t="s">
        <v>11</v>
      </c>
      <c r="E191" t="s">
        <v>2</v>
      </c>
      <c r="F191" s="1" t="s">
        <v>4693</v>
      </c>
      <c r="G191" s="3">
        <f>IF(COUNTIF(UDE_Truth[Name],UDE_Found[[#This Row],[Name]])=0,0,1)</f>
        <v>0</v>
      </c>
      <c r="H191">
        <v>1</v>
      </c>
    </row>
    <row r="192" spans="1:8" x14ac:dyDescent="0.25">
      <c r="A192" t="s">
        <v>2</v>
      </c>
      <c r="B192" t="s">
        <v>4694</v>
      </c>
      <c r="C192" t="s">
        <v>2</v>
      </c>
      <c r="D192" t="s">
        <v>11</v>
      </c>
      <c r="E192" t="s">
        <v>2</v>
      </c>
      <c r="F192" s="1" t="s">
        <v>4695</v>
      </c>
      <c r="G192" s="3">
        <f>IF(COUNTIF(UDE_Truth[Name],UDE_Found[[#This Row],[Name]])=0,0,1)</f>
        <v>0</v>
      </c>
      <c r="H192">
        <v>1</v>
      </c>
    </row>
    <row r="193" spans="1:8" x14ac:dyDescent="0.25">
      <c r="A193" t="s">
        <v>36</v>
      </c>
      <c r="B193" t="s">
        <v>4696</v>
      </c>
      <c r="C193" t="s">
        <v>2</v>
      </c>
      <c r="D193" t="s">
        <v>11</v>
      </c>
      <c r="E193" s="1" t="s">
        <v>4697</v>
      </c>
      <c r="F193" s="1" t="s">
        <v>4698</v>
      </c>
      <c r="G193" s="3">
        <f>IF(COUNTIF(UDE_Truth[Name],UDE_Found[[#This Row],[Name]])=0,0,1)</f>
        <v>0</v>
      </c>
      <c r="H193">
        <v>1</v>
      </c>
    </row>
    <row r="194" spans="1:8" x14ac:dyDescent="0.25">
      <c r="A194" t="s">
        <v>2</v>
      </c>
      <c r="B194" t="s">
        <v>383</v>
      </c>
      <c r="C194" t="s">
        <v>4699</v>
      </c>
      <c r="D194" t="s">
        <v>11</v>
      </c>
      <c r="E194" s="1" t="s">
        <v>4700</v>
      </c>
      <c r="F194" s="1" t="s">
        <v>4701</v>
      </c>
      <c r="G194" s="3">
        <f>IF(COUNTIF(UDE_Truth[Name],UDE_Found[[#This Row],[Name]])=0,0,1)</f>
        <v>0</v>
      </c>
      <c r="H194">
        <v>1</v>
      </c>
    </row>
    <row r="195" spans="1:8" x14ac:dyDescent="0.25">
      <c r="A195" t="s">
        <v>2</v>
      </c>
      <c r="B195" t="s">
        <v>4702</v>
      </c>
      <c r="C195" t="s">
        <v>2</v>
      </c>
      <c r="D195" t="s">
        <v>11</v>
      </c>
      <c r="E195" t="s">
        <v>2</v>
      </c>
      <c r="F195" s="1" t="s">
        <v>4703</v>
      </c>
      <c r="G195" s="3">
        <f>IF(COUNTIF(UDE_Truth[Name],UDE_Found[[#This Row],[Name]])=0,0,1)</f>
        <v>0</v>
      </c>
      <c r="H195">
        <v>1</v>
      </c>
    </row>
    <row r="196" spans="1:8" x14ac:dyDescent="0.25">
      <c r="A196" t="s">
        <v>1569</v>
      </c>
      <c r="B196" t="s">
        <v>4704</v>
      </c>
      <c r="C196" t="s">
        <v>2</v>
      </c>
      <c r="D196" t="s">
        <v>11</v>
      </c>
      <c r="E196" t="s">
        <v>2</v>
      </c>
      <c r="F196" s="1" t="s">
        <v>4671</v>
      </c>
      <c r="G196" s="3">
        <f>IF(COUNTIF(UDE_Truth[Name],UDE_Found[[#This Row],[Name]])=0,0,1)</f>
        <v>0</v>
      </c>
      <c r="H196">
        <v>1</v>
      </c>
    </row>
    <row r="197" spans="1:8" x14ac:dyDescent="0.25">
      <c r="A197" t="s">
        <v>2</v>
      </c>
      <c r="B197" t="s">
        <v>4705</v>
      </c>
      <c r="C197" t="s">
        <v>2</v>
      </c>
      <c r="D197" t="s">
        <v>11</v>
      </c>
      <c r="E197" t="s">
        <v>2</v>
      </c>
      <c r="F197" s="1" t="s">
        <v>4606</v>
      </c>
      <c r="G197" s="3">
        <f>IF(COUNTIF(UDE_Truth[Name],UDE_Found[[#This Row],[Name]])=0,0,1)</f>
        <v>0</v>
      </c>
      <c r="H197">
        <v>1</v>
      </c>
    </row>
    <row r="198" spans="1:8" x14ac:dyDescent="0.25">
      <c r="A198" t="s">
        <v>0</v>
      </c>
      <c r="B198" t="s">
        <v>4706</v>
      </c>
      <c r="C198" t="s">
        <v>2</v>
      </c>
      <c r="D198" t="s">
        <v>11</v>
      </c>
      <c r="E198" t="s">
        <v>2</v>
      </c>
      <c r="F198" s="1" t="s">
        <v>4302</v>
      </c>
      <c r="G198" s="3">
        <f>IF(COUNTIF(UDE_Truth[Name],UDE_Found[[#This Row],[Name]])=0,0,1)</f>
        <v>0</v>
      </c>
      <c r="H198">
        <v>1</v>
      </c>
    </row>
    <row r="199" spans="1:8" x14ac:dyDescent="0.25">
      <c r="A199" t="s">
        <v>36</v>
      </c>
      <c r="B199" t="s">
        <v>4707</v>
      </c>
      <c r="C199" t="s">
        <v>4708</v>
      </c>
      <c r="D199" t="s">
        <v>11</v>
      </c>
      <c r="E199" s="1" t="s">
        <v>8115</v>
      </c>
      <c r="F199" s="1" t="s">
        <v>4709</v>
      </c>
      <c r="G199" s="3">
        <f>IF(COUNTIF(UDE_Truth[Name],UDE_Found[[#This Row],[Name]])=0,0,1)</f>
        <v>0</v>
      </c>
      <c r="H199">
        <v>1</v>
      </c>
    </row>
    <row r="200" spans="1:8" x14ac:dyDescent="0.25">
      <c r="A200" t="s">
        <v>2</v>
      </c>
      <c r="B200" t="s">
        <v>4710</v>
      </c>
      <c r="C200" t="s">
        <v>2</v>
      </c>
      <c r="D200" t="s">
        <v>11</v>
      </c>
      <c r="E200" t="s">
        <v>2</v>
      </c>
      <c r="F200" s="1" t="s">
        <v>4711</v>
      </c>
      <c r="G200" s="3">
        <f>IF(COUNTIF(UDE_Truth[Name],UDE_Found[[#This Row],[Name]])=0,0,1)</f>
        <v>0</v>
      </c>
      <c r="H200">
        <v>1</v>
      </c>
    </row>
    <row r="201" spans="1:8" x14ac:dyDescent="0.25">
      <c r="A201" t="s">
        <v>1569</v>
      </c>
      <c r="B201" t="s">
        <v>4712</v>
      </c>
      <c r="C201" t="s">
        <v>2</v>
      </c>
      <c r="D201" t="s">
        <v>11</v>
      </c>
      <c r="E201" s="1" t="s">
        <v>4713</v>
      </c>
      <c r="F201" s="1" t="s">
        <v>4714</v>
      </c>
      <c r="G201" s="3">
        <f>IF(COUNTIF(UDE_Truth[Name],UDE_Found[[#This Row],[Name]])=0,0,1)</f>
        <v>0</v>
      </c>
      <c r="H201">
        <v>1</v>
      </c>
    </row>
    <row r="202" spans="1:8" x14ac:dyDescent="0.25">
      <c r="A202" t="s">
        <v>2</v>
      </c>
      <c r="B202" t="s">
        <v>4715</v>
      </c>
      <c r="C202" t="s">
        <v>2</v>
      </c>
      <c r="D202" t="s">
        <v>11</v>
      </c>
      <c r="E202" s="1" t="s">
        <v>4716</v>
      </c>
      <c r="F202" s="1" t="s">
        <v>4717</v>
      </c>
      <c r="G202" s="3">
        <f>IF(COUNTIF(UDE_Truth[Name],UDE_Found[[#This Row],[Name]])=0,0,1)</f>
        <v>1</v>
      </c>
      <c r="H202">
        <v>1</v>
      </c>
    </row>
    <row r="203" spans="1:8" x14ac:dyDescent="0.25">
      <c r="A203" t="s">
        <v>2</v>
      </c>
      <c r="B203" t="s">
        <v>4718</v>
      </c>
      <c r="C203" t="s">
        <v>2</v>
      </c>
      <c r="D203" t="s">
        <v>11</v>
      </c>
      <c r="E203" s="1" t="s">
        <v>4719</v>
      </c>
      <c r="F203" s="1" t="s">
        <v>4353</v>
      </c>
      <c r="G203" s="3">
        <f>IF(COUNTIF(UDE_Truth[Name],UDE_Found[[#This Row],[Name]])=0,0,1)</f>
        <v>1</v>
      </c>
      <c r="H203">
        <v>1</v>
      </c>
    </row>
    <row r="204" spans="1:8" x14ac:dyDescent="0.25">
      <c r="A204" t="s">
        <v>80</v>
      </c>
      <c r="B204" t="s">
        <v>4720</v>
      </c>
      <c r="C204" t="s">
        <v>2</v>
      </c>
      <c r="D204" t="s">
        <v>11</v>
      </c>
      <c r="E204" t="s">
        <v>2</v>
      </c>
      <c r="F204" s="1" t="s">
        <v>4355</v>
      </c>
      <c r="G204" s="3">
        <f>IF(COUNTIF(UDE_Truth[Name],UDE_Found[[#This Row],[Name]])=0,0,1)</f>
        <v>0</v>
      </c>
      <c r="H204">
        <v>1</v>
      </c>
    </row>
    <row r="205" spans="1:8" x14ac:dyDescent="0.25">
      <c r="A205" t="s">
        <v>2</v>
      </c>
      <c r="B205" t="s">
        <v>4721</v>
      </c>
      <c r="C205" t="s">
        <v>2</v>
      </c>
      <c r="D205" t="s">
        <v>11</v>
      </c>
      <c r="E205" t="s">
        <v>2</v>
      </c>
      <c r="F205" s="1" t="s">
        <v>4722</v>
      </c>
      <c r="G205" s="3">
        <f>IF(COUNTIF(UDE_Truth[Name],UDE_Found[[#This Row],[Name]])=0,0,1)</f>
        <v>1</v>
      </c>
      <c r="H205">
        <v>1</v>
      </c>
    </row>
    <row r="206" spans="1:8" x14ac:dyDescent="0.25">
      <c r="A206" t="s">
        <v>519</v>
      </c>
      <c r="B206" t="s">
        <v>4723</v>
      </c>
      <c r="C206" t="s">
        <v>2</v>
      </c>
      <c r="D206" t="s">
        <v>11</v>
      </c>
      <c r="E206" s="1" t="s">
        <v>4724</v>
      </c>
      <c r="F206" s="1" t="s">
        <v>4502</v>
      </c>
      <c r="G206" s="3">
        <f>IF(COUNTIF(UDE_Truth[Name],UDE_Found[[#This Row],[Name]])=0,0,1)</f>
        <v>1</v>
      </c>
      <c r="H206">
        <v>1</v>
      </c>
    </row>
    <row r="207" spans="1:8" x14ac:dyDescent="0.25">
      <c r="A207" t="s">
        <v>36</v>
      </c>
      <c r="B207" t="s">
        <v>4725</v>
      </c>
      <c r="C207" t="s">
        <v>4726</v>
      </c>
      <c r="D207" t="s">
        <v>11</v>
      </c>
      <c r="E207" s="1" t="s">
        <v>8116</v>
      </c>
      <c r="F207" s="1" t="s">
        <v>4727</v>
      </c>
      <c r="G207" s="3">
        <f>IF(COUNTIF(UDE_Truth[Name],UDE_Found[[#This Row],[Name]])=0,0,1)</f>
        <v>1</v>
      </c>
      <c r="H207">
        <v>1</v>
      </c>
    </row>
    <row r="208" spans="1:8" x14ac:dyDescent="0.25">
      <c r="A208" t="s">
        <v>80</v>
      </c>
      <c r="B208" t="s">
        <v>4728</v>
      </c>
      <c r="C208" t="s">
        <v>2</v>
      </c>
      <c r="D208" t="s">
        <v>11</v>
      </c>
      <c r="E208" t="s">
        <v>2</v>
      </c>
      <c r="F208" s="1" t="s">
        <v>4335</v>
      </c>
      <c r="G208" s="3">
        <f>IF(COUNTIF(UDE_Truth[Name],UDE_Found[[#This Row],[Name]])=0,0,1)</f>
        <v>0</v>
      </c>
      <c r="H208">
        <v>1</v>
      </c>
    </row>
    <row r="209" spans="1:8" x14ac:dyDescent="0.25">
      <c r="A209" t="s">
        <v>2</v>
      </c>
      <c r="B209" t="s">
        <v>4729</v>
      </c>
      <c r="C209" t="s">
        <v>2</v>
      </c>
      <c r="D209" t="s">
        <v>11</v>
      </c>
      <c r="E209" t="s">
        <v>2</v>
      </c>
      <c r="F209" s="1" t="s">
        <v>4730</v>
      </c>
      <c r="G209" s="3">
        <f>IF(COUNTIF(UDE_Truth[Name],UDE_Found[[#This Row],[Name]])=0,0,1)</f>
        <v>0</v>
      </c>
      <c r="H209">
        <v>1</v>
      </c>
    </row>
    <row r="210" spans="1:8" x14ac:dyDescent="0.25">
      <c r="A210" t="s">
        <v>80</v>
      </c>
      <c r="B210" t="s">
        <v>4731</v>
      </c>
      <c r="C210" t="s">
        <v>4732</v>
      </c>
      <c r="D210" t="s">
        <v>11</v>
      </c>
      <c r="E210" t="s">
        <v>2</v>
      </c>
      <c r="F210" s="1" t="s">
        <v>4733</v>
      </c>
      <c r="G210" s="3">
        <f>IF(COUNTIF(UDE_Truth[Name],UDE_Found[[#This Row],[Name]])=0,0,1)</f>
        <v>0</v>
      </c>
      <c r="H210">
        <v>1</v>
      </c>
    </row>
    <row r="211" spans="1:8" x14ac:dyDescent="0.25">
      <c r="A211" t="s">
        <v>0</v>
      </c>
      <c r="B211" t="s">
        <v>4734</v>
      </c>
      <c r="C211" t="s">
        <v>2</v>
      </c>
      <c r="D211" t="s">
        <v>11</v>
      </c>
      <c r="E211" t="s">
        <v>2</v>
      </c>
      <c r="F211" s="1" t="s">
        <v>4624</v>
      </c>
      <c r="G211" s="3">
        <f>IF(COUNTIF(UDE_Truth[Name],UDE_Found[[#This Row],[Name]])=0,0,1)</f>
        <v>1</v>
      </c>
      <c r="H211">
        <v>1</v>
      </c>
    </row>
    <row r="212" spans="1:8" x14ac:dyDescent="0.25">
      <c r="A212" t="s">
        <v>2</v>
      </c>
      <c r="B212" t="s">
        <v>4735</v>
      </c>
      <c r="C212" t="s">
        <v>2</v>
      </c>
      <c r="D212" t="s">
        <v>11</v>
      </c>
      <c r="E212" t="s">
        <v>2</v>
      </c>
      <c r="F212" s="1" t="s">
        <v>4591</v>
      </c>
      <c r="G212" s="3">
        <f>IF(COUNTIF(UDE_Truth[Name],UDE_Found[[#This Row],[Name]])=0,0,1)</f>
        <v>0</v>
      </c>
      <c r="H212">
        <v>1</v>
      </c>
    </row>
    <row r="213" spans="1:8" x14ac:dyDescent="0.25">
      <c r="A213" t="s">
        <v>2</v>
      </c>
      <c r="B213" t="s">
        <v>4736</v>
      </c>
      <c r="C213" t="s">
        <v>2</v>
      </c>
      <c r="D213" t="s">
        <v>11</v>
      </c>
      <c r="E213" t="s">
        <v>2</v>
      </c>
      <c r="F213" s="1" t="s">
        <v>4655</v>
      </c>
      <c r="G213" s="3">
        <f>IF(COUNTIF(UDE_Truth[Name],UDE_Found[[#This Row],[Name]])=0,0,1)</f>
        <v>0</v>
      </c>
      <c r="H213">
        <v>1</v>
      </c>
    </row>
    <row r="214" spans="1:8" x14ac:dyDescent="0.25">
      <c r="A214" t="s">
        <v>36</v>
      </c>
      <c r="B214" t="s">
        <v>4737</v>
      </c>
      <c r="C214" t="s">
        <v>4738</v>
      </c>
      <c r="D214" t="s">
        <v>11</v>
      </c>
      <c r="E214" s="1" t="s">
        <v>4739</v>
      </c>
      <c r="F214" s="1" t="s">
        <v>4740</v>
      </c>
      <c r="G214" s="3">
        <f>IF(COUNTIF(UDE_Truth[Name],UDE_Found[[#This Row],[Name]])=0,0,1)</f>
        <v>1</v>
      </c>
      <c r="H214">
        <v>1</v>
      </c>
    </row>
    <row r="215" spans="1:8" x14ac:dyDescent="0.25">
      <c r="A215" t="s">
        <v>2</v>
      </c>
      <c r="B215" t="s">
        <v>4741</v>
      </c>
      <c r="C215" t="s">
        <v>2</v>
      </c>
      <c r="D215" t="s">
        <v>11</v>
      </c>
      <c r="E215" t="s">
        <v>2</v>
      </c>
      <c r="F215" s="1" t="s">
        <v>4742</v>
      </c>
      <c r="G215" s="3">
        <f>IF(COUNTIF(UDE_Truth[Name],UDE_Found[[#This Row],[Name]])=0,0,1)</f>
        <v>1</v>
      </c>
      <c r="H215">
        <v>1</v>
      </c>
    </row>
    <row r="216" spans="1:8" x14ac:dyDescent="0.25">
      <c r="A216" t="s">
        <v>1016</v>
      </c>
      <c r="B216" t="s">
        <v>4743</v>
      </c>
      <c r="C216" t="s">
        <v>2</v>
      </c>
      <c r="D216" t="s">
        <v>11</v>
      </c>
      <c r="E216" t="s">
        <v>2</v>
      </c>
      <c r="F216" s="1" t="s">
        <v>4636</v>
      </c>
      <c r="G216" s="3">
        <f>IF(COUNTIF(UDE_Truth[Name],UDE_Found[[#This Row],[Name]])=0,0,1)</f>
        <v>0</v>
      </c>
      <c r="H216">
        <v>1</v>
      </c>
    </row>
    <row r="217" spans="1:8" x14ac:dyDescent="0.25">
      <c r="A217" t="s">
        <v>80</v>
      </c>
      <c r="B217" t="s">
        <v>4744</v>
      </c>
      <c r="C217" t="s">
        <v>4745</v>
      </c>
      <c r="D217" t="s">
        <v>11</v>
      </c>
      <c r="E217" t="s">
        <v>2</v>
      </c>
      <c r="F217" s="1" t="s">
        <v>4733</v>
      </c>
      <c r="G217" s="3">
        <f>IF(COUNTIF(UDE_Truth[Name],UDE_Found[[#This Row],[Name]])=0,0,1)</f>
        <v>0</v>
      </c>
      <c r="H217">
        <v>1</v>
      </c>
    </row>
    <row r="218" spans="1:8" x14ac:dyDescent="0.25">
      <c r="A218" t="s">
        <v>191</v>
      </c>
      <c r="B218" t="s">
        <v>4746</v>
      </c>
      <c r="C218" t="s">
        <v>2</v>
      </c>
      <c r="D218" t="s">
        <v>11</v>
      </c>
      <c r="E218" s="1" t="s">
        <v>4747</v>
      </c>
      <c r="F218" s="1" t="s">
        <v>4748</v>
      </c>
      <c r="G218" s="3">
        <f>IF(COUNTIF(UDE_Truth[Name],UDE_Found[[#This Row],[Name]])=0,0,1)</f>
        <v>1</v>
      </c>
      <c r="H218">
        <v>1</v>
      </c>
    </row>
    <row r="219" spans="1:8" x14ac:dyDescent="0.25">
      <c r="A219" t="s">
        <v>2</v>
      </c>
      <c r="B219" t="s">
        <v>4749</v>
      </c>
      <c r="C219" t="s">
        <v>2</v>
      </c>
      <c r="D219" t="s">
        <v>11</v>
      </c>
      <c r="E219" t="s">
        <v>2</v>
      </c>
      <c r="F219" s="1" t="s">
        <v>4383</v>
      </c>
      <c r="G219" s="3">
        <f>IF(COUNTIF(UDE_Truth[Name],UDE_Found[[#This Row],[Name]])=0,0,1)</f>
        <v>0</v>
      </c>
      <c r="H219">
        <v>1</v>
      </c>
    </row>
    <row r="220" spans="1:8" x14ac:dyDescent="0.25">
      <c r="A220" t="s">
        <v>0</v>
      </c>
      <c r="B220" t="s">
        <v>4750</v>
      </c>
      <c r="C220" t="s">
        <v>2</v>
      </c>
      <c r="D220" t="s">
        <v>11</v>
      </c>
      <c r="E220" s="1" t="s">
        <v>4751</v>
      </c>
      <c r="F220" s="1" t="s">
        <v>4752</v>
      </c>
      <c r="G220" s="3">
        <f>IF(COUNTIF(UDE_Truth[Name],UDE_Found[[#This Row],[Name]])=0,0,1)</f>
        <v>1</v>
      </c>
      <c r="H220">
        <v>1</v>
      </c>
    </row>
    <row r="221" spans="1:8" x14ac:dyDescent="0.25">
      <c r="A221" t="s">
        <v>2</v>
      </c>
      <c r="B221" t="s">
        <v>4753</v>
      </c>
      <c r="C221" t="s">
        <v>2</v>
      </c>
      <c r="D221" t="s">
        <v>11</v>
      </c>
      <c r="E221" t="s">
        <v>2</v>
      </c>
      <c r="F221" s="1" t="s">
        <v>4292</v>
      </c>
      <c r="G221" s="3">
        <f>IF(COUNTIF(UDE_Truth[Name],UDE_Found[[#This Row],[Name]])=0,0,1)</f>
        <v>0</v>
      </c>
      <c r="H221">
        <v>1</v>
      </c>
    </row>
    <row r="222" spans="1:8" x14ac:dyDescent="0.25">
      <c r="A222" t="s">
        <v>0</v>
      </c>
      <c r="B222" t="s">
        <v>4754</v>
      </c>
      <c r="C222" t="s">
        <v>4755</v>
      </c>
      <c r="D222" t="s">
        <v>11</v>
      </c>
      <c r="E222" s="1" t="s">
        <v>4756</v>
      </c>
      <c r="F222" s="1" t="s">
        <v>4290</v>
      </c>
      <c r="G222" s="3">
        <f>IF(COUNTIF(UDE_Truth[Name],UDE_Found[[#This Row],[Name]])=0,0,1)</f>
        <v>1</v>
      </c>
      <c r="H222">
        <v>1</v>
      </c>
    </row>
    <row r="223" spans="1:8" x14ac:dyDescent="0.25">
      <c r="A223" t="s">
        <v>2</v>
      </c>
      <c r="B223" t="s">
        <v>4757</v>
      </c>
      <c r="C223" t="s">
        <v>4758</v>
      </c>
      <c r="D223" t="s">
        <v>11</v>
      </c>
      <c r="E223" t="s">
        <v>2</v>
      </c>
      <c r="F223" s="1" t="s">
        <v>4759</v>
      </c>
      <c r="G223" s="3">
        <f>IF(COUNTIF(UDE_Truth[Name],UDE_Found[[#This Row],[Name]])=0,0,1)</f>
        <v>0</v>
      </c>
      <c r="H223">
        <v>1</v>
      </c>
    </row>
    <row r="224" spans="1:8" x14ac:dyDescent="0.25">
      <c r="A224" t="s">
        <v>4760</v>
      </c>
      <c r="B224" t="s">
        <v>4761</v>
      </c>
      <c r="C224" t="s">
        <v>2</v>
      </c>
      <c r="D224" t="s">
        <v>11</v>
      </c>
      <c r="E224" t="s">
        <v>2</v>
      </c>
      <c r="F224" s="1" t="s">
        <v>4465</v>
      </c>
      <c r="G224" s="3">
        <f>IF(COUNTIF(UDE_Truth[Name],UDE_Found[[#This Row],[Name]])=0,0,1)</f>
        <v>0</v>
      </c>
      <c r="H224">
        <v>1</v>
      </c>
    </row>
    <row r="225" spans="1:9" x14ac:dyDescent="0.25">
      <c r="A225" t="s">
        <v>2</v>
      </c>
      <c r="B225" t="s">
        <v>4762</v>
      </c>
      <c r="C225" t="s">
        <v>2</v>
      </c>
      <c r="D225" t="s">
        <v>11</v>
      </c>
      <c r="E225" t="s">
        <v>2</v>
      </c>
      <c r="F225" s="1" t="s">
        <v>4608</v>
      </c>
      <c r="G225" s="3">
        <f>IF(COUNTIF(UDE_Truth[Name],UDE_Found[[#This Row],[Name]])=0,0,1)</f>
        <v>0</v>
      </c>
      <c r="H225">
        <v>1</v>
      </c>
    </row>
    <row r="226" spans="1:9" x14ac:dyDescent="0.25">
      <c r="A226" t="s">
        <v>2</v>
      </c>
      <c r="B226" t="s">
        <v>4763</v>
      </c>
      <c r="C226" t="s">
        <v>2</v>
      </c>
      <c r="D226" t="s">
        <v>11</v>
      </c>
      <c r="E226" t="s">
        <v>2</v>
      </c>
      <c r="F226" s="1" t="s">
        <v>4764</v>
      </c>
      <c r="G226" s="3">
        <f>IF(COUNTIF(UDE_Truth[Name],UDE_Found[[#This Row],[Name]])=0,0,1)</f>
        <v>0</v>
      </c>
      <c r="H226">
        <v>1</v>
      </c>
      <c r="I226" t="s">
        <v>8365</v>
      </c>
    </row>
    <row r="227" spans="1:9" x14ac:dyDescent="0.25">
      <c r="A227" t="s">
        <v>2</v>
      </c>
      <c r="B227" t="s">
        <v>4765</v>
      </c>
      <c r="C227" t="s">
        <v>2</v>
      </c>
      <c r="D227" t="s">
        <v>11</v>
      </c>
      <c r="E227" s="1" t="s">
        <v>8117</v>
      </c>
      <c r="F227" s="1" t="s">
        <v>4766</v>
      </c>
      <c r="G227" s="3">
        <f>IF(COUNTIF(UDE_Truth[Name],UDE_Found[[#This Row],[Name]])=0,0,1)</f>
        <v>0</v>
      </c>
      <c r="H227">
        <v>1</v>
      </c>
      <c r="I227" t="s">
        <v>8365</v>
      </c>
    </row>
    <row r="228" spans="1:9" x14ac:dyDescent="0.25">
      <c r="A228" t="s">
        <v>4332</v>
      </c>
      <c r="B228" t="s">
        <v>4767</v>
      </c>
      <c r="C228" t="s">
        <v>2</v>
      </c>
      <c r="D228" t="s">
        <v>11</v>
      </c>
      <c r="E228" t="s">
        <v>2</v>
      </c>
      <c r="F228" s="1" t="s">
        <v>4335</v>
      </c>
      <c r="G228" s="3">
        <f>IF(COUNTIF(UDE_Truth[Name],UDE_Found[[#This Row],[Name]])=0,0,1)</f>
        <v>0</v>
      </c>
      <c r="H228">
        <v>1</v>
      </c>
    </row>
    <row r="229" spans="1:9" x14ac:dyDescent="0.25">
      <c r="A229" t="s">
        <v>2</v>
      </c>
      <c r="B229" t="s">
        <v>459</v>
      </c>
      <c r="C229" t="s">
        <v>2</v>
      </c>
      <c r="D229" t="s">
        <v>11</v>
      </c>
      <c r="E229" s="1" t="s">
        <v>4768</v>
      </c>
      <c r="F229" s="1" t="s">
        <v>4360</v>
      </c>
      <c r="G229" s="3">
        <f>IF(COUNTIF(UDE_Truth[Name],UDE_Found[[#This Row],[Name]])=0,0,1)</f>
        <v>0</v>
      </c>
      <c r="H229">
        <v>0</v>
      </c>
      <c r="I229" t="s">
        <v>8368</v>
      </c>
    </row>
    <row r="230" spans="1:9" x14ac:dyDescent="0.25">
      <c r="A230" t="s">
        <v>2</v>
      </c>
      <c r="B230" t="s">
        <v>4769</v>
      </c>
      <c r="C230" t="s">
        <v>2</v>
      </c>
      <c r="D230" t="s">
        <v>11</v>
      </c>
      <c r="E230" t="s">
        <v>2</v>
      </c>
      <c r="F230" s="1" t="s">
        <v>4770</v>
      </c>
      <c r="G230" s="3">
        <f>IF(COUNTIF(UDE_Truth[Name],UDE_Found[[#This Row],[Name]])=0,0,1)</f>
        <v>0</v>
      </c>
      <c r="H230">
        <v>0</v>
      </c>
      <c r="I230" t="s">
        <v>8368</v>
      </c>
    </row>
    <row r="231" spans="1:9" x14ac:dyDescent="0.25">
      <c r="A231" t="s">
        <v>2</v>
      </c>
      <c r="B231" t="s">
        <v>461</v>
      </c>
      <c r="C231" t="s">
        <v>2</v>
      </c>
      <c r="D231" t="s">
        <v>11</v>
      </c>
      <c r="E231" t="s">
        <v>2</v>
      </c>
      <c r="F231" s="1" t="s">
        <v>4483</v>
      </c>
      <c r="G231" s="3">
        <f>IF(COUNTIF(UDE_Truth[Name],UDE_Found[[#This Row],[Name]])=0,0,1)</f>
        <v>0</v>
      </c>
      <c r="H231">
        <v>0</v>
      </c>
      <c r="I231" t="s">
        <v>8368</v>
      </c>
    </row>
    <row r="232" spans="1:9" x14ac:dyDescent="0.25">
      <c r="A232" t="s">
        <v>2</v>
      </c>
      <c r="B232" t="s">
        <v>4771</v>
      </c>
      <c r="C232" t="s">
        <v>2</v>
      </c>
      <c r="D232" t="s">
        <v>11</v>
      </c>
      <c r="E232" t="s">
        <v>2</v>
      </c>
      <c r="F232" s="1" t="s">
        <v>4287</v>
      </c>
      <c r="G232" s="3">
        <f>IF(COUNTIF(UDE_Truth[Name],UDE_Found[[#This Row],[Name]])=0,0,1)</f>
        <v>0</v>
      </c>
      <c r="H232">
        <v>0</v>
      </c>
      <c r="I232" t="s">
        <v>8368</v>
      </c>
    </row>
    <row r="233" spans="1:9" x14ac:dyDescent="0.25">
      <c r="A233" t="s">
        <v>2</v>
      </c>
      <c r="B233" t="s">
        <v>4772</v>
      </c>
      <c r="C233" t="s">
        <v>2</v>
      </c>
      <c r="D233" t="s">
        <v>11</v>
      </c>
      <c r="E233" t="s">
        <v>2</v>
      </c>
      <c r="F233" s="1" t="s">
        <v>4292</v>
      </c>
      <c r="G233" s="3">
        <f>IF(COUNTIF(UDE_Truth[Name],UDE_Found[[#This Row],[Name]])=0,0,1)</f>
        <v>0</v>
      </c>
      <c r="H233">
        <v>1</v>
      </c>
    </row>
    <row r="234" spans="1:9" x14ac:dyDescent="0.25">
      <c r="A234" t="s">
        <v>80</v>
      </c>
      <c r="B234" t="s">
        <v>4773</v>
      </c>
      <c r="C234" t="s">
        <v>2</v>
      </c>
      <c r="D234" t="s">
        <v>11</v>
      </c>
      <c r="E234" t="s">
        <v>2</v>
      </c>
      <c r="F234" s="1" t="s">
        <v>4342</v>
      </c>
      <c r="G234" s="3">
        <f>IF(COUNTIF(UDE_Truth[Name],UDE_Found[[#This Row],[Name]])=0,0,1)</f>
        <v>0</v>
      </c>
      <c r="H234">
        <v>1</v>
      </c>
    </row>
    <row r="235" spans="1:9" x14ac:dyDescent="0.25">
      <c r="A235" t="s">
        <v>2</v>
      </c>
      <c r="B235" t="s">
        <v>4774</v>
      </c>
      <c r="C235" t="s">
        <v>4775</v>
      </c>
      <c r="D235" t="s">
        <v>11</v>
      </c>
      <c r="E235" t="s">
        <v>2</v>
      </c>
      <c r="F235" s="1" t="s">
        <v>4776</v>
      </c>
      <c r="G235" s="3">
        <f>IF(COUNTIF(UDE_Truth[Name],UDE_Found[[#This Row],[Name]])=0,0,1)</f>
        <v>0</v>
      </c>
      <c r="H235">
        <v>1</v>
      </c>
    </row>
    <row r="236" spans="1:9" x14ac:dyDescent="0.25">
      <c r="A236" t="s">
        <v>2</v>
      </c>
      <c r="B236" t="s">
        <v>4777</v>
      </c>
      <c r="C236" t="s">
        <v>2</v>
      </c>
      <c r="D236" t="s">
        <v>11</v>
      </c>
      <c r="E236" t="s">
        <v>2</v>
      </c>
      <c r="F236" s="1" t="s">
        <v>4292</v>
      </c>
      <c r="G236" s="3">
        <f>IF(COUNTIF(UDE_Truth[Name],UDE_Found[[#This Row],[Name]])=0,0,1)</f>
        <v>0</v>
      </c>
      <c r="H236">
        <v>1</v>
      </c>
    </row>
    <row r="237" spans="1:9" x14ac:dyDescent="0.25">
      <c r="A237" t="s">
        <v>2</v>
      </c>
      <c r="B237" t="s">
        <v>4778</v>
      </c>
      <c r="C237" t="s">
        <v>2</v>
      </c>
      <c r="D237" t="s">
        <v>11</v>
      </c>
      <c r="E237" t="s">
        <v>2</v>
      </c>
      <c r="F237" s="1" t="s">
        <v>4292</v>
      </c>
      <c r="G237" s="3">
        <f>IF(COUNTIF(UDE_Truth[Name],UDE_Found[[#This Row],[Name]])=0,0,1)</f>
        <v>0</v>
      </c>
      <c r="H237">
        <v>1</v>
      </c>
    </row>
    <row r="238" spans="1:9" x14ac:dyDescent="0.25">
      <c r="A238" t="s">
        <v>2</v>
      </c>
      <c r="B238" t="s">
        <v>4779</v>
      </c>
      <c r="C238" t="s">
        <v>2</v>
      </c>
      <c r="D238" t="s">
        <v>11</v>
      </c>
      <c r="E238" t="s">
        <v>2</v>
      </c>
      <c r="F238" s="1" t="s">
        <v>4780</v>
      </c>
      <c r="G238" s="3">
        <f>IF(COUNTIF(UDE_Truth[Name],UDE_Found[[#This Row],[Name]])=0,0,1)</f>
        <v>0</v>
      </c>
      <c r="H238">
        <v>1</v>
      </c>
    </row>
    <row r="239" spans="1:9" x14ac:dyDescent="0.25">
      <c r="A239" t="s">
        <v>2</v>
      </c>
      <c r="B239" t="s">
        <v>4781</v>
      </c>
      <c r="C239" t="s">
        <v>4782</v>
      </c>
      <c r="D239" t="s">
        <v>11</v>
      </c>
      <c r="E239" t="s">
        <v>4783</v>
      </c>
      <c r="F239" s="1" t="s">
        <v>4784</v>
      </c>
      <c r="G239" s="3">
        <f>IF(COUNTIF(UDE_Truth[Name],UDE_Found[[#This Row],[Name]])=0,0,1)</f>
        <v>0</v>
      </c>
      <c r="H239">
        <v>1</v>
      </c>
    </row>
    <row r="240" spans="1:9" x14ac:dyDescent="0.25">
      <c r="A240" t="s">
        <v>2</v>
      </c>
      <c r="B240" t="s">
        <v>4785</v>
      </c>
      <c r="C240" t="s">
        <v>2</v>
      </c>
      <c r="D240" t="s">
        <v>11</v>
      </c>
      <c r="E240" t="s">
        <v>2</v>
      </c>
      <c r="F240" s="1" t="s">
        <v>4632</v>
      </c>
      <c r="G240" s="3">
        <f>IF(COUNTIF(UDE_Truth[Name],UDE_Found[[#This Row],[Name]])=0,0,1)</f>
        <v>0</v>
      </c>
      <c r="H240">
        <v>1</v>
      </c>
    </row>
    <row r="241" spans="1:8" x14ac:dyDescent="0.25">
      <c r="A241" t="s">
        <v>80</v>
      </c>
      <c r="B241" t="s">
        <v>4786</v>
      </c>
      <c r="C241" t="s">
        <v>4787</v>
      </c>
      <c r="D241" t="s">
        <v>11</v>
      </c>
      <c r="E241" t="s">
        <v>2</v>
      </c>
      <c r="F241" s="1" t="s">
        <v>4788</v>
      </c>
      <c r="G241" s="3">
        <f>IF(COUNTIF(UDE_Truth[Name],UDE_Found[[#This Row],[Name]])=0,0,1)</f>
        <v>0</v>
      </c>
      <c r="H241">
        <v>1</v>
      </c>
    </row>
    <row r="242" spans="1:8" x14ac:dyDescent="0.25">
      <c r="A242" t="s">
        <v>2</v>
      </c>
      <c r="B242" t="s">
        <v>4789</v>
      </c>
      <c r="C242" t="s">
        <v>2</v>
      </c>
      <c r="D242" t="s">
        <v>11</v>
      </c>
      <c r="E242" t="s">
        <v>2</v>
      </c>
      <c r="F242" s="1" t="s">
        <v>4790</v>
      </c>
      <c r="G242" s="3">
        <f>IF(COUNTIF(UDE_Truth[Name],UDE_Found[[#This Row],[Name]])=0,0,1)</f>
        <v>1</v>
      </c>
      <c r="H242">
        <v>1</v>
      </c>
    </row>
    <row r="243" spans="1:8" x14ac:dyDescent="0.25">
      <c r="A243" t="s">
        <v>2</v>
      </c>
      <c r="B243" t="s">
        <v>4791</v>
      </c>
      <c r="C243" t="s">
        <v>2</v>
      </c>
      <c r="D243" t="s">
        <v>11</v>
      </c>
      <c r="E243" t="s">
        <v>2</v>
      </c>
      <c r="F243" s="1" t="s">
        <v>4792</v>
      </c>
      <c r="G243" s="3">
        <f>IF(COUNTIF(UDE_Truth[Name],UDE_Found[[#This Row],[Name]])=0,0,1)</f>
        <v>0</v>
      </c>
      <c r="H243">
        <v>1</v>
      </c>
    </row>
    <row r="244" spans="1:8" x14ac:dyDescent="0.25">
      <c r="A244" t="s">
        <v>2</v>
      </c>
      <c r="B244" t="s">
        <v>4793</v>
      </c>
      <c r="C244" t="s">
        <v>2</v>
      </c>
      <c r="D244" t="s">
        <v>11</v>
      </c>
      <c r="E244" s="1" t="s">
        <v>4794</v>
      </c>
      <c r="F244" s="1" t="s">
        <v>4794</v>
      </c>
      <c r="G244" s="3">
        <f>IF(COUNTIF(UDE_Truth[Name],UDE_Found[[#This Row],[Name]])=0,0,1)</f>
        <v>1</v>
      </c>
      <c r="H244">
        <v>1</v>
      </c>
    </row>
    <row r="245" spans="1:8" x14ac:dyDescent="0.25">
      <c r="A245" t="s">
        <v>2</v>
      </c>
      <c r="B245" t="s">
        <v>4795</v>
      </c>
      <c r="C245" t="s">
        <v>4796</v>
      </c>
      <c r="D245" t="s">
        <v>11</v>
      </c>
      <c r="E245" s="1" t="s">
        <v>4797</v>
      </c>
      <c r="F245" s="1" t="s">
        <v>4798</v>
      </c>
      <c r="G245" s="3">
        <f>IF(COUNTIF(UDE_Truth[Name],UDE_Found[[#This Row],[Name]])=0,0,1)</f>
        <v>1</v>
      </c>
      <c r="H245">
        <v>1</v>
      </c>
    </row>
    <row r="246" spans="1:8" x14ac:dyDescent="0.25">
      <c r="A246" t="s">
        <v>4799</v>
      </c>
      <c r="B246" t="s">
        <v>4800</v>
      </c>
      <c r="C246" t="s">
        <v>4801</v>
      </c>
      <c r="D246" t="s">
        <v>11</v>
      </c>
      <c r="E246" s="1" t="s">
        <v>4802</v>
      </c>
      <c r="F246" s="1" t="s">
        <v>4803</v>
      </c>
      <c r="G246" s="3">
        <f>IF(COUNTIF(UDE_Truth[Name],UDE_Found[[#This Row],[Name]])=0,0,1)</f>
        <v>0</v>
      </c>
      <c r="H246">
        <v>1</v>
      </c>
    </row>
    <row r="247" spans="1:8" x14ac:dyDescent="0.25">
      <c r="A247" t="s">
        <v>2</v>
      </c>
      <c r="B247" t="s">
        <v>4804</v>
      </c>
      <c r="C247" t="s">
        <v>2</v>
      </c>
      <c r="D247" t="s">
        <v>11</v>
      </c>
      <c r="E247" t="s">
        <v>2</v>
      </c>
      <c r="F247" s="1" t="s">
        <v>4577</v>
      </c>
      <c r="G247" s="3">
        <f>IF(COUNTIF(UDE_Truth[Name],UDE_Found[[#This Row],[Name]])=0,0,1)</f>
        <v>1</v>
      </c>
      <c r="H247">
        <v>1</v>
      </c>
    </row>
    <row r="248" spans="1:8" x14ac:dyDescent="0.25">
      <c r="A248" t="s">
        <v>2</v>
      </c>
      <c r="B248" t="s">
        <v>4805</v>
      </c>
      <c r="C248" t="s">
        <v>2</v>
      </c>
      <c r="D248" t="s">
        <v>11</v>
      </c>
      <c r="E248" t="s">
        <v>2</v>
      </c>
      <c r="F248" s="1" t="s">
        <v>4604</v>
      </c>
      <c r="G248" s="3">
        <f>IF(COUNTIF(UDE_Truth[Name],UDE_Found[[#This Row],[Name]])=0,0,1)</f>
        <v>0</v>
      </c>
      <c r="H248">
        <v>1</v>
      </c>
    </row>
    <row r="249" spans="1:8" x14ac:dyDescent="0.25">
      <c r="A249" t="s">
        <v>2</v>
      </c>
      <c r="B249" t="s">
        <v>4806</v>
      </c>
      <c r="C249" t="s">
        <v>2</v>
      </c>
      <c r="D249" t="s">
        <v>11</v>
      </c>
      <c r="E249" t="s">
        <v>2</v>
      </c>
      <c r="F249" s="1" t="s">
        <v>4655</v>
      </c>
      <c r="G249" s="3">
        <f>IF(COUNTIF(UDE_Truth[Name],UDE_Found[[#This Row],[Name]])=0,0,1)</f>
        <v>0</v>
      </c>
      <c r="H249">
        <v>1</v>
      </c>
    </row>
    <row r="250" spans="1:8" x14ac:dyDescent="0.25">
      <c r="A250" t="s">
        <v>2</v>
      </c>
      <c r="B250" t="s">
        <v>4807</v>
      </c>
      <c r="C250" t="s">
        <v>4808</v>
      </c>
      <c r="D250" t="s">
        <v>11</v>
      </c>
      <c r="E250" t="s">
        <v>2</v>
      </c>
      <c r="F250" s="1" t="s">
        <v>4809</v>
      </c>
      <c r="G250" s="3">
        <f>IF(COUNTIF(UDE_Truth[Name],UDE_Found[[#This Row],[Name]])=0,0,1)</f>
        <v>1</v>
      </c>
      <c r="H250">
        <v>1</v>
      </c>
    </row>
    <row r="251" spans="1:8" x14ac:dyDescent="0.25">
      <c r="A251" t="s">
        <v>80</v>
      </c>
      <c r="B251" t="s">
        <v>480</v>
      </c>
      <c r="C251" t="s">
        <v>4810</v>
      </c>
      <c r="D251" t="s">
        <v>11</v>
      </c>
      <c r="E251" s="1" t="s">
        <v>4811</v>
      </c>
      <c r="F251" s="1" t="s">
        <v>4798</v>
      </c>
      <c r="G251" s="3">
        <f>IF(COUNTIF(UDE_Truth[Name],UDE_Found[[#This Row],[Name]])=0,0,1)</f>
        <v>1</v>
      </c>
      <c r="H251">
        <v>1</v>
      </c>
    </row>
    <row r="252" spans="1:8" x14ac:dyDescent="0.25">
      <c r="A252" t="s">
        <v>103</v>
      </c>
      <c r="B252" t="s">
        <v>4812</v>
      </c>
      <c r="C252" t="s">
        <v>4813</v>
      </c>
      <c r="D252" t="s">
        <v>3</v>
      </c>
      <c r="E252" s="1" t="s">
        <v>4814</v>
      </c>
      <c r="F252" s="1" t="s">
        <v>4509</v>
      </c>
      <c r="G252" s="3">
        <f>IF(COUNTIF(UDE_Truth[Name],UDE_Found[[#This Row],[Name]])=0,0,1)</f>
        <v>1</v>
      </c>
      <c r="H252">
        <v>1</v>
      </c>
    </row>
    <row r="253" spans="1:8" x14ac:dyDescent="0.25">
      <c r="A253" t="s">
        <v>0</v>
      </c>
      <c r="B253" t="s">
        <v>4815</v>
      </c>
      <c r="C253" t="s">
        <v>4816</v>
      </c>
      <c r="D253" t="s">
        <v>11</v>
      </c>
      <c r="E253" t="s">
        <v>2</v>
      </c>
      <c r="F253" s="1" t="s">
        <v>4817</v>
      </c>
      <c r="G253" s="3">
        <f>IF(COUNTIF(UDE_Truth[Name],UDE_Found[[#This Row],[Name]])=0,0,1)</f>
        <v>0</v>
      </c>
      <c r="H253">
        <v>1</v>
      </c>
    </row>
    <row r="254" spans="1:8" x14ac:dyDescent="0.25">
      <c r="A254" t="s">
        <v>2</v>
      </c>
      <c r="B254" t="s">
        <v>4818</v>
      </c>
      <c r="C254" t="s">
        <v>2</v>
      </c>
      <c r="D254" t="s">
        <v>3</v>
      </c>
      <c r="E254" t="s">
        <v>2</v>
      </c>
      <c r="F254" s="1" t="s">
        <v>4819</v>
      </c>
      <c r="G254" s="3">
        <f>IF(COUNTIF(UDE_Truth[Name],UDE_Found[[#This Row],[Name]])=0,0,1)</f>
        <v>0</v>
      </c>
      <c r="H254">
        <v>1</v>
      </c>
    </row>
    <row r="255" spans="1:8" x14ac:dyDescent="0.25">
      <c r="A255" t="s">
        <v>2</v>
      </c>
      <c r="B255" t="s">
        <v>4820</v>
      </c>
      <c r="C255" t="s">
        <v>2</v>
      </c>
      <c r="D255" t="s">
        <v>11</v>
      </c>
      <c r="E255" t="s">
        <v>2</v>
      </c>
      <c r="F255" s="1" t="s">
        <v>4821</v>
      </c>
      <c r="G255" s="3">
        <f>IF(COUNTIF(UDE_Truth[Name],UDE_Found[[#This Row],[Name]])=0,0,1)</f>
        <v>0</v>
      </c>
      <c r="H255">
        <v>1</v>
      </c>
    </row>
    <row r="256" spans="1:8" x14ac:dyDescent="0.25">
      <c r="A256" t="s">
        <v>2</v>
      </c>
      <c r="B256" t="s">
        <v>4822</v>
      </c>
      <c r="C256" t="s">
        <v>2</v>
      </c>
      <c r="D256" t="s">
        <v>11</v>
      </c>
      <c r="E256" t="s">
        <v>2</v>
      </c>
      <c r="F256" s="1" t="s">
        <v>4823</v>
      </c>
      <c r="G256" s="3">
        <f>IF(COUNTIF(UDE_Truth[Name],UDE_Found[[#This Row],[Name]])=0,0,1)</f>
        <v>1</v>
      </c>
      <c r="H256">
        <v>1</v>
      </c>
    </row>
    <row r="257" spans="1:8" x14ac:dyDescent="0.25">
      <c r="A257" t="s">
        <v>0</v>
      </c>
      <c r="B257" t="s">
        <v>4824</v>
      </c>
      <c r="C257" t="s">
        <v>2</v>
      </c>
      <c r="D257" t="s">
        <v>11</v>
      </c>
      <c r="E257" t="s">
        <v>2</v>
      </c>
      <c r="F257" s="1" t="s">
        <v>4825</v>
      </c>
      <c r="G257" s="3">
        <f>IF(COUNTIF(UDE_Truth[Name],UDE_Found[[#This Row],[Name]])=0,0,1)</f>
        <v>0</v>
      </c>
      <c r="H257">
        <v>1</v>
      </c>
    </row>
    <row r="258" spans="1:8" x14ac:dyDescent="0.25">
      <c r="A258" t="s">
        <v>0</v>
      </c>
      <c r="B258" t="s">
        <v>4826</v>
      </c>
      <c r="C258" t="s">
        <v>4827</v>
      </c>
      <c r="D258" t="s">
        <v>11</v>
      </c>
      <c r="E258" t="s">
        <v>2</v>
      </c>
      <c r="F258" s="1" t="s">
        <v>4828</v>
      </c>
      <c r="G258" s="3">
        <f>IF(COUNTIF(UDE_Truth[Name],UDE_Found[[#This Row],[Name]])=0,0,1)</f>
        <v>0</v>
      </c>
      <c r="H258">
        <v>1</v>
      </c>
    </row>
    <row r="259" spans="1:8" x14ac:dyDescent="0.25">
      <c r="A259" t="s">
        <v>4829</v>
      </c>
      <c r="B259" t="s">
        <v>4830</v>
      </c>
      <c r="C259" t="s">
        <v>2</v>
      </c>
      <c r="D259" t="s">
        <v>11</v>
      </c>
      <c r="E259" t="s">
        <v>2</v>
      </c>
      <c r="F259" s="1" t="s">
        <v>4831</v>
      </c>
      <c r="G259" s="3">
        <f>IF(COUNTIF(UDE_Truth[Name],UDE_Found[[#This Row],[Name]])=0,0,1)</f>
        <v>0</v>
      </c>
      <c r="H259">
        <v>1</v>
      </c>
    </row>
    <row r="260" spans="1:8" x14ac:dyDescent="0.25">
      <c r="A260" t="s">
        <v>2</v>
      </c>
      <c r="B260" t="s">
        <v>4832</v>
      </c>
      <c r="C260" t="s">
        <v>2</v>
      </c>
      <c r="D260" t="s">
        <v>11</v>
      </c>
      <c r="E260" t="s">
        <v>2</v>
      </c>
      <c r="F260" s="1" t="s">
        <v>4292</v>
      </c>
      <c r="G260" s="3">
        <f>IF(COUNTIF(UDE_Truth[Name],UDE_Found[[#This Row],[Name]])=0,0,1)</f>
        <v>0</v>
      </c>
      <c r="H260">
        <v>0</v>
      </c>
    </row>
    <row r="261" spans="1:8" x14ac:dyDescent="0.25">
      <c r="A261" t="s">
        <v>2</v>
      </c>
      <c r="B261" t="s">
        <v>4833</v>
      </c>
      <c r="C261" t="s">
        <v>2</v>
      </c>
      <c r="D261" t="s">
        <v>11</v>
      </c>
      <c r="E261" t="s">
        <v>2</v>
      </c>
      <c r="F261" s="1" t="s">
        <v>4292</v>
      </c>
      <c r="G261" s="3">
        <f>IF(COUNTIF(UDE_Truth[Name],UDE_Found[[#This Row],[Name]])=0,0,1)</f>
        <v>0</v>
      </c>
      <c r="H261">
        <v>0</v>
      </c>
    </row>
    <row r="262" spans="1:8" x14ac:dyDescent="0.25">
      <c r="A262" t="s">
        <v>2</v>
      </c>
      <c r="B262" t="s">
        <v>4834</v>
      </c>
      <c r="C262" t="s">
        <v>4835</v>
      </c>
      <c r="D262" t="s">
        <v>3</v>
      </c>
      <c r="E262" s="1" t="s">
        <v>4836</v>
      </c>
      <c r="F262" s="1" t="s">
        <v>4837</v>
      </c>
      <c r="G262" s="3">
        <f>IF(COUNTIF(UDE_Truth[Name],UDE_Found[[#This Row],[Name]])=0,0,1)</f>
        <v>0</v>
      </c>
      <c r="H262">
        <v>1</v>
      </c>
    </row>
    <row r="263" spans="1:8" x14ac:dyDescent="0.25">
      <c r="A263" t="s">
        <v>2</v>
      </c>
      <c r="B263" t="s">
        <v>4838</v>
      </c>
      <c r="C263" t="s">
        <v>2</v>
      </c>
      <c r="D263" t="s">
        <v>11</v>
      </c>
      <c r="E263" t="s">
        <v>2</v>
      </c>
      <c r="F263" s="1" t="s">
        <v>4335</v>
      </c>
      <c r="G263" s="3">
        <f>IF(COUNTIF(UDE_Truth[Name],UDE_Found[[#This Row],[Name]])=0,0,1)</f>
        <v>0</v>
      </c>
      <c r="H263">
        <v>1</v>
      </c>
    </row>
    <row r="264" spans="1:8" x14ac:dyDescent="0.25">
      <c r="A264" t="s">
        <v>0</v>
      </c>
      <c r="B264" t="s">
        <v>4839</v>
      </c>
      <c r="C264" t="s">
        <v>2</v>
      </c>
      <c r="D264" t="s">
        <v>11</v>
      </c>
      <c r="E264" t="s">
        <v>2</v>
      </c>
      <c r="F264" s="1" t="s">
        <v>4840</v>
      </c>
      <c r="G264" s="3">
        <f>IF(COUNTIF(UDE_Truth[Name],UDE_Found[[#This Row],[Name]])=0,0,1)</f>
        <v>0</v>
      </c>
      <c r="H264">
        <v>1</v>
      </c>
    </row>
    <row r="265" spans="1:8" x14ac:dyDescent="0.25">
      <c r="A265" t="s">
        <v>2</v>
      </c>
      <c r="B265" t="s">
        <v>4841</v>
      </c>
      <c r="C265" t="s">
        <v>2</v>
      </c>
      <c r="D265" t="s">
        <v>11</v>
      </c>
      <c r="E265" t="s">
        <v>2</v>
      </c>
      <c r="F265" s="1" t="s">
        <v>4608</v>
      </c>
      <c r="G265" s="3">
        <f>IF(COUNTIF(UDE_Truth[Name],UDE_Found[[#This Row],[Name]])=0,0,1)</f>
        <v>0</v>
      </c>
      <c r="H265">
        <v>1</v>
      </c>
    </row>
    <row r="266" spans="1:8" x14ac:dyDescent="0.25">
      <c r="A266" t="s">
        <v>0</v>
      </c>
      <c r="B266" t="s">
        <v>4842</v>
      </c>
      <c r="C266" t="s">
        <v>2</v>
      </c>
      <c r="D266" t="s">
        <v>11</v>
      </c>
      <c r="E266" t="s">
        <v>2</v>
      </c>
      <c r="F266" s="1" t="s">
        <v>4342</v>
      </c>
      <c r="G266" s="3">
        <f>IF(COUNTIF(UDE_Truth[Name],UDE_Found[[#This Row],[Name]])=0,0,1)</f>
        <v>0</v>
      </c>
      <c r="H266">
        <v>1</v>
      </c>
    </row>
    <row r="267" spans="1:8" x14ac:dyDescent="0.25">
      <c r="A267" t="s">
        <v>2</v>
      </c>
      <c r="B267" t="s">
        <v>4843</v>
      </c>
      <c r="C267" t="s">
        <v>2</v>
      </c>
      <c r="D267" t="s">
        <v>11</v>
      </c>
      <c r="E267" t="s">
        <v>2</v>
      </c>
      <c r="F267" s="1" t="s">
        <v>4604</v>
      </c>
      <c r="G267" s="3">
        <f>IF(COUNTIF(UDE_Truth[Name],UDE_Found[[#This Row],[Name]])=0,0,1)</f>
        <v>0</v>
      </c>
      <c r="H267">
        <v>1</v>
      </c>
    </row>
    <row r="268" spans="1:8" x14ac:dyDescent="0.25">
      <c r="A268" t="s">
        <v>2</v>
      </c>
      <c r="B268" t="s">
        <v>4844</v>
      </c>
      <c r="C268" t="s">
        <v>2</v>
      </c>
      <c r="D268" t="s">
        <v>11</v>
      </c>
      <c r="E268" t="s">
        <v>2</v>
      </c>
      <c r="F268" s="1" t="s">
        <v>4604</v>
      </c>
      <c r="G268" s="3">
        <f>IF(COUNTIF(UDE_Truth[Name],UDE_Found[[#This Row],[Name]])=0,0,1)</f>
        <v>0</v>
      </c>
      <c r="H268">
        <v>1</v>
      </c>
    </row>
    <row r="269" spans="1:8" x14ac:dyDescent="0.25">
      <c r="A269" t="s">
        <v>2</v>
      </c>
      <c r="B269" t="s">
        <v>4845</v>
      </c>
      <c r="C269" t="s">
        <v>2</v>
      </c>
      <c r="D269" t="s">
        <v>11</v>
      </c>
      <c r="E269" t="s">
        <v>2</v>
      </c>
      <c r="F269" s="1" t="s">
        <v>4383</v>
      </c>
      <c r="G269" s="3">
        <f>IF(COUNTIF(UDE_Truth[Name],UDE_Found[[#This Row],[Name]])=0,0,1)</f>
        <v>0</v>
      </c>
      <c r="H269">
        <v>1</v>
      </c>
    </row>
    <row r="270" spans="1:8" x14ac:dyDescent="0.25">
      <c r="A270" t="s">
        <v>294</v>
      </c>
      <c r="B270" t="s">
        <v>4846</v>
      </c>
      <c r="C270" t="s">
        <v>4847</v>
      </c>
      <c r="D270" t="s">
        <v>11</v>
      </c>
      <c r="E270" t="s">
        <v>2</v>
      </c>
      <c r="F270" s="1" t="s">
        <v>4848</v>
      </c>
      <c r="G270" s="3">
        <f>IF(COUNTIF(UDE_Truth[Name],UDE_Found[[#This Row],[Name]])=0,0,1)</f>
        <v>0</v>
      </c>
      <c r="H270">
        <v>1</v>
      </c>
    </row>
    <row r="271" spans="1:8" x14ac:dyDescent="0.25">
      <c r="A271" t="s">
        <v>80</v>
      </c>
      <c r="B271" t="s">
        <v>4849</v>
      </c>
      <c r="C271" t="s">
        <v>2</v>
      </c>
      <c r="D271" t="s">
        <v>11</v>
      </c>
      <c r="E271" s="1" t="s">
        <v>4850</v>
      </c>
      <c r="F271" s="1" t="s">
        <v>4851</v>
      </c>
      <c r="G271" s="3">
        <f>IF(COUNTIF(UDE_Truth[Name],UDE_Found[[#This Row],[Name]])=0,0,1)</f>
        <v>1</v>
      </c>
      <c r="H271">
        <v>1</v>
      </c>
    </row>
    <row r="272" spans="1:8" x14ac:dyDescent="0.25">
      <c r="A272" t="s">
        <v>80</v>
      </c>
      <c r="B272" t="s">
        <v>4852</v>
      </c>
      <c r="C272" t="s">
        <v>4853</v>
      </c>
      <c r="D272" t="s">
        <v>11</v>
      </c>
      <c r="E272" s="1" t="s">
        <v>4854</v>
      </c>
      <c r="F272" s="1" t="s">
        <v>4855</v>
      </c>
      <c r="G272" s="3">
        <f>IF(COUNTIF(UDE_Truth[Name],UDE_Found[[#This Row],[Name]])=0,0,1)</f>
        <v>1</v>
      </c>
      <c r="H272">
        <v>1</v>
      </c>
    </row>
    <row r="273" spans="1:9" x14ac:dyDescent="0.25">
      <c r="A273" t="s">
        <v>519</v>
      </c>
      <c r="B273" t="s">
        <v>4856</v>
      </c>
      <c r="C273" t="s">
        <v>4857</v>
      </c>
      <c r="D273" t="s">
        <v>11</v>
      </c>
      <c r="E273" s="1" t="s">
        <v>4858</v>
      </c>
      <c r="F273" s="1" t="s">
        <v>4748</v>
      </c>
      <c r="G273" s="3">
        <f>IF(COUNTIF(UDE_Truth[Name],UDE_Found[[#This Row],[Name]])=0,0,1)</f>
        <v>1</v>
      </c>
      <c r="H273">
        <v>1</v>
      </c>
    </row>
    <row r="274" spans="1:9" x14ac:dyDescent="0.25">
      <c r="A274" t="s">
        <v>80</v>
      </c>
      <c r="B274" t="s">
        <v>4859</v>
      </c>
      <c r="C274" t="s">
        <v>2</v>
      </c>
      <c r="D274" t="s">
        <v>11</v>
      </c>
      <c r="F274" s="1" t="s">
        <v>4860</v>
      </c>
      <c r="G274" s="3">
        <f>IF(COUNTIF(UDE_Truth[Name],UDE_Found[[#This Row],[Name]])=0,0,1)</f>
        <v>0</v>
      </c>
      <c r="H274">
        <v>1</v>
      </c>
    </row>
    <row r="275" spans="1:9" x14ac:dyDescent="0.25">
      <c r="A275" t="s">
        <v>2</v>
      </c>
      <c r="B275" t="s">
        <v>4861</v>
      </c>
      <c r="C275" t="s">
        <v>2</v>
      </c>
      <c r="D275" t="s">
        <v>11</v>
      </c>
      <c r="F275" s="1" t="s">
        <v>4342</v>
      </c>
      <c r="G275" s="3">
        <f>IF(COUNTIF(UDE_Truth[Name],UDE_Found[[#This Row],[Name]])=0,0,1)</f>
        <v>0</v>
      </c>
      <c r="H275">
        <v>1</v>
      </c>
    </row>
    <row r="276" spans="1:9" x14ac:dyDescent="0.25">
      <c r="A276" t="s">
        <v>4862</v>
      </c>
      <c r="B276" t="s">
        <v>4863</v>
      </c>
      <c r="C276" t="s">
        <v>4864</v>
      </c>
      <c r="D276" t="s">
        <v>11</v>
      </c>
      <c r="F276" s="1" t="s">
        <v>4346</v>
      </c>
      <c r="G276" s="3">
        <f>IF(COUNTIF(UDE_Truth[Name],UDE_Found[[#This Row],[Name]])=0,0,1)</f>
        <v>0</v>
      </c>
      <c r="H276">
        <v>1</v>
      </c>
    </row>
    <row r="277" spans="1:9" x14ac:dyDescent="0.25">
      <c r="A277" t="s">
        <v>2</v>
      </c>
      <c r="B277" t="s">
        <v>4865</v>
      </c>
      <c r="C277" t="s">
        <v>2</v>
      </c>
      <c r="D277" t="s">
        <v>11</v>
      </c>
      <c r="E277" s="1" t="s">
        <v>8118</v>
      </c>
      <c r="F277" s="1" t="s">
        <v>4866</v>
      </c>
      <c r="G277" s="3">
        <f>IF(COUNTIF(UDE_Truth[Name],UDE_Found[[#This Row],[Name]])=0,0,1)</f>
        <v>0</v>
      </c>
      <c r="H277">
        <v>1</v>
      </c>
    </row>
    <row r="278" spans="1:9" x14ac:dyDescent="0.25">
      <c r="A278" t="s">
        <v>2</v>
      </c>
      <c r="B278" t="s">
        <v>520</v>
      </c>
      <c r="C278" t="s">
        <v>2</v>
      </c>
      <c r="D278" t="s">
        <v>11</v>
      </c>
      <c r="F278" s="1" t="s">
        <v>4655</v>
      </c>
      <c r="G278" s="3">
        <f>IF(COUNTIF(UDE_Truth[Name],UDE_Found[[#This Row],[Name]])=0,0,1)</f>
        <v>0</v>
      </c>
      <c r="H278">
        <v>1</v>
      </c>
    </row>
    <row r="279" spans="1:9" x14ac:dyDescent="0.25">
      <c r="A279" t="s">
        <v>2</v>
      </c>
      <c r="B279" t="s">
        <v>4867</v>
      </c>
      <c r="C279" t="s">
        <v>2</v>
      </c>
      <c r="D279" t="s">
        <v>11</v>
      </c>
      <c r="F279" s="1" t="s">
        <v>4442</v>
      </c>
      <c r="G279" s="3">
        <f>IF(COUNTIF(UDE_Truth[Name],UDE_Found[[#This Row],[Name]])=0,0,1)</f>
        <v>0</v>
      </c>
      <c r="H279">
        <v>1</v>
      </c>
    </row>
    <row r="280" spans="1:9" x14ac:dyDescent="0.25">
      <c r="A280" t="s">
        <v>2</v>
      </c>
      <c r="B280" t="s">
        <v>4868</v>
      </c>
      <c r="C280" t="s">
        <v>2</v>
      </c>
      <c r="D280" t="s">
        <v>11</v>
      </c>
      <c r="F280" s="1" t="s">
        <v>4869</v>
      </c>
      <c r="G280" s="3">
        <f>IF(COUNTIF(UDE_Truth[Name],UDE_Found[[#This Row],[Name]])=0,0,1)</f>
        <v>0</v>
      </c>
      <c r="H280">
        <v>1</v>
      </c>
    </row>
    <row r="281" spans="1:9" x14ac:dyDescent="0.25">
      <c r="A281" t="s">
        <v>2</v>
      </c>
      <c r="B281" t="s">
        <v>4870</v>
      </c>
      <c r="C281" t="s">
        <v>2</v>
      </c>
      <c r="D281" t="s">
        <v>11</v>
      </c>
      <c r="F281" s="1" t="s">
        <v>4608</v>
      </c>
      <c r="G281" s="3">
        <f>IF(COUNTIF(UDE_Truth[Name],UDE_Found[[#This Row],[Name]])=0,0,1)</f>
        <v>0</v>
      </c>
      <c r="H281">
        <v>1</v>
      </c>
    </row>
    <row r="282" spans="1:9" x14ac:dyDescent="0.25">
      <c r="A282" t="s">
        <v>2</v>
      </c>
      <c r="B282" t="s">
        <v>4871</v>
      </c>
      <c r="C282" t="s">
        <v>2</v>
      </c>
      <c r="D282" t="s">
        <v>11</v>
      </c>
      <c r="F282" s="1" t="s">
        <v>4872</v>
      </c>
      <c r="G282" s="3">
        <f>IF(COUNTIF(UDE_Truth[Name],UDE_Found[[#This Row],[Name]])=0,0,1)</f>
        <v>0</v>
      </c>
      <c r="H282">
        <v>1</v>
      </c>
    </row>
    <row r="283" spans="1:9" x14ac:dyDescent="0.25">
      <c r="A283" t="s">
        <v>36</v>
      </c>
      <c r="B283" t="s">
        <v>2491</v>
      </c>
      <c r="C283" t="s">
        <v>4873</v>
      </c>
      <c r="D283" t="s">
        <v>3</v>
      </c>
      <c r="F283" s="1" t="s">
        <v>4538</v>
      </c>
      <c r="G283" s="3">
        <f>IF(COUNTIF(UDE_Truth[Name],UDE_Found[[#This Row],[Name]])=0,0,1)</f>
        <v>0</v>
      </c>
      <c r="H283">
        <v>0</v>
      </c>
      <c r="I283" t="s">
        <v>8367</v>
      </c>
    </row>
    <row r="284" spans="1:9" x14ac:dyDescent="0.25">
      <c r="A284" t="s">
        <v>2</v>
      </c>
      <c r="B284" t="s">
        <v>4874</v>
      </c>
      <c r="C284" t="s">
        <v>2</v>
      </c>
      <c r="D284" t="s">
        <v>11</v>
      </c>
      <c r="F284" s="1" t="s">
        <v>4875</v>
      </c>
      <c r="G284" s="3">
        <f>IF(COUNTIF(UDE_Truth[Name],UDE_Found[[#This Row],[Name]])=0,0,1)</f>
        <v>0</v>
      </c>
      <c r="H284">
        <v>1</v>
      </c>
      <c r="I284" t="s">
        <v>8309</v>
      </c>
    </row>
    <row r="285" spans="1:9" x14ac:dyDescent="0.25">
      <c r="A285" t="s">
        <v>2</v>
      </c>
      <c r="B285" t="s">
        <v>4876</v>
      </c>
      <c r="C285" t="s">
        <v>2</v>
      </c>
      <c r="D285" t="s">
        <v>11</v>
      </c>
      <c r="E285" s="1" t="s">
        <v>4877</v>
      </c>
      <c r="F285" s="1" t="s">
        <v>4878</v>
      </c>
      <c r="G285" s="3">
        <f>IF(COUNTIF(UDE_Truth[Name],UDE_Found[[#This Row],[Name]])=0,0,1)</f>
        <v>0</v>
      </c>
      <c r="H285">
        <v>0</v>
      </c>
      <c r="I285" t="s">
        <v>8369</v>
      </c>
    </row>
    <row r="286" spans="1:9" x14ac:dyDescent="0.25">
      <c r="A286" t="s">
        <v>36</v>
      </c>
      <c r="B286" t="s">
        <v>4879</v>
      </c>
      <c r="C286" t="s">
        <v>2</v>
      </c>
      <c r="D286" t="s">
        <v>3</v>
      </c>
      <c r="E286" s="1" t="s">
        <v>4877</v>
      </c>
      <c r="F286" s="1" t="s">
        <v>4878</v>
      </c>
      <c r="G286" s="3">
        <f>IF(COUNTIF(UDE_Truth[Name],UDE_Found[[#This Row],[Name]])=0,0,1)</f>
        <v>1</v>
      </c>
      <c r="H286">
        <v>1</v>
      </c>
    </row>
    <row r="287" spans="1:9" x14ac:dyDescent="0.25">
      <c r="A287" t="s">
        <v>2</v>
      </c>
      <c r="B287" t="s">
        <v>4880</v>
      </c>
      <c r="C287" t="s">
        <v>2</v>
      </c>
      <c r="D287" t="s">
        <v>11</v>
      </c>
      <c r="F287" s="1" t="s">
        <v>4881</v>
      </c>
      <c r="G287" s="3">
        <f>IF(COUNTIF(UDE_Truth[Name],UDE_Found[[#This Row],[Name]])=0,0,1)</f>
        <v>0</v>
      </c>
      <c r="H287">
        <v>1</v>
      </c>
      <c r="I287" t="s">
        <v>8370</v>
      </c>
    </row>
    <row r="288" spans="1:9" x14ac:dyDescent="0.25">
      <c r="A288" t="s">
        <v>2</v>
      </c>
      <c r="B288" t="s">
        <v>4882</v>
      </c>
      <c r="C288" t="s">
        <v>4883</v>
      </c>
      <c r="D288" t="s">
        <v>11</v>
      </c>
      <c r="F288" s="1" t="s">
        <v>4884</v>
      </c>
      <c r="G288" s="3">
        <f>IF(COUNTIF(UDE_Truth[Name],UDE_Found[[#This Row],[Name]])=0,0,1)</f>
        <v>0</v>
      </c>
      <c r="H288">
        <v>1</v>
      </c>
    </row>
    <row r="289" spans="1:9" x14ac:dyDescent="0.25">
      <c r="A289" t="s">
        <v>2</v>
      </c>
      <c r="B289" t="s">
        <v>4885</v>
      </c>
      <c r="C289" t="s">
        <v>2</v>
      </c>
      <c r="D289" t="s">
        <v>11</v>
      </c>
      <c r="F289" s="1" t="s">
        <v>4886</v>
      </c>
      <c r="G289" s="3">
        <f>IF(COUNTIF(UDE_Truth[Name],UDE_Found[[#This Row],[Name]])=0,0,1)</f>
        <v>0</v>
      </c>
      <c r="H289">
        <v>0</v>
      </c>
      <c r="I289" t="s">
        <v>8371</v>
      </c>
    </row>
    <row r="290" spans="1:9" x14ac:dyDescent="0.25">
      <c r="A290" t="s">
        <v>2</v>
      </c>
      <c r="B290" t="s">
        <v>4887</v>
      </c>
      <c r="C290" t="s">
        <v>2</v>
      </c>
      <c r="D290" t="s">
        <v>11</v>
      </c>
      <c r="F290" s="1" t="s">
        <v>4711</v>
      </c>
      <c r="G290" s="3">
        <f>IF(COUNTIF(UDE_Truth[Name],UDE_Found[[#This Row],[Name]])=0,0,1)</f>
        <v>0</v>
      </c>
      <c r="H290">
        <v>1</v>
      </c>
      <c r="I290" t="s">
        <v>8370</v>
      </c>
    </row>
    <row r="291" spans="1:9" x14ac:dyDescent="0.25">
      <c r="A291" t="s">
        <v>0</v>
      </c>
      <c r="B291" t="s">
        <v>4888</v>
      </c>
      <c r="C291" t="s">
        <v>2</v>
      </c>
      <c r="D291" t="s">
        <v>11</v>
      </c>
      <c r="F291" s="1" t="s">
        <v>4304</v>
      </c>
      <c r="G291" s="3">
        <f>IF(COUNTIF(UDE_Truth[Name],UDE_Found[[#This Row],[Name]])=0,0,1)</f>
        <v>0</v>
      </c>
      <c r="H291">
        <v>1</v>
      </c>
      <c r="I291" t="s">
        <v>8309</v>
      </c>
    </row>
    <row r="292" spans="1:9" x14ac:dyDescent="0.25">
      <c r="A292" t="s">
        <v>2</v>
      </c>
      <c r="B292" t="s">
        <v>4889</v>
      </c>
      <c r="C292" t="s">
        <v>2</v>
      </c>
      <c r="D292" t="s">
        <v>11</v>
      </c>
      <c r="F292" s="1" t="s">
        <v>4299</v>
      </c>
      <c r="G292" s="3">
        <f>IF(COUNTIF(UDE_Truth[Name],UDE_Found[[#This Row],[Name]])=0,0,1)</f>
        <v>0</v>
      </c>
      <c r="H292">
        <v>0</v>
      </c>
      <c r="I292" t="s">
        <v>8366</v>
      </c>
    </row>
    <row r="293" spans="1:9" x14ac:dyDescent="0.25">
      <c r="A293" t="s">
        <v>2</v>
      </c>
      <c r="B293" t="s">
        <v>4890</v>
      </c>
      <c r="C293" t="s">
        <v>4891</v>
      </c>
      <c r="D293" t="s">
        <v>11</v>
      </c>
      <c r="F293" s="1" t="s">
        <v>4583</v>
      </c>
      <c r="G293" s="3">
        <f>IF(COUNTIF(UDE_Truth[Name],UDE_Found[[#This Row],[Name]])=0,0,1)</f>
        <v>0</v>
      </c>
      <c r="H293">
        <v>1</v>
      </c>
    </row>
    <row r="294" spans="1:9" x14ac:dyDescent="0.25">
      <c r="A294" t="s">
        <v>36</v>
      </c>
      <c r="B294" t="s">
        <v>4892</v>
      </c>
      <c r="C294" t="s">
        <v>2</v>
      </c>
      <c r="D294" t="s">
        <v>11</v>
      </c>
      <c r="F294" s="1" t="s">
        <v>4893</v>
      </c>
      <c r="G294" s="3">
        <f>IF(COUNTIF(UDE_Truth[Name],UDE_Found[[#This Row],[Name]])=0,0,1)</f>
        <v>0</v>
      </c>
      <c r="H294">
        <v>1</v>
      </c>
    </row>
    <row r="295" spans="1:9" x14ac:dyDescent="0.25">
      <c r="A295" t="s">
        <v>2</v>
      </c>
      <c r="B295" t="s">
        <v>4894</v>
      </c>
      <c r="C295" t="s">
        <v>2</v>
      </c>
      <c r="D295" t="s">
        <v>11</v>
      </c>
      <c r="F295" s="1" t="s">
        <v>4893</v>
      </c>
      <c r="G295" s="3">
        <f>IF(COUNTIF(UDE_Truth[Name],UDE_Found[[#This Row],[Name]])=0,0,1)</f>
        <v>0</v>
      </c>
      <c r="H295">
        <v>0</v>
      </c>
      <c r="I295" t="s">
        <v>8322</v>
      </c>
    </row>
    <row r="296" spans="1:9" x14ac:dyDescent="0.25">
      <c r="A296" t="s">
        <v>2</v>
      </c>
      <c r="B296" t="s">
        <v>4895</v>
      </c>
      <c r="C296" t="s">
        <v>2</v>
      </c>
      <c r="D296" t="s">
        <v>11</v>
      </c>
      <c r="E296" s="1" t="s">
        <v>8119</v>
      </c>
      <c r="F296" s="1" t="s">
        <v>4319</v>
      </c>
      <c r="G296" s="3">
        <f>IF(COUNTIF(UDE_Truth[Name],UDE_Found[[#This Row],[Name]])=0,0,1)</f>
        <v>0</v>
      </c>
      <c r="H296">
        <v>1</v>
      </c>
      <c r="I296" t="s">
        <v>8370</v>
      </c>
    </row>
    <row r="297" spans="1:9" x14ac:dyDescent="0.25">
      <c r="A297" t="s">
        <v>2</v>
      </c>
      <c r="B297" t="s">
        <v>4896</v>
      </c>
      <c r="C297" t="s">
        <v>2</v>
      </c>
      <c r="D297" t="s">
        <v>11</v>
      </c>
      <c r="F297" s="1" t="s">
        <v>4897</v>
      </c>
      <c r="G297" s="3">
        <f>IF(COUNTIF(UDE_Truth[Name],UDE_Found[[#This Row],[Name]])=0,0,1)</f>
        <v>0</v>
      </c>
      <c r="H297">
        <v>1</v>
      </c>
      <c r="I297" t="s">
        <v>8370</v>
      </c>
    </row>
    <row r="298" spans="1:9" x14ac:dyDescent="0.25">
      <c r="A298" t="s">
        <v>2</v>
      </c>
      <c r="B298" t="s">
        <v>4898</v>
      </c>
      <c r="C298" t="s">
        <v>4899</v>
      </c>
      <c r="D298" t="s">
        <v>11</v>
      </c>
      <c r="E298" s="1" t="s">
        <v>4900</v>
      </c>
      <c r="F298" s="1" t="s">
        <v>4701</v>
      </c>
      <c r="G298" s="3">
        <f>IF(COUNTIF(UDE_Truth[Name],UDE_Found[[#This Row],[Name]])=0,0,1)</f>
        <v>1</v>
      </c>
      <c r="H298">
        <v>1</v>
      </c>
    </row>
    <row r="299" spans="1:9" x14ac:dyDescent="0.25">
      <c r="A299" t="s">
        <v>2</v>
      </c>
      <c r="B299" t="s">
        <v>4901</v>
      </c>
      <c r="C299" t="s">
        <v>2</v>
      </c>
      <c r="D299" t="s">
        <v>11</v>
      </c>
      <c r="F299" s="1" t="s">
        <v>4632</v>
      </c>
      <c r="G299" s="3">
        <f>IF(COUNTIF(UDE_Truth[Name],UDE_Found[[#This Row],[Name]])=0,0,1)</f>
        <v>0</v>
      </c>
      <c r="H299">
        <v>1</v>
      </c>
      <c r="I299" t="s">
        <v>8309</v>
      </c>
    </row>
    <row r="300" spans="1:9" x14ac:dyDescent="0.25">
      <c r="A300" t="s">
        <v>2</v>
      </c>
      <c r="B300" t="s">
        <v>4902</v>
      </c>
      <c r="C300" t="s">
        <v>2</v>
      </c>
      <c r="D300" t="s">
        <v>11</v>
      </c>
      <c r="E300" s="1" t="s">
        <v>8120</v>
      </c>
      <c r="F300" s="1" t="s">
        <v>4903</v>
      </c>
      <c r="G300" s="3">
        <f>IF(COUNTIF(UDE_Truth[Name],UDE_Found[[#This Row],[Name]])=0,0,1)</f>
        <v>0</v>
      </c>
      <c r="H300">
        <v>1</v>
      </c>
    </row>
    <row r="301" spans="1:9" x14ac:dyDescent="0.25">
      <c r="A301" t="s">
        <v>2</v>
      </c>
      <c r="B301" t="s">
        <v>4904</v>
      </c>
      <c r="C301" t="s">
        <v>2</v>
      </c>
      <c r="D301" t="s">
        <v>3</v>
      </c>
      <c r="F301" s="1" t="s">
        <v>4905</v>
      </c>
      <c r="G301" s="3">
        <f>IF(COUNTIF(UDE_Truth[Name],UDE_Found[[#This Row],[Name]])=0,0,1)</f>
        <v>0</v>
      </c>
      <c r="H301">
        <v>1</v>
      </c>
    </row>
    <row r="302" spans="1:9" x14ac:dyDescent="0.25">
      <c r="A302" t="s">
        <v>2</v>
      </c>
      <c r="B302" t="s">
        <v>4906</v>
      </c>
      <c r="C302" t="s">
        <v>4907</v>
      </c>
      <c r="D302" t="s">
        <v>11</v>
      </c>
      <c r="F302" s="1" t="s">
        <v>4677</v>
      </c>
      <c r="G302" s="3">
        <f>IF(COUNTIF(UDE_Truth[Name],UDE_Found[[#This Row],[Name]])=0,0,1)</f>
        <v>0</v>
      </c>
      <c r="H302">
        <v>1</v>
      </c>
    </row>
    <row r="303" spans="1:9" x14ac:dyDescent="0.25">
      <c r="A303" t="s">
        <v>2</v>
      </c>
      <c r="B303" t="s">
        <v>4908</v>
      </c>
      <c r="C303" t="s">
        <v>2</v>
      </c>
      <c r="D303" t="s">
        <v>11</v>
      </c>
      <c r="F303" s="1" t="s">
        <v>4909</v>
      </c>
      <c r="G303" s="3">
        <f>IF(COUNTIF(UDE_Truth[Name],UDE_Found[[#This Row],[Name]])=0,0,1)</f>
        <v>0</v>
      </c>
      <c r="H303">
        <v>1</v>
      </c>
    </row>
    <row r="304" spans="1:9" x14ac:dyDescent="0.25">
      <c r="A304" t="s">
        <v>2</v>
      </c>
      <c r="B304" t="s">
        <v>4910</v>
      </c>
      <c r="C304" t="s">
        <v>4911</v>
      </c>
      <c r="D304" t="s">
        <v>3</v>
      </c>
      <c r="F304" s="1" t="s">
        <v>4912</v>
      </c>
      <c r="G304" s="3">
        <f>IF(COUNTIF(UDE_Truth[Name],UDE_Found[[#This Row],[Name]])=0,0,1)</f>
        <v>1</v>
      </c>
      <c r="H304">
        <v>1</v>
      </c>
    </row>
    <row r="305" spans="1:8" x14ac:dyDescent="0.25">
      <c r="A305" t="s">
        <v>2</v>
      </c>
      <c r="B305" t="s">
        <v>4913</v>
      </c>
      <c r="C305" t="s">
        <v>4914</v>
      </c>
      <c r="D305" t="s">
        <v>3</v>
      </c>
      <c r="E305" s="1" t="s">
        <v>4915</v>
      </c>
      <c r="F305" s="1" t="s">
        <v>4916</v>
      </c>
      <c r="G305" s="3">
        <f>IF(COUNTIF(UDE_Truth[Name],UDE_Found[[#This Row],[Name]])=0,0,1)</f>
        <v>1</v>
      </c>
      <c r="H305">
        <v>1</v>
      </c>
    </row>
    <row r="306" spans="1:8" x14ac:dyDescent="0.25">
      <c r="A306" t="s">
        <v>0</v>
      </c>
      <c r="B306" t="s">
        <v>4917</v>
      </c>
      <c r="C306" t="s">
        <v>2</v>
      </c>
      <c r="D306" t="s">
        <v>11</v>
      </c>
      <c r="F306" s="1" t="s">
        <v>4606</v>
      </c>
      <c r="G306" s="3">
        <f>IF(COUNTIF(UDE_Truth[Name],UDE_Found[[#This Row],[Name]])=0,0,1)</f>
        <v>0</v>
      </c>
      <c r="H306">
        <v>1</v>
      </c>
    </row>
    <row r="307" spans="1:8" x14ac:dyDescent="0.25">
      <c r="A307" t="s">
        <v>2</v>
      </c>
      <c r="B307" t="s">
        <v>4918</v>
      </c>
      <c r="C307" t="s">
        <v>2</v>
      </c>
      <c r="D307" t="s">
        <v>11</v>
      </c>
      <c r="F307" s="1" t="s">
        <v>4919</v>
      </c>
      <c r="G307" s="3">
        <f>IF(COUNTIF(UDE_Truth[Name],UDE_Found[[#This Row],[Name]])=0,0,1)</f>
        <v>0</v>
      </c>
      <c r="H307">
        <v>1</v>
      </c>
    </row>
    <row r="308" spans="1:8" x14ac:dyDescent="0.25">
      <c r="A308" t="s">
        <v>2</v>
      </c>
      <c r="B308" t="s">
        <v>4920</v>
      </c>
      <c r="C308" t="s">
        <v>4921</v>
      </c>
      <c r="D308" t="s">
        <v>11</v>
      </c>
      <c r="F308" s="1" t="s">
        <v>4922</v>
      </c>
      <c r="G308" s="3">
        <f>IF(COUNTIF(UDE_Truth[Name],UDE_Found[[#This Row],[Name]])=0,0,1)</f>
        <v>1</v>
      </c>
      <c r="H308">
        <v>1</v>
      </c>
    </row>
    <row r="309" spans="1:8" x14ac:dyDescent="0.25">
      <c r="A309" t="s">
        <v>2</v>
      </c>
      <c r="B309" t="s">
        <v>4923</v>
      </c>
      <c r="C309" t="s">
        <v>2</v>
      </c>
      <c r="D309" t="s">
        <v>11</v>
      </c>
      <c r="F309" s="1" t="s">
        <v>4924</v>
      </c>
      <c r="G309" s="3">
        <f>IF(COUNTIF(UDE_Truth[Name],UDE_Found[[#This Row],[Name]])=0,0,1)</f>
        <v>0</v>
      </c>
      <c r="H309">
        <v>1</v>
      </c>
    </row>
    <row r="310" spans="1:8" x14ac:dyDescent="0.25">
      <c r="A310" t="s">
        <v>2</v>
      </c>
      <c r="B310" t="s">
        <v>4925</v>
      </c>
      <c r="C310" t="s">
        <v>4926</v>
      </c>
      <c r="D310" t="s">
        <v>11</v>
      </c>
      <c r="F310" s="1" t="s">
        <v>4927</v>
      </c>
      <c r="G310" s="3">
        <f>IF(COUNTIF(UDE_Truth[Name],UDE_Found[[#This Row],[Name]])=0,0,1)</f>
        <v>0</v>
      </c>
      <c r="H310">
        <v>1</v>
      </c>
    </row>
    <row r="311" spans="1:8" x14ac:dyDescent="0.25">
      <c r="A311" t="s">
        <v>2</v>
      </c>
      <c r="B311" t="s">
        <v>4928</v>
      </c>
      <c r="C311" t="s">
        <v>2</v>
      </c>
      <c r="D311" t="s">
        <v>11</v>
      </c>
      <c r="E311" s="1" t="s">
        <v>4929</v>
      </c>
      <c r="F311" s="1" t="s">
        <v>4924</v>
      </c>
      <c r="G311" s="3">
        <f>IF(COUNTIF(UDE_Truth[Name],UDE_Found[[#This Row],[Name]])=0,0,1)</f>
        <v>0</v>
      </c>
      <c r="H311">
        <v>1</v>
      </c>
    </row>
    <row r="312" spans="1:8" x14ac:dyDescent="0.25">
      <c r="A312" t="s">
        <v>4489</v>
      </c>
      <c r="B312" t="s">
        <v>575</v>
      </c>
      <c r="C312" t="s">
        <v>2</v>
      </c>
      <c r="D312" t="s">
        <v>11</v>
      </c>
      <c r="F312" s="1" t="s">
        <v>4465</v>
      </c>
      <c r="G312" s="3">
        <f>IF(COUNTIF(UDE_Truth[Name],UDE_Found[[#This Row],[Name]])=0,0,1)</f>
        <v>0</v>
      </c>
      <c r="H312">
        <v>1</v>
      </c>
    </row>
    <row r="313" spans="1:8" x14ac:dyDescent="0.25">
      <c r="A313" t="s">
        <v>2</v>
      </c>
      <c r="B313" t="s">
        <v>4930</v>
      </c>
      <c r="C313" t="s">
        <v>4931</v>
      </c>
      <c r="D313" t="s">
        <v>11</v>
      </c>
      <c r="E313" s="1" t="s">
        <v>8121</v>
      </c>
      <c r="F313" s="1" t="s">
        <v>4932</v>
      </c>
      <c r="G313" s="3">
        <f>IF(COUNTIF(UDE_Truth[Name],UDE_Found[[#This Row],[Name]])=0,0,1)</f>
        <v>0</v>
      </c>
      <c r="H313">
        <v>1</v>
      </c>
    </row>
    <row r="314" spans="1:8" x14ac:dyDescent="0.25">
      <c r="A314" t="s">
        <v>0</v>
      </c>
      <c r="B314" t="s">
        <v>4933</v>
      </c>
      <c r="C314" t="s">
        <v>4934</v>
      </c>
      <c r="D314" t="s">
        <v>3</v>
      </c>
      <c r="F314" s="1" t="s">
        <v>4935</v>
      </c>
      <c r="G314" s="3">
        <f>IF(COUNTIF(UDE_Truth[Name],UDE_Found[[#This Row],[Name]])=0,0,1)</f>
        <v>1</v>
      </c>
      <c r="H314">
        <v>1</v>
      </c>
    </row>
    <row r="315" spans="1:8" x14ac:dyDescent="0.25">
      <c r="A315" t="s">
        <v>2</v>
      </c>
      <c r="B315" t="s">
        <v>4936</v>
      </c>
      <c r="C315" t="s">
        <v>4937</v>
      </c>
      <c r="D315" t="s">
        <v>11</v>
      </c>
      <c r="F315" s="1" t="s">
        <v>4556</v>
      </c>
      <c r="G315" s="3">
        <f>IF(COUNTIF(UDE_Truth[Name],UDE_Found[[#This Row],[Name]])=0,0,1)</f>
        <v>0</v>
      </c>
      <c r="H315">
        <v>1</v>
      </c>
    </row>
    <row r="316" spans="1:8" x14ac:dyDescent="0.25">
      <c r="A316" t="s">
        <v>2</v>
      </c>
      <c r="B316" t="s">
        <v>4938</v>
      </c>
      <c r="C316" t="s">
        <v>4939</v>
      </c>
      <c r="D316" t="s">
        <v>11</v>
      </c>
      <c r="F316" s="1" t="s">
        <v>4922</v>
      </c>
      <c r="G316" s="3">
        <f>IF(COUNTIF(UDE_Truth[Name],UDE_Found[[#This Row],[Name]])=0,0,1)</f>
        <v>1</v>
      </c>
      <c r="H316">
        <v>1</v>
      </c>
    </row>
    <row r="317" spans="1:8" x14ac:dyDescent="0.25">
      <c r="A317" t="s">
        <v>2</v>
      </c>
      <c r="B317" t="s">
        <v>4940</v>
      </c>
      <c r="C317" t="s">
        <v>2</v>
      </c>
      <c r="D317" t="s">
        <v>11</v>
      </c>
      <c r="E317" s="1" t="s">
        <v>4941</v>
      </c>
      <c r="F317" s="1" t="s">
        <v>4502</v>
      </c>
      <c r="G317" s="3">
        <f>IF(COUNTIF(UDE_Truth[Name],UDE_Found[[#This Row],[Name]])=0,0,1)</f>
        <v>1</v>
      </c>
      <c r="H317">
        <v>1</v>
      </c>
    </row>
    <row r="318" spans="1:8" x14ac:dyDescent="0.25">
      <c r="A318" t="s">
        <v>2</v>
      </c>
      <c r="B318" t="s">
        <v>4942</v>
      </c>
      <c r="C318" t="s">
        <v>4943</v>
      </c>
      <c r="D318" t="s">
        <v>3</v>
      </c>
      <c r="E318" s="1" t="s">
        <v>4944</v>
      </c>
      <c r="F318" s="1" t="s">
        <v>4552</v>
      </c>
      <c r="G318" s="3">
        <f>IF(COUNTIF(UDE_Truth[Name],UDE_Found[[#This Row],[Name]])=0,0,1)</f>
        <v>1</v>
      </c>
      <c r="H318">
        <v>1</v>
      </c>
    </row>
    <row r="319" spans="1:8" x14ac:dyDescent="0.25">
      <c r="A319" t="s">
        <v>2</v>
      </c>
      <c r="B319" t="s">
        <v>4945</v>
      </c>
      <c r="C319" t="s">
        <v>2</v>
      </c>
      <c r="D319" t="s">
        <v>11</v>
      </c>
      <c r="F319" s="1" t="s">
        <v>4292</v>
      </c>
      <c r="G319" s="3">
        <f>IF(COUNTIF(UDE_Truth[Name],UDE_Found[[#This Row],[Name]])=0,0,1)</f>
        <v>0</v>
      </c>
      <c r="H319">
        <v>1</v>
      </c>
    </row>
    <row r="320" spans="1:8" x14ac:dyDescent="0.25">
      <c r="A320" t="s">
        <v>2</v>
      </c>
      <c r="B320" t="s">
        <v>4946</v>
      </c>
      <c r="C320" t="s">
        <v>2</v>
      </c>
      <c r="D320" t="s">
        <v>11</v>
      </c>
      <c r="F320" s="1" t="s">
        <v>4947</v>
      </c>
      <c r="G320" s="3">
        <f>IF(COUNTIF(UDE_Truth[Name],UDE_Found[[#This Row],[Name]])=0,0,1)</f>
        <v>0</v>
      </c>
      <c r="H320">
        <v>1</v>
      </c>
    </row>
    <row r="321" spans="1:8" x14ac:dyDescent="0.25">
      <c r="A321" t="s">
        <v>2</v>
      </c>
      <c r="B321" t="s">
        <v>4948</v>
      </c>
      <c r="C321" t="s">
        <v>2</v>
      </c>
      <c r="D321" t="s">
        <v>11</v>
      </c>
      <c r="F321" s="1" t="s">
        <v>4309</v>
      </c>
      <c r="G321" s="3">
        <f>IF(COUNTIF(UDE_Truth[Name],UDE_Found[[#This Row],[Name]])=0,0,1)</f>
        <v>0</v>
      </c>
      <c r="H321">
        <v>1</v>
      </c>
    </row>
    <row r="322" spans="1:8" x14ac:dyDescent="0.25">
      <c r="A322" t="s">
        <v>2</v>
      </c>
      <c r="B322" t="s">
        <v>4949</v>
      </c>
      <c r="C322" t="s">
        <v>2</v>
      </c>
      <c r="D322" t="s">
        <v>11</v>
      </c>
      <c r="F322" s="1" t="s">
        <v>4342</v>
      </c>
      <c r="G322" s="3">
        <f>IF(COUNTIF(UDE_Truth[Name],UDE_Found[[#This Row],[Name]])=0,0,1)</f>
        <v>0</v>
      </c>
      <c r="H322">
        <v>1</v>
      </c>
    </row>
    <row r="323" spans="1:8" x14ac:dyDescent="0.25">
      <c r="A323" t="s">
        <v>36</v>
      </c>
      <c r="B323" t="s">
        <v>4950</v>
      </c>
      <c r="C323" t="s">
        <v>4951</v>
      </c>
      <c r="D323" t="s">
        <v>11</v>
      </c>
      <c r="E323" s="1" t="s">
        <v>4952</v>
      </c>
      <c r="F323" s="1" t="s">
        <v>4953</v>
      </c>
      <c r="G323" s="3">
        <f>IF(COUNTIF(UDE_Truth[Name],UDE_Found[[#This Row],[Name]])=0,0,1)</f>
        <v>1</v>
      </c>
      <c r="H323">
        <v>1</v>
      </c>
    </row>
    <row r="324" spans="1:8" x14ac:dyDescent="0.25">
      <c r="A324" t="s">
        <v>2</v>
      </c>
      <c r="B324" t="s">
        <v>4954</v>
      </c>
      <c r="C324" t="s">
        <v>2</v>
      </c>
      <c r="D324" t="s">
        <v>11</v>
      </c>
      <c r="F324" s="1" t="s">
        <v>4309</v>
      </c>
      <c r="G324" s="3">
        <f>IF(COUNTIF(UDE_Truth[Name],UDE_Found[[#This Row],[Name]])=0,0,1)</f>
        <v>0</v>
      </c>
      <c r="H324">
        <v>1</v>
      </c>
    </row>
    <row r="325" spans="1:8" x14ac:dyDescent="0.25">
      <c r="A325" t="s">
        <v>2</v>
      </c>
      <c r="B325" t="s">
        <v>4955</v>
      </c>
      <c r="C325" t="s">
        <v>2</v>
      </c>
      <c r="D325" t="s">
        <v>11</v>
      </c>
      <c r="E325" s="1" t="s">
        <v>4956</v>
      </c>
      <c r="F325" s="1" t="s">
        <v>4496</v>
      </c>
      <c r="G325" s="3">
        <f>IF(COUNTIF(UDE_Truth[Name],UDE_Found[[#This Row],[Name]])=0,0,1)</f>
        <v>1</v>
      </c>
      <c r="H325">
        <v>1</v>
      </c>
    </row>
    <row r="326" spans="1:8" x14ac:dyDescent="0.25">
      <c r="A326" t="s">
        <v>2</v>
      </c>
      <c r="B326" t="s">
        <v>4957</v>
      </c>
      <c r="C326" t="s">
        <v>2</v>
      </c>
      <c r="D326" t="s">
        <v>11</v>
      </c>
      <c r="E326" t="s">
        <v>2</v>
      </c>
      <c r="F326" s="1" t="s">
        <v>4383</v>
      </c>
      <c r="G326" s="3">
        <f>IF(COUNTIF(UDE_Truth[Name],UDE_Found[[#This Row],[Name]])=0,0,1)</f>
        <v>0</v>
      </c>
      <c r="H326">
        <v>1</v>
      </c>
    </row>
    <row r="327" spans="1:8" x14ac:dyDescent="0.25">
      <c r="A327" t="s">
        <v>2</v>
      </c>
      <c r="B327" t="s">
        <v>4958</v>
      </c>
      <c r="C327" t="s">
        <v>2</v>
      </c>
      <c r="D327" t="s">
        <v>11</v>
      </c>
      <c r="F327" s="1" t="s">
        <v>4496</v>
      </c>
      <c r="G327" s="3">
        <f>IF(COUNTIF(UDE_Truth[Name],UDE_Found[[#This Row],[Name]])=0,0,1)</f>
        <v>0</v>
      </c>
      <c r="H327">
        <v>1</v>
      </c>
    </row>
    <row r="328" spans="1:8" x14ac:dyDescent="0.25">
      <c r="A328" t="s">
        <v>474</v>
      </c>
      <c r="B328" t="s">
        <v>4959</v>
      </c>
      <c r="C328" t="s">
        <v>2</v>
      </c>
      <c r="D328" t="s">
        <v>11</v>
      </c>
      <c r="F328" s="1" t="s">
        <v>4960</v>
      </c>
      <c r="G328" s="3">
        <f>IF(COUNTIF(UDE_Truth[Name],UDE_Found[[#This Row],[Name]])=0,0,1)</f>
        <v>1</v>
      </c>
      <c r="H328">
        <v>1</v>
      </c>
    </row>
    <row r="329" spans="1:8" x14ac:dyDescent="0.25">
      <c r="A329" t="s">
        <v>2</v>
      </c>
      <c r="B329" t="s">
        <v>4961</v>
      </c>
      <c r="C329" t="s">
        <v>4962</v>
      </c>
      <c r="D329" t="s">
        <v>11</v>
      </c>
      <c r="F329" s="1" t="s">
        <v>4776</v>
      </c>
      <c r="G329" s="3">
        <f>IF(COUNTIF(UDE_Truth[Name],UDE_Found[[#This Row],[Name]])=0,0,1)</f>
        <v>0</v>
      </c>
      <c r="H329">
        <v>1</v>
      </c>
    </row>
    <row r="330" spans="1:8" x14ac:dyDescent="0.25">
      <c r="A330" t="s">
        <v>2</v>
      </c>
      <c r="B330" t="s">
        <v>4963</v>
      </c>
      <c r="C330" t="s">
        <v>4964</v>
      </c>
      <c r="D330" t="s">
        <v>11</v>
      </c>
      <c r="F330" s="1" t="s">
        <v>4535</v>
      </c>
      <c r="G330" s="3">
        <f>IF(COUNTIF(UDE_Truth[Name],UDE_Found[[#This Row],[Name]])=0,0,1)</f>
        <v>1</v>
      </c>
      <c r="H330">
        <v>1</v>
      </c>
    </row>
    <row r="331" spans="1:8" x14ac:dyDescent="0.25">
      <c r="A331" t="s">
        <v>0</v>
      </c>
      <c r="B331" t="s">
        <v>4965</v>
      </c>
      <c r="C331" t="s">
        <v>4966</v>
      </c>
      <c r="D331" t="s">
        <v>11</v>
      </c>
      <c r="F331" s="1" t="s">
        <v>4967</v>
      </c>
      <c r="G331" s="3">
        <f>IF(COUNTIF(UDE_Truth[Name],UDE_Found[[#This Row],[Name]])=0,0,1)</f>
        <v>0</v>
      </c>
      <c r="H331">
        <v>1</v>
      </c>
    </row>
    <row r="332" spans="1:8" x14ac:dyDescent="0.25">
      <c r="A332" t="s">
        <v>2</v>
      </c>
      <c r="B332" t="s">
        <v>4968</v>
      </c>
      <c r="C332" t="s">
        <v>4969</v>
      </c>
      <c r="D332" t="s">
        <v>3</v>
      </c>
      <c r="E332" s="1" t="s">
        <v>4970</v>
      </c>
      <c r="F332" s="1" t="s">
        <v>4971</v>
      </c>
      <c r="G332" s="3">
        <f>IF(COUNTIF(UDE_Truth[Name],UDE_Found[[#This Row],[Name]])=0,0,1)</f>
        <v>1</v>
      </c>
      <c r="H332">
        <v>1</v>
      </c>
    </row>
    <row r="333" spans="1:8" x14ac:dyDescent="0.25">
      <c r="A333" t="s">
        <v>2</v>
      </c>
      <c r="B333" t="s">
        <v>4972</v>
      </c>
      <c r="C333" t="s">
        <v>2</v>
      </c>
      <c r="D333" t="s">
        <v>11</v>
      </c>
      <c r="F333" s="1" t="s">
        <v>4973</v>
      </c>
      <c r="G333" s="3">
        <f>IF(COUNTIF(UDE_Truth[Name],UDE_Found[[#This Row],[Name]])=0,0,1)</f>
        <v>0</v>
      </c>
      <c r="H333">
        <v>1</v>
      </c>
    </row>
    <row r="334" spans="1:8" x14ac:dyDescent="0.25">
      <c r="A334" t="s">
        <v>1914</v>
      </c>
      <c r="B334" t="s">
        <v>4974</v>
      </c>
      <c r="C334" t="s">
        <v>2</v>
      </c>
      <c r="D334" t="s">
        <v>11</v>
      </c>
      <c r="E334" s="1" t="s">
        <v>4975</v>
      </c>
      <c r="F334" s="1" t="s">
        <v>4417</v>
      </c>
      <c r="G334" s="3">
        <f>IF(COUNTIF(UDE_Truth[Name],UDE_Found[[#This Row],[Name]])=0,0,1)</f>
        <v>0</v>
      </c>
      <c r="H334">
        <v>1</v>
      </c>
    </row>
    <row r="335" spans="1:8" x14ac:dyDescent="0.25">
      <c r="A335" t="s">
        <v>4976</v>
      </c>
      <c r="B335" t="s">
        <v>4977</v>
      </c>
      <c r="C335" t="s">
        <v>4978</v>
      </c>
      <c r="D335" t="s">
        <v>11</v>
      </c>
      <c r="F335" s="1" t="s">
        <v>4733</v>
      </c>
      <c r="G335" s="3">
        <f>IF(COUNTIF(UDE_Truth[Name],UDE_Found[[#This Row],[Name]])=0,0,1)</f>
        <v>0</v>
      </c>
      <c r="H335">
        <v>1</v>
      </c>
    </row>
    <row r="336" spans="1:8" x14ac:dyDescent="0.25">
      <c r="A336" t="s">
        <v>0</v>
      </c>
      <c r="B336" t="s">
        <v>4979</v>
      </c>
      <c r="C336" t="s">
        <v>4980</v>
      </c>
      <c r="D336" t="s">
        <v>11</v>
      </c>
      <c r="E336" s="1" t="s">
        <v>4981</v>
      </c>
      <c r="F336" s="1" t="s">
        <v>4982</v>
      </c>
      <c r="G336" s="3">
        <f>IF(COUNTIF(UDE_Truth[Name],UDE_Found[[#This Row],[Name]])=0,0,1)</f>
        <v>0</v>
      </c>
      <c r="H336">
        <v>1</v>
      </c>
    </row>
    <row r="337" spans="1:8" x14ac:dyDescent="0.25">
      <c r="A337" t="s">
        <v>191</v>
      </c>
      <c r="B337" t="s">
        <v>4983</v>
      </c>
      <c r="C337" t="s">
        <v>2</v>
      </c>
      <c r="D337" t="s">
        <v>11</v>
      </c>
      <c r="F337" s="1" t="s">
        <v>4468</v>
      </c>
      <c r="G337" s="3">
        <f>IF(COUNTIF(UDE_Truth[Name],UDE_Found[[#This Row],[Name]])=0,0,1)</f>
        <v>0</v>
      </c>
      <c r="H337">
        <v>1</v>
      </c>
    </row>
    <row r="338" spans="1:8" x14ac:dyDescent="0.25">
      <c r="A338" t="s">
        <v>2</v>
      </c>
      <c r="B338" t="s">
        <v>4984</v>
      </c>
      <c r="C338" t="s">
        <v>2</v>
      </c>
      <c r="D338" t="s">
        <v>11</v>
      </c>
      <c r="E338" s="1" t="s">
        <v>4985</v>
      </c>
      <c r="F338" s="1" t="s">
        <v>4986</v>
      </c>
      <c r="G338" s="3">
        <f>IF(COUNTIF(UDE_Truth[Name],UDE_Found[[#This Row],[Name]])=0,0,1)</f>
        <v>0</v>
      </c>
      <c r="H338">
        <v>1</v>
      </c>
    </row>
    <row r="339" spans="1:8" x14ac:dyDescent="0.25">
      <c r="A339" t="s">
        <v>2</v>
      </c>
      <c r="B339" t="s">
        <v>4987</v>
      </c>
      <c r="C339" t="s">
        <v>4988</v>
      </c>
      <c r="D339" t="s">
        <v>3</v>
      </c>
      <c r="E339" s="1" t="s">
        <v>4989</v>
      </c>
      <c r="F339" s="1" t="s">
        <v>4916</v>
      </c>
      <c r="G339" s="3">
        <f>IF(COUNTIF(UDE_Truth[Name],UDE_Found[[#This Row],[Name]])=0,0,1)</f>
        <v>0</v>
      </c>
      <c r="H339">
        <v>1</v>
      </c>
    </row>
    <row r="340" spans="1:8" x14ac:dyDescent="0.25">
      <c r="A340" t="s">
        <v>2</v>
      </c>
      <c r="B340" t="s">
        <v>4990</v>
      </c>
      <c r="C340" t="s">
        <v>2</v>
      </c>
      <c r="D340" t="s">
        <v>11</v>
      </c>
      <c r="E340" s="1" t="s">
        <v>4991</v>
      </c>
      <c r="F340" s="1" t="s">
        <v>4992</v>
      </c>
      <c r="G340" s="3">
        <f>IF(COUNTIF(UDE_Truth[Name],UDE_Found[[#This Row],[Name]])=0,0,1)</f>
        <v>0</v>
      </c>
      <c r="H340">
        <v>0</v>
      </c>
    </row>
    <row r="341" spans="1:8" x14ac:dyDescent="0.25">
      <c r="A341" t="s">
        <v>2</v>
      </c>
      <c r="B341" t="s">
        <v>4993</v>
      </c>
      <c r="C341" t="s">
        <v>2</v>
      </c>
      <c r="D341" t="s">
        <v>11</v>
      </c>
      <c r="E341" s="1" t="s">
        <v>4994</v>
      </c>
      <c r="F341" s="1" t="s">
        <v>4995</v>
      </c>
      <c r="G341" s="3">
        <f>IF(COUNTIF(UDE_Truth[Name],UDE_Found[[#This Row],[Name]])=0,0,1)</f>
        <v>0</v>
      </c>
      <c r="H341">
        <v>0</v>
      </c>
    </row>
    <row r="342" spans="1:8" x14ac:dyDescent="0.25">
      <c r="A342" t="s">
        <v>2</v>
      </c>
      <c r="B342" t="s">
        <v>4996</v>
      </c>
      <c r="C342" t="s">
        <v>2</v>
      </c>
      <c r="D342" t="s">
        <v>11</v>
      </c>
      <c r="F342" s="1" t="s">
        <v>4997</v>
      </c>
      <c r="G342" s="3">
        <f>IF(COUNTIF(UDE_Truth[Name],UDE_Found[[#This Row],[Name]])=0,0,1)</f>
        <v>0</v>
      </c>
      <c r="H342">
        <v>0</v>
      </c>
    </row>
    <row r="343" spans="1:8" x14ac:dyDescent="0.25">
      <c r="A343" t="s">
        <v>2</v>
      </c>
      <c r="B343" t="s">
        <v>4998</v>
      </c>
      <c r="C343" t="s">
        <v>2</v>
      </c>
      <c r="D343" t="s">
        <v>11</v>
      </c>
      <c r="F343" s="1" t="s">
        <v>4319</v>
      </c>
      <c r="G343" s="3">
        <f>IF(COUNTIF(UDE_Truth[Name],UDE_Found[[#This Row],[Name]])=0,0,1)</f>
        <v>0</v>
      </c>
      <c r="H343">
        <v>0</v>
      </c>
    </row>
    <row r="344" spans="1:8" x14ac:dyDescent="0.25">
      <c r="A344" t="s">
        <v>2</v>
      </c>
      <c r="B344" t="s">
        <v>4999</v>
      </c>
      <c r="C344" t="s">
        <v>2</v>
      </c>
      <c r="D344" t="s">
        <v>11</v>
      </c>
      <c r="F344" s="1" t="s">
        <v>5000</v>
      </c>
      <c r="G344" s="3">
        <f>IF(COUNTIF(UDE_Truth[Name],UDE_Found[[#This Row],[Name]])=0,0,1)</f>
        <v>0</v>
      </c>
      <c r="H344">
        <v>1</v>
      </c>
    </row>
    <row r="345" spans="1:8" x14ac:dyDescent="0.25">
      <c r="A345" t="s">
        <v>2</v>
      </c>
      <c r="B345" t="s">
        <v>5001</v>
      </c>
      <c r="C345" t="s">
        <v>2</v>
      </c>
      <c r="D345" t="s">
        <v>11</v>
      </c>
      <c r="F345" s="1" t="s">
        <v>4681</v>
      </c>
      <c r="G345" s="3">
        <f>IF(COUNTIF(UDE_Truth[Name],UDE_Found[[#This Row],[Name]])=0,0,1)</f>
        <v>0</v>
      </c>
      <c r="H345">
        <v>1</v>
      </c>
    </row>
    <row r="346" spans="1:8" x14ac:dyDescent="0.25">
      <c r="A346" t="s">
        <v>2</v>
      </c>
      <c r="B346" t="s">
        <v>5002</v>
      </c>
      <c r="C346" t="s">
        <v>2</v>
      </c>
      <c r="D346" t="s">
        <v>11</v>
      </c>
      <c r="F346" s="1" t="s">
        <v>4309</v>
      </c>
      <c r="G346" s="3">
        <f>IF(COUNTIF(UDE_Truth[Name],UDE_Found[[#This Row],[Name]])=0,0,1)</f>
        <v>0</v>
      </c>
      <c r="H346">
        <v>1</v>
      </c>
    </row>
    <row r="347" spans="1:8" x14ac:dyDescent="0.25">
      <c r="A347" t="s">
        <v>0</v>
      </c>
      <c r="B347" t="s">
        <v>5003</v>
      </c>
      <c r="C347" t="s">
        <v>2</v>
      </c>
      <c r="D347" t="s">
        <v>11</v>
      </c>
      <c r="F347" s="1" t="s">
        <v>4624</v>
      </c>
      <c r="G347" s="3">
        <f>IF(COUNTIF(UDE_Truth[Name],UDE_Found[[#This Row],[Name]])=0,0,1)</f>
        <v>0</v>
      </c>
      <c r="H347">
        <v>1</v>
      </c>
    </row>
    <row r="348" spans="1:8" x14ac:dyDescent="0.25">
      <c r="A348" t="s">
        <v>2</v>
      </c>
      <c r="B348" t="s">
        <v>5004</v>
      </c>
      <c r="C348" t="s">
        <v>2</v>
      </c>
      <c r="D348" t="s">
        <v>11</v>
      </c>
      <c r="F348" s="1" t="s">
        <v>4292</v>
      </c>
      <c r="G348" s="3">
        <f>IF(COUNTIF(UDE_Truth[Name],UDE_Found[[#This Row],[Name]])=0,0,1)</f>
        <v>0</v>
      </c>
      <c r="H348">
        <v>1</v>
      </c>
    </row>
    <row r="349" spans="1:8" x14ac:dyDescent="0.25">
      <c r="A349" t="s">
        <v>36</v>
      </c>
      <c r="B349" t="s">
        <v>5005</v>
      </c>
      <c r="C349" t="s">
        <v>5006</v>
      </c>
      <c r="D349" t="s">
        <v>11</v>
      </c>
      <c r="F349" s="1" t="s">
        <v>5007</v>
      </c>
      <c r="G349" s="3">
        <f>IF(COUNTIF(UDE_Truth[Name],UDE_Found[[#This Row],[Name]])=0,0,1)</f>
        <v>0</v>
      </c>
      <c r="H349">
        <v>1</v>
      </c>
    </row>
    <row r="350" spans="1:8" x14ac:dyDescent="0.25">
      <c r="A350" t="s">
        <v>2</v>
      </c>
      <c r="B350" t="s">
        <v>5008</v>
      </c>
      <c r="C350" t="s">
        <v>2</v>
      </c>
      <c r="D350" t="s">
        <v>11</v>
      </c>
      <c r="F350" s="1" t="s">
        <v>5009</v>
      </c>
      <c r="G350" s="3">
        <f>IF(COUNTIF(UDE_Truth[Name],UDE_Found[[#This Row],[Name]])=0,0,1)</f>
        <v>0</v>
      </c>
      <c r="H350">
        <v>1</v>
      </c>
    </row>
    <row r="351" spans="1:8" x14ac:dyDescent="0.25">
      <c r="A351" t="s">
        <v>2</v>
      </c>
      <c r="B351" t="s">
        <v>5010</v>
      </c>
      <c r="C351" t="s">
        <v>2</v>
      </c>
      <c r="D351" t="s">
        <v>11</v>
      </c>
      <c r="E351" s="1" t="s">
        <v>5011</v>
      </c>
      <c r="F351" s="1" t="s">
        <v>5012</v>
      </c>
      <c r="G351" s="3">
        <f>IF(COUNTIF(UDE_Truth[Name],UDE_Found[[#This Row],[Name]])=0,0,1)</f>
        <v>0</v>
      </c>
      <c r="H351">
        <v>1</v>
      </c>
    </row>
    <row r="352" spans="1:8" x14ac:dyDescent="0.25">
      <c r="A352" t="s">
        <v>80</v>
      </c>
      <c r="B352" t="s">
        <v>5013</v>
      </c>
      <c r="C352" t="s">
        <v>5014</v>
      </c>
      <c r="D352" t="s">
        <v>11</v>
      </c>
      <c r="F352" s="1" t="s">
        <v>4967</v>
      </c>
      <c r="G352" s="3">
        <f>IF(COUNTIF(UDE_Truth[Name],UDE_Found[[#This Row],[Name]])=0,0,1)</f>
        <v>1</v>
      </c>
      <c r="H352">
        <v>1</v>
      </c>
    </row>
    <row r="353" spans="1:9" x14ac:dyDescent="0.25">
      <c r="A353" t="s">
        <v>2</v>
      </c>
      <c r="B353" t="s">
        <v>5015</v>
      </c>
      <c r="C353" t="s">
        <v>5016</v>
      </c>
      <c r="D353" t="s">
        <v>11</v>
      </c>
      <c r="F353" s="1" t="s">
        <v>5017</v>
      </c>
      <c r="G353" s="3">
        <f>IF(COUNTIF(UDE_Truth[Name],UDE_Found[[#This Row],[Name]])=0,0,1)</f>
        <v>0</v>
      </c>
      <c r="H353">
        <v>1</v>
      </c>
    </row>
    <row r="354" spans="1:9" x14ac:dyDescent="0.25">
      <c r="A354" t="s">
        <v>2</v>
      </c>
      <c r="B354" t="s">
        <v>5018</v>
      </c>
      <c r="C354" t="s">
        <v>5019</v>
      </c>
      <c r="D354" t="s">
        <v>11</v>
      </c>
      <c r="F354" s="1" t="s">
        <v>5020</v>
      </c>
      <c r="G354" s="3">
        <f>IF(COUNTIF(UDE_Truth[Name],UDE_Found[[#This Row],[Name]])=0,0,1)</f>
        <v>0</v>
      </c>
      <c r="H354">
        <v>1</v>
      </c>
    </row>
    <row r="355" spans="1:9" x14ac:dyDescent="0.25">
      <c r="A355" t="s">
        <v>36</v>
      </c>
      <c r="B355" t="s">
        <v>5021</v>
      </c>
      <c r="C355" t="s">
        <v>2</v>
      </c>
      <c r="D355" t="s">
        <v>11</v>
      </c>
      <c r="F355" s="1" t="s">
        <v>4953</v>
      </c>
      <c r="G355" s="3">
        <f>IF(COUNTIF(UDE_Truth[Name],UDE_Found[[#This Row],[Name]])=0,0,1)</f>
        <v>0</v>
      </c>
      <c r="H355">
        <v>1</v>
      </c>
    </row>
    <row r="356" spans="1:9" x14ac:dyDescent="0.25">
      <c r="A356" t="s">
        <v>2</v>
      </c>
      <c r="B356" t="s">
        <v>5022</v>
      </c>
      <c r="C356" t="s">
        <v>2</v>
      </c>
      <c r="D356" t="s">
        <v>11</v>
      </c>
      <c r="F356" s="1" t="s">
        <v>4292</v>
      </c>
      <c r="G356" s="3">
        <f>IF(COUNTIF(UDE_Truth[Name],UDE_Found[[#This Row],[Name]])=0,0,1)</f>
        <v>0</v>
      </c>
      <c r="H356">
        <v>1</v>
      </c>
    </row>
    <row r="357" spans="1:9" x14ac:dyDescent="0.25">
      <c r="A357" t="s">
        <v>2</v>
      </c>
      <c r="B357" t="s">
        <v>5023</v>
      </c>
      <c r="C357" t="s">
        <v>2</v>
      </c>
      <c r="D357" t="s">
        <v>11</v>
      </c>
      <c r="E357" s="1" t="s">
        <v>5024</v>
      </c>
      <c r="F357" s="1" t="s">
        <v>4701</v>
      </c>
      <c r="G357" s="3">
        <f>IF(COUNTIF(UDE_Truth[Name],UDE_Found[[#This Row],[Name]])=0,0,1)</f>
        <v>0</v>
      </c>
      <c r="H357">
        <v>1</v>
      </c>
    </row>
    <row r="358" spans="1:9" x14ac:dyDescent="0.25">
      <c r="A358" t="s">
        <v>2</v>
      </c>
      <c r="B358" t="s">
        <v>5025</v>
      </c>
      <c r="C358" t="s">
        <v>2</v>
      </c>
      <c r="D358" t="s">
        <v>11</v>
      </c>
      <c r="F358" s="1" t="s">
        <v>5026</v>
      </c>
      <c r="G358" s="3">
        <f>IF(COUNTIF(UDE_Truth[Name],UDE_Found[[#This Row],[Name]])=0,0,1)</f>
        <v>0</v>
      </c>
      <c r="H358">
        <v>1</v>
      </c>
    </row>
    <row r="359" spans="1:9" x14ac:dyDescent="0.25">
      <c r="A359" t="s">
        <v>152</v>
      </c>
      <c r="B359" t="s">
        <v>5027</v>
      </c>
      <c r="C359" t="s">
        <v>4410</v>
      </c>
      <c r="D359" t="s">
        <v>3</v>
      </c>
      <c r="F359" s="1" t="s">
        <v>4538</v>
      </c>
      <c r="G359" s="3">
        <f>IF(COUNTIF(UDE_Truth[Name],UDE_Found[[#This Row],[Name]])=0,0,1)</f>
        <v>0</v>
      </c>
      <c r="H359">
        <v>0</v>
      </c>
      <c r="I359" t="s">
        <v>8372</v>
      </c>
    </row>
    <row r="360" spans="1:9" x14ac:dyDescent="0.25">
      <c r="A360" t="s">
        <v>36</v>
      </c>
      <c r="B360" t="s">
        <v>5028</v>
      </c>
      <c r="C360" t="s">
        <v>5029</v>
      </c>
      <c r="D360" t="s">
        <v>3</v>
      </c>
      <c r="F360" s="1" t="s">
        <v>4886</v>
      </c>
      <c r="G360" s="3">
        <f>IF(COUNTIF(UDE_Truth[Name],UDE_Found[[#This Row],[Name]])=0,0,1)</f>
        <v>1</v>
      </c>
      <c r="H360">
        <v>1</v>
      </c>
    </row>
    <row r="361" spans="1:9" x14ac:dyDescent="0.25">
      <c r="A361" t="s">
        <v>36</v>
      </c>
      <c r="B361" t="s">
        <v>5030</v>
      </c>
      <c r="C361" t="s">
        <v>5031</v>
      </c>
      <c r="D361" t="s">
        <v>11</v>
      </c>
      <c r="E361" s="1" t="s">
        <v>5032</v>
      </c>
      <c r="F361" s="1" t="s">
        <v>5033</v>
      </c>
      <c r="G361" s="3">
        <f>IF(COUNTIF(UDE_Truth[Name],UDE_Found[[#This Row],[Name]])=0,0,1)</f>
        <v>0</v>
      </c>
      <c r="H361">
        <v>1</v>
      </c>
    </row>
    <row r="362" spans="1:9" x14ac:dyDescent="0.25">
      <c r="A362" t="s">
        <v>80</v>
      </c>
      <c r="B362" t="s">
        <v>5034</v>
      </c>
      <c r="C362" t="s">
        <v>2</v>
      </c>
      <c r="D362" t="s">
        <v>3</v>
      </c>
      <c r="F362" s="1" t="s">
        <v>4522</v>
      </c>
      <c r="G362" s="3">
        <f>IF(COUNTIF(UDE_Truth[Name],UDE_Found[[#This Row],[Name]])=0,0,1)</f>
        <v>1</v>
      </c>
      <c r="H362">
        <v>1</v>
      </c>
    </row>
    <row r="363" spans="1:9" x14ac:dyDescent="0.25">
      <c r="A363" t="s">
        <v>2</v>
      </c>
      <c r="B363" t="s">
        <v>5035</v>
      </c>
      <c r="C363" t="s">
        <v>5029</v>
      </c>
      <c r="D363" t="s">
        <v>11</v>
      </c>
      <c r="F363" s="1" t="s">
        <v>4411</v>
      </c>
      <c r="G363" s="3">
        <f>IF(COUNTIF(UDE_Truth[Name],UDE_Found[[#This Row],[Name]])=0,0,1)</f>
        <v>0</v>
      </c>
      <c r="H363">
        <v>1</v>
      </c>
    </row>
    <row r="364" spans="1:9" x14ac:dyDescent="0.25">
      <c r="A364" t="s">
        <v>2</v>
      </c>
      <c r="B364" t="s">
        <v>5036</v>
      </c>
      <c r="C364" t="s">
        <v>2</v>
      </c>
      <c r="D364" t="s">
        <v>11</v>
      </c>
      <c r="E364" s="1" t="s">
        <v>5037</v>
      </c>
      <c r="F364" s="1" t="s">
        <v>4478</v>
      </c>
      <c r="G364" s="3">
        <f>IF(COUNTIF(UDE_Truth[Name],UDE_Found[[#This Row],[Name]])=0,0,1)</f>
        <v>0</v>
      </c>
      <c r="H364">
        <v>1</v>
      </c>
    </row>
    <row r="365" spans="1:9" x14ac:dyDescent="0.25">
      <c r="A365" t="s">
        <v>2</v>
      </c>
      <c r="B365" t="s">
        <v>5038</v>
      </c>
      <c r="C365" t="s">
        <v>2</v>
      </c>
      <c r="D365" t="s">
        <v>11</v>
      </c>
      <c r="F365" s="1" t="s">
        <v>5039</v>
      </c>
      <c r="G365" s="3">
        <f>IF(COUNTIF(UDE_Truth[Name],UDE_Found[[#This Row],[Name]])=0,0,1)</f>
        <v>0</v>
      </c>
      <c r="H365">
        <v>1</v>
      </c>
    </row>
    <row r="366" spans="1:9" x14ac:dyDescent="0.25">
      <c r="A366" t="s">
        <v>2</v>
      </c>
      <c r="B366" t="s">
        <v>5040</v>
      </c>
      <c r="C366" t="s">
        <v>2</v>
      </c>
      <c r="D366" t="s">
        <v>11</v>
      </c>
      <c r="F366" s="1" t="s">
        <v>4309</v>
      </c>
      <c r="G366" s="3">
        <f>IF(COUNTIF(UDE_Truth[Name],UDE_Found[[#This Row],[Name]])=0,0,1)</f>
        <v>0</v>
      </c>
      <c r="H366">
        <v>1</v>
      </c>
    </row>
    <row r="367" spans="1:9" x14ac:dyDescent="0.25">
      <c r="A367" t="s">
        <v>2</v>
      </c>
      <c r="B367" t="s">
        <v>5041</v>
      </c>
      <c r="C367" t="s">
        <v>5042</v>
      </c>
      <c r="D367" t="s">
        <v>11</v>
      </c>
      <c r="F367" s="1" t="s">
        <v>4302</v>
      </c>
      <c r="G367" s="3">
        <f>IF(COUNTIF(UDE_Truth[Name],UDE_Found[[#This Row],[Name]])=0,0,1)</f>
        <v>0</v>
      </c>
      <c r="H367">
        <v>1</v>
      </c>
    </row>
    <row r="368" spans="1:9" x14ac:dyDescent="0.25">
      <c r="A368" t="s">
        <v>36</v>
      </c>
      <c r="B368" t="s">
        <v>5043</v>
      </c>
      <c r="C368" t="s">
        <v>5044</v>
      </c>
      <c r="D368" t="s">
        <v>11</v>
      </c>
      <c r="E368" s="1" t="s">
        <v>5045</v>
      </c>
      <c r="F368" s="1" t="s">
        <v>4309</v>
      </c>
      <c r="G368" s="3">
        <f>IF(COUNTIF(UDE_Truth[Name],UDE_Found[[#This Row],[Name]])=0,0,1)</f>
        <v>1</v>
      </c>
      <c r="H368">
        <v>1</v>
      </c>
    </row>
    <row r="369" spans="1:9" x14ac:dyDescent="0.25">
      <c r="A369" t="s">
        <v>191</v>
      </c>
      <c r="B369" t="s">
        <v>5046</v>
      </c>
      <c r="C369" t="s">
        <v>2</v>
      </c>
      <c r="D369" t="s">
        <v>11</v>
      </c>
      <c r="E369" s="1" t="s">
        <v>5047</v>
      </c>
      <c r="F369" s="1" t="s">
        <v>4307</v>
      </c>
      <c r="G369" s="3">
        <f>IF(COUNTIF(UDE_Truth[Name],UDE_Found[[#This Row],[Name]])=0,0,1)</f>
        <v>0</v>
      </c>
      <c r="H369">
        <v>1</v>
      </c>
    </row>
    <row r="370" spans="1:9" x14ac:dyDescent="0.25">
      <c r="A370" t="s">
        <v>354</v>
      </c>
      <c r="B370" t="s">
        <v>5048</v>
      </c>
      <c r="C370" t="s">
        <v>2</v>
      </c>
      <c r="D370" t="s">
        <v>11</v>
      </c>
      <c r="F370" s="1" t="s">
        <v>4292</v>
      </c>
      <c r="G370" s="3">
        <f>IF(COUNTIF(UDE_Truth[Name],UDE_Found[[#This Row],[Name]])=0,0,1)</f>
        <v>0</v>
      </c>
      <c r="H370">
        <v>1</v>
      </c>
    </row>
    <row r="371" spans="1:9" x14ac:dyDescent="0.25">
      <c r="A371" t="s">
        <v>191</v>
      </c>
      <c r="B371" t="s">
        <v>5049</v>
      </c>
      <c r="C371" t="s">
        <v>2</v>
      </c>
      <c r="D371" t="s">
        <v>11</v>
      </c>
      <c r="F371" s="1" t="s">
        <v>4342</v>
      </c>
      <c r="G371" s="3">
        <f>IF(COUNTIF(UDE_Truth[Name],UDE_Found[[#This Row],[Name]])=0,0,1)</f>
        <v>0</v>
      </c>
      <c r="H371">
        <v>1</v>
      </c>
    </row>
    <row r="372" spans="1:9" x14ac:dyDescent="0.25">
      <c r="A372" t="s">
        <v>2</v>
      </c>
      <c r="B372" t="s">
        <v>5050</v>
      </c>
      <c r="C372" t="s">
        <v>2</v>
      </c>
      <c r="D372" t="s">
        <v>11</v>
      </c>
      <c r="F372" s="1" t="s">
        <v>5051</v>
      </c>
      <c r="G372" s="3">
        <f>IF(COUNTIF(UDE_Truth[Name],UDE_Found[[#This Row],[Name]])=0,0,1)</f>
        <v>0</v>
      </c>
      <c r="H372">
        <v>1</v>
      </c>
    </row>
    <row r="373" spans="1:9" x14ac:dyDescent="0.25">
      <c r="A373" t="s">
        <v>80</v>
      </c>
      <c r="B373" t="s">
        <v>5052</v>
      </c>
      <c r="C373" t="s">
        <v>5053</v>
      </c>
      <c r="D373" t="s">
        <v>11</v>
      </c>
      <c r="E373" s="1" t="s">
        <v>5054</v>
      </c>
      <c r="F373" s="1" t="s">
        <v>4701</v>
      </c>
      <c r="G373" s="3">
        <f>IF(COUNTIF(UDE_Truth[Name],UDE_Found[[#This Row],[Name]])=0,0,1)</f>
        <v>1</v>
      </c>
      <c r="H373">
        <v>1</v>
      </c>
    </row>
    <row r="374" spans="1:9" x14ac:dyDescent="0.25">
      <c r="A374" t="s">
        <v>2</v>
      </c>
      <c r="B374" t="s">
        <v>5055</v>
      </c>
      <c r="C374" t="s">
        <v>2</v>
      </c>
      <c r="D374" t="s">
        <v>11</v>
      </c>
      <c r="E374" s="1" t="s">
        <v>5056</v>
      </c>
      <c r="F374" s="1" t="s">
        <v>4478</v>
      </c>
      <c r="G374" s="3">
        <f>IF(COUNTIF(UDE_Truth[Name],UDE_Found[[#This Row],[Name]])=0,0,1)</f>
        <v>0</v>
      </c>
      <c r="H374">
        <v>1</v>
      </c>
    </row>
    <row r="375" spans="1:9" x14ac:dyDescent="0.25">
      <c r="A375" t="s">
        <v>2</v>
      </c>
      <c r="B375" t="s">
        <v>5057</v>
      </c>
      <c r="C375" t="s">
        <v>2</v>
      </c>
      <c r="D375" t="s">
        <v>11</v>
      </c>
      <c r="F375" s="1" t="s">
        <v>4606</v>
      </c>
      <c r="G375" s="3">
        <f>IF(COUNTIF(UDE_Truth[Name],UDE_Found[[#This Row],[Name]])=0,0,1)</f>
        <v>0</v>
      </c>
      <c r="H375">
        <v>1</v>
      </c>
    </row>
    <row r="376" spans="1:9" x14ac:dyDescent="0.25">
      <c r="A376" t="s">
        <v>2</v>
      </c>
      <c r="B376" t="s">
        <v>5058</v>
      </c>
      <c r="C376" t="s">
        <v>2</v>
      </c>
      <c r="D376" t="s">
        <v>11</v>
      </c>
      <c r="F376" s="1" t="s">
        <v>4442</v>
      </c>
      <c r="G376" s="3">
        <f>IF(COUNTIF(UDE_Truth[Name],UDE_Found[[#This Row],[Name]])=0,0,1)</f>
        <v>0</v>
      </c>
      <c r="H376">
        <v>1</v>
      </c>
    </row>
    <row r="377" spans="1:9" x14ac:dyDescent="0.25">
      <c r="A377" t="s">
        <v>2</v>
      </c>
      <c r="B377" t="s">
        <v>5059</v>
      </c>
      <c r="C377" t="s">
        <v>4551</v>
      </c>
      <c r="D377" t="s">
        <v>3</v>
      </c>
      <c r="F377" s="1" t="s">
        <v>4552</v>
      </c>
      <c r="G377" s="3">
        <f>IF(COUNTIF(UDE_Truth[Name],UDE_Found[[#This Row],[Name]])=0,0,1)</f>
        <v>1</v>
      </c>
      <c r="H377">
        <v>1</v>
      </c>
    </row>
    <row r="378" spans="1:9" x14ac:dyDescent="0.25">
      <c r="A378" t="s">
        <v>2</v>
      </c>
      <c r="B378" t="s">
        <v>5060</v>
      </c>
      <c r="C378" t="s">
        <v>2</v>
      </c>
      <c r="D378" t="s">
        <v>11</v>
      </c>
      <c r="E378" s="1" t="s">
        <v>5061</v>
      </c>
      <c r="F378" s="1" t="s">
        <v>4386</v>
      </c>
      <c r="G378" s="3">
        <f>IF(COUNTIF(UDE_Truth[Name],UDE_Found[[#This Row],[Name]])=0,0,1)</f>
        <v>0</v>
      </c>
      <c r="H378">
        <v>0</v>
      </c>
      <c r="I378" t="s">
        <v>8369</v>
      </c>
    </row>
    <row r="379" spans="1:9" x14ac:dyDescent="0.25">
      <c r="A379" t="s">
        <v>2</v>
      </c>
      <c r="B379" t="s">
        <v>5062</v>
      </c>
      <c r="C379" t="s">
        <v>2</v>
      </c>
      <c r="D379" t="s">
        <v>11</v>
      </c>
      <c r="E379" s="1" t="s">
        <v>5061</v>
      </c>
      <c r="F379" s="1" t="s">
        <v>4752</v>
      </c>
      <c r="G379" s="3">
        <f>IF(COUNTIF(UDE_Truth[Name],UDE_Found[[#This Row],[Name]])=0,0,1)</f>
        <v>1</v>
      </c>
      <c r="H379">
        <v>1</v>
      </c>
    </row>
    <row r="380" spans="1:9" x14ac:dyDescent="0.25">
      <c r="A380" t="s">
        <v>2</v>
      </c>
      <c r="B380" t="s">
        <v>5063</v>
      </c>
      <c r="C380" t="s">
        <v>2</v>
      </c>
      <c r="D380" t="s">
        <v>11</v>
      </c>
      <c r="F380" s="1" t="s">
        <v>5064</v>
      </c>
      <c r="G380" s="3">
        <f>IF(COUNTIF(UDE_Truth[Name],UDE_Found[[#This Row],[Name]])=0,0,1)</f>
        <v>0</v>
      </c>
      <c r="H380">
        <v>0</v>
      </c>
      <c r="I380" t="s">
        <v>8370</v>
      </c>
    </row>
    <row r="381" spans="1:9" x14ac:dyDescent="0.25">
      <c r="A381" t="s">
        <v>2</v>
      </c>
      <c r="B381" t="s">
        <v>5065</v>
      </c>
      <c r="C381" t="s">
        <v>2</v>
      </c>
      <c r="D381" t="s">
        <v>11</v>
      </c>
      <c r="E381" s="1" t="s">
        <v>5066</v>
      </c>
      <c r="F381" s="1" t="s">
        <v>5067</v>
      </c>
      <c r="G381" s="3">
        <f>IF(COUNTIF(UDE_Truth[Name],UDE_Found[[#This Row],[Name]])=0,0,1)</f>
        <v>0</v>
      </c>
      <c r="H381">
        <v>1</v>
      </c>
    </row>
    <row r="382" spans="1:9" x14ac:dyDescent="0.25">
      <c r="A382" t="s">
        <v>2</v>
      </c>
      <c r="B382" t="s">
        <v>5068</v>
      </c>
      <c r="C382" t="s">
        <v>2</v>
      </c>
      <c r="D382" t="s">
        <v>11</v>
      </c>
      <c r="F382" s="1" t="s">
        <v>5069</v>
      </c>
      <c r="G382" s="3">
        <f>IF(COUNTIF(UDE_Truth[Name],UDE_Found[[#This Row],[Name]])=0,0,1)</f>
        <v>0</v>
      </c>
      <c r="H382">
        <v>0</v>
      </c>
      <c r="I382" t="s">
        <v>8328</v>
      </c>
    </row>
    <row r="383" spans="1:9" x14ac:dyDescent="0.25">
      <c r="A383" t="s">
        <v>2</v>
      </c>
      <c r="B383" t="s">
        <v>5070</v>
      </c>
      <c r="C383" t="s">
        <v>2</v>
      </c>
      <c r="D383" t="s">
        <v>11</v>
      </c>
      <c r="F383" s="1" t="s">
        <v>4404</v>
      </c>
      <c r="G383" s="3">
        <f>IF(COUNTIF(UDE_Truth[Name],UDE_Found[[#This Row],[Name]])=0,0,1)</f>
        <v>0</v>
      </c>
      <c r="H383">
        <v>0</v>
      </c>
    </row>
    <row r="384" spans="1:9" x14ac:dyDescent="0.25">
      <c r="A384" t="s">
        <v>2</v>
      </c>
      <c r="B384" t="s">
        <v>5071</v>
      </c>
      <c r="C384" t="s">
        <v>2</v>
      </c>
      <c r="D384" t="s">
        <v>11</v>
      </c>
      <c r="F384" s="1" t="s">
        <v>4292</v>
      </c>
      <c r="G384" s="3">
        <f>IF(COUNTIF(UDE_Truth[Name],UDE_Found[[#This Row],[Name]])=0,0,1)</f>
        <v>0</v>
      </c>
      <c r="H384">
        <v>0</v>
      </c>
    </row>
    <row r="385" spans="1:8" x14ac:dyDescent="0.25">
      <c r="A385" t="s">
        <v>0</v>
      </c>
      <c r="B385" t="s">
        <v>5072</v>
      </c>
      <c r="C385" t="s">
        <v>5073</v>
      </c>
      <c r="D385" t="s">
        <v>11</v>
      </c>
      <c r="F385" s="1" t="s">
        <v>4346</v>
      </c>
      <c r="G385" s="3">
        <f>IF(COUNTIF(UDE_Truth[Name],UDE_Found[[#This Row],[Name]])=0,0,1)</f>
        <v>1</v>
      </c>
      <c r="H385">
        <v>1</v>
      </c>
    </row>
    <row r="386" spans="1:8" x14ac:dyDescent="0.25">
      <c r="A386" t="s">
        <v>2</v>
      </c>
      <c r="B386" t="s">
        <v>5074</v>
      </c>
      <c r="C386" t="s">
        <v>2</v>
      </c>
      <c r="D386" t="s">
        <v>11</v>
      </c>
      <c r="F386" s="1" t="s">
        <v>4655</v>
      </c>
      <c r="G386" s="3">
        <f>IF(COUNTIF(UDE_Truth[Name],UDE_Found[[#This Row],[Name]])=0,0,1)</f>
        <v>0</v>
      </c>
      <c r="H386">
        <v>1</v>
      </c>
    </row>
    <row r="387" spans="1:8" x14ac:dyDescent="0.25">
      <c r="A387" t="s">
        <v>2</v>
      </c>
      <c r="B387" t="s">
        <v>5075</v>
      </c>
      <c r="C387" t="s">
        <v>2</v>
      </c>
      <c r="D387" t="s">
        <v>11</v>
      </c>
      <c r="F387" s="1" t="s">
        <v>5076</v>
      </c>
      <c r="G387" s="4">
        <f>IF(COUNTIF(UDE_Truth[Name],UDE_Found[[#This Row],[Name]])=0,0,1)</f>
        <v>0</v>
      </c>
      <c r="H387">
        <v>1</v>
      </c>
    </row>
    <row r="388" spans="1:8" x14ac:dyDescent="0.25">
      <c r="A388" t="s">
        <v>2</v>
      </c>
      <c r="B388" t="s">
        <v>5077</v>
      </c>
      <c r="C388" t="s">
        <v>2</v>
      </c>
      <c r="D388" t="s">
        <v>11</v>
      </c>
      <c r="F388" s="1" t="s">
        <v>4292</v>
      </c>
      <c r="G388" s="3">
        <f>IF(COUNTIF(UDE_Truth[Name],UDE_Found[[#This Row],[Name]])=0,0,1)</f>
        <v>0</v>
      </c>
      <c r="H388">
        <v>1</v>
      </c>
    </row>
    <row r="389" spans="1:8" x14ac:dyDescent="0.25">
      <c r="A389" t="s">
        <v>0</v>
      </c>
      <c r="B389" t="s">
        <v>5078</v>
      </c>
      <c r="C389" t="s">
        <v>2</v>
      </c>
      <c r="D389" t="s">
        <v>11</v>
      </c>
      <c r="F389" s="1" t="s">
        <v>5079</v>
      </c>
      <c r="G389" s="3">
        <f>IF(COUNTIF(UDE_Truth[Name],UDE_Found[[#This Row],[Name]])=0,0,1)</f>
        <v>1</v>
      </c>
      <c r="H389">
        <v>1</v>
      </c>
    </row>
    <row r="390" spans="1:8" x14ac:dyDescent="0.25">
      <c r="A390" t="s">
        <v>0</v>
      </c>
      <c r="B390" t="s">
        <v>5080</v>
      </c>
      <c r="C390" t="s">
        <v>5081</v>
      </c>
      <c r="D390" t="s">
        <v>3</v>
      </c>
      <c r="E390" s="1" t="s">
        <v>5082</v>
      </c>
      <c r="F390" s="1" t="s">
        <v>4402</v>
      </c>
      <c r="G390" s="3">
        <f>IF(COUNTIF(UDE_Truth[Name],UDE_Found[[#This Row],[Name]])=0,0,1)</f>
        <v>0</v>
      </c>
      <c r="H390">
        <v>1</v>
      </c>
    </row>
    <row r="391" spans="1:8" x14ac:dyDescent="0.25">
      <c r="A391" t="s">
        <v>2</v>
      </c>
      <c r="B391" t="s">
        <v>5083</v>
      </c>
      <c r="C391" t="s">
        <v>2</v>
      </c>
      <c r="D391" t="s">
        <v>11</v>
      </c>
      <c r="F391" s="1" t="s">
        <v>4655</v>
      </c>
      <c r="G391" s="3">
        <f>IF(COUNTIF(UDE_Truth[Name],UDE_Found[[#This Row],[Name]])=0,0,1)</f>
        <v>0</v>
      </c>
      <c r="H391">
        <v>1</v>
      </c>
    </row>
    <row r="392" spans="1:8" x14ac:dyDescent="0.25">
      <c r="A392" t="s">
        <v>2</v>
      </c>
      <c r="B392" t="s">
        <v>5084</v>
      </c>
      <c r="C392" t="s">
        <v>2</v>
      </c>
      <c r="D392" t="s">
        <v>11</v>
      </c>
      <c r="F392" s="1" t="s">
        <v>4709</v>
      </c>
      <c r="G392" s="3">
        <f>IF(COUNTIF(UDE_Truth[Name],UDE_Found[[#This Row],[Name]])=0,0,1)</f>
        <v>0</v>
      </c>
      <c r="H392">
        <v>1</v>
      </c>
    </row>
    <row r="393" spans="1:8" x14ac:dyDescent="0.25">
      <c r="A393" t="s">
        <v>0</v>
      </c>
      <c r="B393" t="s">
        <v>5085</v>
      </c>
      <c r="C393" t="s">
        <v>2</v>
      </c>
      <c r="D393" t="s">
        <v>11</v>
      </c>
      <c r="F393" s="1" t="s">
        <v>4342</v>
      </c>
      <c r="G393" s="3">
        <f>IF(COUNTIF(UDE_Truth[Name],UDE_Found[[#This Row],[Name]])=0,0,1)</f>
        <v>0</v>
      </c>
      <c r="H393">
        <v>1</v>
      </c>
    </row>
    <row r="394" spans="1:8" x14ac:dyDescent="0.25">
      <c r="A394" t="s">
        <v>152</v>
      </c>
      <c r="B394" t="s">
        <v>5086</v>
      </c>
      <c r="C394" t="s">
        <v>2</v>
      </c>
      <c r="D394" t="s">
        <v>11</v>
      </c>
      <c r="F394" s="1" t="s">
        <v>4468</v>
      </c>
      <c r="G394" s="3">
        <f>IF(COUNTIF(UDE_Truth[Name],UDE_Found[[#This Row],[Name]])=0,0,1)</f>
        <v>0</v>
      </c>
      <c r="H394">
        <v>1</v>
      </c>
    </row>
    <row r="395" spans="1:8" x14ac:dyDescent="0.25">
      <c r="A395" t="s">
        <v>80</v>
      </c>
      <c r="B395" t="s">
        <v>2608</v>
      </c>
      <c r="C395" t="s">
        <v>5087</v>
      </c>
      <c r="D395" t="s">
        <v>11</v>
      </c>
      <c r="F395" s="1" t="s">
        <v>4346</v>
      </c>
      <c r="G395" s="3">
        <f>IF(COUNTIF(UDE_Truth[Name],UDE_Found[[#This Row],[Name]])=0,0,1)</f>
        <v>0</v>
      </c>
      <c r="H395">
        <v>1</v>
      </c>
    </row>
    <row r="396" spans="1:8" x14ac:dyDescent="0.25">
      <c r="A396" t="s">
        <v>5088</v>
      </c>
      <c r="B396" t="s">
        <v>5089</v>
      </c>
      <c r="C396" t="s">
        <v>5090</v>
      </c>
      <c r="D396" t="s">
        <v>3</v>
      </c>
      <c r="E396" s="1" t="s">
        <v>5091</v>
      </c>
      <c r="F396" s="1" t="s">
        <v>4390</v>
      </c>
      <c r="G396" s="3">
        <f>IF(COUNTIF(UDE_Truth[Name],UDE_Found[[#This Row],[Name]])=0,0,1)</f>
        <v>0</v>
      </c>
      <c r="H396">
        <v>1</v>
      </c>
    </row>
    <row r="397" spans="1:8" x14ac:dyDescent="0.25">
      <c r="A397" t="s">
        <v>2</v>
      </c>
      <c r="B397" t="s">
        <v>5092</v>
      </c>
      <c r="C397" t="s">
        <v>2</v>
      </c>
      <c r="D397" t="s">
        <v>11</v>
      </c>
      <c r="F397" s="1" t="s">
        <v>4606</v>
      </c>
      <c r="G397" s="3">
        <f>IF(COUNTIF(UDE_Truth[Name],UDE_Found[[#This Row],[Name]])=0,0,1)</f>
        <v>0</v>
      </c>
      <c r="H397">
        <v>1</v>
      </c>
    </row>
    <row r="398" spans="1:8" x14ac:dyDescent="0.25">
      <c r="A398" t="s">
        <v>0</v>
      </c>
      <c r="B398" t="s">
        <v>5093</v>
      </c>
      <c r="C398" t="s">
        <v>2</v>
      </c>
      <c r="D398" t="s">
        <v>11</v>
      </c>
      <c r="E398" s="1" t="s">
        <v>5094</v>
      </c>
      <c r="F398" s="1" t="s">
        <v>5095</v>
      </c>
      <c r="G398" s="3">
        <f>IF(COUNTIF(UDE_Truth[Name],UDE_Found[[#This Row],[Name]])=0,0,1)</f>
        <v>0</v>
      </c>
      <c r="H398">
        <v>1</v>
      </c>
    </row>
    <row r="399" spans="1:8" x14ac:dyDescent="0.25">
      <c r="A399" t="s">
        <v>36</v>
      </c>
      <c r="B399" t="s">
        <v>5096</v>
      </c>
      <c r="C399" t="s">
        <v>5097</v>
      </c>
      <c r="D399" t="s">
        <v>11</v>
      </c>
      <c r="F399" s="1" t="s">
        <v>5098</v>
      </c>
      <c r="G399" s="3">
        <f>IF(COUNTIF(UDE_Truth[Name],UDE_Found[[#This Row],[Name]])=0,0,1)</f>
        <v>0</v>
      </c>
      <c r="H399">
        <v>1</v>
      </c>
    </row>
    <row r="400" spans="1:8" x14ac:dyDescent="0.25">
      <c r="A400" t="s">
        <v>0</v>
      </c>
      <c r="B400" t="s">
        <v>5099</v>
      </c>
      <c r="C400" t="s">
        <v>5100</v>
      </c>
      <c r="D400" t="s">
        <v>11</v>
      </c>
      <c r="F400" s="1" t="s">
        <v>4583</v>
      </c>
      <c r="G400" s="3">
        <f>IF(COUNTIF(UDE_Truth[Name],UDE_Found[[#This Row],[Name]])=0,0,1)</f>
        <v>0</v>
      </c>
      <c r="H400">
        <v>1</v>
      </c>
    </row>
    <row r="401" spans="1:8" x14ac:dyDescent="0.25">
      <c r="A401" t="s">
        <v>2</v>
      </c>
      <c r="B401" t="s">
        <v>5101</v>
      </c>
      <c r="C401" t="s">
        <v>5102</v>
      </c>
      <c r="D401" t="s">
        <v>11</v>
      </c>
      <c r="F401" s="1" t="s">
        <v>5103</v>
      </c>
      <c r="G401" s="3">
        <f>IF(COUNTIF(UDE_Truth[Name],UDE_Found[[#This Row],[Name]])=0,0,1)</f>
        <v>0</v>
      </c>
      <c r="H401">
        <v>1</v>
      </c>
    </row>
    <row r="402" spans="1:8" x14ac:dyDescent="0.25">
      <c r="A402" t="s">
        <v>152</v>
      </c>
      <c r="B402" t="s">
        <v>5104</v>
      </c>
      <c r="C402" t="s">
        <v>5105</v>
      </c>
      <c r="D402" t="s">
        <v>11</v>
      </c>
      <c r="E402" s="1" t="s">
        <v>5106</v>
      </c>
      <c r="F402" s="1" t="s">
        <v>5107</v>
      </c>
      <c r="G402" s="3">
        <f>IF(COUNTIF(UDE_Truth[Name],UDE_Found[[#This Row],[Name]])=0,0,1)</f>
        <v>0</v>
      </c>
      <c r="H402">
        <v>1</v>
      </c>
    </row>
    <row r="403" spans="1:8" x14ac:dyDescent="0.25">
      <c r="A403" t="s">
        <v>152</v>
      </c>
      <c r="B403" t="s">
        <v>5108</v>
      </c>
      <c r="C403" t="s">
        <v>2</v>
      </c>
      <c r="D403" t="s">
        <v>11</v>
      </c>
      <c r="F403" s="1" t="s">
        <v>4465</v>
      </c>
      <c r="G403" s="3">
        <f>IF(COUNTIF(UDE_Truth[Name],UDE_Found[[#This Row],[Name]])=0,0,1)</f>
        <v>0</v>
      </c>
      <c r="H403">
        <v>1</v>
      </c>
    </row>
    <row r="404" spans="1:8" x14ac:dyDescent="0.25">
      <c r="A404" t="s">
        <v>2</v>
      </c>
      <c r="B404" t="s">
        <v>5109</v>
      </c>
      <c r="C404" t="s">
        <v>5110</v>
      </c>
      <c r="D404" t="s">
        <v>3</v>
      </c>
      <c r="E404" s="1" t="s">
        <v>5111</v>
      </c>
      <c r="F404" s="1" t="s">
        <v>8122</v>
      </c>
      <c r="G404" s="3">
        <f>IF(COUNTIF(UDE_Truth[Name],UDE_Found[[#This Row],[Name]])=0,0,1)</f>
        <v>0</v>
      </c>
      <c r="H404">
        <v>1</v>
      </c>
    </row>
    <row r="405" spans="1:8" x14ac:dyDescent="0.25">
      <c r="A405" t="s">
        <v>354</v>
      </c>
      <c r="B405" t="s">
        <v>5112</v>
      </c>
      <c r="C405" t="s">
        <v>2</v>
      </c>
      <c r="D405" t="s">
        <v>11</v>
      </c>
      <c r="F405" s="1" t="s">
        <v>5113</v>
      </c>
      <c r="G405" s="3">
        <f>IF(COUNTIF(UDE_Truth[Name],UDE_Found[[#This Row],[Name]])=0,0,1)</f>
        <v>0</v>
      </c>
      <c r="H405">
        <v>1</v>
      </c>
    </row>
    <row r="406" spans="1:8" x14ac:dyDescent="0.25">
      <c r="A406" t="s">
        <v>0</v>
      </c>
      <c r="B406" t="s">
        <v>5114</v>
      </c>
      <c r="C406" t="s">
        <v>5115</v>
      </c>
      <c r="D406" t="s">
        <v>11</v>
      </c>
      <c r="E406" s="1" t="s">
        <v>5116</v>
      </c>
      <c r="F406" s="1" t="s">
        <v>4567</v>
      </c>
      <c r="G406" s="3">
        <f>IF(COUNTIF(UDE_Truth[Name],UDE_Found[[#This Row],[Name]])=0,0,1)</f>
        <v>1</v>
      </c>
      <c r="H406">
        <v>1</v>
      </c>
    </row>
    <row r="407" spans="1:8" x14ac:dyDescent="0.25">
      <c r="A407" t="s">
        <v>0</v>
      </c>
      <c r="B407" t="s">
        <v>5117</v>
      </c>
      <c r="C407" t="s">
        <v>2</v>
      </c>
      <c r="D407" t="s">
        <v>11</v>
      </c>
      <c r="E407" s="1" t="s">
        <v>5118</v>
      </c>
      <c r="F407" s="1" t="s">
        <v>4290</v>
      </c>
      <c r="G407" s="3">
        <f>IF(COUNTIF(UDE_Truth[Name],UDE_Found[[#This Row],[Name]])=0,0,1)</f>
        <v>1</v>
      </c>
      <c r="H407">
        <v>1</v>
      </c>
    </row>
    <row r="408" spans="1:8" x14ac:dyDescent="0.25">
      <c r="A408" t="s">
        <v>2</v>
      </c>
      <c r="B408" t="s">
        <v>5119</v>
      </c>
      <c r="C408" t="s">
        <v>2</v>
      </c>
      <c r="D408" t="s">
        <v>11</v>
      </c>
      <c r="F408" s="1" t="s">
        <v>5120</v>
      </c>
      <c r="G408" s="3">
        <f>IF(COUNTIF(UDE_Truth[Name],UDE_Found[[#This Row],[Name]])=0,0,1)</f>
        <v>0</v>
      </c>
      <c r="H408">
        <v>1</v>
      </c>
    </row>
    <row r="409" spans="1:8" x14ac:dyDescent="0.25">
      <c r="A409" t="s">
        <v>2</v>
      </c>
      <c r="B409" t="s">
        <v>5121</v>
      </c>
      <c r="C409" t="s">
        <v>2</v>
      </c>
      <c r="D409" t="s">
        <v>11</v>
      </c>
      <c r="E409" s="1" t="s">
        <v>5122</v>
      </c>
      <c r="F409" s="1" t="s">
        <v>4641</v>
      </c>
      <c r="G409" s="3">
        <f>IF(COUNTIF(UDE_Truth[Name],UDE_Found[[#This Row],[Name]])=0,0,1)</f>
        <v>1</v>
      </c>
      <c r="H409">
        <v>1</v>
      </c>
    </row>
    <row r="410" spans="1:8" x14ac:dyDescent="0.25">
      <c r="A410" t="s">
        <v>5123</v>
      </c>
      <c r="B410" t="s">
        <v>5124</v>
      </c>
      <c r="C410" t="s">
        <v>5125</v>
      </c>
      <c r="D410" t="s">
        <v>11</v>
      </c>
      <c r="F410" s="1" t="s">
        <v>5033</v>
      </c>
      <c r="G410" s="3">
        <f>IF(COUNTIF(UDE_Truth[Name],UDE_Found[[#This Row],[Name]])=0,0,1)</f>
        <v>1</v>
      </c>
      <c r="H410">
        <v>1</v>
      </c>
    </row>
    <row r="411" spans="1:8" x14ac:dyDescent="0.25">
      <c r="A411" t="s">
        <v>2</v>
      </c>
      <c r="B411" t="s">
        <v>5126</v>
      </c>
      <c r="C411" t="s">
        <v>2</v>
      </c>
      <c r="D411" t="s">
        <v>11</v>
      </c>
      <c r="E411" s="1" t="s">
        <v>5127</v>
      </c>
      <c r="F411" s="1" t="s">
        <v>5128</v>
      </c>
      <c r="G411" s="3">
        <f>IF(COUNTIF(UDE_Truth[Name],UDE_Found[[#This Row],[Name]])=0,0,1)</f>
        <v>0</v>
      </c>
      <c r="H411">
        <v>1</v>
      </c>
    </row>
    <row r="412" spans="1:8" x14ac:dyDescent="0.25">
      <c r="A412" t="s">
        <v>2</v>
      </c>
      <c r="B412" t="s">
        <v>5129</v>
      </c>
      <c r="C412" t="s">
        <v>5130</v>
      </c>
      <c r="D412" t="s">
        <v>11</v>
      </c>
      <c r="F412" s="1" t="s">
        <v>4606</v>
      </c>
      <c r="G412" s="3">
        <f>IF(COUNTIF(UDE_Truth[Name],UDE_Found[[#This Row],[Name]])=0,0,1)</f>
        <v>1</v>
      </c>
      <c r="H412">
        <v>1</v>
      </c>
    </row>
    <row r="413" spans="1:8" x14ac:dyDescent="0.25">
      <c r="A413" t="s">
        <v>0</v>
      </c>
      <c r="B413" t="s">
        <v>5131</v>
      </c>
      <c r="C413" t="s">
        <v>2</v>
      </c>
      <c r="D413" t="s">
        <v>11</v>
      </c>
      <c r="F413" s="1" t="s">
        <v>5132</v>
      </c>
      <c r="G413" s="3">
        <f>IF(COUNTIF(UDE_Truth[Name],UDE_Found[[#This Row],[Name]])=0,0,1)</f>
        <v>0</v>
      </c>
      <c r="H413">
        <v>1</v>
      </c>
    </row>
    <row r="414" spans="1:8" x14ac:dyDescent="0.25">
      <c r="A414" t="s">
        <v>2</v>
      </c>
      <c r="B414" t="s">
        <v>5133</v>
      </c>
      <c r="C414" t="s">
        <v>5134</v>
      </c>
      <c r="D414" t="s">
        <v>3</v>
      </c>
      <c r="E414" s="1" t="s">
        <v>5135</v>
      </c>
      <c r="F414" s="1" t="s">
        <v>4552</v>
      </c>
      <c r="G414" s="3">
        <f>IF(COUNTIF(UDE_Truth[Name],UDE_Found[[#This Row],[Name]])=0,0,1)</f>
        <v>1</v>
      </c>
      <c r="H414">
        <v>1</v>
      </c>
    </row>
    <row r="415" spans="1:8" x14ac:dyDescent="0.25">
      <c r="A415" t="s">
        <v>0</v>
      </c>
      <c r="B415" t="s">
        <v>5136</v>
      </c>
      <c r="C415" t="s">
        <v>5115</v>
      </c>
      <c r="D415" t="s">
        <v>11</v>
      </c>
      <c r="F415" s="1" t="s">
        <v>4346</v>
      </c>
      <c r="G415" s="3">
        <f>IF(COUNTIF(UDE_Truth[Name],UDE_Found[[#This Row],[Name]])=0,0,1)</f>
        <v>0</v>
      </c>
      <c r="H415">
        <v>1</v>
      </c>
    </row>
    <row r="416" spans="1:8" x14ac:dyDescent="0.25">
      <c r="A416" t="s">
        <v>0</v>
      </c>
      <c r="B416" t="s">
        <v>5137</v>
      </c>
      <c r="C416" t="s">
        <v>5138</v>
      </c>
      <c r="D416" t="s">
        <v>3</v>
      </c>
      <c r="E416" s="1" t="s">
        <v>5139</v>
      </c>
      <c r="F416" s="1" t="s">
        <v>5140</v>
      </c>
      <c r="G416" s="3">
        <f>IF(COUNTIF(UDE_Truth[Name],UDE_Found[[#This Row],[Name]])=0,0,1)</f>
        <v>0</v>
      </c>
      <c r="H416">
        <v>1</v>
      </c>
    </row>
    <row r="417" spans="1:8" x14ac:dyDescent="0.25">
      <c r="A417" t="s">
        <v>2</v>
      </c>
      <c r="B417" t="s">
        <v>5141</v>
      </c>
      <c r="C417" t="s">
        <v>5142</v>
      </c>
      <c r="D417" t="s">
        <v>11</v>
      </c>
      <c r="E417" s="1" t="s">
        <v>5143</v>
      </c>
      <c r="F417" s="1" t="s">
        <v>4727</v>
      </c>
      <c r="G417" s="3">
        <f>IF(COUNTIF(UDE_Truth[Name],UDE_Found[[#This Row],[Name]])=0,0,1)</f>
        <v>1</v>
      </c>
      <c r="H417">
        <v>1</v>
      </c>
    </row>
    <row r="418" spans="1:8" x14ac:dyDescent="0.25">
      <c r="A418" t="s">
        <v>0</v>
      </c>
      <c r="B418" t="s">
        <v>5144</v>
      </c>
      <c r="C418" t="s">
        <v>5145</v>
      </c>
      <c r="D418" t="s">
        <v>3</v>
      </c>
      <c r="E418" s="1" t="s">
        <v>5146</v>
      </c>
      <c r="F418" s="1" t="s">
        <v>4402</v>
      </c>
      <c r="G418" s="3">
        <f>IF(COUNTIF(UDE_Truth[Name],UDE_Found[[#This Row],[Name]])=0,0,1)</f>
        <v>0</v>
      </c>
      <c r="H418">
        <v>1</v>
      </c>
    </row>
    <row r="419" spans="1:8" x14ac:dyDescent="0.25">
      <c r="A419" t="s">
        <v>5147</v>
      </c>
      <c r="B419" t="s">
        <v>5148</v>
      </c>
      <c r="C419" t="s">
        <v>5149</v>
      </c>
      <c r="D419" t="s">
        <v>11</v>
      </c>
      <c r="E419" s="1" t="s">
        <v>5150</v>
      </c>
      <c r="F419" s="1" t="s">
        <v>5151</v>
      </c>
      <c r="G419" s="3">
        <f>IF(COUNTIF(UDE_Truth[Name],UDE_Found[[#This Row],[Name]])=0,0,1)</f>
        <v>0</v>
      </c>
      <c r="H419">
        <v>1</v>
      </c>
    </row>
    <row r="420" spans="1:8" x14ac:dyDescent="0.25">
      <c r="A420" t="s">
        <v>2</v>
      </c>
      <c r="B420" t="s">
        <v>5152</v>
      </c>
      <c r="C420" t="s">
        <v>5153</v>
      </c>
      <c r="D420" t="s">
        <v>11</v>
      </c>
      <c r="F420" s="1" t="s">
        <v>4422</v>
      </c>
      <c r="G420" s="3">
        <f>IF(COUNTIF(UDE_Truth[Name],UDE_Found[[#This Row],[Name]])=0,0,1)</f>
        <v>1</v>
      </c>
      <c r="H420">
        <v>1</v>
      </c>
    </row>
    <row r="421" spans="1:8" x14ac:dyDescent="0.25">
      <c r="A421" t="s">
        <v>1880</v>
      </c>
      <c r="B421" t="s">
        <v>5154</v>
      </c>
      <c r="C421" t="s">
        <v>2</v>
      </c>
      <c r="D421" t="s">
        <v>11</v>
      </c>
      <c r="F421" s="1" t="s">
        <v>5155</v>
      </c>
      <c r="G421" s="3">
        <f>IF(COUNTIF(UDE_Truth[Name],UDE_Found[[#This Row],[Name]])=0,0,1)</f>
        <v>0</v>
      </c>
      <c r="H421">
        <v>1</v>
      </c>
    </row>
    <row r="422" spans="1:8" x14ac:dyDescent="0.25">
      <c r="A422" t="s">
        <v>5156</v>
      </c>
      <c r="B422" t="s">
        <v>5157</v>
      </c>
      <c r="C422" t="s">
        <v>5158</v>
      </c>
      <c r="D422" t="s">
        <v>11</v>
      </c>
      <c r="F422" s="1" t="s">
        <v>4456</v>
      </c>
      <c r="G422" s="3">
        <f>IF(COUNTIF(UDE_Truth[Name],UDE_Found[[#This Row],[Name]])=0,0,1)</f>
        <v>1</v>
      </c>
      <c r="H422">
        <v>1</v>
      </c>
    </row>
    <row r="423" spans="1:8" x14ac:dyDescent="0.25">
      <c r="A423" t="s">
        <v>0</v>
      </c>
      <c r="B423" t="s">
        <v>5159</v>
      </c>
      <c r="C423" t="s">
        <v>5160</v>
      </c>
      <c r="D423" t="s">
        <v>11</v>
      </c>
      <c r="E423" s="1" t="s">
        <v>5161</v>
      </c>
      <c r="F423" s="1" t="s">
        <v>5162</v>
      </c>
      <c r="G423" s="3">
        <f>IF(COUNTIF(UDE_Truth[Name],UDE_Found[[#This Row],[Name]])=0,0,1)</f>
        <v>1</v>
      </c>
      <c r="H423">
        <v>1</v>
      </c>
    </row>
    <row r="424" spans="1:8" x14ac:dyDescent="0.25">
      <c r="A424" t="s">
        <v>0</v>
      </c>
      <c r="B424" t="s">
        <v>5163</v>
      </c>
      <c r="C424" t="s">
        <v>2</v>
      </c>
      <c r="D424" t="s">
        <v>11</v>
      </c>
      <c r="F424" s="1" t="s">
        <v>5079</v>
      </c>
      <c r="G424" s="3">
        <f>IF(COUNTIF(UDE_Truth[Name],UDE_Found[[#This Row],[Name]])=0,0,1)</f>
        <v>1</v>
      </c>
      <c r="H424">
        <v>1</v>
      </c>
    </row>
    <row r="425" spans="1:8" x14ac:dyDescent="0.25">
      <c r="A425" t="s">
        <v>2</v>
      </c>
      <c r="B425" t="s">
        <v>5164</v>
      </c>
      <c r="C425" t="s">
        <v>5165</v>
      </c>
      <c r="D425" t="s">
        <v>11</v>
      </c>
      <c r="F425" s="1" t="s">
        <v>5166</v>
      </c>
      <c r="G425" s="3">
        <f>IF(COUNTIF(UDE_Truth[Name],UDE_Found[[#This Row],[Name]])=0,0,1)</f>
        <v>1</v>
      </c>
      <c r="H425">
        <v>1</v>
      </c>
    </row>
    <row r="426" spans="1:8" x14ac:dyDescent="0.25">
      <c r="A426" t="s">
        <v>80</v>
      </c>
      <c r="B426" t="s">
        <v>5167</v>
      </c>
      <c r="C426" t="s">
        <v>5168</v>
      </c>
      <c r="D426" t="s">
        <v>11</v>
      </c>
      <c r="F426" s="1" t="s">
        <v>4733</v>
      </c>
      <c r="G426" s="3">
        <f>IF(COUNTIF(UDE_Truth[Name],UDE_Found[[#This Row],[Name]])=0,0,1)</f>
        <v>1</v>
      </c>
      <c r="H426">
        <v>1</v>
      </c>
    </row>
    <row r="427" spans="1:8" x14ac:dyDescent="0.25">
      <c r="A427" t="s">
        <v>2</v>
      </c>
      <c r="B427" t="s">
        <v>5169</v>
      </c>
      <c r="C427" t="s">
        <v>2</v>
      </c>
      <c r="D427" t="s">
        <v>11</v>
      </c>
      <c r="F427" s="1" t="s">
        <v>5166</v>
      </c>
      <c r="G427" s="3">
        <f>IF(COUNTIF(UDE_Truth[Name],UDE_Found[[#This Row],[Name]])=0,0,1)</f>
        <v>0</v>
      </c>
      <c r="H427">
        <v>1</v>
      </c>
    </row>
    <row r="428" spans="1:8" x14ac:dyDescent="0.25">
      <c r="A428" t="s">
        <v>2</v>
      </c>
      <c r="B428" t="s">
        <v>5170</v>
      </c>
      <c r="C428" t="s">
        <v>5171</v>
      </c>
      <c r="D428" t="s">
        <v>3</v>
      </c>
      <c r="E428" s="1" t="s">
        <v>5172</v>
      </c>
      <c r="F428" s="1" t="s">
        <v>4509</v>
      </c>
      <c r="G428" s="3">
        <f>IF(COUNTIF(UDE_Truth[Name],UDE_Found[[#This Row],[Name]])=0,0,1)</f>
        <v>1</v>
      </c>
      <c r="H428">
        <v>1</v>
      </c>
    </row>
    <row r="429" spans="1:8" x14ac:dyDescent="0.25">
      <c r="A429" t="s">
        <v>0</v>
      </c>
      <c r="B429" t="s">
        <v>5173</v>
      </c>
      <c r="C429" t="s">
        <v>2</v>
      </c>
      <c r="D429" t="s">
        <v>11</v>
      </c>
      <c r="F429" s="1" t="s">
        <v>5174</v>
      </c>
      <c r="G429" s="3">
        <f>IF(COUNTIF(UDE_Truth[Name],UDE_Found[[#This Row],[Name]])=0,0,1)</f>
        <v>0</v>
      </c>
      <c r="H429">
        <v>1</v>
      </c>
    </row>
    <row r="430" spans="1:8" x14ac:dyDescent="0.25">
      <c r="A430" t="s">
        <v>191</v>
      </c>
      <c r="B430" t="s">
        <v>5175</v>
      </c>
      <c r="C430" t="s">
        <v>2</v>
      </c>
      <c r="D430" t="s">
        <v>11</v>
      </c>
      <c r="E430" s="1" t="s">
        <v>5176</v>
      </c>
      <c r="F430" s="1" t="s">
        <v>4307</v>
      </c>
      <c r="G430" s="3">
        <f>IF(COUNTIF(UDE_Truth[Name],UDE_Found[[#This Row],[Name]])=0,0,1)</f>
        <v>0</v>
      </c>
      <c r="H430">
        <v>1</v>
      </c>
    </row>
    <row r="431" spans="1:8" x14ac:dyDescent="0.25">
      <c r="A431" t="s">
        <v>0</v>
      </c>
      <c r="B431" t="s">
        <v>5177</v>
      </c>
      <c r="C431" t="s">
        <v>2</v>
      </c>
      <c r="D431" t="s">
        <v>11</v>
      </c>
      <c r="F431" s="1" t="s">
        <v>4606</v>
      </c>
      <c r="G431" s="3">
        <f>IF(COUNTIF(UDE_Truth[Name],UDE_Found[[#This Row],[Name]])=0,0,1)</f>
        <v>1</v>
      </c>
      <c r="H431">
        <v>1</v>
      </c>
    </row>
    <row r="432" spans="1:8" x14ac:dyDescent="0.25">
      <c r="A432" t="s">
        <v>80</v>
      </c>
      <c r="B432" t="s">
        <v>5178</v>
      </c>
      <c r="C432" t="s">
        <v>2</v>
      </c>
      <c r="D432" t="s">
        <v>11</v>
      </c>
      <c r="E432" s="1" t="s">
        <v>5179</v>
      </c>
      <c r="F432" s="1" t="s">
        <v>5180</v>
      </c>
      <c r="G432" s="3">
        <f>IF(COUNTIF(UDE_Truth[Name],UDE_Found[[#This Row],[Name]])=0,0,1)</f>
        <v>1</v>
      </c>
      <c r="H432">
        <v>1</v>
      </c>
    </row>
    <row r="433" spans="1:8" x14ac:dyDescent="0.25">
      <c r="A433" t="s">
        <v>2</v>
      </c>
      <c r="B433" t="s">
        <v>5181</v>
      </c>
      <c r="C433" t="s">
        <v>2</v>
      </c>
      <c r="D433" t="s">
        <v>11</v>
      </c>
      <c r="E433" s="1" t="s">
        <v>5182</v>
      </c>
      <c r="F433" s="1" t="s">
        <v>5183</v>
      </c>
      <c r="G433" s="3">
        <f>IF(COUNTIF(UDE_Truth[Name],UDE_Found[[#This Row],[Name]])=0,0,1)</f>
        <v>0</v>
      </c>
      <c r="H433">
        <v>1</v>
      </c>
    </row>
    <row r="434" spans="1:8" x14ac:dyDescent="0.25">
      <c r="A434" t="s">
        <v>2</v>
      </c>
      <c r="B434" t="s">
        <v>5184</v>
      </c>
      <c r="C434" t="s">
        <v>5185</v>
      </c>
      <c r="D434" t="s">
        <v>11</v>
      </c>
      <c r="F434" s="1" t="s">
        <v>5186</v>
      </c>
      <c r="G434" s="3">
        <f>IF(COUNTIF(UDE_Truth[Name],UDE_Found[[#This Row],[Name]])=0,0,1)</f>
        <v>1</v>
      </c>
      <c r="H434">
        <v>1</v>
      </c>
    </row>
    <row r="435" spans="1:8" x14ac:dyDescent="0.25">
      <c r="A435" t="s">
        <v>2</v>
      </c>
      <c r="B435" t="s">
        <v>5187</v>
      </c>
      <c r="C435" t="s">
        <v>2</v>
      </c>
      <c r="D435" t="s">
        <v>3</v>
      </c>
      <c r="F435" s="1" t="s">
        <v>4905</v>
      </c>
      <c r="G435" s="3">
        <f>IF(COUNTIF(UDE_Truth[Name],UDE_Found[[#This Row],[Name]])=0,0,1)</f>
        <v>1</v>
      </c>
      <c r="H435">
        <v>1</v>
      </c>
    </row>
    <row r="436" spans="1:8" x14ac:dyDescent="0.25">
      <c r="A436" t="s">
        <v>0</v>
      </c>
      <c r="B436" t="s">
        <v>5188</v>
      </c>
      <c r="C436" t="s">
        <v>2</v>
      </c>
      <c r="D436" t="s">
        <v>11</v>
      </c>
      <c r="F436" s="1" t="s">
        <v>5189</v>
      </c>
      <c r="G436" s="3">
        <f>IF(COUNTIF(UDE_Truth[Name],UDE_Found[[#This Row],[Name]])=0,0,1)</f>
        <v>1</v>
      </c>
      <c r="H436">
        <v>1</v>
      </c>
    </row>
    <row r="437" spans="1:8" x14ac:dyDescent="0.25">
      <c r="A437" t="s">
        <v>2</v>
      </c>
      <c r="B437" t="s">
        <v>802</v>
      </c>
      <c r="C437" t="s">
        <v>2</v>
      </c>
      <c r="D437" t="s">
        <v>11</v>
      </c>
      <c r="E437" s="1" t="s">
        <v>5190</v>
      </c>
      <c r="F437" s="1" t="s">
        <v>4324</v>
      </c>
      <c r="G437" s="3">
        <f>IF(COUNTIF(UDE_Truth[Name],UDE_Found[[#This Row],[Name]])=0,0,1)</f>
        <v>0</v>
      </c>
      <c r="H437">
        <v>1</v>
      </c>
    </row>
    <row r="438" spans="1:8" x14ac:dyDescent="0.25">
      <c r="A438" t="s">
        <v>2</v>
      </c>
      <c r="B438" t="s">
        <v>5191</v>
      </c>
      <c r="C438" t="s">
        <v>2</v>
      </c>
      <c r="D438" t="s">
        <v>11</v>
      </c>
      <c r="F438" s="1" t="s">
        <v>5192</v>
      </c>
      <c r="G438" s="3">
        <f>IF(COUNTIF(UDE_Truth[Name],UDE_Found[[#This Row],[Name]])=0,0,1)</f>
        <v>1</v>
      </c>
      <c r="H438">
        <v>1</v>
      </c>
    </row>
    <row r="439" spans="1:8" x14ac:dyDescent="0.25">
      <c r="A439" t="s">
        <v>0</v>
      </c>
      <c r="B439" t="s">
        <v>5193</v>
      </c>
      <c r="C439" t="s">
        <v>5194</v>
      </c>
      <c r="D439" t="s">
        <v>3</v>
      </c>
      <c r="E439" s="1" t="s">
        <v>5195</v>
      </c>
      <c r="F439" s="1" t="s">
        <v>4837</v>
      </c>
      <c r="G439" s="3">
        <f>IF(COUNTIF(UDE_Truth[Name],UDE_Found[[#This Row],[Name]])=0,0,1)</f>
        <v>0</v>
      </c>
      <c r="H439">
        <v>1</v>
      </c>
    </row>
    <row r="440" spans="1:8" x14ac:dyDescent="0.25">
      <c r="A440" t="s">
        <v>80</v>
      </c>
      <c r="B440" t="s">
        <v>5196</v>
      </c>
      <c r="C440" t="s">
        <v>2</v>
      </c>
      <c r="D440" t="s">
        <v>11</v>
      </c>
      <c r="E440" s="1" t="s">
        <v>5197</v>
      </c>
      <c r="F440" s="1" t="s">
        <v>5198</v>
      </c>
      <c r="G440" s="3">
        <f>IF(COUNTIF(UDE_Truth[Name],UDE_Found[[#This Row],[Name]])=0,0,1)</f>
        <v>1</v>
      </c>
      <c r="H440">
        <v>1</v>
      </c>
    </row>
    <row r="441" spans="1:8" x14ac:dyDescent="0.25">
      <c r="A441" t="s">
        <v>1569</v>
      </c>
      <c r="B441" t="s">
        <v>5199</v>
      </c>
      <c r="C441" t="s">
        <v>5200</v>
      </c>
      <c r="D441" t="s">
        <v>11</v>
      </c>
      <c r="F441" s="1" t="s">
        <v>5201</v>
      </c>
      <c r="G441" s="3">
        <f>IF(COUNTIF(UDE_Truth[Name],UDE_Found[[#This Row],[Name]])=0,0,1)</f>
        <v>0</v>
      </c>
      <c r="H441">
        <v>1</v>
      </c>
    </row>
    <row r="442" spans="1:8" x14ac:dyDescent="0.25">
      <c r="A442" t="s">
        <v>0</v>
      </c>
      <c r="B442" t="s">
        <v>5202</v>
      </c>
      <c r="C442" t="s">
        <v>2</v>
      </c>
      <c r="D442" t="s">
        <v>11</v>
      </c>
      <c r="F442" s="1" t="s">
        <v>4632</v>
      </c>
      <c r="G442" s="3">
        <f>IF(COUNTIF(UDE_Truth[Name],UDE_Found[[#This Row],[Name]])=0,0,1)</f>
        <v>0</v>
      </c>
      <c r="H442">
        <v>1</v>
      </c>
    </row>
    <row r="443" spans="1:8" x14ac:dyDescent="0.25">
      <c r="A443" t="s">
        <v>80</v>
      </c>
      <c r="B443" t="s">
        <v>5203</v>
      </c>
      <c r="C443" t="s">
        <v>2</v>
      </c>
      <c r="D443" t="s">
        <v>11</v>
      </c>
      <c r="E443" s="1" t="s">
        <v>6937</v>
      </c>
      <c r="F443" s="1" t="s">
        <v>5204</v>
      </c>
      <c r="G443" s="3">
        <f>IF(COUNTIF(UDE_Truth[Name],UDE_Found[[#This Row],[Name]])=0,0,1)</f>
        <v>1</v>
      </c>
      <c r="H443">
        <v>1</v>
      </c>
    </row>
    <row r="444" spans="1:8" x14ac:dyDescent="0.25">
      <c r="A444" t="s">
        <v>2</v>
      </c>
      <c r="B444" t="s">
        <v>5205</v>
      </c>
      <c r="C444" t="s">
        <v>2</v>
      </c>
      <c r="D444" t="s">
        <v>11</v>
      </c>
      <c r="F444" s="1" t="s">
        <v>5051</v>
      </c>
      <c r="G444" s="3">
        <f>IF(COUNTIF(UDE_Truth[Name],UDE_Found[[#This Row],[Name]])=0,0,1)</f>
        <v>0</v>
      </c>
      <c r="H444">
        <v>1</v>
      </c>
    </row>
    <row r="445" spans="1:8" x14ac:dyDescent="0.25">
      <c r="A445" t="s">
        <v>519</v>
      </c>
      <c r="B445" t="s">
        <v>5206</v>
      </c>
      <c r="C445" t="s">
        <v>2</v>
      </c>
      <c r="D445" t="s">
        <v>11</v>
      </c>
      <c r="E445" s="1" t="s">
        <v>5207</v>
      </c>
      <c r="F445" s="1" t="s">
        <v>4650</v>
      </c>
      <c r="G445" s="3">
        <f>IF(COUNTIF(UDE_Truth[Name],UDE_Found[[#This Row],[Name]])=0,0,1)</f>
        <v>1</v>
      </c>
      <c r="H445">
        <v>1</v>
      </c>
    </row>
    <row r="446" spans="1:8" x14ac:dyDescent="0.25">
      <c r="A446" t="s">
        <v>2</v>
      </c>
      <c r="B446" t="s">
        <v>5208</v>
      </c>
      <c r="C446" t="s">
        <v>2</v>
      </c>
      <c r="D446" t="s">
        <v>11</v>
      </c>
      <c r="F446" s="1" t="s">
        <v>5209</v>
      </c>
      <c r="G446" s="3">
        <f>IF(COUNTIF(UDE_Truth[Name],UDE_Found[[#This Row],[Name]])=0,0,1)</f>
        <v>0</v>
      </c>
      <c r="H446">
        <v>1</v>
      </c>
    </row>
    <row r="447" spans="1:8" x14ac:dyDescent="0.25">
      <c r="A447" t="s">
        <v>0</v>
      </c>
      <c r="B447" t="s">
        <v>5210</v>
      </c>
      <c r="C447" t="s">
        <v>5211</v>
      </c>
      <c r="D447" t="s">
        <v>11</v>
      </c>
      <c r="E447" s="1" t="s">
        <v>5212</v>
      </c>
      <c r="F447" s="1" t="s">
        <v>5213</v>
      </c>
      <c r="G447" s="3">
        <f>IF(COUNTIF(UDE_Truth[Name],UDE_Found[[#This Row],[Name]])=0,0,1)</f>
        <v>1</v>
      </c>
      <c r="H447">
        <v>1</v>
      </c>
    </row>
    <row r="448" spans="1:8" x14ac:dyDescent="0.25">
      <c r="A448" t="s">
        <v>0</v>
      </c>
      <c r="B448" t="s">
        <v>5214</v>
      </c>
      <c r="C448" t="s">
        <v>2</v>
      </c>
      <c r="D448" t="s">
        <v>11</v>
      </c>
      <c r="F448" s="1" t="s">
        <v>4438</v>
      </c>
      <c r="G448" s="3">
        <f>IF(COUNTIF(UDE_Truth[Name],UDE_Found[[#This Row],[Name]])=0,0,1)</f>
        <v>1</v>
      </c>
      <c r="H448">
        <v>1</v>
      </c>
    </row>
    <row r="449" spans="1:8" x14ac:dyDescent="0.25">
      <c r="A449" t="s">
        <v>2</v>
      </c>
      <c r="B449" t="s">
        <v>5215</v>
      </c>
      <c r="C449" t="s">
        <v>2</v>
      </c>
      <c r="D449" t="s">
        <v>11</v>
      </c>
      <c r="F449" s="1" t="s">
        <v>4383</v>
      </c>
      <c r="G449" s="3">
        <f>IF(COUNTIF(UDE_Truth[Name],UDE_Found[[#This Row],[Name]])=0,0,1)</f>
        <v>0</v>
      </c>
      <c r="H449">
        <v>1</v>
      </c>
    </row>
    <row r="450" spans="1:8" x14ac:dyDescent="0.25">
      <c r="A450" t="s">
        <v>191</v>
      </c>
      <c r="B450" t="s">
        <v>5216</v>
      </c>
      <c r="C450" t="s">
        <v>2</v>
      </c>
      <c r="D450" t="s">
        <v>11</v>
      </c>
      <c r="E450" s="1" t="s">
        <v>5217</v>
      </c>
      <c r="F450" s="1" t="s">
        <v>4683</v>
      </c>
      <c r="G450" s="3">
        <f>IF(COUNTIF(UDE_Truth[Name],UDE_Found[[#This Row],[Name]])=0,0,1)</f>
        <v>1</v>
      </c>
      <c r="H450">
        <v>1</v>
      </c>
    </row>
    <row r="451" spans="1:8" x14ac:dyDescent="0.25">
      <c r="A451" t="s">
        <v>2</v>
      </c>
      <c r="B451" t="s">
        <v>5218</v>
      </c>
      <c r="C451" t="s">
        <v>2</v>
      </c>
      <c r="D451" t="s">
        <v>11</v>
      </c>
      <c r="F451" s="1" t="s">
        <v>4344</v>
      </c>
      <c r="G451" s="3">
        <f>IF(COUNTIF(UDE_Truth[Name],UDE_Found[[#This Row],[Name]])=0,0,1)</f>
        <v>0</v>
      </c>
      <c r="H451">
        <v>1</v>
      </c>
    </row>
    <row r="452" spans="1:8" x14ac:dyDescent="0.25">
      <c r="A452" t="s">
        <v>4675</v>
      </c>
      <c r="B452" t="s">
        <v>5219</v>
      </c>
      <c r="C452" t="s">
        <v>2</v>
      </c>
      <c r="D452" t="s">
        <v>11</v>
      </c>
      <c r="F452" s="1" t="s">
        <v>4677</v>
      </c>
      <c r="G452" s="3">
        <f>IF(COUNTIF(UDE_Truth[Name],UDE_Found[[#This Row],[Name]])=0,0,1)</f>
        <v>0</v>
      </c>
      <c r="H452">
        <v>1</v>
      </c>
    </row>
    <row r="453" spans="1:8" x14ac:dyDescent="0.25">
      <c r="A453" t="s">
        <v>2</v>
      </c>
      <c r="B453" t="s">
        <v>5220</v>
      </c>
      <c r="C453" t="s">
        <v>5221</v>
      </c>
      <c r="D453" t="s">
        <v>11</v>
      </c>
      <c r="E453" s="1" t="s">
        <v>5222</v>
      </c>
      <c r="F453" s="1" t="s">
        <v>5223</v>
      </c>
      <c r="G453" s="3">
        <f>IF(COUNTIF(UDE_Truth[Name],UDE_Found[[#This Row],[Name]])=0,0,1)</f>
        <v>1</v>
      </c>
      <c r="H453">
        <v>1</v>
      </c>
    </row>
    <row r="454" spans="1:8" x14ac:dyDescent="0.25">
      <c r="A454" t="s">
        <v>2</v>
      </c>
      <c r="B454" t="s">
        <v>5224</v>
      </c>
      <c r="C454" t="s">
        <v>2</v>
      </c>
      <c r="D454" t="s">
        <v>11</v>
      </c>
      <c r="F454" s="1" t="s">
        <v>4606</v>
      </c>
      <c r="G454" s="3">
        <f>IF(COUNTIF(UDE_Truth[Name],UDE_Found[[#This Row],[Name]])=0,0,1)</f>
        <v>1</v>
      </c>
      <c r="H454">
        <v>1</v>
      </c>
    </row>
    <row r="455" spans="1:8" x14ac:dyDescent="0.25">
      <c r="A455" t="s">
        <v>2</v>
      </c>
      <c r="B455" t="s">
        <v>5225</v>
      </c>
      <c r="C455" t="s">
        <v>5226</v>
      </c>
      <c r="D455" t="s">
        <v>11</v>
      </c>
      <c r="F455" s="1" t="s">
        <v>4556</v>
      </c>
      <c r="G455" s="3">
        <f>IF(COUNTIF(UDE_Truth[Name],UDE_Found[[#This Row],[Name]])=0,0,1)</f>
        <v>1</v>
      </c>
      <c r="H455">
        <v>1</v>
      </c>
    </row>
    <row r="456" spans="1:8" x14ac:dyDescent="0.25">
      <c r="A456" t="s">
        <v>191</v>
      </c>
      <c r="B456" t="s">
        <v>5227</v>
      </c>
      <c r="C456" t="s">
        <v>2</v>
      </c>
      <c r="D456" t="s">
        <v>11</v>
      </c>
      <c r="E456" s="1" t="s">
        <v>5228</v>
      </c>
      <c r="F456" s="1" t="s">
        <v>4307</v>
      </c>
      <c r="G456" s="3">
        <f>IF(COUNTIF(UDE_Truth[Name],UDE_Found[[#This Row],[Name]])=0,0,1)</f>
        <v>0</v>
      </c>
      <c r="H456">
        <v>1</v>
      </c>
    </row>
    <row r="457" spans="1:8" x14ac:dyDescent="0.25">
      <c r="A457" t="s">
        <v>0</v>
      </c>
      <c r="B457" t="s">
        <v>5229</v>
      </c>
      <c r="C457" t="s">
        <v>2</v>
      </c>
      <c r="D457" t="s">
        <v>11</v>
      </c>
      <c r="E457" s="1" t="s">
        <v>8123</v>
      </c>
      <c r="F457" s="1" t="s">
        <v>4408</v>
      </c>
      <c r="G457" s="3">
        <f>IF(COUNTIF(UDE_Truth[Name],UDE_Found[[#This Row],[Name]])=0,0,1)</f>
        <v>0</v>
      </c>
      <c r="H457">
        <v>1</v>
      </c>
    </row>
    <row r="458" spans="1:8" x14ac:dyDescent="0.25">
      <c r="A458" t="s">
        <v>2</v>
      </c>
      <c r="B458" t="s">
        <v>5230</v>
      </c>
      <c r="C458" t="s">
        <v>5231</v>
      </c>
      <c r="D458" t="s">
        <v>11</v>
      </c>
      <c r="F458" s="1" t="s">
        <v>4559</v>
      </c>
      <c r="G458" s="3">
        <f>IF(COUNTIF(UDE_Truth[Name],UDE_Found[[#This Row],[Name]])=0,0,1)</f>
        <v>1</v>
      </c>
      <c r="H458">
        <v>1</v>
      </c>
    </row>
    <row r="459" spans="1:8" x14ac:dyDescent="0.25">
      <c r="A459" t="s">
        <v>2</v>
      </c>
      <c r="B459" t="s">
        <v>5232</v>
      </c>
      <c r="C459" t="s">
        <v>2</v>
      </c>
      <c r="D459" t="s">
        <v>11</v>
      </c>
      <c r="F459" s="1" t="s">
        <v>5233</v>
      </c>
      <c r="G459" s="3">
        <f>IF(COUNTIF(UDE_Truth[Name],UDE_Found[[#This Row],[Name]])=0,0,1)</f>
        <v>1</v>
      </c>
      <c r="H459">
        <v>1</v>
      </c>
    </row>
    <row r="460" spans="1:8" x14ac:dyDescent="0.25">
      <c r="A460" t="s">
        <v>80</v>
      </c>
      <c r="B460" t="s">
        <v>5234</v>
      </c>
      <c r="C460" t="s">
        <v>5235</v>
      </c>
      <c r="D460" t="s">
        <v>11</v>
      </c>
      <c r="F460" s="1" t="s">
        <v>4346</v>
      </c>
      <c r="G460" s="3">
        <f>IF(COUNTIF(UDE_Truth[Name],UDE_Found[[#This Row],[Name]])=0,0,1)</f>
        <v>0</v>
      </c>
      <c r="H460">
        <v>1</v>
      </c>
    </row>
    <row r="461" spans="1:8" x14ac:dyDescent="0.25">
      <c r="A461" t="s">
        <v>2</v>
      </c>
      <c r="B461" t="s">
        <v>5236</v>
      </c>
      <c r="C461" t="s">
        <v>2</v>
      </c>
      <c r="D461" t="s">
        <v>11</v>
      </c>
      <c r="F461" s="1" t="s">
        <v>4711</v>
      </c>
      <c r="G461" s="3">
        <f>IF(COUNTIF(UDE_Truth[Name],UDE_Found[[#This Row],[Name]])=0,0,1)</f>
        <v>0</v>
      </c>
      <c r="H461">
        <v>1</v>
      </c>
    </row>
    <row r="462" spans="1:8" x14ac:dyDescent="0.25">
      <c r="A462" t="s">
        <v>2</v>
      </c>
      <c r="B462" t="s">
        <v>5237</v>
      </c>
      <c r="C462" t="s">
        <v>2</v>
      </c>
      <c r="D462" t="s">
        <v>11</v>
      </c>
      <c r="F462" s="1" t="s">
        <v>4872</v>
      </c>
      <c r="G462" s="3">
        <f>IF(COUNTIF(UDE_Truth[Name],UDE_Found[[#This Row],[Name]])=0,0,1)</f>
        <v>0</v>
      </c>
      <c r="H462">
        <v>1</v>
      </c>
    </row>
    <row r="463" spans="1:8" x14ac:dyDescent="0.25">
      <c r="A463" t="s">
        <v>2</v>
      </c>
      <c r="B463" t="s">
        <v>5238</v>
      </c>
      <c r="C463" t="s">
        <v>2</v>
      </c>
      <c r="D463" t="s">
        <v>11</v>
      </c>
      <c r="F463" s="1" t="s">
        <v>4872</v>
      </c>
      <c r="G463" s="3">
        <f>IF(COUNTIF(UDE_Truth[Name],UDE_Found[[#This Row],[Name]])=0,0,1)</f>
        <v>0</v>
      </c>
      <c r="H463">
        <v>1</v>
      </c>
    </row>
    <row r="464" spans="1:8" x14ac:dyDescent="0.25">
      <c r="A464" t="s">
        <v>2</v>
      </c>
      <c r="B464" t="s">
        <v>5239</v>
      </c>
      <c r="C464" t="s">
        <v>2</v>
      </c>
      <c r="D464" t="s">
        <v>11</v>
      </c>
      <c r="F464" s="1" t="s">
        <v>5240</v>
      </c>
      <c r="G464" s="3">
        <f>IF(COUNTIF(UDE_Truth[Name],UDE_Found[[#This Row],[Name]])=0,0,1)</f>
        <v>0</v>
      </c>
      <c r="H464">
        <v>1</v>
      </c>
    </row>
    <row r="465" spans="1:8" x14ac:dyDescent="0.25">
      <c r="A465" t="s">
        <v>5241</v>
      </c>
      <c r="B465" t="s">
        <v>5242</v>
      </c>
      <c r="C465" t="s">
        <v>2</v>
      </c>
      <c r="D465" t="s">
        <v>11</v>
      </c>
      <c r="F465" s="1" t="s">
        <v>5155</v>
      </c>
      <c r="G465" s="3">
        <f>IF(COUNTIF(UDE_Truth[Name],UDE_Found[[#This Row],[Name]])=0,0,1)</f>
        <v>1</v>
      </c>
      <c r="H465">
        <v>1</v>
      </c>
    </row>
    <row r="466" spans="1:8" x14ac:dyDescent="0.25">
      <c r="A466" t="s">
        <v>2</v>
      </c>
      <c r="B466" t="s">
        <v>5243</v>
      </c>
      <c r="C466" t="s">
        <v>2</v>
      </c>
      <c r="D466" t="s">
        <v>11</v>
      </c>
      <c r="F466" s="1" t="s">
        <v>4711</v>
      </c>
      <c r="G466" s="3">
        <f>IF(COUNTIF(UDE_Truth[Name],UDE_Found[[#This Row],[Name]])=0,0,1)</f>
        <v>0</v>
      </c>
      <c r="H466">
        <v>1</v>
      </c>
    </row>
    <row r="467" spans="1:8" x14ac:dyDescent="0.25">
      <c r="A467" t="s">
        <v>519</v>
      </c>
      <c r="B467" t="s">
        <v>5244</v>
      </c>
      <c r="C467" t="s">
        <v>5245</v>
      </c>
      <c r="D467" t="s">
        <v>11</v>
      </c>
      <c r="E467" s="1" t="s">
        <v>5246</v>
      </c>
      <c r="F467" s="1" t="s">
        <v>4748</v>
      </c>
      <c r="G467" s="3">
        <f>IF(COUNTIF(UDE_Truth[Name],UDE_Found[[#This Row],[Name]])=0,0,1)</f>
        <v>0</v>
      </c>
      <c r="H467">
        <v>1</v>
      </c>
    </row>
    <row r="468" spans="1:8" x14ac:dyDescent="0.25">
      <c r="A468" t="s">
        <v>2</v>
      </c>
      <c r="B468" t="s">
        <v>5247</v>
      </c>
      <c r="C468" t="s">
        <v>2</v>
      </c>
      <c r="D468" t="s">
        <v>11</v>
      </c>
      <c r="F468" s="1" t="s">
        <v>4997</v>
      </c>
      <c r="G468" s="3">
        <f>IF(COUNTIF(UDE_Truth[Name],UDE_Found[[#This Row],[Name]])=0,0,1)</f>
        <v>0</v>
      </c>
      <c r="H468">
        <v>1</v>
      </c>
    </row>
    <row r="469" spans="1:8" x14ac:dyDescent="0.25">
      <c r="A469" t="s">
        <v>2</v>
      </c>
      <c r="B469" t="s">
        <v>5248</v>
      </c>
      <c r="C469" t="s">
        <v>5249</v>
      </c>
      <c r="D469" t="s">
        <v>3</v>
      </c>
      <c r="E469" s="1" t="s">
        <v>5250</v>
      </c>
      <c r="F469" s="1" t="s">
        <v>4552</v>
      </c>
      <c r="G469" s="3">
        <f>IF(COUNTIF(UDE_Truth[Name],UDE_Found[[#This Row],[Name]])=0,0,1)</f>
        <v>1</v>
      </c>
      <c r="H469">
        <v>1</v>
      </c>
    </row>
    <row r="470" spans="1:8" x14ac:dyDescent="0.25">
      <c r="A470" t="s">
        <v>2</v>
      </c>
      <c r="B470" t="s">
        <v>5251</v>
      </c>
      <c r="C470" t="s">
        <v>2</v>
      </c>
      <c r="D470" t="s">
        <v>11</v>
      </c>
      <c r="F470" s="1" t="s">
        <v>4292</v>
      </c>
      <c r="G470" s="3">
        <f>IF(COUNTIF(UDE_Truth[Name],UDE_Found[[#This Row],[Name]])=0,0,1)</f>
        <v>0</v>
      </c>
      <c r="H470">
        <v>1</v>
      </c>
    </row>
    <row r="471" spans="1:8" x14ac:dyDescent="0.25">
      <c r="A471" t="s">
        <v>2</v>
      </c>
      <c r="B471" t="s">
        <v>5252</v>
      </c>
      <c r="C471" t="s">
        <v>2</v>
      </c>
      <c r="D471" t="s">
        <v>11</v>
      </c>
      <c r="F471" s="1" t="s">
        <v>4502</v>
      </c>
      <c r="G471" s="3">
        <f>IF(COUNTIF(UDE_Truth[Name],UDE_Found[[#This Row],[Name]])=0,0,1)</f>
        <v>0</v>
      </c>
      <c r="H471">
        <v>1</v>
      </c>
    </row>
    <row r="472" spans="1:8" x14ac:dyDescent="0.25">
      <c r="A472" t="s">
        <v>2</v>
      </c>
      <c r="B472" t="s">
        <v>5253</v>
      </c>
      <c r="C472" t="s">
        <v>2</v>
      </c>
      <c r="D472" t="s">
        <v>11</v>
      </c>
      <c r="F472" s="1" t="s">
        <v>5166</v>
      </c>
      <c r="G472" s="3">
        <f>IF(COUNTIF(UDE_Truth[Name],UDE_Found[[#This Row],[Name]])=0,0,1)</f>
        <v>0</v>
      </c>
      <c r="H472">
        <v>1</v>
      </c>
    </row>
    <row r="473" spans="1:8" x14ac:dyDescent="0.25">
      <c r="A473" t="s">
        <v>2</v>
      </c>
      <c r="B473" t="s">
        <v>5254</v>
      </c>
      <c r="C473" t="s">
        <v>5255</v>
      </c>
      <c r="D473" t="s">
        <v>11</v>
      </c>
      <c r="F473" s="1" t="s">
        <v>4659</v>
      </c>
      <c r="G473" s="3">
        <f>IF(COUNTIF(UDE_Truth[Name],UDE_Found[[#This Row],[Name]])=0,0,1)</f>
        <v>0</v>
      </c>
      <c r="H473">
        <v>1</v>
      </c>
    </row>
    <row r="474" spans="1:8" x14ac:dyDescent="0.25">
      <c r="A474" t="s">
        <v>2</v>
      </c>
      <c r="B474" t="s">
        <v>5256</v>
      </c>
      <c r="C474" t="s">
        <v>2</v>
      </c>
      <c r="D474" t="s">
        <v>11</v>
      </c>
      <c r="E474" s="1" t="s">
        <v>5257</v>
      </c>
      <c r="F474" s="1" t="s">
        <v>4614</v>
      </c>
      <c r="G474" s="3">
        <f>IF(COUNTIF(UDE_Truth[Name],UDE_Found[[#This Row],[Name]])=0,0,1)</f>
        <v>1</v>
      </c>
      <c r="H474">
        <v>1</v>
      </c>
    </row>
    <row r="475" spans="1:8" x14ac:dyDescent="0.25">
      <c r="A475" t="s">
        <v>2</v>
      </c>
      <c r="B475" t="s">
        <v>5258</v>
      </c>
      <c r="C475" t="s">
        <v>2</v>
      </c>
      <c r="D475" t="s">
        <v>11</v>
      </c>
      <c r="F475" s="1" t="s">
        <v>4344</v>
      </c>
      <c r="G475" s="3">
        <f>IF(COUNTIF(UDE_Truth[Name],UDE_Found[[#This Row],[Name]])=0,0,1)</f>
        <v>0</v>
      </c>
      <c r="H475">
        <v>1</v>
      </c>
    </row>
    <row r="476" spans="1:8" x14ac:dyDescent="0.25">
      <c r="A476" t="s">
        <v>2</v>
      </c>
      <c r="B476" t="s">
        <v>5259</v>
      </c>
      <c r="C476" t="s">
        <v>2</v>
      </c>
      <c r="D476" t="s">
        <v>11</v>
      </c>
      <c r="F476" s="1" t="s">
        <v>5039</v>
      </c>
      <c r="G476" s="3">
        <f>IF(COUNTIF(UDE_Truth[Name],UDE_Found[[#This Row],[Name]])=0,0,1)</f>
        <v>0</v>
      </c>
      <c r="H476">
        <v>1</v>
      </c>
    </row>
    <row r="477" spans="1:8" x14ac:dyDescent="0.25">
      <c r="A477" t="s">
        <v>2</v>
      </c>
      <c r="B477" t="s">
        <v>5260</v>
      </c>
      <c r="C477" t="s">
        <v>2</v>
      </c>
      <c r="D477" t="s">
        <v>11</v>
      </c>
      <c r="F477" s="1" t="s">
        <v>5261</v>
      </c>
      <c r="G477" s="3">
        <f>IF(COUNTIF(UDE_Truth[Name],UDE_Found[[#This Row],[Name]])=0,0,1)</f>
        <v>0</v>
      </c>
      <c r="H477">
        <v>1</v>
      </c>
    </row>
    <row r="478" spans="1:8" x14ac:dyDescent="0.25">
      <c r="A478" t="s">
        <v>5262</v>
      </c>
      <c r="B478" t="s">
        <v>5263</v>
      </c>
      <c r="C478" t="s">
        <v>5264</v>
      </c>
      <c r="D478" t="s">
        <v>11</v>
      </c>
      <c r="E478" s="1" t="s">
        <v>5265</v>
      </c>
      <c r="F478" s="1" t="s">
        <v>4701</v>
      </c>
      <c r="G478" s="3">
        <f>IF(COUNTIF(UDE_Truth[Name],UDE_Found[[#This Row],[Name]])=0,0,1)</f>
        <v>1</v>
      </c>
      <c r="H478">
        <v>1</v>
      </c>
    </row>
    <row r="479" spans="1:8" x14ac:dyDescent="0.25">
      <c r="A479" t="s">
        <v>2</v>
      </c>
      <c r="B479" t="s">
        <v>5266</v>
      </c>
      <c r="C479" t="s">
        <v>2</v>
      </c>
      <c r="D479" t="s">
        <v>11</v>
      </c>
      <c r="F479" s="1" t="s">
        <v>5267</v>
      </c>
      <c r="G479" s="3">
        <f>IF(COUNTIF(UDE_Truth[Name],UDE_Found[[#This Row],[Name]])=0,0,1)</f>
        <v>1</v>
      </c>
      <c r="H479">
        <v>1</v>
      </c>
    </row>
    <row r="480" spans="1:8" x14ac:dyDescent="0.25">
      <c r="A480" t="s">
        <v>2</v>
      </c>
      <c r="B480" t="s">
        <v>5268</v>
      </c>
      <c r="C480" t="s">
        <v>2</v>
      </c>
      <c r="D480" t="s">
        <v>11</v>
      </c>
      <c r="F480" s="1" t="s">
        <v>4606</v>
      </c>
      <c r="G480" s="3">
        <f>IF(COUNTIF(UDE_Truth[Name],UDE_Found[[#This Row],[Name]])=0,0,1)</f>
        <v>0</v>
      </c>
      <c r="H480">
        <v>1</v>
      </c>
    </row>
    <row r="481" spans="1:8" x14ac:dyDescent="0.25">
      <c r="A481" t="s">
        <v>80</v>
      </c>
      <c r="B481" t="s">
        <v>865</v>
      </c>
      <c r="C481" t="s">
        <v>2</v>
      </c>
      <c r="D481" t="s">
        <v>11</v>
      </c>
      <c r="F481" s="1" t="s">
        <v>5269</v>
      </c>
      <c r="G481" s="3">
        <f>IF(COUNTIF(UDE_Truth[Name],UDE_Found[[#This Row],[Name]])=0,0,1)</f>
        <v>1</v>
      </c>
      <c r="H481">
        <v>1</v>
      </c>
    </row>
    <row r="482" spans="1:8" x14ac:dyDescent="0.25">
      <c r="A482" t="s">
        <v>2</v>
      </c>
      <c r="B482" t="s">
        <v>5270</v>
      </c>
      <c r="C482" t="s">
        <v>2</v>
      </c>
      <c r="D482" t="s">
        <v>11</v>
      </c>
      <c r="F482" s="1" t="s">
        <v>4383</v>
      </c>
      <c r="G482" s="3">
        <f>IF(COUNTIF(UDE_Truth[Name],UDE_Found[[#This Row],[Name]])=0,0,1)</f>
        <v>0</v>
      </c>
      <c r="H482">
        <v>1</v>
      </c>
    </row>
    <row r="483" spans="1:8" x14ac:dyDescent="0.25">
      <c r="A483" t="s">
        <v>2</v>
      </c>
      <c r="B483" t="s">
        <v>5271</v>
      </c>
      <c r="C483" t="s">
        <v>2</v>
      </c>
      <c r="D483" t="s">
        <v>11</v>
      </c>
      <c r="F483" s="1" t="s">
        <v>5272</v>
      </c>
      <c r="G483" s="3">
        <f>IF(COUNTIF(UDE_Truth[Name],UDE_Found[[#This Row],[Name]])=0,0,1)</f>
        <v>0</v>
      </c>
      <c r="H483">
        <v>1</v>
      </c>
    </row>
    <row r="484" spans="1:8" x14ac:dyDescent="0.25">
      <c r="A484" t="s">
        <v>5088</v>
      </c>
      <c r="B484" t="s">
        <v>5273</v>
      </c>
      <c r="C484" t="s">
        <v>2</v>
      </c>
      <c r="D484" t="s">
        <v>11</v>
      </c>
      <c r="E484" s="1" t="s">
        <v>5274</v>
      </c>
      <c r="F484" s="1" t="s">
        <v>5275</v>
      </c>
      <c r="G484" s="3">
        <f>IF(COUNTIF(UDE_Truth[Name],UDE_Found[[#This Row],[Name]])=0,0,1)</f>
        <v>0</v>
      </c>
      <c r="H484">
        <v>1</v>
      </c>
    </row>
    <row r="485" spans="1:8" x14ac:dyDescent="0.25">
      <c r="A485" t="s">
        <v>2</v>
      </c>
      <c r="B485" t="s">
        <v>5276</v>
      </c>
      <c r="C485" t="s">
        <v>2</v>
      </c>
      <c r="D485" t="s">
        <v>11</v>
      </c>
      <c r="F485" s="1" t="s">
        <v>4362</v>
      </c>
      <c r="G485" s="3">
        <f>IF(COUNTIF(UDE_Truth[Name],UDE_Found[[#This Row],[Name]])=0,0,1)</f>
        <v>1</v>
      </c>
      <c r="H485">
        <v>1</v>
      </c>
    </row>
    <row r="486" spans="1:8" x14ac:dyDescent="0.25">
      <c r="A486" t="s">
        <v>2</v>
      </c>
      <c r="B486" t="s">
        <v>5277</v>
      </c>
      <c r="C486" t="s">
        <v>5278</v>
      </c>
      <c r="D486" t="s">
        <v>11</v>
      </c>
      <c r="F486" s="1" t="s">
        <v>5279</v>
      </c>
      <c r="G486" s="3">
        <f>IF(COUNTIF(UDE_Truth[Name],UDE_Found[[#This Row],[Name]])=0,0,1)</f>
        <v>1</v>
      </c>
      <c r="H486">
        <v>1</v>
      </c>
    </row>
    <row r="487" spans="1:8" x14ac:dyDescent="0.25">
      <c r="A487" t="s">
        <v>191</v>
      </c>
      <c r="B487" t="s">
        <v>5280</v>
      </c>
      <c r="C487" t="s">
        <v>5281</v>
      </c>
      <c r="D487" t="s">
        <v>11</v>
      </c>
      <c r="E487" s="1" t="s">
        <v>5282</v>
      </c>
      <c r="F487" s="1" t="s">
        <v>5283</v>
      </c>
      <c r="G487" s="3">
        <f>IF(COUNTIF(UDE_Truth[Name],UDE_Found[[#This Row],[Name]])=0,0,1)</f>
        <v>1</v>
      </c>
      <c r="H487">
        <v>1</v>
      </c>
    </row>
    <row r="488" spans="1:8" x14ac:dyDescent="0.25">
      <c r="A488" t="s">
        <v>2</v>
      </c>
      <c r="B488" t="s">
        <v>5284</v>
      </c>
      <c r="C488" t="s">
        <v>5285</v>
      </c>
      <c r="D488" t="s">
        <v>11</v>
      </c>
      <c r="F488" s="1" t="s">
        <v>5286</v>
      </c>
      <c r="G488" s="3">
        <f>IF(COUNTIF(UDE_Truth[Name],UDE_Found[[#This Row],[Name]])=0,0,1)</f>
        <v>0</v>
      </c>
      <c r="H488">
        <v>1</v>
      </c>
    </row>
    <row r="489" spans="1:8" x14ac:dyDescent="0.25">
      <c r="A489" t="s">
        <v>0</v>
      </c>
      <c r="B489" t="s">
        <v>5287</v>
      </c>
      <c r="C489" t="s">
        <v>5288</v>
      </c>
      <c r="D489" t="s">
        <v>11</v>
      </c>
      <c r="E489" s="1" t="s">
        <v>5289</v>
      </c>
      <c r="F489" s="1" t="s">
        <v>5213</v>
      </c>
      <c r="G489" s="3">
        <f>IF(COUNTIF(UDE_Truth[Name],UDE_Found[[#This Row],[Name]])=0,0,1)</f>
        <v>1</v>
      </c>
      <c r="H489">
        <v>1</v>
      </c>
    </row>
    <row r="490" spans="1:8" x14ac:dyDescent="0.25">
      <c r="A490" t="s">
        <v>2</v>
      </c>
      <c r="B490" t="s">
        <v>5290</v>
      </c>
      <c r="C490" t="s">
        <v>2</v>
      </c>
      <c r="D490" t="s">
        <v>11</v>
      </c>
      <c r="F490" s="1" t="s">
        <v>4604</v>
      </c>
      <c r="G490" s="3">
        <f>IF(COUNTIF(UDE_Truth[Name],UDE_Found[[#This Row],[Name]])=0,0,1)</f>
        <v>0</v>
      </c>
      <c r="H490">
        <v>1</v>
      </c>
    </row>
    <row r="491" spans="1:8" x14ac:dyDescent="0.25">
      <c r="A491" t="s">
        <v>191</v>
      </c>
      <c r="B491" t="s">
        <v>5291</v>
      </c>
      <c r="C491" t="s">
        <v>5292</v>
      </c>
      <c r="D491" t="s">
        <v>3</v>
      </c>
      <c r="F491" s="1" t="s">
        <v>5293</v>
      </c>
      <c r="G491" s="3">
        <f>IF(COUNTIF(UDE_Truth[Name],UDE_Found[[#This Row],[Name]])=0,0,1)</f>
        <v>1</v>
      </c>
      <c r="H491">
        <v>1</v>
      </c>
    </row>
    <row r="492" spans="1:8" x14ac:dyDescent="0.25">
      <c r="A492" t="s">
        <v>191</v>
      </c>
      <c r="B492" t="s">
        <v>5294</v>
      </c>
      <c r="C492" t="s">
        <v>2</v>
      </c>
      <c r="D492" t="s">
        <v>11</v>
      </c>
      <c r="F492" s="1" t="s">
        <v>4309</v>
      </c>
      <c r="G492" s="3">
        <f>IF(COUNTIF(UDE_Truth[Name],UDE_Found[[#This Row],[Name]])=0,0,1)</f>
        <v>0</v>
      </c>
      <c r="H492">
        <v>1</v>
      </c>
    </row>
    <row r="493" spans="1:8" x14ac:dyDescent="0.25">
      <c r="A493" t="s">
        <v>36</v>
      </c>
      <c r="B493" t="s">
        <v>5295</v>
      </c>
      <c r="C493" t="s">
        <v>5296</v>
      </c>
      <c r="D493" t="s">
        <v>11</v>
      </c>
      <c r="F493" s="1" t="s">
        <v>5297</v>
      </c>
      <c r="G493" s="3">
        <f>IF(COUNTIF(UDE_Truth[Name],UDE_Found[[#This Row],[Name]])=0,0,1)</f>
        <v>0</v>
      </c>
      <c r="H493">
        <v>1</v>
      </c>
    </row>
    <row r="494" spans="1:8" x14ac:dyDescent="0.25">
      <c r="A494" t="s">
        <v>2</v>
      </c>
      <c r="B494" t="s">
        <v>5298</v>
      </c>
      <c r="C494" t="s">
        <v>2</v>
      </c>
      <c r="D494" t="s">
        <v>11</v>
      </c>
      <c r="E494" s="1" t="s">
        <v>8124</v>
      </c>
      <c r="F494" s="1" t="s">
        <v>4570</v>
      </c>
      <c r="G494" s="3">
        <f>IF(COUNTIF(UDE_Truth[Name],UDE_Found[[#This Row],[Name]])=0,0,1)</f>
        <v>0</v>
      </c>
      <c r="H494">
        <v>1</v>
      </c>
    </row>
    <row r="495" spans="1:8" x14ac:dyDescent="0.25">
      <c r="A495" t="s">
        <v>0</v>
      </c>
      <c r="B495" t="s">
        <v>5299</v>
      </c>
      <c r="C495" t="s">
        <v>2</v>
      </c>
      <c r="D495" t="s">
        <v>11</v>
      </c>
      <c r="F495" s="1" t="s">
        <v>5300</v>
      </c>
      <c r="G495" s="3">
        <f>IF(COUNTIF(UDE_Truth[Name],UDE_Found[[#This Row],[Name]])=0,0,1)</f>
        <v>0</v>
      </c>
      <c r="H495">
        <v>1</v>
      </c>
    </row>
    <row r="496" spans="1:8" x14ac:dyDescent="0.25">
      <c r="A496" t="s">
        <v>2</v>
      </c>
      <c r="B496" t="s">
        <v>905</v>
      </c>
      <c r="C496" t="s">
        <v>5301</v>
      </c>
      <c r="D496" t="s">
        <v>11</v>
      </c>
      <c r="E496" s="1" t="s">
        <v>5302</v>
      </c>
      <c r="F496" s="1" t="s">
        <v>5303</v>
      </c>
      <c r="G496" s="3">
        <f>IF(COUNTIF(UDE_Truth[Name],UDE_Found[[#This Row],[Name]])=0,0,1)</f>
        <v>1</v>
      </c>
      <c r="H496">
        <v>1</v>
      </c>
    </row>
    <row r="497" spans="1:8" x14ac:dyDescent="0.25">
      <c r="A497" t="s">
        <v>2</v>
      </c>
      <c r="B497" t="s">
        <v>5304</v>
      </c>
      <c r="C497" t="s">
        <v>5305</v>
      </c>
      <c r="D497" t="s">
        <v>11</v>
      </c>
      <c r="F497" s="1" t="s">
        <v>5306</v>
      </c>
      <c r="G497" s="3">
        <f>IF(COUNTIF(UDE_Truth[Name],UDE_Found[[#This Row],[Name]])=0,0,1)</f>
        <v>1</v>
      </c>
      <c r="H497">
        <v>1</v>
      </c>
    </row>
    <row r="498" spans="1:8" x14ac:dyDescent="0.25">
      <c r="A498" t="s">
        <v>2</v>
      </c>
      <c r="B498" t="s">
        <v>5307</v>
      </c>
      <c r="C498" t="s">
        <v>5308</v>
      </c>
      <c r="D498" t="s">
        <v>11</v>
      </c>
      <c r="F498" s="1" t="s">
        <v>5309</v>
      </c>
      <c r="G498" s="3">
        <f>IF(COUNTIF(UDE_Truth[Name],UDE_Found[[#This Row],[Name]])=0,0,1)</f>
        <v>0</v>
      </c>
      <c r="H498">
        <v>1</v>
      </c>
    </row>
    <row r="499" spans="1:8" x14ac:dyDescent="0.25">
      <c r="A499" t="s">
        <v>2</v>
      </c>
      <c r="B499" t="s">
        <v>5310</v>
      </c>
      <c r="C499" t="s">
        <v>2</v>
      </c>
      <c r="D499" t="s">
        <v>11</v>
      </c>
      <c r="F499" s="1" t="s">
        <v>5189</v>
      </c>
      <c r="G499" s="3">
        <f>IF(COUNTIF(UDE_Truth[Name],UDE_Found[[#This Row],[Name]])=0,0,1)</f>
        <v>1</v>
      </c>
      <c r="H499">
        <v>1</v>
      </c>
    </row>
    <row r="500" spans="1:8" x14ac:dyDescent="0.25">
      <c r="A500" t="s">
        <v>80</v>
      </c>
      <c r="B500" t="s">
        <v>5311</v>
      </c>
      <c r="C500" t="s">
        <v>2</v>
      </c>
      <c r="D500" t="s">
        <v>11</v>
      </c>
      <c r="F500" s="1" t="s">
        <v>4788</v>
      </c>
      <c r="G500" s="3">
        <f>IF(COUNTIF(UDE_Truth[Name],UDE_Found[[#This Row],[Name]])=0,0,1)</f>
        <v>0</v>
      </c>
      <c r="H500">
        <v>1</v>
      </c>
    </row>
    <row r="501" spans="1:8" x14ac:dyDescent="0.25">
      <c r="A501" t="s">
        <v>80</v>
      </c>
      <c r="B501" t="s">
        <v>5312</v>
      </c>
      <c r="C501" t="s">
        <v>2</v>
      </c>
      <c r="D501" t="s">
        <v>11</v>
      </c>
      <c r="F501" s="1" t="s">
        <v>5313</v>
      </c>
      <c r="G501" s="3">
        <f>IF(COUNTIF(UDE_Truth[Name],UDE_Found[[#This Row],[Name]])=0,0,1)</f>
        <v>0</v>
      </c>
      <c r="H501">
        <v>1</v>
      </c>
    </row>
    <row r="502" spans="1:8" x14ac:dyDescent="0.25">
      <c r="A502" t="s">
        <v>0</v>
      </c>
      <c r="B502" t="s">
        <v>5314</v>
      </c>
      <c r="C502" t="s">
        <v>2</v>
      </c>
      <c r="D502" t="s">
        <v>11</v>
      </c>
      <c r="F502" s="1" t="s">
        <v>4624</v>
      </c>
      <c r="G502" s="3">
        <f>IF(COUNTIF(UDE_Truth[Name],UDE_Found[[#This Row],[Name]])=0,0,1)</f>
        <v>0</v>
      </c>
      <c r="H502">
        <v>1</v>
      </c>
    </row>
    <row r="503" spans="1:8" x14ac:dyDescent="0.25">
      <c r="A503" t="s">
        <v>5315</v>
      </c>
      <c r="B503" t="s">
        <v>5316</v>
      </c>
      <c r="C503" t="s">
        <v>5317</v>
      </c>
      <c r="D503" t="s">
        <v>11</v>
      </c>
      <c r="E503" s="1" t="s">
        <v>5318</v>
      </c>
      <c r="F503" s="1" t="s">
        <v>4309</v>
      </c>
      <c r="G503" s="3">
        <f>IF(COUNTIF(UDE_Truth[Name],UDE_Found[[#This Row],[Name]])=0,0,1)</f>
        <v>1</v>
      </c>
      <c r="H503">
        <v>1</v>
      </c>
    </row>
    <row r="504" spans="1:8" x14ac:dyDescent="0.25">
      <c r="A504" t="s">
        <v>2</v>
      </c>
      <c r="B504" t="s">
        <v>5319</v>
      </c>
      <c r="C504" t="s">
        <v>2</v>
      </c>
      <c r="D504" t="s">
        <v>11</v>
      </c>
      <c r="F504" s="1" t="s">
        <v>4608</v>
      </c>
      <c r="G504" s="3">
        <f>IF(COUNTIF(UDE_Truth[Name],UDE_Found[[#This Row],[Name]])=0,0,1)</f>
        <v>0</v>
      </c>
      <c r="H504">
        <v>1</v>
      </c>
    </row>
    <row r="505" spans="1:8" x14ac:dyDescent="0.25">
      <c r="A505" t="s">
        <v>2</v>
      </c>
      <c r="B505" t="s">
        <v>5320</v>
      </c>
      <c r="C505" t="s">
        <v>2</v>
      </c>
      <c r="D505" t="s">
        <v>11</v>
      </c>
      <c r="E505" s="1" t="s">
        <v>5321</v>
      </c>
      <c r="F505" s="1" t="s">
        <v>4960</v>
      </c>
      <c r="G505" s="3">
        <f>IF(COUNTIF(UDE_Truth[Name],UDE_Found[[#This Row],[Name]])=0,0,1)</f>
        <v>0</v>
      </c>
      <c r="H505">
        <v>1</v>
      </c>
    </row>
    <row r="506" spans="1:8" x14ac:dyDescent="0.25">
      <c r="A506" t="s">
        <v>80</v>
      </c>
      <c r="B506" t="s">
        <v>5322</v>
      </c>
      <c r="C506" t="s">
        <v>2</v>
      </c>
      <c r="D506" t="s">
        <v>11</v>
      </c>
      <c r="F506" s="1" t="s">
        <v>4662</v>
      </c>
      <c r="G506" s="3">
        <f>IF(COUNTIF(UDE_Truth[Name],UDE_Found[[#This Row],[Name]])=0,0,1)</f>
        <v>1</v>
      </c>
      <c r="H506">
        <v>1</v>
      </c>
    </row>
    <row r="507" spans="1:8" x14ac:dyDescent="0.25">
      <c r="A507" t="s">
        <v>80</v>
      </c>
      <c r="B507" t="s">
        <v>5323</v>
      </c>
      <c r="C507" t="s">
        <v>2</v>
      </c>
      <c r="D507" t="s">
        <v>11</v>
      </c>
      <c r="E507" s="1" t="s">
        <v>8125</v>
      </c>
      <c r="F507" s="1" t="s">
        <v>5324</v>
      </c>
      <c r="G507" s="3">
        <f>IF(COUNTIF(UDE_Truth[Name],UDE_Found[[#This Row],[Name]])=0,0,1)</f>
        <v>1</v>
      </c>
      <c r="H507">
        <v>1</v>
      </c>
    </row>
    <row r="508" spans="1:8" x14ac:dyDescent="0.25">
      <c r="A508" t="s">
        <v>0</v>
      </c>
      <c r="B508" t="s">
        <v>5325</v>
      </c>
      <c r="C508" t="s">
        <v>2</v>
      </c>
      <c r="D508" t="s">
        <v>11</v>
      </c>
      <c r="E508" s="1" t="s">
        <v>5326</v>
      </c>
      <c r="F508" s="1" t="s">
        <v>5303</v>
      </c>
      <c r="G508" s="3">
        <f>IF(COUNTIF(UDE_Truth[Name],UDE_Found[[#This Row],[Name]])=0,0,1)</f>
        <v>0</v>
      </c>
      <c r="H508">
        <v>1</v>
      </c>
    </row>
    <row r="509" spans="1:8" x14ac:dyDescent="0.25">
      <c r="A509" t="s">
        <v>36</v>
      </c>
      <c r="B509" t="s">
        <v>5327</v>
      </c>
      <c r="C509" t="s">
        <v>5328</v>
      </c>
      <c r="D509" t="s">
        <v>11</v>
      </c>
      <c r="F509" s="1" t="s">
        <v>5329</v>
      </c>
      <c r="G509" s="3">
        <f>IF(COUNTIF(UDE_Truth[Name],UDE_Found[[#This Row],[Name]])=0,0,1)</f>
        <v>1</v>
      </c>
      <c r="H509">
        <v>1</v>
      </c>
    </row>
    <row r="510" spans="1:8" x14ac:dyDescent="0.25">
      <c r="A510" t="s">
        <v>0</v>
      </c>
      <c r="B510" t="s">
        <v>5330</v>
      </c>
      <c r="C510" t="s">
        <v>5331</v>
      </c>
      <c r="D510" t="s">
        <v>3</v>
      </c>
      <c r="E510" s="1" t="s">
        <v>5332</v>
      </c>
      <c r="F510" s="1" t="s">
        <v>4402</v>
      </c>
      <c r="G510" s="3">
        <f>IF(COUNTIF(UDE_Truth[Name],UDE_Found[[#This Row],[Name]])=0,0,1)</f>
        <v>1</v>
      </c>
      <c r="H510">
        <v>1</v>
      </c>
    </row>
    <row r="511" spans="1:8" x14ac:dyDescent="0.25">
      <c r="A511" t="s">
        <v>2</v>
      </c>
      <c r="B511" t="s">
        <v>5333</v>
      </c>
      <c r="C511" t="s">
        <v>2</v>
      </c>
      <c r="D511" t="s">
        <v>11</v>
      </c>
      <c r="F511" s="1" t="s">
        <v>4608</v>
      </c>
      <c r="G511" s="3">
        <f>IF(COUNTIF(UDE_Truth[Name],UDE_Found[[#This Row],[Name]])=0,0,1)</f>
        <v>0</v>
      </c>
      <c r="H511">
        <v>1</v>
      </c>
    </row>
    <row r="512" spans="1:8" x14ac:dyDescent="0.25">
      <c r="A512" t="s">
        <v>2</v>
      </c>
      <c r="B512" t="s">
        <v>5334</v>
      </c>
      <c r="C512" t="s">
        <v>2</v>
      </c>
      <c r="D512" t="s">
        <v>11</v>
      </c>
      <c r="F512" s="1" t="s">
        <v>4383</v>
      </c>
      <c r="G512" s="3">
        <f>IF(COUNTIF(UDE_Truth[Name],UDE_Found[[#This Row],[Name]])=0,0,1)</f>
        <v>0</v>
      </c>
      <c r="H512">
        <v>1</v>
      </c>
    </row>
    <row r="513" spans="1:8" x14ac:dyDescent="0.25">
      <c r="A513" t="s">
        <v>2</v>
      </c>
      <c r="B513" t="s">
        <v>5335</v>
      </c>
      <c r="C513" t="s">
        <v>2</v>
      </c>
      <c r="D513" t="s">
        <v>11</v>
      </c>
      <c r="F513" s="1" t="s">
        <v>4608</v>
      </c>
      <c r="G513" s="3">
        <f>IF(COUNTIF(UDE_Truth[Name],UDE_Found[[#This Row],[Name]])=0,0,1)</f>
        <v>0</v>
      </c>
      <c r="H513">
        <v>1</v>
      </c>
    </row>
    <row r="514" spans="1:8" x14ac:dyDescent="0.25">
      <c r="A514" t="s">
        <v>2</v>
      </c>
      <c r="B514" t="s">
        <v>5336</v>
      </c>
      <c r="C514" t="s">
        <v>2</v>
      </c>
      <c r="D514" t="s">
        <v>11</v>
      </c>
      <c r="F514" s="1" t="s">
        <v>4438</v>
      </c>
      <c r="G514" s="3">
        <f>IF(COUNTIF(UDE_Truth[Name],UDE_Found[[#This Row],[Name]])=0,0,1)</f>
        <v>0</v>
      </c>
      <c r="H514">
        <v>1</v>
      </c>
    </row>
    <row r="515" spans="1:8" x14ac:dyDescent="0.25">
      <c r="A515" t="s">
        <v>2</v>
      </c>
      <c r="B515" t="s">
        <v>5337</v>
      </c>
      <c r="C515" t="s">
        <v>2</v>
      </c>
      <c r="D515" t="s">
        <v>11</v>
      </c>
      <c r="F515" s="1" t="s">
        <v>5338</v>
      </c>
      <c r="G515" s="3">
        <f>IF(COUNTIF(UDE_Truth[Name],UDE_Found[[#This Row],[Name]])=0,0,1)</f>
        <v>0</v>
      </c>
      <c r="H515">
        <v>1</v>
      </c>
    </row>
    <row r="516" spans="1:8" x14ac:dyDescent="0.25">
      <c r="A516" t="s">
        <v>2</v>
      </c>
      <c r="B516" t="s">
        <v>5339</v>
      </c>
      <c r="C516" t="s">
        <v>2</v>
      </c>
      <c r="D516" t="s">
        <v>3</v>
      </c>
      <c r="F516" s="1" t="s">
        <v>4522</v>
      </c>
      <c r="G516" s="3">
        <f>IF(COUNTIF(UDE_Truth[Name],UDE_Found[[#This Row],[Name]])=0,0,1)</f>
        <v>0</v>
      </c>
      <c r="H516">
        <v>1</v>
      </c>
    </row>
    <row r="517" spans="1:8" x14ac:dyDescent="0.25">
      <c r="A517" t="s">
        <v>2</v>
      </c>
      <c r="B517" t="s">
        <v>5340</v>
      </c>
      <c r="C517" t="s">
        <v>2</v>
      </c>
      <c r="D517" t="s">
        <v>11</v>
      </c>
      <c r="F517" s="1" t="s">
        <v>5341</v>
      </c>
      <c r="G517" s="3">
        <f>IF(COUNTIF(UDE_Truth[Name],UDE_Found[[#This Row],[Name]])=0,0,1)</f>
        <v>0</v>
      </c>
      <c r="H517">
        <v>1</v>
      </c>
    </row>
    <row r="518" spans="1:8" x14ac:dyDescent="0.25">
      <c r="A518" t="s">
        <v>2</v>
      </c>
      <c r="B518" t="s">
        <v>5342</v>
      </c>
      <c r="C518" t="s">
        <v>5343</v>
      </c>
      <c r="D518" t="s">
        <v>11</v>
      </c>
      <c r="F518" s="1" t="s">
        <v>4360</v>
      </c>
      <c r="G518" s="3">
        <f>IF(COUNTIF(UDE_Truth[Name],UDE_Found[[#This Row],[Name]])=0,0,1)</f>
        <v>0</v>
      </c>
      <c r="H518">
        <v>1</v>
      </c>
    </row>
    <row r="519" spans="1:8" x14ac:dyDescent="0.25">
      <c r="A519" t="s">
        <v>2</v>
      </c>
      <c r="B519" t="s">
        <v>5344</v>
      </c>
      <c r="C519" t="s">
        <v>2</v>
      </c>
      <c r="D519" t="s">
        <v>11</v>
      </c>
      <c r="F519" s="1" t="s">
        <v>4711</v>
      </c>
      <c r="G519" s="3">
        <f>IF(COUNTIF(UDE_Truth[Name],UDE_Found[[#This Row],[Name]])=0,0,1)</f>
        <v>0</v>
      </c>
      <c r="H519">
        <v>1</v>
      </c>
    </row>
    <row r="520" spans="1:8" x14ac:dyDescent="0.25">
      <c r="A520" t="s">
        <v>2</v>
      </c>
      <c r="B520" t="s">
        <v>5345</v>
      </c>
      <c r="C520" t="s">
        <v>2</v>
      </c>
      <c r="D520" t="s">
        <v>11</v>
      </c>
      <c r="F520" s="1" t="s">
        <v>4442</v>
      </c>
      <c r="G520" s="3">
        <f>IF(COUNTIF(UDE_Truth[Name],UDE_Found[[#This Row],[Name]])=0,0,1)</f>
        <v>0</v>
      </c>
      <c r="H520">
        <v>1</v>
      </c>
    </row>
    <row r="521" spans="1:8" x14ac:dyDescent="0.25">
      <c r="A521" t="s">
        <v>2</v>
      </c>
      <c r="B521" t="s">
        <v>5346</v>
      </c>
      <c r="C521" t="s">
        <v>2</v>
      </c>
      <c r="D521" t="s">
        <v>11</v>
      </c>
      <c r="F521" s="1" t="s">
        <v>5347</v>
      </c>
      <c r="G521" s="3">
        <f>IF(COUNTIF(UDE_Truth[Name],UDE_Found[[#This Row],[Name]])=0,0,1)</f>
        <v>0</v>
      </c>
      <c r="H521">
        <v>1</v>
      </c>
    </row>
    <row r="522" spans="1:8" x14ac:dyDescent="0.25">
      <c r="A522" t="s">
        <v>2</v>
      </c>
      <c r="B522" t="s">
        <v>5348</v>
      </c>
      <c r="C522" t="s">
        <v>2</v>
      </c>
      <c r="D522" t="s">
        <v>11</v>
      </c>
      <c r="E522" s="1" t="s">
        <v>5349</v>
      </c>
      <c r="F522" s="1" t="s">
        <v>4324</v>
      </c>
      <c r="G522" s="3">
        <f>IF(COUNTIF(UDE_Truth[Name],UDE_Found[[#This Row],[Name]])=0,0,1)</f>
        <v>1</v>
      </c>
      <c r="H522">
        <v>1</v>
      </c>
    </row>
    <row r="523" spans="1:8" x14ac:dyDescent="0.25">
      <c r="A523" t="s">
        <v>0</v>
      </c>
      <c r="B523" t="s">
        <v>5350</v>
      </c>
      <c r="C523" t="s">
        <v>2</v>
      </c>
      <c r="D523" t="s">
        <v>11</v>
      </c>
      <c r="F523" s="1" t="s">
        <v>4535</v>
      </c>
      <c r="G523" s="3">
        <f>IF(COUNTIF(UDE_Truth[Name],UDE_Found[[#This Row],[Name]])=0,0,1)</f>
        <v>0</v>
      </c>
      <c r="H523">
        <v>1</v>
      </c>
    </row>
    <row r="524" spans="1:8" x14ac:dyDescent="0.25">
      <c r="A524" t="s">
        <v>0</v>
      </c>
      <c r="B524" t="s">
        <v>5351</v>
      </c>
      <c r="C524" t="s">
        <v>2</v>
      </c>
      <c r="D524" t="s">
        <v>11</v>
      </c>
      <c r="F524" s="1" t="s">
        <v>4624</v>
      </c>
      <c r="G524" s="3">
        <f>IF(COUNTIF(UDE_Truth[Name],UDE_Found[[#This Row],[Name]])=0,0,1)</f>
        <v>0</v>
      </c>
      <c r="H524">
        <v>1</v>
      </c>
    </row>
    <row r="525" spans="1:8" x14ac:dyDescent="0.25">
      <c r="A525" t="s">
        <v>5352</v>
      </c>
      <c r="B525" t="s">
        <v>5353</v>
      </c>
      <c r="C525" t="s">
        <v>2</v>
      </c>
      <c r="D525" t="s">
        <v>11</v>
      </c>
      <c r="E525" s="1" t="s">
        <v>5354</v>
      </c>
      <c r="F525" s="1" t="s">
        <v>5355</v>
      </c>
      <c r="G525" s="3">
        <f>IF(COUNTIF(UDE_Truth[Name],UDE_Found[[#This Row],[Name]])=0,0,1)</f>
        <v>0</v>
      </c>
      <c r="H525">
        <v>1</v>
      </c>
    </row>
    <row r="526" spans="1:8" x14ac:dyDescent="0.25">
      <c r="A526" t="s">
        <v>2</v>
      </c>
      <c r="B526" t="s">
        <v>5356</v>
      </c>
      <c r="C526" t="s">
        <v>2</v>
      </c>
      <c r="D526" t="s">
        <v>11</v>
      </c>
      <c r="F526" s="1" t="s">
        <v>4513</v>
      </c>
      <c r="G526" s="3">
        <f>IF(COUNTIF(UDE_Truth[Name],UDE_Found[[#This Row],[Name]])=0,0,1)</f>
        <v>0</v>
      </c>
      <c r="H526">
        <v>1</v>
      </c>
    </row>
    <row r="527" spans="1:8" x14ac:dyDescent="0.25">
      <c r="A527" t="s">
        <v>2</v>
      </c>
      <c r="B527" t="s">
        <v>5357</v>
      </c>
      <c r="C527" t="s">
        <v>5358</v>
      </c>
      <c r="D527" t="s">
        <v>11</v>
      </c>
      <c r="F527" s="1" t="s">
        <v>4440</v>
      </c>
      <c r="G527" s="3">
        <f>IF(COUNTIF(UDE_Truth[Name],UDE_Found[[#This Row],[Name]])=0,0,1)</f>
        <v>0</v>
      </c>
      <c r="H527">
        <v>1</v>
      </c>
    </row>
    <row r="528" spans="1:8" x14ac:dyDescent="0.25">
      <c r="A528" t="s">
        <v>0</v>
      </c>
      <c r="B528" t="s">
        <v>5359</v>
      </c>
      <c r="C528" t="s">
        <v>2</v>
      </c>
      <c r="D528" t="s">
        <v>11</v>
      </c>
      <c r="F528" s="1" t="s">
        <v>4535</v>
      </c>
      <c r="G528" s="3">
        <f>IF(COUNTIF(UDE_Truth[Name],UDE_Found[[#This Row],[Name]])=0,0,1)</f>
        <v>0</v>
      </c>
      <c r="H528">
        <v>1</v>
      </c>
    </row>
    <row r="529" spans="1:8" x14ac:dyDescent="0.25">
      <c r="A529" t="s">
        <v>2</v>
      </c>
      <c r="B529" t="s">
        <v>5360</v>
      </c>
      <c r="C529" t="s">
        <v>5361</v>
      </c>
      <c r="D529" t="s">
        <v>3</v>
      </c>
      <c r="E529" s="1" t="s">
        <v>5362</v>
      </c>
      <c r="F529" s="1" t="s">
        <v>5363</v>
      </c>
      <c r="G529" s="3">
        <f>IF(COUNTIF(UDE_Truth[Name],UDE_Found[[#This Row],[Name]])=0,0,1)</f>
        <v>1</v>
      </c>
      <c r="H529">
        <v>1</v>
      </c>
    </row>
    <row r="530" spans="1:8" x14ac:dyDescent="0.25">
      <c r="A530" t="s">
        <v>0</v>
      </c>
      <c r="B530" t="s">
        <v>5364</v>
      </c>
      <c r="C530" t="s">
        <v>2</v>
      </c>
      <c r="D530" t="s">
        <v>11</v>
      </c>
      <c r="F530" s="1" t="s">
        <v>4574</v>
      </c>
      <c r="G530" s="3">
        <f>IF(COUNTIF(UDE_Truth[Name],UDE_Found[[#This Row],[Name]])=0,0,1)</f>
        <v>0</v>
      </c>
      <c r="H530">
        <v>1</v>
      </c>
    </row>
    <row r="531" spans="1:8" x14ac:dyDescent="0.25">
      <c r="A531" t="s">
        <v>5365</v>
      </c>
      <c r="B531" t="s">
        <v>5366</v>
      </c>
      <c r="C531" t="s">
        <v>2</v>
      </c>
      <c r="D531" t="s">
        <v>11</v>
      </c>
      <c r="F531" s="1" t="s">
        <v>4624</v>
      </c>
      <c r="G531" s="3">
        <f>IF(COUNTIF(UDE_Truth[Name],UDE_Found[[#This Row],[Name]])=0,0,1)</f>
        <v>0</v>
      </c>
      <c r="H531">
        <v>1</v>
      </c>
    </row>
    <row r="532" spans="1:8" x14ac:dyDescent="0.25">
      <c r="A532" t="s">
        <v>2</v>
      </c>
      <c r="B532" t="s">
        <v>5367</v>
      </c>
      <c r="C532" t="s">
        <v>5368</v>
      </c>
      <c r="D532" t="s">
        <v>11</v>
      </c>
      <c r="F532" s="1" t="s">
        <v>5369</v>
      </c>
      <c r="G532" s="3">
        <f>IF(COUNTIF(UDE_Truth[Name],UDE_Found[[#This Row],[Name]])=0,0,1)</f>
        <v>0</v>
      </c>
      <c r="H532">
        <v>1</v>
      </c>
    </row>
    <row r="533" spans="1:8" x14ac:dyDescent="0.25">
      <c r="A533" t="s">
        <v>2</v>
      </c>
      <c r="B533" t="s">
        <v>5370</v>
      </c>
      <c r="C533" t="s">
        <v>2</v>
      </c>
      <c r="D533" t="s">
        <v>11</v>
      </c>
      <c r="F533" s="1" t="s">
        <v>5371</v>
      </c>
      <c r="G533" s="3">
        <f>IF(COUNTIF(UDE_Truth[Name],UDE_Found[[#This Row],[Name]])=0,0,1)</f>
        <v>0</v>
      </c>
      <c r="H533">
        <v>1</v>
      </c>
    </row>
    <row r="534" spans="1:8" x14ac:dyDescent="0.25">
      <c r="A534" t="s">
        <v>2</v>
      </c>
      <c r="B534" t="s">
        <v>5372</v>
      </c>
      <c r="C534" t="s">
        <v>2</v>
      </c>
      <c r="D534" t="s">
        <v>11</v>
      </c>
      <c r="F534" s="1" t="s">
        <v>5373</v>
      </c>
      <c r="G534" s="3">
        <f>IF(COUNTIF(UDE_Truth[Name],UDE_Found[[#This Row],[Name]])=0,0,1)</f>
        <v>0</v>
      </c>
      <c r="H534">
        <v>1</v>
      </c>
    </row>
    <row r="535" spans="1:8" x14ac:dyDescent="0.25">
      <c r="A535" t="s">
        <v>2</v>
      </c>
      <c r="B535" t="s">
        <v>5374</v>
      </c>
      <c r="C535" t="s">
        <v>2</v>
      </c>
      <c r="D535" t="s">
        <v>11</v>
      </c>
      <c r="F535" s="1" t="s">
        <v>4429</v>
      </c>
      <c r="G535" s="3">
        <f>IF(COUNTIF(UDE_Truth[Name],UDE_Found[[#This Row],[Name]])=0,0,1)</f>
        <v>0</v>
      </c>
      <c r="H535">
        <v>1</v>
      </c>
    </row>
    <row r="536" spans="1:8" x14ac:dyDescent="0.25">
      <c r="A536" t="s">
        <v>0</v>
      </c>
      <c r="B536" t="s">
        <v>5375</v>
      </c>
      <c r="C536" t="s">
        <v>5376</v>
      </c>
      <c r="D536" t="s">
        <v>11</v>
      </c>
      <c r="E536" s="1" t="s">
        <v>8126</v>
      </c>
      <c r="F536" s="1" t="s">
        <v>5377</v>
      </c>
      <c r="G536" s="3">
        <f>IF(COUNTIF(UDE_Truth[Name],UDE_Found[[#This Row],[Name]])=0,0,1)</f>
        <v>0</v>
      </c>
      <c r="H536">
        <v>1</v>
      </c>
    </row>
    <row r="537" spans="1:8" x14ac:dyDescent="0.25">
      <c r="A537" t="s">
        <v>2</v>
      </c>
      <c r="B537" t="s">
        <v>5378</v>
      </c>
      <c r="C537" t="s">
        <v>2</v>
      </c>
      <c r="D537" t="s">
        <v>11</v>
      </c>
      <c r="F537" s="1" t="s">
        <v>5261</v>
      </c>
      <c r="G537" s="3">
        <f>IF(COUNTIF(UDE_Truth[Name],UDE_Found[[#This Row],[Name]])=0,0,1)</f>
        <v>0</v>
      </c>
      <c r="H537">
        <v>1</v>
      </c>
    </row>
    <row r="538" spans="1:8" x14ac:dyDescent="0.25">
      <c r="A538" t="s">
        <v>2</v>
      </c>
      <c r="B538" t="s">
        <v>5379</v>
      </c>
      <c r="C538" t="s">
        <v>2</v>
      </c>
      <c r="D538" t="s">
        <v>11</v>
      </c>
      <c r="F538" s="1" t="s">
        <v>4608</v>
      </c>
      <c r="G538" s="3">
        <f>IF(COUNTIF(UDE_Truth[Name],UDE_Found[[#This Row],[Name]])=0,0,1)</f>
        <v>0</v>
      </c>
      <c r="H538">
        <v>1</v>
      </c>
    </row>
    <row r="539" spans="1:8" x14ac:dyDescent="0.25">
      <c r="A539" t="s">
        <v>2</v>
      </c>
      <c r="B539" t="s">
        <v>5380</v>
      </c>
      <c r="C539" t="s">
        <v>5381</v>
      </c>
      <c r="D539" t="s">
        <v>11</v>
      </c>
      <c r="F539" s="1" t="s">
        <v>4346</v>
      </c>
      <c r="G539" s="3">
        <f>IF(COUNTIF(UDE_Truth[Name],UDE_Found[[#This Row],[Name]])=0,0,1)</f>
        <v>0</v>
      </c>
      <c r="H539">
        <v>1</v>
      </c>
    </row>
    <row r="540" spans="1:8" x14ac:dyDescent="0.25">
      <c r="A540" t="s">
        <v>36</v>
      </c>
      <c r="B540" t="s">
        <v>5382</v>
      </c>
      <c r="C540" t="s">
        <v>2</v>
      </c>
      <c r="D540" t="s">
        <v>11</v>
      </c>
      <c r="E540" s="1" t="s">
        <v>8127</v>
      </c>
      <c r="F540" s="1" t="s">
        <v>4525</v>
      </c>
      <c r="G540" s="3">
        <f>IF(COUNTIF(UDE_Truth[Name],UDE_Found[[#This Row],[Name]])=0,0,1)</f>
        <v>1</v>
      </c>
      <c r="H540">
        <v>1</v>
      </c>
    </row>
    <row r="541" spans="1:8" x14ac:dyDescent="0.25">
      <c r="A541" t="s">
        <v>152</v>
      </c>
      <c r="B541" t="s">
        <v>5383</v>
      </c>
      <c r="C541" t="s">
        <v>5384</v>
      </c>
      <c r="D541" t="s">
        <v>11</v>
      </c>
      <c r="E541" s="1" t="s">
        <v>8128</v>
      </c>
      <c r="F541" s="1" t="s">
        <v>5385</v>
      </c>
      <c r="G541" s="3">
        <f>IF(COUNTIF(UDE_Truth[Name],UDE_Found[[#This Row],[Name]])=0,0,1)</f>
        <v>0</v>
      </c>
      <c r="H541">
        <v>1</v>
      </c>
    </row>
    <row r="542" spans="1:8" x14ac:dyDescent="0.25">
      <c r="A542" t="s">
        <v>2</v>
      </c>
      <c r="B542" t="s">
        <v>5386</v>
      </c>
      <c r="C542" t="s">
        <v>2</v>
      </c>
      <c r="D542" t="s">
        <v>3</v>
      </c>
      <c r="F542" s="1" t="s">
        <v>4905</v>
      </c>
      <c r="G542" s="3">
        <f>IF(COUNTIF(UDE_Truth[Name],UDE_Found[[#This Row],[Name]])=0,0,1)</f>
        <v>1</v>
      </c>
      <c r="H542">
        <v>1</v>
      </c>
    </row>
    <row r="543" spans="1:8" x14ac:dyDescent="0.25">
      <c r="A543" t="s">
        <v>2</v>
      </c>
      <c r="B543" t="s">
        <v>5387</v>
      </c>
      <c r="C543" t="s">
        <v>2</v>
      </c>
      <c r="D543" t="s">
        <v>11</v>
      </c>
      <c r="E543" s="1" t="s">
        <v>8129</v>
      </c>
      <c r="F543" s="1" t="s">
        <v>4287</v>
      </c>
      <c r="G543" s="3">
        <f>IF(COUNTIF(UDE_Truth[Name],UDE_Found[[#This Row],[Name]])=0,0,1)</f>
        <v>1</v>
      </c>
      <c r="H543">
        <v>1</v>
      </c>
    </row>
    <row r="544" spans="1:8" x14ac:dyDescent="0.25">
      <c r="A544" t="s">
        <v>519</v>
      </c>
      <c r="B544" t="s">
        <v>5388</v>
      </c>
      <c r="C544" t="s">
        <v>5389</v>
      </c>
      <c r="D544" t="s">
        <v>11</v>
      </c>
      <c r="E544" s="1" t="s">
        <v>5390</v>
      </c>
      <c r="F544" s="1" t="s">
        <v>5000</v>
      </c>
      <c r="G544" s="3">
        <f>IF(COUNTIF(UDE_Truth[Name],UDE_Found[[#This Row],[Name]])=0,0,1)</f>
        <v>1</v>
      </c>
      <c r="H544">
        <v>1</v>
      </c>
    </row>
    <row r="545" spans="1:8" x14ac:dyDescent="0.25">
      <c r="A545" t="s">
        <v>2</v>
      </c>
      <c r="B545" t="s">
        <v>5391</v>
      </c>
      <c r="C545" t="s">
        <v>2</v>
      </c>
      <c r="D545" t="s">
        <v>11</v>
      </c>
      <c r="F545" s="1" t="s">
        <v>4319</v>
      </c>
      <c r="G545" s="3">
        <f>IF(COUNTIF(UDE_Truth[Name],UDE_Found[[#This Row],[Name]])=0,0,1)</f>
        <v>0</v>
      </c>
      <c r="H545">
        <v>1</v>
      </c>
    </row>
    <row r="546" spans="1:8" x14ac:dyDescent="0.25">
      <c r="A546" t="s">
        <v>2</v>
      </c>
      <c r="B546" t="s">
        <v>5392</v>
      </c>
      <c r="C546" t="s">
        <v>2</v>
      </c>
      <c r="D546" t="s">
        <v>11</v>
      </c>
      <c r="F546" s="1" t="s">
        <v>4655</v>
      </c>
      <c r="G546" s="3">
        <f>IF(COUNTIF(UDE_Truth[Name],UDE_Found[[#This Row],[Name]])=0,0,1)</f>
        <v>0</v>
      </c>
      <c r="H546">
        <v>1</v>
      </c>
    </row>
    <row r="547" spans="1:8" x14ac:dyDescent="0.25">
      <c r="A547" t="s">
        <v>2</v>
      </c>
      <c r="B547" t="s">
        <v>5393</v>
      </c>
      <c r="C547" t="s">
        <v>2</v>
      </c>
      <c r="D547" t="s">
        <v>11</v>
      </c>
      <c r="F547" s="1" t="s">
        <v>4319</v>
      </c>
      <c r="G547" s="3">
        <f>IF(COUNTIF(UDE_Truth[Name],UDE_Found[[#This Row],[Name]])=0,0,1)</f>
        <v>0</v>
      </c>
      <c r="H547">
        <v>1</v>
      </c>
    </row>
    <row r="548" spans="1:8" x14ac:dyDescent="0.25">
      <c r="A548" t="s">
        <v>0</v>
      </c>
      <c r="B548" t="s">
        <v>5394</v>
      </c>
      <c r="C548" t="s">
        <v>5395</v>
      </c>
      <c r="D548" t="s">
        <v>11</v>
      </c>
      <c r="F548" s="1" t="s">
        <v>4335</v>
      </c>
      <c r="G548" s="3">
        <f>IF(COUNTIF(UDE_Truth[Name],UDE_Found[[#This Row],[Name]])=0,0,1)</f>
        <v>1</v>
      </c>
      <c r="H548">
        <v>1</v>
      </c>
    </row>
    <row r="549" spans="1:8" x14ac:dyDescent="0.25">
      <c r="A549" t="s">
        <v>2</v>
      </c>
      <c r="B549" t="s">
        <v>5396</v>
      </c>
      <c r="C549" t="s">
        <v>2</v>
      </c>
      <c r="D549" t="s">
        <v>11</v>
      </c>
      <c r="F549" s="1" t="s">
        <v>4442</v>
      </c>
      <c r="G549" s="3">
        <f>IF(COUNTIF(UDE_Truth[Name],UDE_Found[[#This Row],[Name]])=0,0,1)</f>
        <v>0</v>
      </c>
      <c r="H549">
        <v>1</v>
      </c>
    </row>
    <row r="550" spans="1:8" x14ac:dyDescent="0.25">
      <c r="A550" t="s">
        <v>0</v>
      </c>
      <c r="B550" t="s">
        <v>5397</v>
      </c>
      <c r="C550" t="s">
        <v>5398</v>
      </c>
      <c r="D550" t="s">
        <v>3</v>
      </c>
      <c r="E550" s="1" t="s">
        <v>5399</v>
      </c>
      <c r="F550" s="1" t="s">
        <v>4402</v>
      </c>
      <c r="G550" s="3">
        <f>IF(COUNTIF(UDE_Truth[Name],UDE_Found[[#This Row],[Name]])=0,0,1)</f>
        <v>1</v>
      </c>
      <c r="H550">
        <v>1</v>
      </c>
    </row>
    <row r="551" spans="1:8" x14ac:dyDescent="0.25">
      <c r="A551" t="s">
        <v>2</v>
      </c>
      <c r="B551" t="s">
        <v>5400</v>
      </c>
      <c r="C551" t="s">
        <v>2</v>
      </c>
      <c r="D551" t="s">
        <v>11</v>
      </c>
      <c r="F551" s="1" t="s">
        <v>5401</v>
      </c>
      <c r="G551" s="3">
        <f>IF(COUNTIF(UDE_Truth[Name],UDE_Found[[#This Row],[Name]])=0,0,1)</f>
        <v>0</v>
      </c>
      <c r="H551">
        <v>1</v>
      </c>
    </row>
    <row r="552" spans="1:8" x14ac:dyDescent="0.25">
      <c r="A552" t="s">
        <v>103</v>
      </c>
      <c r="B552" t="s">
        <v>5402</v>
      </c>
      <c r="C552" t="s">
        <v>2</v>
      </c>
      <c r="D552" t="s">
        <v>11</v>
      </c>
      <c r="E552" s="1" t="s">
        <v>8130</v>
      </c>
      <c r="F552" s="1" t="s">
        <v>5403</v>
      </c>
      <c r="G552" s="3">
        <f>IF(COUNTIF(UDE_Truth[Name],UDE_Found[[#This Row],[Name]])=0,0,1)</f>
        <v>0</v>
      </c>
      <c r="H552">
        <v>1</v>
      </c>
    </row>
    <row r="553" spans="1:8" x14ac:dyDescent="0.25">
      <c r="A553" t="s">
        <v>2</v>
      </c>
      <c r="B553" t="s">
        <v>5404</v>
      </c>
      <c r="C553" t="s">
        <v>2</v>
      </c>
      <c r="D553" t="s">
        <v>11</v>
      </c>
      <c r="F553" s="1" t="s">
        <v>4606</v>
      </c>
      <c r="G553" s="3">
        <f>IF(COUNTIF(UDE_Truth[Name],UDE_Found[[#This Row],[Name]])=0,0,1)</f>
        <v>0</v>
      </c>
      <c r="H553">
        <v>1</v>
      </c>
    </row>
    <row r="554" spans="1:8" x14ac:dyDescent="0.25">
      <c r="A554" t="s">
        <v>1914</v>
      </c>
      <c r="B554" t="s">
        <v>5405</v>
      </c>
      <c r="C554" t="s">
        <v>5406</v>
      </c>
      <c r="D554" t="s">
        <v>11</v>
      </c>
      <c r="E554" s="1" t="s">
        <v>8131</v>
      </c>
      <c r="F554" s="1" t="s">
        <v>5407</v>
      </c>
      <c r="G554" s="3">
        <f>IF(COUNTIF(UDE_Truth[Name],UDE_Found[[#This Row],[Name]])=0,0,1)</f>
        <v>0</v>
      </c>
      <c r="H554">
        <v>1</v>
      </c>
    </row>
    <row r="555" spans="1:8" x14ac:dyDescent="0.25">
      <c r="A555" t="s">
        <v>2</v>
      </c>
      <c r="B555" t="s">
        <v>5408</v>
      </c>
      <c r="C555" t="s">
        <v>5409</v>
      </c>
      <c r="D555" t="s">
        <v>3</v>
      </c>
      <c r="E555" s="1" t="s">
        <v>5410</v>
      </c>
      <c r="F555" s="1" t="s">
        <v>4623</v>
      </c>
      <c r="G555" s="3">
        <f>IF(COUNTIF(UDE_Truth[Name],UDE_Found[[#This Row],[Name]])=0,0,1)</f>
        <v>1</v>
      </c>
      <c r="H555">
        <v>1</v>
      </c>
    </row>
    <row r="556" spans="1:8" x14ac:dyDescent="0.25">
      <c r="A556" t="s">
        <v>0</v>
      </c>
      <c r="B556" t="s">
        <v>5411</v>
      </c>
      <c r="C556" t="s">
        <v>2</v>
      </c>
      <c r="D556" t="s">
        <v>11</v>
      </c>
      <c r="F556" s="1" t="s">
        <v>5412</v>
      </c>
      <c r="G556" s="3">
        <f>IF(COUNTIF(UDE_Truth[Name],UDE_Found[[#This Row],[Name]])=0,0,1)</f>
        <v>0</v>
      </c>
      <c r="H556">
        <v>1</v>
      </c>
    </row>
    <row r="557" spans="1:8" x14ac:dyDescent="0.25">
      <c r="A557" t="s">
        <v>2</v>
      </c>
      <c r="B557" t="s">
        <v>5413</v>
      </c>
      <c r="C557" t="s">
        <v>2</v>
      </c>
      <c r="D557" t="s">
        <v>11</v>
      </c>
      <c r="F557" s="1" t="s">
        <v>5076</v>
      </c>
      <c r="G557" s="3">
        <f>IF(COUNTIF(UDE_Truth[Name],UDE_Found[[#This Row],[Name]])=0,0,1)</f>
        <v>0</v>
      </c>
      <c r="H557">
        <v>1</v>
      </c>
    </row>
    <row r="558" spans="1:8" x14ac:dyDescent="0.25">
      <c r="A558" t="s">
        <v>0</v>
      </c>
      <c r="B558" t="s">
        <v>5414</v>
      </c>
      <c r="C558" t="s">
        <v>5415</v>
      </c>
      <c r="D558" t="s">
        <v>11</v>
      </c>
      <c r="F558" s="1" t="s">
        <v>5416</v>
      </c>
      <c r="G558" s="3">
        <f>IF(COUNTIF(UDE_Truth[Name],UDE_Found[[#This Row],[Name]])=0,0,1)</f>
        <v>1</v>
      </c>
      <c r="H558">
        <v>1</v>
      </c>
    </row>
    <row r="559" spans="1:8" x14ac:dyDescent="0.25">
      <c r="A559" t="s">
        <v>0</v>
      </c>
      <c r="B559" t="s">
        <v>5417</v>
      </c>
      <c r="C559" t="s">
        <v>2</v>
      </c>
      <c r="D559" t="s">
        <v>11</v>
      </c>
      <c r="F559" s="1" t="s">
        <v>5416</v>
      </c>
      <c r="G559" s="3">
        <f>IF(COUNTIF(UDE_Truth[Name],UDE_Found[[#This Row],[Name]])=0,0,1)</f>
        <v>0</v>
      </c>
      <c r="H559">
        <v>1</v>
      </c>
    </row>
    <row r="560" spans="1:8" x14ac:dyDescent="0.25">
      <c r="A560" t="s">
        <v>2</v>
      </c>
      <c r="B560" t="s">
        <v>5418</v>
      </c>
      <c r="C560" t="s">
        <v>2</v>
      </c>
      <c r="D560" t="s">
        <v>11</v>
      </c>
      <c r="F560" s="1" t="s">
        <v>4527</v>
      </c>
      <c r="G560" s="3">
        <f>IF(COUNTIF(UDE_Truth[Name],UDE_Found[[#This Row],[Name]])=0,0,1)</f>
        <v>0</v>
      </c>
      <c r="H560">
        <v>0</v>
      </c>
    </row>
    <row r="561" spans="1:8" x14ac:dyDescent="0.25">
      <c r="A561" t="s">
        <v>2132</v>
      </c>
      <c r="B561" t="s">
        <v>5419</v>
      </c>
      <c r="C561" t="s">
        <v>5420</v>
      </c>
      <c r="D561" t="s">
        <v>3</v>
      </c>
      <c r="F561" s="1" t="s">
        <v>4538</v>
      </c>
      <c r="G561" s="3">
        <f>IF(COUNTIF(UDE_Truth[Name],UDE_Found[[#This Row],[Name]])=0,0,1)</f>
        <v>0</v>
      </c>
      <c r="H561">
        <v>0</v>
      </c>
    </row>
    <row r="562" spans="1:8" x14ac:dyDescent="0.25">
      <c r="A562" t="s">
        <v>2</v>
      </c>
      <c r="B562" t="s">
        <v>5421</v>
      </c>
      <c r="C562" t="s">
        <v>2</v>
      </c>
      <c r="D562" t="s">
        <v>11</v>
      </c>
      <c r="F562" s="1" t="s">
        <v>4319</v>
      </c>
      <c r="G562" s="3">
        <f>IF(COUNTIF(UDE_Truth[Name],UDE_Found[[#This Row],[Name]])=0,0,1)</f>
        <v>0</v>
      </c>
      <c r="H562">
        <v>1</v>
      </c>
    </row>
    <row r="563" spans="1:8" x14ac:dyDescent="0.25">
      <c r="A563" t="s">
        <v>2</v>
      </c>
      <c r="B563" t="s">
        <v>5422</v>
      </c>
      <c r="C563" t="s">
        <v>5423</v>
      </c>
      <c r="D563" t="s">
        <v>11</v>
      </c>
      <c r="E563" s="1" t="s">
        <v>5424</v>
      </c>
      <c r="F563" s="1" t="s">
        <v>4701</v>
      </c>
      <c r="G563" s="3">
        <f>IF(COUNTIF(UDE_Truth[Name],UDE_Found[[#This Row],[Name]])=0,0,1)</f>
        <v>0</v>
      </c>
      <c r="H563">
        <v>1</v>
      </c>
    </row>
    <row r="564" spans="1:8" x14ac:dyDescent="0.25">
      <c r="A564" t="s">
        <v>2</v>
      </c>
      <c r="B564" t="s">
        <v>5425</v>
      </c>
      <c r="C564" t="s">
        <v>2</v>
      </c>
      <c r="D564" t="s">
        <v>11</v>
      </c>
      <c r="F564" s="1" t="s">
        <v>4438</v>
      </c>
      <c r="G564" s="3">
        <f>IF(COUNTIF(UDE_Truth[Name],UDE_Found[[#This Row],[Name]])=0,0,1)</f>
        <v>0</v>
      </c>
      <c r="H564">
        <v>1</v>
      </c>
    </row>
    <row r="565" spans="1:8" x14ac:dyDescent="0.25">
      <c r="A565" t="s">
        <v>5426</v>
      </c>
      <c r="B565" t="s">
        <v>5427</v>
      </c>
      <c r="C565" t="s">
        <v>5428</v>
      </c>
      <c r="D565" t="s">
        <v>3</v>
      </c>
      <c r="F565" s="1" t="s">
        <v>5429</v>
      </c>
      <c r="G565" s="3">
        <f>IF(COUNTIF(UDE_Truth[Name],UDE_Found[[#This Row],[Name]])=0,0,1)</f>
        <v>1</v>
      </c>
      <c r="H565">
        <v>1</v>
      </c>
    </row>
    <row r="566" spans="1:8" x14ac:dyDescent="0.25">
      <c r="A566" t="s">
        <v>2</v>
      </c>
      <c r="B566" t="s">
        <v>5430</v>
      </c>
      <c r="C566" t="s">
        <v>2</v>
      </c>
      <c r="D566" t="s">
        <v>11</v>
      </c>
      <c r="F566" s="1" t="s">
        <v>4344</v>
      </c>
      <c r="G566" s="3">
        <f>IF(COUNTIF(UDE_Truth[Name],UDE_Found[[#This Row],[Name]])=0,0,1)</f>
        <v>0</v>
      </c>
      <c r="H566">
        <v>1</v>
      </c>
    </row>
    <row r="567" spans="1:8" x14ac:dyDescent="0.25">
      <c r="A567" t="s">
        <v>2</v>
      </c>
      <c r="B567" t="s">
        <v>5431</v>
      </c>
      <c r="C567" t="s">
        <v>5432</v>
      </c>
      <c r="D567" t="s">
        <v>11</v>
      </c>
      <c r="F567" s="1" t="s">
        <v>4297</v>
      </c>
      <c r="G567" s="3">
        <f>IF(COUNTIF(UDE_Truth[Name],UDE_Found[[#This Row],[Name]])=0,0,1)</f>
        <v>0</v>
      </c>
      <c r="H567">
        <v>1</v>
      </c>
    </row>
    <row r="568" spans="1:8" x14ac:dyDescent="0.25">
      <c r="A568" t="s">
        <v>80</v>
      </c>
      <c r="B568" t="s">
        <v>5433</v>
      </c>
      <c r="C568" t="s">
        <v>2</v>
      </c>
      <c r="D568" t="s">
        <v>11</v>
      </c>
      <c r="E568" s="1" t="s">
        <v>8132</v>
      </c>
      <c r="F568" s="1" t="s">
        <v>5434</v>
      </c>
      <c r="G568" s="3">
        <f>IF(COUNTIF(UDE_Truth[Name],UDE_Found[[#This Row],[Name]])=0,0,1)</f>
        <v>1</v>
      </c>
      <c r="H568">
        <v>1</v>
      </c>
    </row>
    <row r="569" spans="1:8" x14ac:dyDescent="0.25">
      <c r="A569" t="s">
        <v>0</v>
      </c>
      <c r="B569" t="s">
        <v>5435</v>
      </c>
      <c r="C569" t="s">
        <v>2</v>
      </c>
      <c r="D569" t="s">
        <v>11</v>
      </c>
      <c r="E569" s="1" t="s">
        <v>5436</v>
      </c>
      <c r="F569" s="1" t="s">
        <v>4919</v>
      </c>
      <c r="G569" s="3">
        <f>IF(COUNTIF(UDE_Truth[Name],UDE_Found[[#This Row],[Name]])=0,0,1)</f>
        <v>1</v>
      </c>
      <c r="H569">
        <v>1</v>
      </c>
    </row>
    <row r="570" spans="1:8" x14ac:dyDescent="0.25">
      <c r="A570" t="s">
        <v>80</v>
      </c>
      <c r="B570" t="s">
        <v>5437</v>
      </c>
      <c r="C570" t="s">
        <v>5438</v>
      </c>
      <c r="D570" t="s">
        <v>3</v>
      </c>
      <c r="F570" s="1" t="s">
        <v>4912</v>
      </c>
      <c r="G570" s="3">
        <f>IF(COUNTIF(UDE_Truth[Name],UDE_Found[[#This Row],[Name]])=0,0,1)</f>
        <v>1</v>
      </c>
      <c r="H570">
        <v>1</v>
      </c>
    </row>
    <row r="571" spans="1:8" x14ac:dyDescent="0.25">
      <c r="A571" t="s">
        <v>2</v>
      </c>
      <c r="B571" t="s">
        <v>5439</v>
      </c>
      <c r="C571" t="s">
        <v>2</v>
      </c>
      <c r="D571" t="s">
        <v>11</v>
      </c>
      <c r="F571" s="1" t="s">
        <v>5440</v>
      </c>
      <c r="G571" s="3">
        <f>IF(COUNTIF(UDE_Truth[Name],UDE_Found[[#This Row],[Name]])=0,0,1)</f>
        <v>0</v>
      </c>
      <c r="H571">
        <v>0</v>
      </c>
    </row>
    <row r="572" spans="1:8" x14ac:dyDescent="0.25">
      <c r="A572" t="s">
        <v>2</v>
      </c>
      <c r="B572" t="s">
        <v>5441</v>
      </c>
      <c r="C572" t="s">
        <v>2</v>
      </c>
      <c r="D572" t="s">
        <v>11</v>
      </c>
      <c r="F572" s="1" t="s">
        <v>5300</v>
      </c>
      <c r="G572" s="3">
        <f>IF(COUNTIF(UDE_Truth[Name],UDE_Found[[#This Row],[Name]])=0,0,1)</f>
        <v>1</v>
      </c>
      <c r="H572">
        <v>1</v>
      </c>
    </row>
    <row r="573" spans="1:8" x14ac:dyDescent="0.25">
      <c r="A573" t="s">
        <v>191</v>
      </c>
      <c r="B573" t="s">
        <v>5442</v>
      </c>
      <c r="C573" t="s">
        <v>5443</v>
      </c>
      <c r="D573" t="s">
        <v>11</v>
      </c>
      <c r="E573" s="1" t="s">
        <v>8133</v>
      </c>
      <c r="F573" s="1" t="s">
        <v>4456</v>
      </c>
      <c r="G573" s="3">
        <f>IF(COUNTIF(UDE_Truth[Name],UDE_Found[[#This Row],[Name]])=0,0,1)</f>
        <v>1</v>
      </c>
      <c r="H573">
        <v>1</v>
      </c>
    </row>
    <row r="574" spans="1:8" x14ac:dyDescent="0.25">
      <c r="A574" t="s">
        <v>80</v>
      </c>
      <c r="B574" t="s">
        <v>5444</v>
      </c>
      <c r="C574" t="s">
        <v>2</v>
      </c>
      <c r="D574" t="s">
        <v>11</v>
      </c>
      <c r="E574" s="1" t="s">
        <v>5445</v>
      </c>
      <c r="F574" s="1" t="s">
        <v>5446</v>
      </c>
      <c r="G574" s="3">
        <f>IF(COUNTIF(UDE_Truth[Name],UDE_Found[[#This Row],[Name]])=0,0,1)</f>
        <v>0</v>
      </c>
      <c r="H574">
        <v>1</v>
      </c>
    </row>
    <row r="575" spans="1:8" x14ac:dyDescent="0.25">
      <c r="A575" t="s">
        <v>2</v>
      </c>
      <c r="B575" t="s">
        <v>5447</v>
      </c>
      <c r="C575" t="s">
        <v>2</v>
      </c>
      <c r="D575" t="s">
        <v>11</v>
      </c>
      <c r="F575" s="1" t="s">
        <v>5448</v>
      </c>
      <c r="G575" s="3">
        <f>IF(COUNTIF(UDE_Truth[Name],UDE_Found[[#This Row],[Name]])=0,0,1)</f>
        <v>0</v>
      </c>
      <c r="H575">
        <v>1</v>
      </c>
    </row>
    <row r="576" spans="1:8" x14ac:dyDescent="0.25">
      <c r="A576" t="s">
        <v>0</v>
      </c>
      <c r="B576" t="s">
        <v>5449</v>
      </c>
      <c r="C576" t="s">
        <v>5450</v>
      </c>
      <c r="D576" t="s">
        <v>3</v>
      </c>
      <c r="E576" s="1" t="s">
        <v>5451</v>
      </c>
      <c r="F576" s="1" t="s">
        <v>4630</v>
      </c>
      <c r="G576" s="3">
        <f>IF(COUNTIF(UDE_Truth[Name],UDE_Found[[#This Row],[Name]])=0,0,1)</f>
        <v>1</v>
      </c>
      <c r="H576">
        <v>1</v>
      </c>
    </row>
    <row r="577" spans="1:9" x14ac:dyDescent="0.25">
      <c r="A577" t="s">
        <v>0</v>
      </c>
      <c r="B577" t="s">
        <v>5452</v>
      </c>
      <c r="C577" t="s">
        <v>5453</v>
      </c>
      <c r="D577" t="s">
        <v>11</v>
      </c>
      <c r="E577" s="1" t="s">
        <v>5454</v>
      </c>
      <c r="F577" s="1" t="s">
        <v>5213</v>
      </c>
      <c r="G577" s="3">
        <f>IF(COUNTIF(UDE_Truth[Name],UDE_Found[[#This Row],[Name]])=0,0,1)</f>
        <v>0</v>
      </c>
      <c r="H577">
        <v>1</v>
      </c>
    </row>
    <row r="578" spans="1:9" x14ac:dyDescent="0.25">
      <c r="A578" t="s">
        <v>5455</v>
      </c>
      <c r="B578" t="s">
        <v>5456</v>
      </c>
      <c r="C578" t="s">
        <v>2</v>
      </c>
      <c r="D578" t="s">
        <v>11</v>
      </c>
      <c r="F578" s="1" t="s">
        <v>5166</v>
      </c>
      <c r="G578" s="3">
        <f>IF(COUNTIF(UDE_Truth[Name],UDE_Found[[#This Row],[Name]])=0,0,1)</f>
        <v>1</v>
      </c>
      <c r="H578">
        <v>1</v>
      </c>
    </row>
    <row r="579" spans="1:9" x14ac:dyDescent="0.25">
      <c r="A579" t="s">
        <v>2</v>
      </c>
      <c r="B579" t="s">
        <v>5457</v>
      </c>
      <c r="C579" t="s">
        <v>2</v>
      </c>
      <c r="D579" t="s">
        <v>11</v>
      </c>
      <c r="F579" s="1" t="s">
        <v>4667</v>
      </c>
      <c r="G579" s="3">
        <f>IF(COUNTIF(UDE_Truth[Name],UDE_Found[[#This Row],[Name]])=0,0,1)</f>
        <v>0</v>
      </c>
      <c r="H579">
        <v>1</v>
      </c>
    </row>
    <row r="580" spans="1:9" x14ac:dyDescent="0.25">
      <c r="A580" t="s">
        <v>5458</v>
      </c>
      <c r="B580" t="s">
        <v>4023</v>
      </c>
      <c r="C580" t="s">
        <v>5459</v>
      </c>
      <c r="D580" t="s">
        <v>3</v>
      </c>
      <c r="F580" s="1" t="s">
        <v>4278</v>
      </c>
      <c r="G580" s="3">
        <f>IF(COUNTIF(UDE_Truth[Name],UDE_Found[[#This Row],[Name]])=0,0,1)</f>
        <v>0</v>
      </c>
      <c r="H580">
        <v>0</v>
      </c>
    </row>
    <row r="581" spans="1:9" x14ac:dyDescent="0.25">
      <c r="A581" t="s">
        <v>2</v>
      </c>
      <c r="B581" t="s">
        <v>5460</v>
      </c>
      <c r="C581" t="s">
        <v>2</v>
      </c>
      <c r="D581" t="s">
        <v>11</v>
      </c>
      <c r="F581" s="1" t="s">
        <v>5461</v>
      </c>
      <c r="G581" s="3">
        <f>IF(COUNTIF(UDE_Truth[Name],UDE_Found[[#This Row],[Name]])=0,0,1)</f>
        <v>0</v>
      </c>
      <c r="H581">
        <v>0</v>
      </c>
    </row>
    <row r="582" spans="1:9" x14ac:dyDescent="0.25">
      <c r="A582" t="s">
        <v>2</v>
      </c>
      <c r="B582" t="s">
        <v>5462</v>
      </c>
      <c r="C582" t="s">
        <v>2</v>
      </c>
      <c r="D582" t="s">
        <v>11</v>
      </c>
      <c r="F582" s="1" t="s">
        <v>4346</v>
      </c>
      <c r="G582" s="3">
        <f>IF(COUNTIF(UDE_Truth[Name],UDE_Found[[#This Row],[Name]])=0,0,1)</f>
        <v>0</v>
      </c>
      <c r="H582">
        <v>0</v>
      </c>
    </row>
    <row r="583" spans="1:9" x14ac:dyDescent="0.25">
      <c r="A583" t="s">
        <v>2</v>
      </c>
      <c r="B583" t="s">
        <v>5463</v>
      </c>
      <c r="C583" t="s">
        <v>2</v>
      </c>
      <c r="D583" t="s">
        <v>11</v>
      </c>
      <c r="F583" s="1" t="s">
        <v>4346</v>
      </c>
      <c r="G583" s="3">
        <f>IF(COUNTIF(UDE_Truth[Name],UDE_Found[[#This Row],[Name]])=0,0,1)</f>
        <v>0</v>
      </c>
      <c r="H583">
        <v>0</v>
      </c>
    </row>
    <row r="584" spans="1:9" x14ac:dyDescent="0.25">
      <c r="A584" t="s">
        <v>2</v>
      </c>
      <c r="B584" t="s">
        <v>5464</v>
      </c>
      <c r="C584" t="s">
        <v>2</v>
      </c>
      <c r="D584" t="s">
        <v>11</v>
      </c>
      <c r="F584" s="1" t="s">
        <v>5465</v>
      </c>
      <c r="G584" s="3">
        <f>IF(COUNTIF(UDE_Truth[Name],UDE_Found[[#This Row],[Name]])=0,0,1)</f>
        <v>0</v>
      </c>
      <c r="H584">
        <v>0</v>
      </c>
    </row>
    <row r="585" spans="1:9" x14ac:dyDescent="0.25">
      <c r="A585" t="s">
        <v>2</v>
      </c>
      <c r="B585" t="s">
        <v>5466</v>
      </c>
      <c r="C585" t="s">
        <v>2</v>
      </c>
      <c r="D585" t="s">
        <v>11</v>
      </c>
      <c r="F585" s="1" t="s">
        <v>5467</v>
      </c>
      <c r="G585" s="3">
        <f>IF(COUNTIF(UDE_Truth[Name],UDE_Found[[#This Row],[Name]])=0,0,1)</f>
        <v>0</v>
      </c>
      <c r="H585">
        <v>0</v>
      </c>
    </row>
    <row r="586" spans="1:9" x14ac:dyDescent="0.25">
      <c r="A586" t="s">
        <v>2</v>
      </c>
      <c r="B586" t="s">
        <v>5468</v>
      </c>
      <c r="C586" t="s">
        <v>2</v>
      </c>
      <c r="D586" t="s">
        <v>11</v>
      </c>
      <c r="F586" s="1" t="s">
        <v>5377</v>
      </c>
      <c r="G586" s="3">
        <f>IF(COUNTIF(UDE_Truth[Name],UDE_Found[[#This Row],[Name]])=0,0,1)</f>
        <v>0</v>
      </c>
      <c r="H586">
        <v>1</v>
      </c>
    </row>
    <row r="587" spans="1:9" x14ac:dyDescent="0.25">
      <c r="A587" t="s">
        <v>0</v>
      </c>
      <c r="B587" t="s">
        <v>5469</v>
      </c>
      <c r="C587" t="s">
        <v>5470</v>
      </c>
      <c r="D587" t="s">
        <v>11</v>
      </c>
      <c r="E587" s="1" t="s">
        <v>5471</v>
      </c>
      <c r="F587" s="1" t="s">
        <v>5303</v>
      </c>
      <c r="G587" s="3">
        <f>IF(COUNTIF(UDE_Truth[Name],UDE_Found[[#This Row],[Name]])=0,0,1)</f>
        <v>0</v>
      </c>
      <c r="H587">
        <v>1</v>
      </c>
      <c r="I587" t="s">
        <v>8373</v>
      </c>
    </row>
    <row r="588" spans="1:9" x14ac:dyDescent="0.25">
      <c r="A588" t="s">
        <v>5472</v>
      </c>
      <c r="B588" t="s">
        <v>5473</v>
      </c>
      <c r="C588" t="s">
        <v>5474</v>
      </c>
      <c r="D588" t="s">
        <v>11</v>
      </c>
      <c r="F588" s="1" t="s">
        <v>4559</v>
      </c>
      <c r="G588" s="3">
        <f>IF(COUNTIF(UDE_Truth[Name],UDE_Found[[#This Row],[Name]])=0,0,1)</f>
        <v>1</v>
      </c>
      <c r="H588">
        <v>1</v>
      </c>
    </row>
    <row r="589" spans="1:9" x14ac:dyDescent="0.25">
      <c r="A589" t="s">
        <v>2</v>
      </c>
      <c r="B589" t="s">
        <v>5475</v>
      </c>
      <c r="C589" t="s">
        <v>5476</v>
      </c>
      <c r="D589" t="s">
        <v>11</v>
      </c>
      <c r="F589" s="1" t="s">
        <v>5477</v>
      </c>
      <c r="G589" s="3">
        <f>IF(COUNTIF(UDE_Truth[Name],UDE_Found[[#This Row],[Name]])=0,0,1)</f>
        <v>0</v>
      </c>
      <c r="H589">
        <v>1</v>
      </c>
    </row>
    <row r="590" spans="1:9" x14ac:dyDescent="0.25">
      <c r="A590" t="s">
        <v>294</v>
      </c>
      <c r="B590" t="s">
        <v>5478</v>
      </c>
      <c r="C590" t="s">
        <v>2</v>
      </c>
      <c r="D590" t="s">
        <v>11</v>
      </c>
      <c r="F590" s="1" t="s">
        <v>4636</v>
      </c>
      <c r="G590" s="3">
        <f>IF(COUNTIF(UDE_Truth[Name],UDE_Found[[#This Row],[Name]])=0,0,1)</f>
        <v>0</v>
      </c>
      <c r="H590">
        <v>1</v>
      </c>
    </row>
    <row r="591" spans="1:9" x14ac:dyDescent="0.25">
      <c r="E591" s="1"/>
      <c r="F591" s="1"/>
      <c r="I591" t="s">
        <v>8510</v>
      </c>
    </row>
    <row r="592" spans="1:9" x14ac:dyDescent="0.25">
      <c r="A592" t="s">
        <v>1914</v>
      </c>
      <c r="B592" t="s">
        <v>1059</v>
      </c>
      <c r="C592" t="s">
        <v>2</v>
      </c>
      <c r="D592" t="s">
        <v>11</v>
      </c>
      <c r="F592" s="1" t="s">
        <v>5479</v>
      </c>
      <c r="G592" s="3">
        <f>IF(COUNTIF(UDE_Truth[Name],UDE_Found[[#This Row],[Name]])=0,0,1)</f>
        <v>0</v>
      </c>
      <c r="H592">
        <v>1</v>
      </c>
    </row>
    <row r="593" spans="1:8" x14ac:dyDescent="0.25">
      <c r="A593" t="s">
        <v>2</v>
      </c>
      <c r="B593" t="s">
        <v>5480</v>
      </c>
      <c r="C593" t="s">
        <v>2</v>
      </c>
      <c r="D593" t="s">
        <v>11</v>
      </c>
      <c r="F593" s="1" t="s">
        <v>5481</v>
      </c>
      <c r="G593" s="3">
        <f>IF(COUNTIF(UDE_Truth[Name],UDE_Found[[#This Row],[Name]])=0,0,1)</f>
        <v>0</v>
      </c>
      <c r="H593">
        <v>1</v>
      </c>
    </row>
    <row r="594" spans="1:8" x14ac:dyDescent="0.25">
      <c r="A594" t="s">
        <v>152</v>
      </c>
      <c r="B594" t="s">
        <v>5482</v>
      </c>
      <c r="C594" t="s">
        <v>2</v>
      </c>
      <c r="D594" t="s">
        <v>11</v>
      </c>
      <c r="F594" s="1" t="s">
        <v>4525</v>
      </c>
      <c r="G594" s="3">
        <f>IF(COUNTIF(UDE_Truth[Name],UDE_Found[[#This Row],[Name]])=0,0,1)</f>
        <v>1</v>
      </c>
      <c r="H594">
        <v>1</v>
      </c>
    </row>
    <row r="595" spans="1:8" x14ac:dyDescent="0.25">
      <c r="A595" t="s">
        <v>2</v>
      </c>
      <c r="B595" t="s">
        <v>5483</v>
      </c>
      <c r="C595" t="s">
        <v>2</v>
      </c>
      <c r="D595" t="s">
        <v>11</v>
      </c>
      <c r="F595" s="1" t="s">
        <v>4284</v>
      </c>
      <c r="G595" s="3">
        <f>IF(COUNTIF(UDE_Truth[Name],UDE_Found[[#This Row],[Name]])=0,0,1)</f>
        <v>0</v>
      </c>
      <c r="H595">
        <v>1</v>
      </c>
    </row>
    <row r="596" spans="1:8" x14ac:dyDescent="0.25">
      <c r="A596" t="s">
        <v>2</v>
      </c>
      <c r="B596" t="s">
        <v>5484</v>
      </c>
      <c r="C596" t="s">
        <v>2</v>
      </c>
      <c r="D596" t="s">
        <v>11</v>
      </c>
      <c r="F596" s="1" t="s">
        <v>5479</v>
      </c>
      <c r="G596" s="3">
        <f>IF(COUNTIF(UDE_Truth[Name],UDE_Found[[#This Row],[Name]])=0,0,1)</f>
        <v>0</v>
      </c>
      <c r="H596">
        <v>1</v>
      </c>
    </row>
    <row r="597" spans="1:8" x14ac:dyDescent="0.25">
      <c r="A597" t="s">
        <v>0</v>
      </c>
      <c r="B597" t="s">
        <v>5485</v>
      </c>
      <c r="C597" t="s">
        <v>5486</v>
      </c>
      <c r="D597" t="s">
        <v>11</v>
      </c>
      <c r="F597" s="1" t="s">
        <v>5487</v>
      </c>
      <c r="G597" s="3">
        <f>IF(COUNTIF(UDE_Truth[Name],UDE_Found[[#This Row],[Name]])=0,0,1)</f>
        <v>1</v>
      </c>
      <c r="H597">
        <v>1</v>
      </c>
    </row>
    <row r="598" spans="1:8" x14ac:dyDescent="0.25">
      <c r="A598" t="s">
        <v>2</v>
      </c>
      <c r="B598" t="s">
        <v>5488</v>
      </c>
      <c r="C598" t="s">
        <v>5489</v>
      </c>
      <c r="D598" t="s">
        <v>3</v>
      </c>
      <c r="E598" s="1" t="s">
        <v>5490</v>
      </c>
      <c r="F598" s="1" t="s">
        <v>4552</v>
      </c>
      <c r="G598" s="3">
        <f>IF(COUNTIF(UDE_Truth[Name],UDE_Found[[#This Row],[Name]])=0,0,1)</f>
        <v>0</v>
      </c>
      <c r="H598">
        <v>1</v>
      </c>
    </row>
    <row r="599" spans="1:8" x14ac:dyDescent="0.25">
      <c r="A599" t="s">
        <v>80</v>
      </c>
      <c r="B599" t="s">
        <v>5491</v>
      </c>
      <c r="C599" t="s">
        <v>2</v>
      </c>
      <c r="D599" t="s">
        <v>11</v>
      </c>
      <c r="F599" s="1" t="s">
        <v>5492</v>
      </c>
      <c r="G599" s="3">
        <f>IF(COUNTIF(UDE_Truth[Name],UDE_Found[[#This Row],[Name]])=0,0,1)</f>
        <v>1</v>
      </c>
      <c r="H599">
        <v>1</v>
      </c>
    </row>
    <row r="600" spans="1:8" x14ac:dyDescent="0.25">
      <c r="A600" t="s">
        <v>2</v>
      </c>
      <c r="B600" t="s">
        <v>5493</v>
      </c>
      <c r="C600" t="s">
        <v>5494</v>
      </c>
      <c r="D600" t="s">
        <v>11</v>
      </c>
      <c r="F600" s="1" t="s">
        <v>5309</v>
      </c>
      <c r="G600" s="3">
        <f>IF(COUNTIF(UDE_Truth[Name],UDE_Found[[#This Row],[Name]])=0,0,1)</f>
        <v>0</v>
      </c>
      <c r="H600">
        <v>1</v>
      </c>
    </row>
    <row r="601" spans="1:8" x14ac:dyDescent="0.25">
      <c r="A601" t="s">
        <v>2</v>
      </c>
      <c r="B601" t="s">
        <v>5495</v>
      </c>
      <c r="C601" t="s">
        <v>5496</v>
      </c>
      <c r="D601" t="s">
        <v>11</v>
      </c>
      <c r="F601" s="1" t="s">
        <v>5369</v>
      </c>
      <c r="G601" s="3">
        <f>IF(COUNTIF(UDE_Truth[Name],UDE_Found[[#This Row],[Name]])=0,0,1)</f>
        <v>0</v>
      </c>
      <c r="H601">
        <v>1</v>
      </c>
    </row>
    <row r="602" spans="1:8" x14ac:dyDescent="0.25">
      <c r="A602" t="s">
        <v>2</v>
      </c>
      <c r="B602" t="s">
        <v>5497</v>
      </c>
      <c r="C602" t="s">
        <v>2</v>
      </c>
      <c r="D602" t="s">
        <v>11</v>
      </c>
      <c r="E602" s="1" t="s">
        <v>5498</v>
      </c>
      <c r="F602" s="1" t="s">
        <v>4324</v>
      </c>
      <c r="G602" s="3">
        <f>IF(COUNTIF(UDE_Truth[Name],UDE_Found[[#This Row],[Name]])=0,0,1)</f>
        <v>0</v>
      </c>
      <c r="H602">
        <v>1</v>
      </c>
    </row>
    <row r="603" spans="1:8" x14ac:dyDescent="0.25">
      <c r="A603" t="s">
        <v>2</v>
      </c>
      <c r="B603" t="s">
        <v>5499</v>
      </c>
      <c r="C603" t="s">
        <v>5500</v>
      </c>
      <c r="D603" t="s">
        <v>11</v>
      </c>
      <c r="E603" s="1" t="s">
        <v>5501</v>
      </c>
      <c r="F603" s="1" t="s">
        <v>5502</v>
      </c>
      <c r="G603" s="3">
        <f>IF(COUNTIF(UDE_Truth[Name],UDE_Found[[#This Row],[Name]])=0,0,1)</f>
        <v>1</v>
      </c>
      <c r="H603">
        <v>1</v>
      </c>
    </row>
    <row r="604" spans="1:8" x14ac:dyDescent="0.25">
      <c r="A604" t="s">
        <v>2</v>
      </c>
      <c r="B604" t="s">
        <v>5503</v>
      </c>
      <c r="C604" t="s">
        <v>2</v>
      </c>
      <c r="D604" t="s">
        <v>11</v>
      </c>
      <c r="F604" s="1" t="s">
        <v>5504</v>
      </c>
      <c r="G604" s="3">
        <f>IF(COUNTIF(UDE_Truth[Name],UDE_Found[[#This Row],[Name]])=0,0,1)</f>
        <v>0</v>
      </c>
      <c r="H604">
        <v>1</v>
      </c>
    </row>
    <row r="605" spans="1:8" x14ac:dyDescent="0.25">
      <c r="A605" t="s">
        <v>2</v>
      </c>
      <c r="B605" t="s">
        <v>5505</v>
      </c>
      <c r="C605" t="s">
        <v>5506</v>
      </c>
      <c r="D605" t="s">
        <v>3</v>
      </c>
      <c r="F605" s="1" t="s">
        <v>5507</v>
      </c>
      <c r="G605" s="3">
        <f>IF(COUNTIF(UDE_Truth[Name],UDE_Found[[#This Row],[Name]])=0,0,1)</f>
        <v>1</v>
      </c>
      <c r="H605">
        <v>1</v>
      </c>
    </row>
    <row r="606" spans="1:8" x14ac:dyDescent="0.25">
      <c r="A606" t="s">
        <v>2</v>
      </c>
      <c r="B606" t="s">
        <v>5508</v>
      </c>
      <c r="C606" t="s">
        <v>2</v>
      </c>
      <c r="D606" t="s">
        <v>11</v>
      </c>
      <c r="E606" s="1" t="s">
        <v>5509</v>
      </c>
      <c r="F606" s="1" t="s">
        <v>5192</v>
      </c>
      <c r="G606" s="3">
        <f>IF(COUNTIF(UDE_Truth[Name],UDE_Found[[#This Row],[Name]])=0,0,1)</f>
        <v>1</v>
      </c>
      <c r="H606">
        <v>1</v>
      </c>
    </row>
    <row r="607" spans="1:8" x14ac:dyDescent="0.25">
      <c r="A607" t="s">
        <v>0</v>
      </c>
      <c r="B607" t="s">
        <v>5510</v>
      </c>
      <c r="C607" t="s">
        <v>5511</v>
      </c>
      <c r="D607" t="s">
        <v>3</v>
      </c>
      <c r="E607" s="1" t="s">
        <v>5512</v>
      </c>
      <c r="F607" s="1" t="s">
        <v>4630</v>
      </c>
      <c r="G607" s="3">
        <f>IF(COUNTIF(UDE_Truth[Name],UDE_Found[[#This Row],[Name]])=0,0,1)</f>
        <v>1</v>
      </c>
      <c r="H607">
        <v>1</v>
      </c>
    </row>
    <row r="608" spans="1:8" x14ac:dyDescent="0.25">
      <c r="A608" t="s">
        <v>0</v>
      </c>
      <c r="B608" t="s">
        <v>5513</v>
      </c>
      <c r="C608" t="s">
        <v>5514</v>
      </c>
      <c r="D608" t="s">
        <v>11</v>
      </c>
      <c r="E608" s="1" t="s">
        <v>5515</v>
      </c>
      <c r="F608" s="1" t="s">
        <v>5303</v>
      </c>
      <c r="G608" s="3">
        <f>IF(COUNTIF(UDE_Truth[Name],UDE_Found[[#This Row],[Name]])=0,0,1)</f>
        <v>1</v>
      </c>
      <c r="H608">
        <v>1</v>
      </c>
    </row>
    <row r="609" spans="1:8" x14ac:dyDescent="0.25">
      <c r="A609" t="s">
        <v>0</v>
      </c>
      <c r="B609" t="s">
        <v>5516</v>
      </c>
      <c r="C609" t="s">
        <v>5517</v>
      </c>
      <c r="D609" t="s">
        <v>11</v>
      </c>
      <c r="F609" s="1" t="s">
        <v>4788</v>
      </c>
      <c r="G609" s="3">
        <f>IF(COUNTIF(UDE_Truth[Name],UDE_Found[[#This Row],[Name]])=0,0,1)</f>
        <v>0</v>
      </c>
      <c r="H609">
        <v>1</v>
      </c>
    </row>
    <row r="610" spans="1:8" x14ac:dyDescent="0.25">
      <c r="A610" t="s">
        <v>1674</v>
      </c>
      <c r="B610" t="s">
        <v>5518</v>
      </c>
      <c r="C610" t="s">
        <v>5519</v>
      </c>
      <c r="D610" t="s">
        <v>11</v>
      </c>
      <c r="E610" t="s">
        <v>5520</v>
      </c>
      <c r="F610" s="1" t="s">
        <v>4784</v>
      </c>
      <c r="G610" s="3">
        <f>IF(COUNTIF(UDE_Truth[Name],UDE_Found[[#This Row],[Name]])=0,0,1)</f>
        <v>1</v>
      </c>
      <c r="H610">
        <v>1</v>
      </c>
    </row>
    <row r="611" spans="1:8" x14ac:dyDescent="0.25">
      <c r="A611" t="s">
        <v>2</v>
      </c>
      <c r="B611" t="s">
        <v>5521</v>
      </c>
      <c r="C611" t="s">
        <v>2</v>
      </c>
      <c r="D611" t="s">
        <v>11</v>
      </c>
      <c r="E611" s="1" t="s">
        <v>5522</v>
      </c>
      <c r="F611" s="1" t="s">
        <v>4324</v>
      </c>
      <c r="G611" s="3">
        <f>IF(COUNTIF(UDE_Truth[Name],UDE_Found[[#This Row],[Name]])=0,0,1)</f>
        <v>0</v>
      </c>
      <c r="H611">
        <v>1</v>
      </c>
    </row>
    <row r="612" spans="1:8" x14ac:dyDescent="0.25">
      <c r="A612" t="s">
        <v>2</v>
      </c>
      <c r="B612" t="s">
        <v>5523</v>
      </c>
      <c r="C612" t="s">
        <v>2</v>
      </c>
      <c r="D612" t="s">
        <v>11</v>
      </c>
      <c r="F612" s="1" t="s">
        <v>5524</v>
      </c>
      <c r="G612" s="3">
        <f>IF(COUNTIF(UDE_Truth[Name],UDE_Found[[#This Row],[Name]])=0,0,1)</f>
        <v>0</v>
      </c>
      <c r="H612">
        <v>1</v>
      </c>
    </row>
    <row r="613" spans="1:8" x14ac:dyDescent="0.25">
      <c r="A613" t="s">
        <v>1674</v>
      </c>
      <c r="B613" t="s">
        <v>5525</v>
      </c>
      <c r="C613" t="s">
        <v>2</v>
      </c>
      <c r="D613" t="s">
        <v>11</v>
      </c>
      <c r="E613" s="1" t="s">
        <v>5526</v>
      </c>
      <c r="F613" s="1" t="s">
        <v>5527</v>
      </c>
      <c r="G613" s="3">
        <f>IF(COUNTIF(UDE_Truth[Name],UDE_Found[[#This Row],[Name]])=0,0,1)</f>
        <v>0</v>
      </c>
      <c r="H613">
        <v>1</v>
      </c>
    </row>
    <row r="614" spans="1:8" x14ac:dyDescent="0.25">
      <c r="A614" t="s">
        <v>2</v>
      </c>
      <c r="B614" t="s">
        <v>5528</v>
      </c>
      <c r="C614" t="s">
        <v>2</v>
      </c>
      <c r="D614" t="s">
        <v>11</v>
      </c>
      <c r="F614" s="1" t="s">
        <v>4618</v>
      </c>
      <c r="G614" s="3">
        <f>IF(COUNTIF(UDE_Truth[Name],UDE_Found[[#This Row],[Name]])=0,0,1)</f>
        <v>0</v>
      </c>
      <c r="H614">
        <v>1</v>
      </c>
    </row>
    <row r="615" spans="1:8" x14ac:dyDescent="0.25">
      <c r="A615" t="s">
        <v>0</v>
      </c>
      <c r="B615" t="s">
        <v>5529</v>
      </c>
      <c r="C615" t="s">
        <v>5530</v>
      </c>
      <c r="D615" t="s">
        <v>11</v>
      </c>
      <c r="F615" s="1" t="s">
        <v>5531</v>
      </c>
      <c r="G615" s="3">
        <f>IF(COUNTIF(UDE_Truth[Name],UDE_Found[[#This Row],[Name]])=0,0,1)</f>
        <v>1</v>
      </c>
      <c r="H615">
        <v>1</v>
      </c>
    </row>
    <row r="616" spans="1:8" x14ac:dyDescent="0.25">
      <c r="A616" t="s">
        <v>0</v>
      </c>
      <c r="B616" t="s">
        <v>5532</v>
      </c>
      <c r="C616" t="s">
        <v>2</v>
      </c>
      <c r="D616" t="s">
        <v>11</v>
      </c>
      <c r="E616" s="1" t="s">
        <v>5533</v>
      </c>
      <c r="F616" s="1" t="s">
        <v>5534</v>
      </c>
      <c r="G616" s="3">
        <f>IF(COUNTIF(UDE_Truth[Name],UDE_Found[[#This Row],[Name]])=0,0,1)</f>
        <v>1</v>
      </c>
      <c r="H616">
        <v>1</v>
      </c>
    </row>
    <row r="617" spans="1:8" x14ac:dyDescent="0.25">
      <c r="A617" t="s">
        <v>2</v>
      </c>
      <c r="B617" t="s">
        <v>5535</v>
      </c>
      <c r="C617" t="s">
        <v>2</v>
      </c>
      <c r="D617" t="s">
        <v>11</v>
      </c>
      <c r="E617" s="1" t="s">
        <v>5536</v>
      </c>
      <c r="F617" s="1" t="s">
        <v>5537</v>
      </c>
      <c r="G617" s="3">
        <f>IF(COUNTIF(UDE_Truth[Name],UDE_Found[[#This Row],[Name]])=0,0,1)</f>
        <v>1</v>
      </c>
      <c r="H617">
        <v>1</v>
      </c>
    </row>
    <row r="618" spans="1:8" x14ac:dyDescent="0.25">
      <c r="A618" t="s">
        <v>0</v>
      </c>
      <c r="B618" t="s">
        <v>5538</v>
      </c>
      <c r="C618" t="s">
        <v>5539</v>
      </c>
      <c r="D618" t="s">
        <v>11</v>
      </c>
      <c r="F618" s="1" t="s">
        <v>4535</v>
      </c>
      <c r="G618" s="3">
        <f>IF(COUNTIF(UDE_Truth[Name],UDE_Found[[#This Row],[Name]])=0,0,1)</f>
        <v>1</v>
      </c>
      <c r="H618">
        <v>1</v>
      </c>
    </row>
    <row r="619" spans="1:8" x14ac:dyDescent="0.25">
      <c r="A619" t="s">
        <v>2</v>
      </c>
      <c r="B619" t="s">
        <v>5540</v>
      </c>
      <c r="C619" t="s">
        <v>5541</v>
      </c>
      <c r="D619" t="s">
        <v>11</v>
      </c>
      <c r="F619" s="1" t="s">
        <v>4662</v>
      </c>
      <c r="G619" s="3">
        <f>IF(COUNTIF(UDE_Truth[Name],UDE_Found[[#This Row],[Name]])=0,0,1)</f>
        <v>1</v>
      </c>
      <c r="H619">
        <v>1</v>
      </c>
    </row>
    <row r="620" spans="1:8" x14ac:dyDescent="0.25">
      <c r="A620" t="s">
        <v>103</v>
      </c>
      <c r="B620" t="s">
        <v>5542</v>
      </c>
      <c r="C620" t="s">
        <v>5543</v>
      </c>
      <c r="D620" t="s">
        <v>11</v>
      </c>
      <c r="F620" s="1" t="s">
        <v>4967</v>
      </c>
      <c r="G620" s="3">
        <f>IF(COUNTIF(UDE_Truth[Name],UDE_Found[[#This Row],[Name]])=0,0,1)</f>
        <v>1</v>
      </c>
      <c r="H620">
        <v>1</v>
      </c>
    </row>
    <row r="621" spans="1:8" x14ac:dyDescent="0.25">
      <c r="A621" t="s">
        <v>2</v>
      </c>
      <c r="B621" t="s">
        <v>5544</v>
      </c>
      <c r="C621" t="s">
        <v>2</v>
      </c>
      <c r="D621" t="s">
        <v>11</v>
      </c>
      <c r="E621" s="1" t="s">
        <v>5545</v>
      </c>
      <c r="F621" s="1" t="s">
        <v>4589</v>
      </c>
      <c r="G621" s="3">
        <f>IF(COUNTIF(UDE_Truth[Name],UDE_Found[[#This Row],[Name]])=0,0,1)</f>
        <v>1</v>
      </c>
      <c r="H621">
        <v>1</v>
      </c>
    </row>
    <row r="622" spans="1:8" x14ac:dyDescent="0.25">
      <c r="A622" t="s">
        <v>2</v>
      </c>
      <c r="B622" t="s">
        <v>5546</v>
      </c>
      <c r="C622" t="s">
        <v>5547</v>
      </c>
      <c r="D622" t="s">
        <v>11</v>
      </c>
      <c r="F622" s="1" t="s">
        <v>4659</v>
      </c>
      <c r="G622" s="3">
        <f>IF(COUNTIF(UDE_Truth[Name],UDE_Found[[#This Row],[Name]])=0,0,1)</f>
        <v>1</v>
      </c>
      <c r="H622">
        <v>1</v>
      </c>
    </row>
    <row r="623" spans="1:8" x14ac:dyDescent="0.25">
      <c r="A623" t="s">
        <v>2</v>
      </c>
      <c r="B623" t="s">
        <v>5548</v>
      </c>
      <c r="C623" t="s">
        <v>2</v>
      </c>
      <c r="D623" t="s">
        <v>3</v>
      </c>
      <c r="F623" s="1" t="s">
        <v>4905</v>
      </c>
      <c r="G623" s="3">
        <f>IF(COUNTIF(UDE_Truth[Name],UDE_Found[[#This Row],[Name]])=0,0,1)</f>
        <v>1</v>
      </c>
      <c r="H623">
        <v>1</v>
      </c>
    </row>
    <row r="624" spans="1:8" x14ac:dyDescent="0.25">
      <c r="A624" t="s">
        <v>80</v>
      </c>
      <c r="B624" t="s">
        <v>5549</v>
      </c>
      <c r="C624" t="s">
        <v>2</v>
      </c>
      <c r="D624" t="s">
        <v>11</v>
      </c>
      <c r="F624" s="1" t="s">
        <v>5155</v>
      </c>
      <c r="G624" s="3">
        <f>IF(COUNTIF(UDE_Truth[Name],UDE_Found[[#This Row],[Name]])=0,0,1)</f>
        <v>1</v>
      </c>
      <c r="H624">
        <v>1</v>
      </c>
    </row>
    <row r="625" spans="1:8" x14ac:dyDescent="0.25">
      <c r="A625" t="s">
        <v>2</v>
      </c>
      <c r="B625" t="s">
        <v>5550</v>
      </c>
      <c r="C625" t="s">
        <v>2</v>
      </c>
      <c r="D625" t="s">
        <v>11</v>
      </c>
      <c r="F625" s="1" t="s">
        <v>5551</v>
      </c>
      <c r="G625" s="3">
        <f>IF(COUNTIF(UDE_Truth[Name],UDE_Found[[#This Row],[Name]])=0,0,1)</f>
        <v>0</v>
      </c>
      <c r="H625">
        <v>1</v>
      </c>
    </row>
    <row r="626" spans="1:8" x14ac:dyDescent="0.25">
      <c r="A626" t="s">
        <v>80</v>
      </c>
      <c r="B626" t="s">
        <v>5552</v>
      </c>
      <c r="C626" t="s">
        <v>2</v>
      </c>
      <c r="D626" t="s">
        <v>11</v>
      </c>
      <c r="E626" s="1" t="s">
        <v>5553</v>
      </c>
      <c r="F626" s="1" t="s">
        <v>5554</v>
      </c>
      <c r="G626" s="3">
        <f>IF(COUNTIF(UDE_Truth[Name],UDE_Found[[#This Row],[Name]])=0,0,1)</f>
        <v>1</v>
      </c>
      <c r="H626">
        <v>1</v>
      </c>
    </row>
    <row r="627" spans="1:8" x14ac:dyDescent="0.25">
      <c r="A627" t="s">
        <v>2</v>
      </c>
      <c r="B627" t="s">
        <v>5555</v>
      </c>
      <c r="C627" t="s">
        <v>2</v>
      </c>
      <c r="D627" t="s">
        <v>11</v>
      </c>
      <c r="E627" s="1" t="s">
        <v>8134</v>
      </c>
      <c r="F627" s="1" t="s">
        <v>5556</v>
      </c>
      <c r="G627" s="3">
        <f>IF(COUNTIF(UDE_Truth[Name],UDE_Found[[#This Row],[Name]])=0,0,1)</f>
        <v>1</v>
      </c>
      <c r="H627">
        <v>1</v>
      </c>
    </row>
    <row r="628" spans="1:8" x14ac:dyDescent="0.25">
      <c r="A628" t="s">
        <v>2</v>
      </c>
      <c r="B628" t="s">
        <v>5557</v>
      </c>
      <c r="C628" t="s">
        <v>5558</v>
      </c>
      <c r="D628" t="s">
        <v>3</v>
      </c>
      <c r="F628" s="1" t="s">
        <v>5507</v>
      </c>
      <c r="G628" s="3">
        <f>IF(COUNTIF(UDE_Truth[Name],UDE_Found[[#This Row],[Name]])=0,0,1)</f>
        <v>1</v>
      </c>
      <c r="H628">
        <v>1</v>
      </c>
    </row>
    <row r="629" spans="1:8" x14ac:dyDescent="0.25">
      <c r="A629" t="s">
        <v>2</v>
      </c>
      <c r="B629" t="s">
        <v>1135</v>
      </c>
      <c r="C629" t="s">
        <v>2</v>
      </c>
      <c r="D629" t="s">
        <v>11</v>
      </c>
      <c r="F629" s="1" t="s">
        <v>4513</v>
      </c>
      <c r="G629" s="3">
        <f>IF(COUNTIF(UDE_Truth[Name],UDE_Found[[#This Row],[Name]])=0,0,1)</f>
        <v>0</v>
      </c>
      <c r="H629">
        <v>1</v>
      </c>
    </row>
    <row r="630" spans="1:8" x14ac:dyDescent="0.25">
      <c r="A630" t="s">
        <v>2</v>
      </c>
      <c r="B630" t="s">
        <v>5559</v>
      </c>
      <c r="C630" t="s">
        <v>2</v>
      </c>
      <c r="D630" t="s">
        <v>11</v>
      </c>
      <c r="E630" s="1" t="s">
        <v>5560</v>
      </c>
      <c r="F630" s="1" t="s">
        <v>5012</v>
      </c>
      <c r="G630" s="3">
        <f>IF(COUNTIF(UDE_Truth[Name],UDE_Found[[#This Row],[Name]])=0,0,1)</f>
        <v>0</v>
      </c>
      <c r="H630">
        <v>1</v>
      </c>
    </row>
    <row r="631" spans="1:8" x14ac:dyDescent="0.25">
      <c r="A631" t="s">
        <v>2</v>
      </c>
      <c r="B631" t="s">
        <v>5561</v>
      </c>
      <c r="C631" t="s">
        <v>5562</v>
      </c>
      <c r="D631" t="s">
        <v>3</v>
      </c>
      <c r="F631" s="1" t="s">
        <v>5507</v>
      </c>
      <c r="G631" s="3">
        <f>IF(COUNTIF(UDE_Truth[Name],UDE_Found[[#This Row],[Name]])=0,0,1)</f>
        <v>1</v>
      </c>
      <c r="H631">
        <v>1</v>
      </c>
    </row>
    <row r="632" spans="1:8" x14ac:dyDescent="0.25">
      <c r="A632" t="s">
        <v>0</v>
      </c>
      <c r="B632" t="s">
        <v>5563</v>
      </c>
      <c r="C632" t="s">
        <v>5564</v>
      </c>
      <c r="D632" t="s">
        <v>11</v>
      </c>
      <c r="E632" s="1" t="s">
        <v>5565</v>
      </c>
      <c r="F632" s="1" t="s">
        <v>5009</v>
      </c>
      <c r="G632" s="3">
        <f>IF(COUNTIF(UDE_Truth[Name],UDE_Found[[#This Row],[Name]])=0,0,1)</f>
        <v>1</v>
      </c>
      <c r="H632">
        <v>1</v>
      </c>
    </row>
    <row r="633" spans="1:8" x14ac:dyDescent="0.25">
      <c r="A633" t="s">
        <v>2</v>
      </c>
      <c r="B633" t="s">
        <v>5566</v>
      </c>
      <c r="C633" t="s">
        <v>2</v>
      </c>
      <c r="D633" t="s">
        <v>11</v>
      </c>
      <c r="F633" s="1" t="s">
        <v>4872</v>
      </c>
      <c r="G633" s="3">
        <f>IF(COUNTIF(UDE_Truth[Name],UDE_Found[[#This Row],[Name]])=0,0,1)</f>
        <v>0</v>
      </c>
      <c r="H633">
        <v>1</v>
      </c>
    </row>
    <row r="634" spans="1:8" x14ac:dyDescent="0.25">
      <c r="A634" t="s">
        <v>2</v>
      </c>
      <c r="B634" t="s">
        <v>5567</v>
      </c>
      <c r="C634" t="s">
        <v>5568</v>
      </c>
      <c r="D634" t="s">
        <v>11</v>
      </c>
      <c r="E634" s="1" t="s">
        <v>5569</v>
      </c>
      <c r="F634" s="1" t="s">
        <v>5020</v>
      </c>
      <c r="G634" s="3">
        <f>IF(COUNTIF(UDE_Truth[Name],UDE_Found[[#This Row],[Name]])=0,0,1)</f>
        <v>1</v>
      </c>
      <c r="H634">
        <v>1</v>
      </c>
    </row>
    <row r="635" spans="1:8" x14ac:dyDescent="0.25">
      <c r="A635" t="s">
        <v>0</v>
      </c>
      <c r="B635" t="s">
        <v>5570</v>
      </c>
      <c r="C635" t="s">
        <v>2</v>
      </c>
      <c r="D635" t="s">
        <v>11</v>
      </c>
      <c r="F635" s="1" t="s">
        <v>5571</v>
      </c>
      <c r="G635" s="3">
        <f>IF(COUNTIF(UDE_Truth[Name],UDE_Found[[#This Row],[Name]])=0,0,1)</f>
        <v>1</v>
      </c>
      <c r="H635">
        <v>1</v>
      </c>
    </row>
    <row r="636" spans="1:8" x14ac:dyDescent="0.25">
      <c r="A636" t="s">
        <v>80</v>
      </c>
      <c r="B636" t="s">
        <v>1147</v>
      </c>
      <c r="C636" t="s">
        <v>5572</v>
      </c>
      <c r="D636" t="s">
        <v>11</v>
      </c>
      <c r="E636" s="1" t="s">
        <v>5573</v>
      </c>
      <c r="F636" s="1" t="s">
        <v>5574</v>
      </c>
      <c r="G636" s="3">
        <f>IF(COUNTIF(UDE_Truth[Name],UDE_Found[[#This Row],[Name]])=0,0,1)</f>
        <v>0</v>
      </c>
      <c r="H636">
        <v>1</v>
      </c>
    </row>
    <row r="637" spans="1:8" x14ac:dyDescent="0.25">
      <c r="A637" t="s">
        <v>2</v>
      </c>
      <c r="B637" t="s">
        <v>5575</v>
      </c>
      <c r="C637" t="s">
        <v>5576</v>
      </c>
      <c r="D637" t="s">
        <v>11</v>
      </c>
      <c r="F637" s="1" t="s">
        <v>5577</v>
      </c>
      <c r="G637" s="3">
        <f>IF(COUNTIF(UDE_Truth[Name],UDE_Found[[#This Row],[Name]])=0,0,1)</f>
        <v>0</v>
      </c>
      <c r="H637">
        <v>1</v>
      </c>
    </row>
    <row r="638" spans="1:8" x14ac:dyDescent="0.25">
      <c r="A638" t="s">
        <v>80</v>
      </c>
      <c r="B638" t="s">
        <v>5578</v>
      </c>
      <c r="C638" t="s">
        <v>5579</v>
      </c>
      <c r="D638" t="s">
        <v>11</v>
      </c>
      <c r="F638" s="1" t="s">
        <v>4967</v>
      </c>
      <c r="G638" s="3">
        <f>IF(COUNTIF(UDE_Truth[Name],UDE_Found[[#This Row],[Name]])=0,0,1)</f>
        <v>0</v>
      </c>
      <c r="H638">
        <v>1</v>
      </c>
    </row>
    <row r="639" spans="1:8" x14ac:dyDescent="0.25">
      <c r="A639" t="s">
        <v>513</v>
      </c>
      <c r="B639" t="s">
        <v>5580</v>
      </c>
      <c r="C639" t="s">
        <v>2</v>
      </c>
      <c r="D639" t="s">
        <v>11</v>
      </c>
      <c r="F639" s="1" t="s">
        <v>5183</v>
      </c>
      <c r="G639" s="3">
        <f>IF(COUNTIF(UDE_Truth[Name],UDE_Found[[#This Row],[Name]])=0,0,1)</f>
        <v>0</v>
      </c>
      <c r="H639">
        <v>1</v>
      </c>
    </row>
    <row r="640" spans="1:8" x14ac:dyDescent="0.25">
      <c r="A640" t="s">
        <v>1674</v>
      </c>
      <c r="B640" t="s">
        <v>5581</v>
      </c>
      <c r="C640" t="s">
        <v>2</v>
      </c>
      <c r="D640" t="s">
        <v>11</v>
      </c>
      <c r="E640" s="1" t="s">
        <v>5582</v>
      </c>
      <c r="F640" s="1" t="s">
        <v>4353</v>
      </c>
      <c r="G640" s="3">
        <f>IF(COUNTIF(UDE_Truth[Name],UDE_Found[[#This Row],[Name]])=0,0,1)</f>
        <v>1</v>
      </c>
      <c r="H640">
        <v>1</v>
      </c>
    </row>
    <row r="641" spans="1:8" x14ac:dyDescent="0.25">
      <c r="A641" t="s">
        <v>2</v>
      </c>
      <c r="B641" t="s">
        <v>5583</v>
      </c>
      <c r="C641" t="s">
        <v>2</v>
      </c>
      <c r="D641" t="s">
        <v>11</v>
      </c>
      <c r="E641" s="1" t="s">
        <v>8135</v>
      </c>
      <c r="F641" s="1" t="s">
        <v>5584</v>
      </c>
      <c r="G641" s="3">
        <f>IF(COUNTIF(UDE_Truth[Name],UDE_Found[[#This Row],[Name]])=0,0,1)</f>
        <v>0</v>
      </c>
      <c r="H641">
        <v>1</v>
      </c>
    </row>
    <row r="642" spans="1:8" x14ac:dyDescent="0.25">
      <c r="A642" t="s">
        <v>2</v>
      </c>
      <c r="B642" t="s">
        <v>5585</v>
      </c>
      <c r="C642" t="s">
        <v>2</v>
      </c>
      <c r="D642" t="s">
        <v>11</v>
      </c>
      <c r="E642" s="1" t="s">
        <v>5586</v>
      </c>
      <c r="F642" s="1" t="s">
        <v>5587</v>
      </c>
      <c r="G642" s="3">
        <f>IF(COUNTIF(UDE_Truth[Name],UDE_Found[[#This Row],[Name]])=0,0,1)</f>
        <v>1</v>
      </c>
      <c r="H642">
        <v>1</v>
      </c>
    </row>
    <row r="643" spans="1:8" x14ac:dyDescent="0.25">
      <c r="A643" t="s">
        <v>2</v>
      </c>
      <c r="B643" t="s">
        <v>5588</v>
      </c>
      <c r="C643" t="s">
        <v>5589</v>
      </c>
      <c r="D643" t="s">
        <v>3</v>
      </c>
      <c r="F643" s="1" t="s">
        <v>5507</v>
      </c>
      <c r="G643" s="3">
        <f>IF(COUNTIF(UDE_Truth[Name],UDE_Found[[#This Row],[Name]])=0,0,1)</f>
        <v>1</v>
      </c>
      <c r="H643">
        <v>1</v>
      </c>
    </row>
    <row r="644" spans="1:8" x14ac:dyDescent="0.25">
      <c r="A644" t="s">
        <v>2</v>
      </c>
      <c r="B644" t="s">
        <v>5590</v>
      </c>
      <c r="C644" t="s">
        <v>2</v>
      </c>
      <c r="D644" t="s">
        <v>11</v>
      </c>
      <c r="F644" s="1" t="s">
        <v>5591</v>
      </c>
      <c r="G644" s="3">
        <f>IF(COUNTIF(UDE_Truth[Name],UDE_Found[[#This Row],[Name]])=0,0,1)</f>
        <v>0</v>
      </c>
      <c r="H644">
        <v>1</v>
      </c>
    </row>
    <row r="645" spans="1:8" x14ac:dyDescent="0.25">
      <c r="A645" t="s">
        <v>4489</v>
      </c>
      <c r="B645" t="s">
        <v>5592</v>
      </c>
      <c r="C645" t="s">
        <v>2</v>
      </c>
      <c r="D645" t="s">
        <v>11</v>
      </c>
      <c r="F645" s="1" t="s">
        <v>4465</v>
      </c>
      <c r="G645" s="3">
        <f>IF(COUNTIF(UDE_Truth[Name],UDE_Found[[#This Row],[Name]])=0,0,1)</f>
        <v>0</v>
      </c>
      <c r="H645">
        <v>1</v>
      </c>
    </row>
    <row r="646" spans="1:8" x14ac:dyDescent="0.25">
      <c r="A646" t="s">
        <v>2</v>
      </c>
      <c r="B646" t="s">
        <v>5593</v>
      </c>
      <c r="C646" t="s">
        <v>2</v>
      </c>
      <c r="D646" t="s">
        <v>11</v>
      </c>
      <c r="F646" s="1" t="s">
        <v>4606</v>
      </c>
      <c r="G646" s="3">
        <f>IF(COUNTIF(UDE_Truth[Name],UDE_Found[[#This Row],[Name]])=0,0,1)</f>
        <v>0</v>
      </c>
      <c r="H646">
        <v>1</v>
      </c>
    </row>
    <row r="647" spans="1:8" x14ac:dyDescent="0.25">
      <c r="A647" t="s">
        <v>2</v>
      </c>
      <c r="B647" t="s">
        <v>5594</v>
      </c>
      <c r="C647" t="s">
        <v>2</v>
      </c>
      <c r="D647" t="s">
        <v>11</v>
      </c>
      <c r="E647" s="1" t="s">
        <v>5595</v>
      </c>
      <c r="F647" s="1" t="s">
        <v>5596</v>
      </c>
      <c r="G647" s="3">
        <f>IF(COUNTIF(UDE_Truth[Name],UDE_Found[[#This Row],[Name]])=0,0,1)</f>
        <v>1</v>
      </c>
      <c r="H647">
        <v>1</v>
      </c>
    </row>
    <row r="648" spans="1:8" x14ac:dyDescent="0.25">
      <c r="A648" t="s">
        <v>2</v>
      </c>
      <c r="B648" t="s">
        <v>5597</v>
      </c>
      <c r="C648" t="s">
        <v>2</v>
      </c>
      <c r="D648" t="s">
        <v>11</v>
      </c>
      <c r="F648" s="1" t="s">
        <v>5385</v>
      </c>
      <c r="G648" s="3">
        <f>IF(COUNTIF(UDE_Truth[Name],UDE_Found[[#This Row],[Name]])=0,0,1)</f>
        <v>0</v>
      </c>
      <c r="H648">
        <v>1</v>
      </c>
    </row>
    <row r="649" spans="1:8" x14ac:dyDescent="0.25">
      <c r="A649" t="s">
        <v>2</v>
      </c>
      <c r="B649" t="s">
        <v>5598</v>
      </c>
      <c r="C649" t="s">
        <v>2</v>
      </c>
      <c r="D649" t="s">
        <v>11</v>
      </c>
      <c r="F649" s="1" t="s">
        <v>4511</v>
      </c>
      <c r="G649" s="3">
        <f>IF(COUNTIF(UDE_Truth[Name],UDE_Found[[#This Row],[Name]])=0,0,1)</f>
        <v>0</v>
      </c>
      <c r="H649">
        <v>0</v>
      </c>
    </row>
    <row r="650" spans="1:8" x14ac:dyDescent="0.25">
      <c r="A650" t="s">
        <v>2</v>
      </c>
      <c r="B650" t="s">
        <v>5599</v>
      </c>
      <c r="C650" t="s">
        <v>5600</v>
      </c>
      <c r="D650" t="s">
        <v>11</v>
      </c>
      <c r="F650" s="1" t="s">
        <v>4465</v>
      </c>
      <c r="G650" s="3">
        <f>IF(COUNTIF(UDE_Truth[Name],UDE_Found[[#This Row],[Name]])=0,0,1)</f>
        <v>0</v>
      </c>
      <c r="H650">
        <v>1</v>
      </c>
    </row>
    <row r="651" spans="1:8" x14ac:dyDescent="0.25">
      <c r="A651" t="s">
        <v>2</v>
      </c>
      <c r="B651" t="s">
        <v>5601</v>
      </c>
      <c r="C651" t="s">
        <v>2</v>
      </c>
      <c r="D651" t="s">
        <v>11</v>
      </c>
      <c r="F651" s="1" t="s">
        <v>5602</v>
      </c>
      <c r="G651" s="3">
        <f>IF(COUNTIF(UDE_Truth[Name],UDE_Found[[#This Row],[Name]])=0,0,1)</f>
        <v>0</v>
      </c>
      <c r="H651">
        <v>1</v>
      </c>
    </row>
    <row r="652" spans="1:8" x14ac:dyDescent="0.25">
      <c r="A652" t="s">
        <v>2</v>
      </c>
      <c r="B652" t="s">
        <v>5603</v>
      </c>
      <c r="C652" t="s">
        <v>2</v>
      </c>
      <c r="D652" t="s">
        <v>11</v>
      </c>
      <c r="E652" s="1" t="s">
        <v>5604</v>
      </c>
      <c r="F652" s="1" t="s">
        <v>4284</v>
      </c>
      <c r="G652" s="3">
        <f>IF(COUNTIF(UDE_Truth[Name],UDE_Found[[#This Row],[Name]])=0,0,1)</f>
        <v>0</v>
      </c>
      <c r="H652">
        <v>1</v>
      </c>
    </row>
    <row r="653" spans="1:8" x14ac:dyDescent="0.25">
      <c r="A653" t="s">
        <v>2</v>
      </c>
      <c r="B653" t="s">
        <v>5605</v>
      </c>
      <c r="C653" t="s">
        <v>5606</v>
      </c>
      <c r="D653" t="s">
        <v>11</v>
      </c>
      <c r="F653" s="1" t="s">
        <v>5607</v>
      </c>
      <c r="G653" s="3">
        <f>IF(COUNTIF(UDE_Truth[Name],UDE_Found[[#This Row],[Name]])=0,0,1)</f>
        <v>1</v>
      </c>
      <c r="H653">
        <v>1</v>
      </c>
    </row>
    <row r="654" spans="1:8" x14ac:dyDescent="0.25">
      <c r="A654" t="s">
        <v>2</v>
      </c>
      <c r="B654" t="s">
        <v>5608</v>
      </c>
      <c r="C654" t="s">
        <v>5609</v>
      </c>
      <c r="D654" t="s">
        <v>11</v>
      </c>
      <c r="F654" s="1" t="s">
        <v>4659</v>
      </c>
      <c r="G654" s="3">
        <f>IF(COUNTIF(UDE_Truth[Name],UDE_Found[[#This Row],[Name]])=0,0,1)</f>
        <v>1</v>
      </c>
      <c r="H654">
        <v>1</v>
      </c>
    </row>
    <row r="655" spans="1:8" x14ac:dyDescent="0.25">
      <c r="A655" t="s">
        <v>0</v>
      </c>
      <c r="B655" t="s">
        <v>5610</v>
      </c>
      <c r="C655" t="s">
        <v>5611</v>
      </c>
      <c r="D655" t="s">
        <v>3</v>
      </c>
      <c r="F655" s="1" t="s">
        <v>4912</v>
      </c>
      <c r="G655" s="3">
        <f>IF(COUNTIF(UDE_Truth[Name],UDE_Found[[#This Row],[Name]])=0,0,1)</f>
        <v>1</v>
      </c>
      <c r="H655">
        <v>1</v>
      </c>
    </row>
    <row r="656" spans="1:8" x14ac:dyDescent="0.25">
      <c r="A656" t="s">
        <v>2</v>
      </c>
      <c r="B656" t="s">
        <v>5612</v>
      </c>
      <c r="C656" t="s">
        <v>2</v>
      </c>
      <c r="D656" t="s">
        <v>11</v>
      </c>
      <c r="F656" s="1" t="s">
        <v>5613</v>
      </c>
      <c r="G656" s="3">
        <f>IF(COUNTIF(UDE_Truth[Name],UDE_Found[[#This Row],[Name]])=0,0,1)</f>
        <v>0</v>
      </c>
      <c r="H656">
        <v>1</v>
      </c>
    </row>
    <row r="657" spans="1:8" x14ac:dyDescent="0.25">
      <c r="A657" t="s">
        <v>2</v>
      </c>
      <c r="B657" t="s">
        <v>5614</v>
      </c>
      <c r="C657" t="s">
        <v>5615</v>
      </c>
      <c r="D657" t="s">
        <v>11</v>
      </c>
      <c r="E657" s="1" t="s">
        <v>5616</v>
      </c>
      <c r="F657" s="1" t="s">
        <v>4927</v>
      </c>
      <c r="G657" s="3">
        <f>IF(COUNTIF(UDE_Truth[Name],UDE_Found[[#This Row],[Name]])=0,0,1)</f>
        <v>1</v>
      </c>
      <c r="H657">
        <v>1</v>
      </c>
    </row>
    <row r="658" spans="1:8" x14ac:dyDescent="0.25">
      <c r="A658" t="s">
        <v>0</v>
      </c>
      <c r="B658" t="s">
        <v>5617</v>
      </c>
      <c r="C658" t="s">
        <v>2</v>
      </c>
      <c r="D658" t="s">
        <v>11</v>
      </c>
      <c r="E658" s="1" t="s">
        <v>5618</v>
      </c>
      <c r="F658" s="1" t="s">
        <v>5619</v>
      </c>
      <c r="G658" s="3">
        <f>IF(COUNTIF(UDE_Truth[Name],UDE_Found[[#This Row],[Name]])=0,0,1)</f>
        <v>0</v>
      </c>
      <c r="H658">
        <v>1</v>
      </c>
    </row>
    <row r="659" spans="1:8" x14ac:dyDescent="0.25">
      <c r="A659" t="s">
        <v>2</v>
      </c>
      <c r="B659" t="s">
        <v>5620</v>
      </c>
      <c r="C659" t="s">
        <v>5621</v>
      </c>
      <c r="D659" t="s">
        <v>3</v>
      </c>
      <c r="E659" s="1" t="s">
        <v>5622</v>
      </c>
      <c r="F659" s="1" t="s">
        <v>4313</v>
      </c>
      <c r="G659" s="3">
        <f>IF(COUNTIF(UDE_Truth[Name],UDE_Found[[#This Row],[Name]])=0,0,1)</f>
        <v>0</v>
      </c>
      <c r="H659">
        <v>1</v>
      </c>
    </row>
    <row r="660" spans="1:8" x14ac:dyDescent="0.25">
      <c r="A660" t="s">
        <v>2</v>
      </c>
      <c r="B660" t="s">
        <v>5623</v>
      </c>
      <c r="C660" t="s">
        <v>2</v>
      </c>
      <c r="D660" t="s">
        <v>11</v>
      </c>
      <c r="F660" s="1" t="s">
        <v>5624</v>
      </c>
      <c r="G660" s="3">
        <f>IF(COUNTIF(UDE_Truth[Name],UDE_Found[[#This Row],[Name]])=0,0,1)</f>
        <v>0</v>
      </c>
      <c r="H660">
        <v>1</v>
      </c>
    </row>
    <row r="661" spans="1:8" x14ac:dyDescent="0.25">
      <c r="A661" t="s">
        <v>0</v>
      </c>
      <c r="B661" t="s">
        <v>5625</v>
      </c>
      <c r="C661" t="s">
        <v>2</v>
      </c>
      <c r="D661" t="s">
        <v>11</v>
      </c>
      <c r="E661" s="1" t="s">
        <v>5626</v>
      </c>
      <c r="F661" s="1" t="s">
        <v>5627</v>
      </c>
      <c r="G661" s="3">
        <f>IF(COUNTIF(UDE_Truth[Name],UDE_Found[[#This Row],[Name]])=0,0,1)</f>
        <v>1</v>
      </c>
      <c r="H661">
        <v>1</v>
      </c>
    </row>
    <row r="662" spans="1:8" x14ac:dyDescent="0.25">
      <c r="A662" t="s">
        <v>0</v>
      </c>
      <c r="B662" t="s">
        <v>5628</v>
      </c>
      <c r="C662" t="s">
        <v>2</v>
      </c>
      <c r="D662" t="s">
        <v>11</v>
      </c>
      <c r="F662" s="1" t="s">
        <v>4535</v>
      </c>
      <c r="G662" s="3">
        <f>IF(COUNTIF(UDE_Truth[Name],UDE_Found[[#This Row],[Name]])=0,0,1)</f>
        <v>0</v>
      </c>
      <c r="H662">
        <v>1</v>
      </c>
    </row>
    <row r="663" spans="1:8" x14ac:dyDescent="0.25">
      <c r="A663" t="s">
        <v>36</v>
      </c>
      <c r="B663" t="s">
        <v>5629</v>
      </c>
      <c r="C663" t="s">
        <v>2</v>
      </c>
      <c r="D663" t="s">
        <v>11</v>
      </c>
      <c r="F663" s="1" t="s">
        <v>4636</v>
      </c>
      <c r="G663" s="3">
        <f>IF(COUNTIF(UDE_Truth[Name],UDE_Found[[#This Row],[Name]])=0,0,1)</f>
        <v>0</v>
      </c>
      <c r="H663">
        <v>1</v>
      </c>
    </row>
    <row r="664" spans="1:8" x14ac:dyDescent="0.25">
      <c r="A664" t="s">
        <v>36</v>
      </c>
      <c r="B664" t="s">
        <v>1255</v>
      </c>
      <c r="C664" t="s">
        <v>5630</v>
      </c>
      <c r="D664" t="s">
        <v>11</v>
      </c>
      <c r="E664" s="1" t="s">
        <v>5631</v>
      </c>
      <c r="F664" s="1" t="s">
        <v>4848</v>
      </c>
      <c r="G664" s="3">
        <f>IF(COUNTIF(UDE_Truth[Name],UDE_Found[[#This Row],[Name]])=0,0,1)</f>
        <v>1</v>
      </c>
      <c r="H664">
        <v>1</v>
      </c>
    </row>
    <row r="665" spans="1:8" x14ac:dyDescent="0.25">
      <c r="A665" t="s">
        <v>0</v>
      </c>
      <c r="B665" t="s">
        <v>5632</v>
      </c>
      <c r="C665" t="s">
        <v>2</v>
      </c>
      <c r="D665" t="s">
        <v>11</v>
      </c>
      <c r="F665" s="1" t="s">
        <v>4624</v>
      </c>
      <c r="G665" s="3">
        <f>IF(COUNTIF(UDE_Truth[Name],UDE_Found[[#This Row],[Name]])=0,0,1)</f>
        <v>0</v>
      </c>
      <c r="H665">
        <v>1</v>
      </c>
    </row>
    <row r="666" spans="1:8" x14ac:dyDescent="0.25">
      <c r="A666" t="s">
        <v>152</v>
      </c>
      <c r="B666" t="s">
        <v>5633</v>
      </c>
      <c r="C666" t="s">
        <v>2</v>
      </c>
      <c r="D666" t="s">
        <v>11</v>
      </c>
      <c r="F666" s="1" t="s">
        <v>4465</v>
      </c>
      <c r="G666" s="3">
        <f>IF(COUNTIF(UDE_Truth[Name],UDE_Found[[#This Row],[Name]])=0,0,1)</f>
        <v>0</v>
      </c>
      <c r="H666">
        <v>1</v>
      </c>
    </row>
    <row r="667" spans="1:8" x14ac:dyDescent="0.25">
      <c r="A667" t="s">
        <v>36</v>
      </c>
      <c r="B667" t="s">
        <v>5634</v>
      </c>
      <c r="C667" t="s">
        <v>2</v>
      </c>
      <c r="D667" t="s">
        <v>11</v>
      </c>
      <c r="E667" s="1" t="s">
        <v>5635</v>
      </c>
      <c r="F667" s="1" t="s">
        <v>4307</v>
      </c>
      <c r="G667" s="3">
        <f>IF(COUNTIF(UDE_Truth[Name],UDE_Found[[#This Row],[Name]])=0,0,1)</f>
        <v>0</v>
      </c>
      <c r="H667">
        <v>1</v>
      </c>
    </row>
    <row r="668" spans="1:8" x14ac:dyDescent="0.25">
      <c r="A668" t="s">
        <v>2019</v>
      </c>
      <c r="B668" t="s">
        <v>5636</v>
      </c>
      <c r="C668" t="s">
        <v>2</v>
      </c>
      <c r="D668" t="s">
        <v>11</v>
      </c>
      <c r="F668" s="1" t="s">
        <v>5286</v>
      </c>
      <c r="G668" s="3">
        <f>IF(COUNTIF(UDE_Truth[Name],UDE_Found[[#This Row],[Name]])=0,0,1)</f>
        <v>0</v>
      </c>
      <c r="H668">
        <v>1</v>
      </c>
    </row>
    <row r="669" spans="1:8" x14ac:dyDescent="0.25">
      <c r="A669" t="s">
        <v>2</v>
      </c>
      <c r="B669" t="s">
        <v>5637</v>
      </c>
      <c r="C669" t="s">
        <v>2</v>
      </c>
      <c r="D669" t="s">
        <v>11</v>
      </c>
      <c r="F669" s="1" t="s">
        <v>4344</v>
      </c>
      <c r="G669" s="3">
        <f>IF(COUNTIF(UDE_Truth[Name],UDE_Found[[#This Row],[Name]])=0,0,1)</f>
        <v>0</v>
      </c>
      <c r="H669">
        <v>1</v>
      </c>
    </row>
    <row r="670" spans="1:8" x14ac:dyDescent="0.25">
      <c r="A670" t="s">
        <v>2</v>
      </c>
      <c r="B670" t="s">
        <v>5638</v>
      </c>
      <c r="C670" t="s">
        <v>2</v>
      </c>
      <c r="D670" t="s">
        <v>11</v>
      </c>
      <c r="F670" s="1" t="s">
        <v>4909</v>
      </c>
      <c r="G670" s="3">
        <f>IF(COUNTIF(UDE_Truth[Name],UDE_Found[[#This Row],[Name]])=0,0,1)</f>
        <v>0</v>
      </c>
      <c r="H670">
        <v>1</v>
      </c>
    </row>
    <row r="671" spans="1:8" x14ac:dyDescent="0.25">
      <c r="A671" t="s">
        <v>2</v>
      </c>
      <c r="B671" t="s">
        <v>5639</v>
      </c>
      <c r="C671" t="s">
        <v>2</v>
      </c>
      <c r="D671" t="s">
        <v>11</v>
      </c>
      <c r="E671" s="1" t="s">
        <v>5640</v>
      </c>
      <c r="F671" s="1" t="s">
        <v>4324</v>
      </c>
      <c r="G671" s="3">
        <f>IF(COUNTIF(UDE_Truth[Name],UDE_Found[[#This Row],[Name]])=0,0,1)</f>
        <v>0</v>
      </c>
      <c r="H671">
        <v>1</v>
      </c>
    </row>
    <row r="672" spans="1:8" x14ac:dyDescent="0.25">
      <c r="A672" t="s">
        <v>2</v>
      </c>
      <c r="B672" t="s">
        <v>5641</v>
      </c>
      <c r="C672" t="s">
        <v>5642</v>
      </c>
      <c r="D672" t="s">
        <v>11</v>
      </c>
      <c r="F672" s="1" t="s">
        <v>5643</v>
      </c>
      <c r="G672" s="3">
        <f>IF(COUNTIF(UDE_Truth[Name],UDE_Found[[#This Row],[Name]])=0,0,1)</f>
        <v>0</v>
      </c>
      <c r="H672">
        <v>1</v>
      </c>
    </row>
    <row r="673" spans="1:8" x14ac:dyDescent="0.25">
      <c r="A673" t="s">
        <v>0</v>
      </c>
      <c r="B673" t="s">
        <v>5644</v>
      </c>
      <c r="C673" t="s">
        <v>5645</v>
      </c>
      <c r="D673" t="s">
        <v>11</v>
      </c>
      <c r="E673" s="1" t="s">
        <v>5646</v>
      </c>
      <c r="F673" s="1" t="s">
        <v>5647</v>
      </c>
      <c r="G673" s="3">
        <f>IF(COUNTIF(UDE_Truth[Name],UDE_Found[[#This Row],[Name]])=0,0,1)</f>
        <v>1</v>
      </c>
      <c r="H673">
        <v>1</v>
      </c>
    </row>
    <row r="674" spans="1:8" x14ac:dyDescent="0.25">
      <c r="A674" t="s">
        <v>2</v>
      </c>
      <c r="B674" t="s">
        <v>5648</v>
      </c>
      <c r="C674" t="s">
        <v>2</v>
      </c>
      <c r="D674" t="s">
        <v>11</v>
      </c>
      <c r="F674" s="1" t="s">
        <v>5649</v>
      </c>
      <c r="G674" s="3">
        <f>IF(COUNTIF(UDE_Truth[Name],UDE_Found[[#This Row],[Name]])=0,0,1)</f>
        <v>0</v>
      </c>
      <c r="H674">
        <v>1</v>
      </c>
    </row>
    <row r="675" spans="1:8" x14ac:dyDescent="0.25">
      <c r="A675" t="s">
        <v>2</v>
      </c>
      <c r="B675" t="s">
        <v>5650</v>
      </c>
      <c r="C675" t="s">
        <v>2</v>
      </c>
      <c r="D675" t="s">
        <v>11</v>
      </c>
      <c r="F675" s="1" t="s">
        <v>4730</v>
      </c>
      <c r="G675" s="3">
        <f>IF(COUNTIF(UDE_Truth[Name],UDE_Found[[#This Row],[Name]])=0,0,1)</f>
        <v>0</v>
      </c>
      <c r="H675">
        <v>1</v>
      </c>
    </row>
    <row r="676" spans="1:8" x14ac:dyDescent="0.25">
      <c r="A676" t="s">
        <v>2</v>
      </c>
      <c r="B676" t="s">
        <v>5651</v>
      </c>
      <c r="C676" t="s">
        <v>5652</v>
      </c>
      <c r="D676" t="s">
        <v>3</v>
      </c>
      <c r="E676" s="1" t="s">
        <v>5653</v>
      </c>
      <c r="F676" s="1" t="s">
        <v>5654</v>
      </c>
      <c r="G676" s="3">
        <f>IF(COUNTIF(UDE_Truth[Name],UDE_Found[[#This Row],[Name]])=0,0,1)</f>
        <v>0</v>
      </c>
      <c r="H676">
        <v>1</v>
      </c>
    </row>
    <row r="677" spans="1:8" x14ac:dyDescent="0.25">
      <c r="A677" t="s">
        <v>0</v>
      </c>
      <c r="B677" t="s">
        <v>5655</v>
      </c>
      <c r="C677" t="s">
        <v>2</v>
      </c>
      <c r="D677" t="s">
        <v>11</v>
      </c>
      <c r="F677" s="1" t="s">
        <v>4438</v>
      </c>
      <c r="G677" s="3">
        <f>IF(COUNTIF(UDE_Truth[Name],UDE_Found[[#This Row],[Name]])=0,0,1)</f>
        <v>1</v>
      </c>
      <c r="H677">
        <v>1</v>
      </c>
    </row>
    <row r="678" spans="1:8" x14ac:dyDescent="0.25">
      <c r="A678" t="s">
        <v>36</v>
      </c>
      <c r="B678" t="s">
        <v>5656</v>
      </c>
      <c r="C678" t="s">
        <v>5657</v>
      </c>
      <c r="D678" t="s">
        <v>3</v>
      </c>
      <c r="F678" s="1" t="s">
        <v>5658</v>
      </c>
      <c r="G678" s="3">
        <f>IF(COUNTIF(UDE_Truth[Name],UDE_Found[[#This Row],[Name]])=0,0,1)</f>
        <v>0</v>
      </c>
      <c r="H678">
        <v>1</v>
      </c>
    </row>
    <row r="679" spans="1:8" x14ac:dyDescent="0.25">
      <c r="A679" t="s">
        <v>2</v>
      </c>
      <c r="B679" t="s">
        <v>5659</v>
      </c>
      <c r="C679" t="s">
        <v>2</v>
      </c>
      <c r="D679" t="s">
        <v>11</v>
      </c>
      <c r="F679" s="1" t="s">
        <v>4604</v>
      </c>
      <c r="G679" s="3">
        <f>IF(COUNTIF(UDE_Truth[Name],UDE_Found[[#This Row],[Name]])=0,0,1)</f>
        <v>0</v>
      </c>
      <c r="H679">
        <v>1</v>
      </c>
    </row>
    <row r="680" spans="1:8" x14ac:dyDescent="0.25">
      <c r="A680" t="s">
        <v>2</v>
      </c>
      <c r="B680" t="s">
        <v>5660</v>
      </c>
      <c r="C680" t="s">
        <v>2</v>
      </c>
      <c r="D680" t="s">
        <v>11</v>
      </c>
      <c r="F680" s="1" t="s">
        <v>4730</v>
      </c>
      <c r="G680" s="3">
        <f>IF(COUNTIF(UDE_Truth[Name],UDE_Found[[#This Row],[Name]])=0,0,1)</f>
        <v>0</v>
      </c>
      <c r="H680">
        <v>1</v>
      </c>
    </row>
    <row r="681" spans="1:8" x14ac:dyDescent="0.25">
      <c r="A681" t="s">
        <v>2</v>
      </c>
      <c r="B681" t="s">
        <v>5661</v>
      </c>
      <c r="C681" t="s">
        <v>2</v>
      </c>
      <c r="D681" t="s">
        <v>11</v>
      </c>
      <c r="F681" s="1" t="s">
        <v>4580</v>
      </c>
      <c r="G681" s="3">
        <f>IF(COUNTIF(UDE_Truth[Name],UDE_Found[[#This Row],[Name]])=0,0,1)</f>
        <v>1</v>
      </c>
      <c r="H681">
        <v>1</v>
      </c>
    </row>
    <row r="682" spans="1:8" x14ac:dyDescent="0.25">
      <c r="A682" t="s">
        <v>2</v>
      </c>
      <c r="B682" t="s">
        <v>5662</v>
      </c>
      <c r="C682" t="s">
        <v>5663</v>
      </c>
      <c r="D682" t="s">
        <v>11</v>
      </c>
      <c r="F682" s="1" t="s">
        <v>5664</v>
      </c>
      <c r="G682" s="3">
        <f>IF(COUNTIF(UDE_Truth[Name],UDE_Found[[#This Row],[Name]])=0,0,1)</f>
        <v>0</v>
      </c>
      <c r="H682">
        <v>1</v>
      </c>
    </row>
    <row r="683" spans="1:8" x14ac:dyDescent="0.25">
      <c r="A683" t="s">
        <v>0</v>
      </c>
      <c r="B683" t="s">
        <v>5665</v>
      </c>
      <c r="C683" t="s">
        <v>2</v>
      </c>
      <c r="D683" t="s">
        <v>11</v>
      </c>
      <c r="F683" s="1" t="s">
        <v>5069</v>
      </c>
      <c r="G683" s="3">
        <f>IF(COUNTIF(UDE_Truth[Name],UDE_Found[[#This Row],[Name]])=0,0,1)</f>
        <v>0</v>
      </c>
      <c r="H683">
        <v>1</v>
      </c>
    </row>
    <row r="684" spans="1:8" x14ac:dyDescent="0.25">
      <c r="A684" t="s">
        <v>2</v>
      </c>
      <c r="B684" t="s">
        <v>5666</v>
      </c>
      <c r="C684" t="s">
        <v>2</v>
      </c>
      <c r="D684" t="s">
        <v>11</v>
      </c>
      <c r="F684" s="1" t="s">
        <v>5667</v>
      </c>
      <c r="G684" s="3">
        <f>IF(COUNTIF(UDE_Truth[Name],UDE_Found[[#This Row],[Name]])=0,0,1)</f>
        <v>0</v>
      </c>
      <c r="H684">
        <v>0</v>
      </c>
    </row>
    <row r="685" spans="1:8" x14ac:dyDescent="0.25">
      <c r="A685" t="s">
        <v>3052</v>
      </c>
      <c r="B685" t="s">
        <v>5668</v>
      </c>
      <c r="C685" t="s">
        <v>5669</v>
      </c>
      <c r="D685" t="s">
        <v>11</v>
      </c>
      <c r="E685" s="1" t="s">
        <v>5670</v>
      </c>
      <c r="F685" s="1" t="s">
        <v>5407</v>
      </c>
      <c r="G685" s="3">
        <f>IF(COUNTIF(UDE_Truth[Name],UDE_Found[[#This Row],[Name]])=0,0,1)</f>
        <v>1</v>
      </c>
      <c r="H685">
        <v>1</v>
      </c>
    </row>
    <row r="686" spans="1:8" x14ac:dyDescent="0.25">
      <c r="A686" t="s">
        <v>0</v>
      </c>
      <c r="B686" t="s">
        <v>5671</v>
      </c>
      <c r="C686" t="s">
        <v>2</v>
      </c>
      <c r="D686" t="s">
        <v>3</v>
      </c>
      <c r="E686" s="1" t="s">
        <v>5338</v>
      </c>
      <c r="F686" s="1" t="s">
        <v>4878</v>
      </c>
      <c r="G686" s="3">
        <f>IF(COUNTIF(UDE_Truth[Name],UDE_Found[[#This Row],[Name]])=0,0,1)</f>
        <v>0</v>
      </c>
      <c r="H686">
        <v>1</v>
      </c>
    </row>
    <row r="687" spans="1:8" x14ac:dyDescent="0.25">
      <c r="A687" t="s">
        <v>2</v>
      </c>
      <c r="B687" t="s">
        <v>5672</v>
      </c>
      <c r="C687" t="s">
        <v>5673</v>
      </c>
      <c r="D687" t="s">
        <v>11</v>
      </c>
      <c r="F687" s="1" t="s">
        <v>5279</v>
      </c>
      <c r="G687" s="3">
        <f>IF(COUNTIF(UDE_Truth[Name],UDE_Found[[#This Row],[Name]])=0,0,1)</f>
        <v>0</v>
      </c>
      <c r="H687">
        <v>1</v>
      </c>
    </row>
    <row r="688" spans="1:8" x14ac:dyDescent="0.25">
      <c r="A688" t="s">
        <v>2</v>
      </c>
      <c r="B688" t="s">
        <v>5674</v>
      </c>
      <c r="C688" t="s">
        <v>2</v>
      </c>
      <c r="D688" t="s">
        <v>11</v>
      </c>
      <c r="F688" s="1" t="s">
        <v>5675</v>
      </c>
      <c r="G688" s="3">
        <f>IF(COUNTIF(UDE_Truth[Name],UDE_Found[[#This Row],[Name]])=0,0,1)</f>
        <v>1</v>
      </c>
      <c r="H688">
        <v>1</v>
      </c>
    </row>
    <row r="689" spans="1:9" x14ac:dyDescent="0.25">
      <c r="A689" t="s">
        <v>0</v>
      </c>
      <c r="B689" t="s">
        <v>5676</v>
      </c>
      <c r="C689" t="s">
        <v>5677</v>
      </c>
      <c r="D689" t="s">
        <v>3</v>
      </c>
      <c r="E689" s="1" t="s">
        <v>5678</v>
      </c>
      <c r="F689" s="1" t="s">
        <v>4509</v>
      </c>
      <c r="G689" s="3">
        <f>IF(COUNTIF(UDE_Truth[Name],UDE_Found[[#This Row],[Name]])=0,0,1)</f>
        <v>1</v>
      </c>
      <c r="H689">
        <v>1</v>
      </c>
    </row>
    <row r="690" spans="1:9" x14ac:dyDescent="0.25">
      <c r="A690" t="s">
        <v>2</v>
      </c>
      <c r="B690" t="s">
        <v>5679</v>
      </c>
      <c r="C690" t="s">
        <v>2</v>
      </c>
      <c r="D690" t="s">
        <v>11</v>
      </c>
      <c r="F690" s="1" t="s">
        <v>4344</v>
      </c>
      <c r="G690" s="3">
        <f>IF(COUNTIF(UDE_Truth[Name],UDE_Found[[#This Row],[Name]])=0,0,1)</f>
        <v>1</v>
      </c>
      <c r="H690">
        <v>1</v>
      </c>
    </row>
    <row r="691" spans="1:9" x14ac:dyDescent="0.25">
      <c r="A691" t="s">
        <v>2</v>
      </c>
      <c r="B691" t="s">
        <v>5680</v>
      </c>
      <c r="C691" t="s">
        <v>2</v>
      </c>
      <c r="D691" t="s">
        <v>11</v>
      </c>
      <c r="F691" s="1" t="s">
        <v>4608</v>
      </c>
      <c r="G691" s="3">
        <f>IF(COUNTIF(UDE_Truth[Name],UDE_Found[[#This Row],[Name]])=0,0,1)</f>
        <v>0</v>
      </c>
      <c r="H691">
        <v>1</v>
      </c>
    </row>
    <row r="692" spans="1:9" x14ac:dyDescent="0.25">
      <c r="A692" t="s">
        <v>2</v>
      </c>
      <c r="B692" t="s">
        <v>5681</v>
      </c>
      <c r="C692" t="s">
        <v>5682</v>
      </c>
      <c r="D692" t="s">
        <v>3</v>
      </c>
      <c r="F692" s="1" t="s">
        <v>5683</v>
      </c>
      <c r="G692" s="3">
        <f>IF(COUNTIF(UDE_Truth[Name],UDE_Found[[#This Row],[Name]])=0,0,1)</f>
        <v>0</v>
      </c>
      <c r="H692">
        <v>1</v>
      </c>
    </row>
    <row r="693" spans="1:9" x14ac:dyDescent="0.25">
      <c r="A693" t="s">
        <v>2</v>
      </c>
      <c r="B693" t="s">
        <v>1346</v>
      </c>
      <c r="C693" t="s">
        <v>2</v>
      </c>
      <c r="D693" t="s">
        <v>11</v>
      </c>
      <c r="F693" s="1" t="s">
        <v>4442</v>
      </c>
      <c r="G693" s="3">
        <f>IF(COUNTIF(UDE_Truth[Name],UDE_Found[[#This Row],[Name]])=0,0,1)</f>
        <v>0</v>
      </c>
      <c r="H693">
        <v>1</v>
      </c>
    </row>
    <row r="694" spans="1:9" x14ac:dyDescent="0.25">
      <c r="A694" t="s">
        <v>1674</v>
      </c>
      <c r="B694" t="s">
        <v>5684</v>
      </c>
      <c r="C694" t="s">
        <v>5685</v>
      </c>
      <c r="D694" t="s">
        <v>11</v>
      </c>
      <c r="E694" s="1" t="s">
        <v>5686</v>
      </c>
      <c r="F694" s="1" t="s">
        <v>5687</v>
      </c>
      <c r="G694" s="3">
        <f>IF(COUNTIF(UDE_Truth[Name],UDE_Found[[#This Row],[Name]])=0,0,1)</f>
        <v>0</v>
      </c>
      <c r="H694">
        <v>1</v>
      </c>
    </row>
    <row r="695" spans="1:9" x14ac:dyDescent="0.25">
      <c r="A695" t="s">
        <v>2</v>
      </c>
      <c r="B695" t="s">
        <v>5688</v>
      </c>
      <c r="C695" t="s">
        <v>2</v>
      </c>
      <c r="D695" t="s">
        <v>11</v>
      </c>
      <c r="F695" s="1" t="s">
        <v>4591</v>
      </c>
      <c r="G695" s="3">
        <f>IF(COUNTIF(UDE_Truth[Name],UDE_Found[[#This Row],[Name]])=0,0,1)</f>
        <v>0</v>
      </c>
      <c r="H695">
        <v>1</v>
      </c>
    </row>
    <row r="696" spans="1:9" x14ac:dyDescent="0.25">
      <c r="A696" t="s">
        <v>2</v>
      </c>
      <c r="B696" t="s">
        <v>5689</v>
      </c>
      <c r="C696" t="s">
        <v>2</v>
      </c>
      <c r="D696" t="s">
        <v>11</v>
      </c>
      <c r="F696" s="1" t="s">
        <v>5377</v>
      </c>
      <c r="G696" s="3">
        <f>IF(COUNTIF(UDE_Truth[Name],UDE_Found[[#This Row],[Name]])=0,0,1)</f>
        <v>0</v>
      </c>
      <c r="H696">
        <v>1</v>
      </c>
    </row>
    <row r="697" spans="1:9" x14ac:dyDescent="0.25">
      <c r="A697" t="s">
        <v>103</v>
      </c>
      <c r="B697" t="s">
        <v>5690</v>
      </c>
      <c r="C697" t="s">
        <v>2</v>
      </c>
      <c r="D697" t="s">
        <v>11</v>
      </c>
      <c r="F697" s="1" t="s">
        <v>5691</v>
      </c>
      <c r="G697" s="3">
        <f>IF(COUNTIF(UDE_Truth[Name],UDE_Found[[#This Row],[Name]])=0,0,1)</f>
        <v>1</v>
      </c>
      <c r="H697">
        <v>1</v>
      </c>
    </row>
    <row r="698" spans="1:9" x14ac:dyDescent="0.25">
      <c r="A698" t="s">
        <v>2</v>
      </c>
      <c r="B698" t="s">
        <v>5692</v>
      </c>
      <c r="C698" t="s">
        <v>2</v>
      </c>
      <c r="D698" t="s">
        <v>11</v>
      </c>
      <c r="F698" s="1" t="s">
        <v>5691</v>
      </c>
      <c r="G698" s="3">
        <f>IF(COUNTIF(UDE_Truth[Name],UDE_Found[[#This Row],[Name]])=0,0,1)</f>
        <v>0</v>
      </c>
      <c r="H698">
        <v>0</v>
      </c>
      <c r="I698" t="s">
        <v>8322</v>
      </c>
    </row>
    <row r="699" spans="1:9" x14ac:dyDescent="0.25">
      <c r="A699" t="s">
        <v>0</v>
      </c>
      <c r="B699" t="s">
        <v>1364</v>
      </c>
      <c r="C699" t="s">
        <v>2</v>
      </c>
      <c r="D699" t="s">
        <v>11</v>
      </c>
      <c r="F699" s="1" t="s">
        <v>5120</v>
      </c>
      <c r="G699" s="3">
        <f>IF(COUNTIF(UDE_Truth[Name],UDE_Found[[#This Row],[Name]])=0,0,1)</f>
        <v>0</v>
      </c>
      <c r="H699">
        <v>1</v>
      </c>
    </row>
    <row r="700" spans="1:9" x14ac:dyDescent="0.25">
      <c r="A700" t="s">
        <v>2</v>
      </c>
      <c r="B700" t="s">
        <v>5693</v>
      </c>
      <c r="C700" t="s">
        <v>2</v>
      </c>
      <c r="D700" t="s">
        <v>11</v>
      </c>
      <c r="F700" s="1" t="s">
        <v>4580</v>
      </c>
      <c r="G700" s="3">
        <f>IF(COUNTIF(UDE_Truth[Name],UDE_Found[[#This Row],[Name]])=0,0,1)</f>
        <v>0</v>
      </c>
      <c r="H700">
        <v>0</v>
      </c>
    </row>
    <row r="701" spans="1:9" x14ac:dyDescent="0.25">
      <c r="A701" t="s">
        <v>2</v>
      </c>
      <c r="B701" t="s">
        <v>5694</v>
      </c>
      <c r="C701" t="s">
        <v>2</v>
      </c>
      <c r="D701" t="s">
        <v>11</v>
      </c>
      <c r="F701" s="1" t="s">
        <v>5479</v>
      </c>
      <c r="G701" s="3">
        <f>IF(COUNTIF(UDE_Truth[Name],UDE_Found[[#This Row],[Name]])=0,0,1)</f>
        <v>0</v>
      </c>
      <c r="H701">
        <v>1</v>
      </c>
    </row>
    <row r="702" spans="1:9" x14ac:dyDescent="0.25">
      <c r="A702" t="s">
        <v>2</v>
      </c>
      <c r="B702" t="s">
        <v>5695</v>
      </c>
      <c r="C702" t="s">
        <v>2</v>
      </c>
      <c r="D702" t="s">
        <v>11</v>
      </c>
      <c r="F702" s="1" t="s">
        <v>4292</v>
      </c>
      <c r="G702" s="3">
        <f>IF(COUNTIF(UDE_Truth[Name],UDE_Found[[#This Row],[Name]])=0,0,1)</f>
        <v>0</v>
      </c>
      <c r="H702">
        <v>1</v>
      </c>
    </row>
    <row r="703" spans="1:9" x14ac:dyDescent="0.25">
      <c r="A703" t="s">
        <v>2</v>
      </c>
      <c r="B703" t="s">
        <v>5696</v>
      </c>
      <c r="C703" t="s">
        <v>5697</v>
      </c>
      <c r="D703" t="s">
        <v>3</v>
      </c>
      <c r="E703" s="1" t="s">
        <v>5698</v>
      </c>
      <c r="F703" s="1" t="s">
        <v>5699</v>
      </c>
      <c r="G703" s="3">
        <f>IF(COUNTIF(UDE_Truth[Name],UDE_Found[[#This Row],[Name]])=0,0,1)</f>
        <v>0</v>
      </c>
      <c r="H703">
        <v>1</v>
      </c>
    </row>
    <row r="704" spans="1:9" x14ac:dyDescent="0.25">
      <c r="A704" t="s">
        <v>2</v>
      </c>
      <c r="B704" t="s">
        <v>5700</v>
      </c>
      <c r="C704" t="s">
        <v>2</v>
      </c>
      <c r="D704" t="s">
        <v>11</v>
      </c>
      <c r="F704" s="1" t="s">
        <v>5701</v>
      </c>
      <c r="G704" s="3">
        <f>IF(COUNTIF(UDE_Truth[Name],UDE_Found[[#This Row],[Name]])=0,0,1)</f>
        <v>0</v>
      </c>
      <c r="H704">
        <v>1</v>
      </c>
    </row>
    <row r="705" spans="1:8" x14ac:dyDescent="0.25">
      <c r="A705" t="s">
        <v>2</v>
      </c>
      <c r="B705" t="s">
        <v>5702</v>
      </c>
      <c r="C705" t="s">
        <v>5703</v>
      </c>
      <c r="D705" t="s">
        <v>3</v>
      </c>
      <c r="E705" s="1" t="s">
        <v>5704</v>
      </c>
      <c r="F705" s="1" t="s">
        <v>4313</v>
      </c>
      <c r="G705" s="3">
        <f>IF(COUNTIF(UDE_Truth[Name],UDE_Found[[#This Row],[Name]])=0,0,1)</f>
        <v>0</v>
      </c>
      <c r="H705">
        <v>1</v>
      </c>
    </row>
    <row r="706" spans="1:8" x14ac:dyDescent="0.25">
      <c r="A706" t="s">
        <v>0</v>
      </c>
      <c r="B706" t="s">
        <v>1400</v>
      </c>
      <c r="C706" t="s">
        <v>2</v>
      </c>
      <c r="D706" t="s">
        <v>11</v>
      </c>
      <c r="F706" s="1" t="s">
        <v>4408</v>
      </c>
      <c r="G706" s="3">
        <f>IF(COUNTIF(UDE_Truth[Name],UDE_Found[[#This Row],[Name]])=0,0,1)</f>
        <v>0</v>
      </c>
      <c r="H706">
        <v>1</v>
      </c>
    </row>
    <row r="707" spans="1:8" x14ac:dyDescent="0.25">
      <c r="A707" t="s">
        <v>354</v>
      </c>
      <c r="B707" t="s">
        <v>5705</v>
      </c>
      <c r="C707" t="s">
        <v>2</v>
      </c>
      <c r="D707" t="s">
        <v>11</v>
      </c>
      <c r="F707" s="1" t="s">
        <v>4821</v>
      </c>
      <c r="G707" s="3">
        <f>IF(COUNTIF(UDE_Truth[Name],UDE_Found[[#This Row],[Name]])=0,0,1)</f>
        <v>0</v>
      </c>
      <c r="H707">
        <v>1</v>
      </c>
    </row>
    <row r="708" spans="1:8" x14ac:dyDescent="0.25">
      <c r="A708" t="s">
        <v>2</v>
      </c>
      <c r="B708" t="s">
        <v>5706</v>
      </c>
      <c r="C708" t="s">
        <v>2</v>
      </c>
      <c r="D708" t="s">
        <v>11</v>
      </c>
      <c r="F708" s="1" t="s">
        <v>4292</v>
      </c>
      <c r="G708" s="3">
        <f>IF(COUNTIF(UDE_Truth[Name],UDE_Found[[#This Row],[Name]])=0,0,1)</f>
        <v>0</v>
      </c>
      <c r="H708">
        <v>1</v>
      </c>
    </row>
    <row r="709" spans="1:8" x14ac:dyDescent="0.25">
      <c r="A709" t="s">
        <v>2</v>
      </c>
      <c r="B709" t="s">
        <v>5707</v>
      </c>
      <c r="C709" t="s">
        <v>2</v>
      </c>
      <c r="D709" t="s">
        <v>11</v>
      </c>
      <c r="F709" s="1" t="s">
        <v>5708</v>
      </c>
      <c r="G709" s="3">
        <f>IF(COUNTIF(UDE_Truth[Name],UDE_Found[[#This Row],[Name]])=0,0,1)</f>
        <v>1</v>
      </c>
      <c r="H709">
        <v>1</v>
      </c>
    </row>
    <row r="710" spans="1:8" x14ac:dyDescent="0.25">
      <c r="A710" t="s">
        <v>2</v>
      </c>
      <c r="B710" t="s">
        <v>5709</v>
      </c>
      <c r="C710" t="s">
        <v>5710</v>
      </c>
      <c r="D710" t="s">
        <v>11</v>
      </c>
      <c r="F710" s="1" t="s">
        <v>5166</v>
      </c>
      <c r="G710" s="3">
        <f>IF(COUNTIF(UDE_Truth[Name],UDE_Found[[#This Row],[Name]])=0,0,1)</f>
        <v>0</v>
      </c>
      <c r="H710">
        <v>1</v>
      </c>
    </row>
    <row r="711" spans="1:8" x14ac:dyDescent="0.25">
      <c r="A711" t="s">
        <v>80</v>
      </c>
      <c r="B711" t="s">
        <v>5711</v>
      </c>
      <c r="C711" t="s">
        <v>2</v>
      </c>
      <c r="D711" t="s">
        <v>11</v>
      </c>
      <c r="F711" s="1" t="s">
        <v>4967</v>
      </c>
      <c r="G711" s="3">
        <f>IF(COUNTIF(UDE_Truth[Name],UDE_Found[[#This Row],[Name]])=0,0,1)</f>
        <v>1</v>
      </c>
      <c r="H711">
        <v>1</v>
      </c>
    </row>
    <row r="712" spans="1:8" x14ac:dyDescent="0.25">
      <c r="A712" t="s">
        <v>2</v>
      </c>
      <c r="B712" t="s">
        <v>5712</v>
      </c>
      <c r="C712" t="s">
        <v>2</v>
      </c>
      <c r="D712" t="s">
        <v>11</v>
      </c>
      <c r="F712" s="1" t="s">
        <v>5713</v>
      </c>
      <c r="G712" s="3">
        <f>IF(COUNTIF(UDE_Truth[Name],UDE_Found[[#This Row],[Name]])=0,0,1)</f>
        <v>0</v>
      </c>
      <c r="H712">
        <v>1</v>
      </c>
    </row>
    <row r="713" spans="1:8" x14ac:dyDescent="0.25">
      <c r="A713" t="s">
        <v>2</v>
      </c>
      <c r="B713" t="s">
        <v>5714</v>
      </c>
      <c r="C713" t="s">
        <v>2</v>
      </c>
      <c r="D713" t="s">
        <v>11</v>
      </c>
      <c r="F713" s="1" t="s">
        <v>5715</v>
      </c>
      <c r="G713" s="3">
        <f>IF(COUNTIF(UDE_Truth[Name],UDE_Found[[#This Row],[Name]])=0,0,1)</f>
        <v>0</v>
      </c>
      <c r="H713">
        <v>1</v>
      </c>
    </row>
    <row r="714" spans="1:8" x14ac:dyDescent="0.25">
      <c r="A714" t="s">
        <v>103</v>
      </c>
      <c r="B714" t="s">
        <v>5716</v>
      </c>
      <c r="C714" t="s">
        <v>5717</v>
      </c>
      <c r="D714" t="s">
        <v>11</v>
      </c>
      <c r="E714" s="1" t="s">
        <v>8126</v>
      </c>
      <c r="F714" s="1" t="s">
        <v>5377</v>
      </c>
      <c r="G714" s="3">
        <f>IF(COUNTIF(UDE_Truth[Name],UDE_Found[[#This Row],[Name]])=0,0,1)</f>
        <v>1</v>
      </c>
      <c r="H714">
        <v>1</v>
      </c>
    </row>
    <row r="715" spans="1:8" x14ac:dyDescent="0.25">
      <c r="A715" t="s">
        <v>36</v>
      </c>
      <c r="B715" t="s">
        <v>5718</v>
      </c>
      <c r="C715" t="s">
        <v>5719</v>
      </c>
      <c r="D715" t="s">
        <v>11</v>
      </c>
      <c r="F715" s="1" t="s">
        <v>4342</v>
      </c>
      <c r="G715" s="3">
        <f>IF(COUNTIF(UDE_Truth[Name],UDE_Found[[#This Row],[Name]])=0,0,1)</f>
        <v>1</v>
      </c>
      <c r="H715">
        <v>1</v>
      </c>
    </row>
    <row r="716" spans="1:8" x14ac:dyDescent="0.25">
      <c r="A716" t="s">
        <v>2</v>
      </c>
      <c r="B716" t="s">
        <v>5720</v>
      </c>
      <c r="C716" t="s">
        <v>5721</v>
      </c>
      <c r="D716" t="s">
        <v>11</v>
      </c>
      <c r="F716" s="1" t="s">
        <v>5416</v>
      </c>
      <c r="G716" s="3">
        <f>IF(COUNTIF(UDE_Truth[Name],UDE_Found[[#This Row],[Name]])=0,0,1)</f>
        <v>0</v>
      </c>
      <c r="H716">
        <v>1</v>
      </c>
    </row>
    <row r="717" spans="1:8" x14ac:dyDescent="0.25">
      <c r="A717" t="s">
        <v>0</v>
      </c>
      <c r="B717" t="s">
        <v>5722</v>
      </c>
      <c r="C717" t="s">
        <v>5723</v>
      </c>
      <c r="D717" t="s">
        <v>11</v>
      </c>
      <c r="F717" s="1" t="s">
        <v>4346</v>
      </c>
      <c r="G717" s="3">
        <f>IF(COUNTIF(UDE_Truth[Name],UDE_Found[[#This Row],[Name]])=0,0,1)</f>
        <v>0</v>
      </c>
      <c r="H717">
        <v>1</v>
      </c>
    </row>
    <row r="718" spans="1:8" x14ac:dyDescent="0.25">
      <c r="A718" t="s">
        <v>2</v>
      </c>
      <c r="B718" t="s">
        <v>5724</v>
      </c>
      <c r="C718" t="s">
        <v>2</v>
      </c>
      <c r="D718" t="s">
        <v>11</v>
      </c>
      <c r="F718" s="1" t="s">
        <v>4742</v>
      </c>
      <c r="G718" s="3">
        <f>IF(COUNTIF(UDE_Truth[Name],UDE_Found[[#This Row],[Name]])=0,0,1)</f>
        <v>0</v>
      </c>
      <c r="H718">
        <v>1</v>
      </c>
    </row>
    <row r="719" spans="1:8" x14ac:dyDescent="0.25">
      <c r="A719" t="s">
        <v>2</v>
      </c>
      <c r="B719" t="s">
        <v>5725</v>
      </c>
      <c r="C719" t="s">
        <v>2</v>
      </c>
      <c r="D719" t="s">
        <v>11</v>
      </c>
      <c r="F719" s="1" t="s">
        <v>5726</v>
      </c>
      <c r="G719" s="3">
        <f>IF(COUNTIF(UDE_Truth[Name],UDE_Found[[#This Row],[Name]])=0,0,1)</f>
        <v>0</v>
      </c>
      <c r="H719">
        <v>1</v>
      </c>
    </row>
    <row r="720" spans="1:8" x14ac:dyDescent="0.25">
      <c r="A720" t="s">
        <v>5727</v>
      </c>
      <c r="B720" t="s">
        <v>5728</v>
      </c>
      <c r="C720" t="s">
        <v>2</v>
      </c>
      <c r="D720" t="s">
        <v>11</v>
      </c>
      <c r="E720" s="1" t="s">
        <v>5729</v>
      </c>
      <c r="F720" s="1" t="s">
        <v>4636</v>
      </c>
      <c r="G720" s="3">
        <f>IF(COUNTIF(UDE_Truth[Name],UDE_Found[[#This Row],[Name]])=0,0,1)</f>
        <v>0</v>
      </c>
      <c r="H720">
        <v>1</v>
      </c>
    </row>
    <row r="721" spans="1:8" x14ac:dyDescent="0.25">
      <c r="A721" t="s">
        <v>2</v>
      </c>
      <c r="B721" t="s">
        <v>5730</v>
      </c>
      <c r="C721" t="s">
        <v>2</v>
      </c>
      <c r="D721" t="s">
        <v>11</v>
      </c>
      <c r="F721" s="1" t="s">
        <v>5708</v>
      </c>
      <c r="G721" s="3">
        <f>IF(COUNTIF(UDE_Truth[Name],UDE_Found[[#This Row],[Name]])=0,0,1)</f>
        <v>0</v>
      </c>
      <c r="H721">
        <v>1</v>
      </c>
    </row>
    <row r="722" spans="1:8" x14ac:dyDescent="0.25">
      <c r="A722" t="s">
        <v>2</v>
      </c>
      <c r="B722" t="s">
        <v>5731</v>
      </c>
      <c r="C722" t="s">
        <v>5732</v>
      </c>
      <c r="D722" t="s">
        <v>11</v>
      </c>
      <c r="F722" s="1" t="s">
        <v>5733</v>
      </c>
      <c r="G722" s="3">
        <f>IF(COUNTIF(UDE_Truth[Name],UDE_Found[[#This Row],[Name]])=0,0,1)</f>
        <v>0</v>
      </c>
      <c r="H722">
        <v>1</v>
      </c>
    </row>
    <row r="723" spans="1:8" x14ac:dyDescent="0.25">
      <c r="A723" t="s">
        <v>2</v>
      </c>
      <c r="B723" t="s">
        <v>5734</v>
      </c>
      <c r="C723" t="s">
        <v>5735</v>
      </c>
      <c r="D723" t="s">
        <v>11</v>
      </c>
      <c r="E723" s="1" t="s">
        <v>8136</v>
      </c>
      <c r="F723" s="1" t="s">
        <v>5477</v>
      </c>
      <c r="G723" s="3">
        <f>IF(COUNTIF(UDE_Truth[Name],UDE_Found[[#This Row],[Name]])=0,0,1)</f>
        <v>0</v>
      </c>
      <c r="H723">
        <v>1</v>
      </c>
    </row>
    <row r="724" spans="1:8" x14ac:dyDescent="0.25">
      <c r="A724" t="s">
        <v>80</v>
      </c>
      <c r="B724" t="s">
        <v>5736</v>
      </c>
      <c r="C724" t="s">
        <v>2</v>
      </c>
      <c r="D724" t="s">
        <v>11</v>
      </c>
      <c r="E724" s="1" t="s">
        <v>5737</v>
      </c>
      <c r="F724" s="1" t="s">
        <v>5738</v>
      </c>
      <c r="G724" s="3">
        <f>IF(COUNTIF(UDE_Truth[Name],UDE_Found[[#This Row],[Name]])=0,0,1)</f>
        <v>1</v>
      </c>
      <c r="H724">
        <v>1</v>
      </c>
    </row>
    <row r="725" spans="1:8" x14ac:dyDescent="0.25">
      <c r="A725" t="s">
        <v>0</v>
      </c>
      <c r="B725" t="s">
        <v>5739</v>
      </c>
      <c r="C725" t="s">
        <v>2</v>
      </c>
      <c r="D725" t="s">
        <v>11</v>
      </c>
      <c r="F725" s="1" t="s">
        <v>5740</v>
      </c>
      <c r="G725" s="3">
        <f>IF(COUNTIF(UDE_Truth[Name],UDE_Found[[#This Row],[Name]])=0,0,1)</f>
        <v>0</v>
      </c>
      <c r="H725">
        <v>1</v>
      </c>
    </row>
    <row r="726" spans="1:8" x14ac:dyDescent="0.25">
      <c r="A726" t="s">
        <v>2</v>
      </c>
      <c r="B726" t="s">
        <v>5741</v>
      </c>
      <c r="C726" t="s">
        <v>2</v>
      </c>
      <c r="D726" t="s">
        <v>11</v>
      </c>
      <c r="E726" s="1" t="s">
        <v>8137</v>
      </c>
      <c r="F726" s="1" t="s">
        <v>5584</v>
      </c>
      <c r="G726" s="3">
        <f>IF(COUNTIF(UDE_Truth[Name],UDE_Found[[#This Row],[Name]])=0,0,1)</f>
        <v>0</v>
      </c>
      <c r="H726">
        <v>1</v>
      </c>
    </row>
    <row r="727" spans="1:8" x14ac:dyDescent="0.25">
      <c r="A727" t="s">
        <v>2</v>
      </c>
      <c r="B727" t="s">
        <v>5742</v>
      </c>
      <c r="C727" t="s">
        <v>2</v>
      </c>
      <c r="D727" t="s">
        <v>11</v>
      </c>
      <c r="F727" s="1" t="s">
        <v>4667</v>
      </c>
      <c r="G727" s="3">
        <f>IF(COUNTIF(UDE_Truth[Name],UDE_Found[[#This Row],[Name]])=0,0,1)</f>
        <v>0</v>
      </c>
      <c r="H727">
        <v>1</v>
      </c>
    </row>
    <row r="728" spans="1:8" x14ac:dyDescent="0.25">
      <c r="A728" t="s">
        <v>103</v>
      </c>
      <c r="B728" t="s">
        <v>5743</v>
      </c>
      <c r="C728" t="s">
        <v>2</v>
      </c>
      <c r="D728" t="s">
        <v>11</v>
      </c>
      <c r="E728" s="1" t="s">
        <v>5744</v>
      </c>
      <c r="F728" s="1" t="s">
        <v>5745</v>
      </c>
      <c r="G728" s="3">
        <f>IF(COUNTIF(UDE_Truth[Name],UDE_Found[[#This Row],[Name]])=0,0,1)</f>
        <v>1</v>
      </c>
      <c r="H728">
        <v>1</v>
      </c>
    </row>
    <row r="729" spans="1:8" x14ac:dyDescent="0.25">
      <c r="A729" t="s">
        <v>0</v>
      </c>
      <c r="B729" t="s">
        <v>5746</v>
      </c>
      <c r="C729" t="s">
        <v>2</v>
      </c>
      <c r="D729" t="s">
        <v>11</v>
      </c>
      <c r="F729" s="1" t="s">
        <v>5155</v>
      </c>
      <c r="G729" s="3">
        <f>IF(COUNTIF(UDE_Truth[Name],UDE_Found[[#This Row],[Name]])=0,0,1)</f>
        <v>0</v>
      </c>
      <c r="H729">
        <v>1</v>
      </c>
    </row>
    <row r="730" spans="1:8" x14ac:dyDescent="0.25">
      <c r="A730" t="s">
        <v>0</v>
      </c>
      <c r="B730" t="s">
        <v>5747</v>
      </c>
      <c r="C730" t="s">
        <v>5748</v>
      </c>
      <c r="D730" t="s">
        <v>11</v>
      </c>
      <c r="E730" s="1" t="s">
        <v>5749</v>
      </c>
      <c r="F730" s="1" t="s">
        <v>5213</v>
      </c>
      <c r="G730" s="3">
        <f>IF(COUNTIF(UDE_Truth[Name],UDE_Found[[#This Row],[Name]])=0,0,1)</f>
        <v>1</v>
      </c>
      <c r="H730">
        <v>1</v>
      </c>
    </row>
    <row r="731" spans="1:8" x14ac:dyDescent="0.25">
      <c r="A731" t="s">
        <v>103</v>
      </c>
      <c r="B731" t="s">
        <v>5750</v>
      </c>
      <c r="C731" t="s">
        <v>2</v>
      </c>
      <c r="D731" t="s">
        <v>11</v>
      </c>
      <c r="E731" s="1" t="s">
        <v>8138</v>
      </c>
      <c r="F731" s="1" t="s">
        <v>5751</v>
      </c>
      <c r="G731" s="3">
        <f>IF(COUNTIF(UDE_Truth[Name],UDE_Found[[#This Row],[Name]])=0,0,1)</f>
        <v>0</v>
      </c>
      <c r="H731">
        <v>1</v>
      </c>
    </row>
    <row r="732" spans="1:8" x14ac:dyDescent="0.25">
      <c r="A732" t="s">
        <v>2</v>
      </c>
      <c r="B732" t="s">
        <v>5752</v>
      </c>
      <c r="C732" t="s">
        <v>2</v>
      </c>
      <c r="D732" t="s">
        <v>11</v>
      </c>
      <c r="F732" s="1" t="s">
        <v>4604</v>
      </c>
      <c r="G732" s="3">
        <f>IF(COUNTIF(UDE_Truth[Name],UDE_Found[[#This Row],[Name]])=0,0,1)</f>
        <v>0</v>
      </c>
      <c r="H732">
        <v>1</v>
      </c>
    </row>
    <row r="733" spans="1:8" x14ac:dyDescent="0.25">
      <c r="A733" t="s">
        <v>2</v>
      </c>
      <c r="B733" t="s">
        <v>5753</v>
      </c>
      <c r="C733" t="s">
        <v>2</v>
      </c>
      <c r="D733" t="s">
        <v>11</v>
      </c>
      <c r="F733" s="1" t="s">
        <v>4624</v>
      </c>
      <c r="G733" s="3">
        <f>IF(COUNTIF(UDE_Truth[Name],UDE_Found[[#This Row],[Name]])=0,0,1)</f>
        <v>0</v>
      </c>
      <c r="H733">
        <v>1</v>
      </c>
    </row>
    <row r="734" spans="1:8" x14ac:dyDescent="0.25">
      <c r="A734" t="s">
        <v>2</v>
      </c>
      <c r="B734" t="s">
        <v>5754</v>
      </c>
      <c r="C734" t="s">
        <v>2</v>
      </c>
      <c r="D734" t="s">
        <v>11</v>
      </c>
      <c r="F734" s="1" t="s">
        <v>5755</v>
      </c>
      <c r="G734" s="3">
        <f>IF(COUNTIF(UDE_Truth[Name],UDE_Found[[#This Row],[Name]])=0,0,1)</f>
        <v>1</v>
      </c>
      <c r="H734">
        <v>1</v>
      </c>
    </row>
    <row r="735" spans="1:8" x14ac:dyDescent="0.25">
      <c r="A735" t="s">
        <v>2</v>
      </c>
      <c r="B735" t="s">
        <v>5756</v>
      </c>
      <c r="C735" t="s">
        <v>5757</v>
      </c>
      <c r="D735" t="s">
        <v>3</v>
      </c>
      <c r="E735" s="1" t="s">
        <v>5758</v>
      </c>
      <c r="F735" s="1" t="s">
        <v>4402</v>
      </c>
      <c r="G735" s="3">
        <f>IF(COUNTIF(UDE_Truth[Name],UDE_Found[[#This Row],[Name]])=0,0,1)</f>
        <v>0</v>
      </c>
      <c r="H735">
        <v>1</v>
      </c>
    </row>
    <row r="736" spans="1:8" x14ac:dyDescent="0.25">
      <c r="A736" t="s">
        <v>80</v>
      </c>
      <c r="B736" t="s">
        <v>5759</v>
      </c>
      <c r="C736" t="s">
        <v>5760</v>
      </c>
      <c r="D736" t="s">
        <v>3</v>
      </c>
      <c r="F736" s="1" t="s">
        <v>4912</v>
      </c>
      <c r="G736" s="3">
        <f>IF(COUNTIF(UDE_Truth[Name],UDE_Found[[#This Row],[Name]])=0,0,1)</f>
        <v>1</v>
      </c>
      <c r="H736">
        <v>1</v>
      </c>
    </row>
    <row r="737" spans="1:8" x14ac:dyDescent="0.25">
      <c r="A737" t="s">
        <v>2</v>
      </c>
      <c r="B737" t="s">
        <v>5761</v>
      </c>
      <c r="C737" t="s">
        <v>5762</v>
      </c>
      <c r="D737" t="s">
        <v>11</v>
      </c>
      <c r="F737" s="1" t="s">
        <v>5763</v>
      </c>
      <c r="G737" s="3">
        <f>IF(COUNTIF(UDE_Truth[Name],UDE_Found[[#This Row],[Name]])=0,0,1)</f>
        <v>1</v>
      </c>
      <c r="H737">
        <v>1</v>
      </c>
    </row>
    <row r="738" spans="1:8" x14ac:dyDescent="0.25">
      <c r="A738" t="s">
        <v>103</v>
      </c>
      <c r="B738" t="s">
        <v>5764</v>
      </c>
      <c r="C738" t="s">
        <v>5765</v>
      </c>
      <c r="D738" t="s">
        <v>3</v>
      </c>
      <c r="F738" s="1" t="s">
        <v>5429</v>
      </c>
      <c r="G738" s="3">
        <f>IF(COUNTIF(UDE_Truth[Name],UDE_Found[[#This Row],[Name]])=0,0,1)</f>
        <v>1</v>
      </c>
      <c r="H738">
        <v>1</v>
      </c>
    </row>
    <row r="739" spans="1:8" x14ac:dyDescent="0.25">
      <c r="A739" t="s">
        <v>2</v>
      </c>
      <c r="B739" t="s">
        <v>1464</v>
      </c>
      <c r="C739" t="s">
        <v>5766</v>
      </c>
      <c r="D739" t="s">
        <v>11</v>
      </c>
      <c r="E739" s="1" t="s">
        <v>5767</v>
      </c>
      <c r="F739" s="1" t="s">
        <v>5768</v>
      </c>
      <c r="G739" s="3">
        <f>IF(COUNTIF(UDE_Truth[Name],UDE_Found[[#This Row],[Name]])=0,0,1)</f>
        <v>0</v>
      </c>
      <c r="H739">
        <v>1</v>
      </c>
    </row>
    <row r="740" spans="1:8" x14ac:dyDescent="0.25">
      <c r="A740" t="s">
        <v>80</v>
      </c>
      <c r="B740" t="s">
        <v>5769</v>
      </c>
      <c r="C740" t="s">
        <v>5770</v>
      </c>
      <c r="D740" t="s">
        <v>3</v>
      </c>
      <c r="F740" s="1" t="s">
        <v>4912</v>
      </c>
      <c r="G740" s="3">
        <f>IF(COUNTIF(UDE_Truth[Name],UDE_Found[[#This Row],[Name]])=0,0,1)</f>
        <v>1</v>
      </c>
      <c r="H740">
        <v>1</v>
      </c>
    </row>
    <row r="741" spans="1:8" x14ac:dyDescent="0.25">
      <c r="A741" t="s">
        <v>2</v>
      </c>
      <c r="B741" t="s">
        <v>5771</v>
      </c>
      <c r="C741" t="s">
        <v>2</v>
      </c>
      <c r="D741" t="s">
        <v>11</v>
      </c>
      <c r="F741" s="1" t="s">
        <v>5076</v>
      </c>
      <c r="G741" s="3">
        <f>IF(COUNTIF(UDE_Truth[Name],UDE_Found[[#This Row],[Name]])=0,0,1)</f>
        <v>0</v>
      </c>
      <c r="H741">
        <v>1</v>
      </c>
    </row>
    <row r="742" spans="1:8" x14ac:dyDescent="0.25">
      <c r="A742" t="s">
        <v>2</v>
      </c>
      <c r="B742" t="s">
        <v>5772</v>
      </c>
      <c r="C742" t="s">
        <v>2</v>
      </c>
      <c r="D742" t="s">
        <v>11</v>
      </c>
      <c r="F742" s="1" t="s">
        <v>5233</v>
      </c>
      <c r="G742" s="3">
        <f>IF(COUNTIF(UDE_Truth[Name],UDE_Found[[#This Row],[Name]])=0,0,1)</f>
        <v>0</v>
      </c>
      <c r="H742">
        <v>1</v>
      </c>
    </row>
    <row r="743" spans="1:8" x14ac:dyDescent="0.25">
      <c r="A743" t="s">
        <v>2</v>
      </c>
      <c r="B743" t="s">
        <v>5773</v>
      </c>
      <c r="C743" t="s">
        <v>5774</v>
      </c>
      <c r="D743" t="s">
        <v>3</v>
      </c>
      <c r="E743" s="1" t="s">
        <v>5775</v>
      </c>
      <c r="F743" s="1" t="s">
        <v>4552</v>
      </c>
      <c r="G743" s="3">
        <f>IF(COUNTIF(UDE_Truth[Name],UDE_Found[[#This Row],[Name]])=0,0,1)</f>
        <v>1</v>
      </c>
      <c r="H743">
        <v>1</v>
      </c>
    </row>
    <row r="744" spans="1:8" x14ac:dyDescent="0.25">
      <c r="A744" t="s">
        <v>2</v>
      </c>
      <c r="B744" t="s">
        <v>5776</v>
      </c>
      <c r="C744" t="s">
        <v>5777</v>
      </c>
      <c r="D744" t="s">
        <v>11</v>
      </c>
      <c r="E744" s="1" t="s">
        <v>5778</v>
      </c>
      <c r="F744" s="1" t="s">
        <v>4927</v>
      </c>
      <c r="G744" s="3">
        <f>IF(COUNTIF(UDE_Truth[Name],UDE_Found[[#This Row],[Name]])=0,0,1)</f>
        <v>1</v>
      </c>
      <c r="H744">
        <v>1</v>
      </c>
    </row>
    <row r="745" spans="1:8" x14ac:dyDescent="0.25">
      <c r="A745" t="s">
        <v>2</v>
      </c>
      <c r="B745" t="s">
        <v>5779</v>
      </c>
      <c r="C745" t="s">
        <v>5780</v>
      </c>
      <c r="D745" t="s">
        <v>11</v>
      </c>
      <c r="F745" s="1" t="s">
        <v>5781</v>
      </c>
      <c r="G745" s="3">
        <f>IF(COUNTIF(UDE_Truth[Name],UDE_Found[[#This Row],[Name]])=0,0,1)</f>
        <v>0</v>
      </c>
      <c r="H745">
        <v>1</v>
      </c>
    </row>
    <row r="746" spans="1:8" x14ac:dyDescent="0.25">
      <c r="A746" t="s">
        <v>80</v>
      </c>
      <c r="B746" t="s">
        <v>5782</v>
      </c>
      <c r="C746" t="s">
        <v>2</v>
      </c>
      <c r="D746" t="s">
        <v>11</v>
      </c>
      <c r="E746" s="1" t="s">
        <v>5783</v>
      </c>
      <c r="F746" s="1" t="s">
        <v>4851</v>
      </c>
      <c r="G746" s="3">
        <f>IF(COUNTIF(UDE_Truth[Name],UDE_Found[[#This Row],[Name]])=0,0,1)</f>
        <v>0</v>
      </c>
      <c r="H746">
        <v>1</v>
      </c>
    </row>
    <row r="747" spans="1:8" x14ac:dyDescent="0.25">
      <c r="A747" t="s">
        <v>2</v>
      </c>
      <c r="B747" t="s">
        <v>5784</v>
      </c>
      <c r="C747" t="s">
        <v>5785</v>
      </c>
      <c r="D747" t="s">
        <v>11</v>
      </c>
      <c r="E747" s="1" t="s">
        <v>8139</v>
      </c>
      <c r="F747" s="1" t="s">
        <v>5020</v>
      </c>
      <c r="G747" s="3">
        <f>IF(COUNTIF(UDE_Truth[Name],UDE_Found[[#This Row],[Name]])=0,0,1)</f>
        <v>1</v>
      </c>
      <c r="H747">
        <v>1</v>
      </c>
    </row>
    <row r="748" spans="1:8" x14ac:dyDescent="0.25">
      <c r="A748" t="s">
        <v>80</v>
      </c>
      <c r="B748" t="s">
        <v>5786</v>
      </c>
      <c r="C748" t="s">
        <v>5787</v>
      </c>
      <c r="D748" t="s">
        <v>11</v>
      </c>
      <c r="F748" s="1" t="s">
        <v>4788</v>
      </c>
      <c r="G748" s="3">
        <f>IF(COUNTIF(UDE_Truth[Name],UDE_Found[[#This Row],[Name]])=0,0,1)</f>
        <v>0</v>
      </c>
      <c r="H748">
        <v>1</v>
      </c>
    </row>
    <row r="749" spans="1:8" x14ac:dyDescent="0.25">
      <c r="A749" t="s">
        <v>80</v>
      </c>
      <c r="B749" t="s">
        <v>5788</v>
      </c>
      <c r="C749" t="s">
        <v>5789</v>
      </c>
      <c r="D749" t="s">
        <v>11</v>
      </c>
      <c r="F749" s="1" t="s">
        <v>5790</v>
      </c>
      <c r="G749" s="3">
        <f>IF(COUNTIF(UDE_Truth[Name],UDE_Found[[#This Row],[Name]])=0,0,1)</f>
        <v>1</v>
      </c>
      <c r="H749">
        <v>1</v>
      </c>
    </row>
    <row r="750" spans="1:8" x14ac:dyDescent="0.25">
      <c r="A750" t="s">
        <v>2</v>
      </c>
      <c r="B750" t="s">
        <v>5791</v>
      </c>
      <c r="C750" t="s">
        <v>5792</v>
      </c>
      <c r="D750" t="s">
        <v>11</v>
      </c>
      <c r="F750" s="1" t="s">
        <v>5279</v>
      </c>
      <c r="G750" s="3">
        <f>IF(COUNTIF(UDE_Truth[Name],UDE_Found[[#This Row],[Name]])=0,0,1)</f>
        <v>1</v>
      </c>
      <c r="H750">
        <v>1</v>
      </c>
    </row>
    <row r="751" spans="1:8" x14ac:dyDescent="0.25">
      <c r="A751" t="s">
        <v>36</v>
      </c>
      <c r="B751" t="s">
        <v>5793</v>
      </c>
      <c r="C751" t="s">
        <v>5792</v>
      </c>
      <c r="D751" t="s">
        <v>11</v>
      </c>
      <c r="E751" s="1" t="s">
        <v>5794</v>
      </c>
      <c r="F751" s="1" t="s">
        <v>4848</v>
      </c>
      <c r="G751" s="3">
        <f>IF(COUNTIF(UDE_Truth[Name],UDE_Found[[#This Row],[Name]])=0,0,1)</f>
        <v>1</v>
      </c>
      <c r="H751">
        <v>1</v>
      </c>
    </row>
    <row r="752" spans="1:8" x14ac:dyDescent="0.25">
      <c r="A752" t="s">
        <v>2</v>
      </c>
      <c r="B752" t="s">
        <v>5795</v>
      </c>
      <c r="C752" t="s">
        <v>2</v>
      </c>
      <c r="D752" t="s">
        <v>11</v>
      </c>
      <c r="F752" s="1" t="s">
        <v>5796</v>
      </c>
      <c r="G752" s="3">
        <f>IF(COUNTIF(UDE_Truth[Name],UDE_Found[[#This Row],[Name]])=0,0,1)</f>
        <v>0</v>
      </c>
      <c r="H752">
        <v>1</v>
      </c>
    </row>
    <row r="753" spans="1:8" x14ac:dyDescent="0.25">
      <c r="A753" t="s">
        <v>2</v>
      </c>
      <c r="B753" t="s">
        <v>5797</v>
      </c>
      <c r="C753" t="s">
        <v>2</v>
      </c>
      <c r="D753" t="s">
        <v>11</v>
      </c>
      <c r="F753" s="1" t="s">
        <v>5798</v>
      </c>
      <c r="G753" s="3">
        <f>IF(COUNTIF(UDE_Truth[Name],UDE_Found[[#This Row],[Name]])=0,0,1)</f>
        <v>0</v>
      </c>
      <c r="H753">
        <v>1</v>
      </c>
    </row>
    <row r="754" spans="1:8" x14ac:dyDescent="0.25">
      <c r="A754" t="s">
        <v>2</v>
      </c>
      <c r="B754" t="s">
        <v>5799</v>
      </c>
      <c r="C754" t="s">
        <v>5800</v>
      </c>
      <c r="D754" t="s">
        <v>11</v>
      </c>
      <c r="E754" s="1" t="s">
        <v>5801</v>
      </c>
      <c r="F754" s="1" t="s">
        <v>5009</v>
      </c>
      <c r="G754" s="3">
        <f>IF(COUNTIF(UDE_Truth[Name],UDE_Found[[#This Row],[Name]])=0,0,1)</f>
        <v>0</v>
      </c>
      <c r="H754">
        <v>1</v>
      </c>
    </row>
    <row r="755" spans="1:8" x14ac:dyDescent="0.25">
      <c r="A755" t="s">
        <v>2</v>
      </c>
      <c r="B755" t="s">
        <v>5802</v>
      </c>
      <c r="C755" t="s">
        <v>5803</v>
      </c>
      <c r="D755" t="s">
        <v>3</v>
      </c>
      <c r="E755" s="1" t="s">
        <v>5804</v>
      </c>
      <c r="F755" s="1" t="s">
        <v>5805</v>
      </c>
      <c r="G755" s="3">
        <f>IF(COUNTIF(UDE_Truth[Name],UDE_Found[[#This Row],[Name]])=0,0,1)</f>
        <v>1</v>
      </c>
      <c r="H755">
        <v>1</v>
      </c>
    </row>
    <row r="756" spans="1:8" x14ac:dyDescent="0.25">
      <c r="A756" t="s">
        <v>2</v>
      </c>
      <c r="B756" t="s">
        <v>5806</v>
      </c>
      <c r="C756" t="s">
        <v>5807</v>
      </c>
      <c r="D756" t="s">
        <v>11</v>
      </c>
      <c r="E756" s="1" t="s">
        <v>5808</v>
      </c>
      <c r="F756" s="1" t="s">
        <v>4317</v>
      </c>
      <c r="G756" s="3">
        <f>IF(COUNTIF(UDE_Truth[Name],UDE_Found[[#This Row],[Name]])=0,0,1)</f>
        <v>0</v>
      </c>
      <c r="H756">
        <v>1</v>
      </c>
    </row>
    <row r="757" spans="1:8" x14ac:dyDescent="0.25">
      <c r="A757" t="s">
        <v>4489</v>
      </c>
      <c r="B757" t="s">
        <v>5809</v>
      </c>
      <c r="C757" t="s">
        <v>2</v>
      </c>
      <c r="D757" t="s">
        <v>11</v>
      </c>
      <c r="F757" s="1" t="s">
        <v>4465</v>
      </c>
      <c r="G757" s="3">
        <f>IF(COUNTIF(UDE_Truth[Name],UDE_Found[[#This Row],[Name]])=0,0,1)</f>
        <v>1</v>
      </c>
      <c r="H757">
        <v>1</v>
      </c>
    </row>
    <row r="758" spans="1:8" x14ac:dyDescent="0.25">
      <c r="A758" t="s">
        <v>2</v>
      </c>
      <c r="B758" t="s">
        <v>5810</v>
      </c>
      <c r="C758" t="s">
        <v>5811</v>
      </c>
      <c r="D758" t="s">
        <v>11</v>
      </c>
      <c r="F758" s="1" t="s">
        <v>5279</v>
      </c>
      <c r="G758" s="3">
        <f>IF(COUNTIF(UDE_Truth[Name],UDE_Found[[#This Row],[Name]])=0,0,1)</f>
        <v>1</v>
      </c>
      <c r="H758">
        <v>1</v>
      </c>
    </row>
    <row r="759" spans="1:8" x14ac:dyDescent="0.25">
      <c r="A759" t="s">
        <v>2</v>
      </c>
      <c r="B759" t="s">
        <v>5812</v>
      </c>
      <c r="C759" t="s">
        <v>2</v>
      </c>
      <c r="D759" t="s">
        <v>11</v>
      </c>
      <c r="F759" s="1" t="s">
        <v>4709</v>
      </c>
      <c r="G759" s="3">
        <f>IF(COUNTIF(UDE_Truth[Name],UDE_Found[[#This Row],[Name]])=0,0,1)</f>
        <v>0</v>
      </c>
      <c r="H759">
        <v>1</v>
      </c>
    </row>
    <row r="760" spans="1:8" x14ac:dyDescent="0.25">
      <c r="A760" t="s">
        <v>2</v>
      </c>
      <c r="B760" t="s">
        <v>5813</v>
      </c>
      <c r="C760" t="s">
        <v>2</v>
      </c>
      <c r="D760" t="s">
        <v>11</v>
      </c>
      <c r="F760" s="1" t="s">
        <v>5369</v>
      </c>
      <c r="G760" s="3">
        <f>IF(COUNTIF(UDE_Truth[Name],UDE_Found[[#This Row],[Name]])=0,0,1)</f>
        <v>0</v>
      </c>
      <c r="H760">
        <v>1</v>
      </c>
    </row>
    <row r="761" spans="1:8" x14ac:dyDescent="0.25">
      <c r="A761" t="s">
        <v>2</v>
      </c>
      <c r="B761" t="s">
        <v>5814</v>
      </c>
      <c r="C761" t="s">
        <v>2</v>
      </c>
      <c r="D761" t="s">
        <v>11</v>
      </c>
      <c r="F761" s="1" t="s">
        <v>4292</v>
      </c>
      <c r="G761" s="3">
        <f>IF(COUNTIF(UDE_Truth[Name],UDE_Found[[#This Row],[Name]])=0,0,1)</f>
        <v>0</v>
      </c>
      <c r="H761">
        <v>1</v>
      </c>
    </row>
    <row r="762" spans="1:8" x14ac:dyDescent="0.25">
      <c r="A762" t="s">
        <v>2</v>
      </c>
      <c r="B762" t="s">
        <v>5815</v>
      </c>
      <c r="C762" t="s">
        <v>2</v>
      </c>
      <c r="D762" t="s">
        <v>11</v>
      </c>
      <c r="E762" s="1" t="s">
        <v>5816</v>
      </c>
      <c r="F762" s="1" t="s">
        <v>5817</v>
      </c>
      <c r="G762" s="3">
        <f>IF(COUNTIF(UDE_Truth[Name],UDE_Found[[#This Row],[Name]])=0,0,1)</f>
        <v>0</v>
      </c>
      <c r="H762">
        <v>1</v>
      </c>
    </row>
    <row r="763" spans="1:8" x14ac:dyDescent="0.25">
      <c r="A763" t="s">
        <v>2</v>
      </c>
      <c r="B763" t="s">
        <v>5818</v>
      </c>
      <c r="C763" t="s">
        <v>2</v>
      </c>
      <c r="D763" t="s">
        <v>11</v>
      </c>
      <c r="F763" s="1" t="s">
        <v>4632</v>
      </c>
      <c r="G763" s="3">
        <f>IF(COUNTIF(UDE_Truth[Name],UDE_Found[[#This Row],[Name]])=0,0,1)</f>
        <v>0</v>
      </c>
      <c r="H763">
        <v>1</v>
      </c>
    </row>
    <row r="764" spans="1:8" x14ac:dyDescent="0.25">
      <c r="A764" t="s">
        <v>2</v>
      </c>
      <c r="B764" t="s">
        <v>5819</v>
      </c>
      <c r="C764" t="s">
        <v>2</v>
      </c>
      <c r="D764" t="s">
        <v>11</v>
      </c>
      <c r="F764" s="1" t="s">
        <v>4982</v>
      </c>
      <c r="G764" s="3">
        <f>IF(COUNTIF(UDE_Truth[Name],UDE_Found[[#This Row],[Name]])=0,0,1)</f>
        <v>0</v>
      </c>
      <c r="H764">
        <v>1</v>
      </c>
    </row>
    <row r="765" spans="1:8" x14ac:dyDescent="0.25">
      <c r="A765" t="s">
        <v>152</v>
      </c>
      <c r="B765" t="s">
        <v>5820</v>
      </c>
      <c r="C765" t="s">
        <v>2</v>
      </c>
      <c r="D765" t="s">
        <v>11</v>
      </c>
      <c r="F765" s="1" t="s">
        <v>4606</v>
      </c>
      <c r="G765" s="3">
        <f>IF(COUNTIF(UDE_Truth[Name],UDE_Found[[#This Row],[Name]])=0,0,1)</f>
        <v>1</v>
      </c>
      <c r="H765">
        <v>1</v>
      </c>
    </row>
    <row r="766" spans="1:8" x14ac:dyDescent="0.25">
      <c r="A766" t="s">
        <v>2</v>
      </c>
      <c r="B766" t="s">
        <v>5821</v>
      </c>
      <c r="C766" t="s">
        <v>5822</v>
      </c>
      <c r="D766" t="s">
        <v>3</v>
      </c>
      <c r="F766" s="1" t="s">
        <v>4552</v>
      </c>
      <c r="G766" s="3">
        <f>IF(COUNTIF(UDE_Truth[Name],UDE_Found[[#This Row],[Name]])=0,0,1)</f>
        <v>1</v>
      </c>
      <c r="H766">
        <v>1</v>
      </c>
    </row>
    <row r="767" spans="1:8" x14ac:dyDescent="0.25">
      <c r="A767" t="s">
        <v>2</v>
      </c>
      <c r="B767" t="s">
        <v>5823</v>
      </c>
      <c r="C767" t="s">
        <v>2</v>
      </c>
      <c r="D767" t="s">
        <v>11</v>
      </c>
      <c r="E767" s="1" t="s">
        <v>5824</v>
      </c>
      <c r="F767" s="1" t="s">
        <v>5128</v>
      </c>
      <c r="G767" s="3">
        <f>IF(COUNTIF(UDE_Truth[Name],UDE_Found[[#This Row],[Name]])=0,0,1)</f>
        <v>1</v>
      </c>
      <c r="H767">
        <v>1</v>
      </c>
    </row>
    <row r="768" spans="1:8" x14ac:dyDescent="0.25">
      <c r="A768" t="s">
        <v>2</v>
      </c>
      <c r="B768" t="s">
        <v>5825</v>
      </c>
      <c r="C768" t="s">
        <v>5826</v>
      </c>
      <c r="D768" t="s">
        <v>3</v>
      </c>
      <c r="E768" s="1" t="s">
        <v>5827</v>
      </c>
      <c r="F768" s="1" t="s">
        <v>5828</v>
      </c>
      <c r="G768" s="3">
        <f>IF(COUNTIF(UDE_Truth[Name],UDE_Found[[#This Row],[Name]])=0,0,1)</f>
        <v>1</v>
      </c>
      <c r="H768">
        <v>1</v>
      </c>
    </row>
    <row r="769" spans="1:9" x14ac:dyDescent="0.25">
      <c r="A769" t="s">
        <v>2</v>
      </c>
      <c r="B769" t="s">
        <v>5829</v>
      </c>
      <c r="C769" t="s">
        <v>2</v>
      </c>
      <c r="D769" t="s">
        <v>11</v>
      </c>
      <c r="F769" s="1" t="s">
        <v>5269</v>
      </c>
      <c r="G769" s="3">
        <f>IF(COUNTIF(UDE_Truth[Name],UDE_Found[[#This Row],[Name]])=0,0,1)</f>
        <v>0</v>
      </c>
      <c r="H769">
        <v>1</v>
      </c>
    </row>
    <row r="770" spans="1:9" x14ac:dyDescent="0.25">
      <c r="A770" t="s">
        <v>2</v>
      </c>
      <c r="B770" t="s">
        <v>5830</v>
      </c>
      <c r="C770" t="s">
        <v>5831</v>
      </c>
      <c r="D770" t="s">
        <v>11</v>
      </c>
      <c r="E770" s="1" t="s">
        <v>5832</v>
      </c>
      <c r="F770" s="1" t="s">
        <v>5833</v>
      </c>
      <c r="G770" s="3">
        <f>IF(COUNTIF(UDE_Truth[Name],UDE_Found[[#This Row],[Name]])=0,0,1)</f>
        <v>0</v>
      </c>
      <c r="H770">
        <v>1</v>
      </c>
    </row>
    <row r="771" spans="1:9" x14ac:dyDescent="0.25">
      <c r="A771" t="s">
        <v>36</v>
      </c>
      <c r="B771" t="s">
        <v>5834</v>
      </c>
      <c r="C771" t="s">
        <v>5835</v>
      </c>
      <c r="D771" t="s">
        <v>11</v>
      </c>
      <c r="E771" s="1" t="s">
        <v>5836</v>
      </c>
      <c r="F771" s="1" t="s">
        <v>5837</v>
      </c>
      <c r="G771" s="3">
        <f>IF(COUNTIF(UDE_Truth[Name],UDE_Found[[#This Row],[Name]])=0,0,1)</f>
        <v>0</v>
      </c>
      <c r="H771">
        <v>1</v>
      </c>
    </row>
    <row r="772" spans="1:9" x14ac:dyDescent="0.25">
      <c r="A772" t="s">
        <v>2</v>
      </c>
      <c r="B772" t="s">
        <v>5838</v>
      </c>
      <c r="C772" t="s">
        <v>2</v>
      </c>
      <c r="D772" t="s">
        <v>3</v>
      </c>
      <c r="F772" s="1" t="s">
        <v>4819</v>
      </c>
      <c r="G772" s="3">
        <f>IF(COUNTIF(UDE_Truth[Name],UDE_Found[[#This Row],[Name]])=0,0,1)</f>
        <v>0</v>
      </c>
      <c r="H772">
        <v>1</v>
      </c>
    </row>
    <row r="773" spans="1:9" x14ac:dyDescent="0.25">
      <c r="A773" t="s">
        <v>2</v>
      </c>
      <c r="B773" t="s">
        <v>5839</v>
      </c>
      <c r="C773" t="s">
        <v>2</v>
      </c>
      <c r="D773" t="s">
        <v>11</v>
      </c>
      <c r="E773" s="1" t="s">
        <v>5840</v>
      </c>
      <c r="F773" s="1" t="s">
        <v>5841</v>
      </c>
      <c r="G773" s="3">
        <f>IF(COUNTIF(UDE_Truth[Name],UDE_Found[[#This Row],[Name]])=0,0,1)</f>
        <v>0</v>
      </c>
      <c r="H773">
        <v>1</v>
      </c>
    </row>
    <row r="774" spans="1:9" x14ac:dyDescent="0.25">
      <c r="A774" t="s">
        <v>2</v>
      </c>
      <c r="B774" t="s">
        <v>5842</v>
      </c>
      <c r="C774" t="s">
        <v>2</v>
      </c>
      <c r="D774" t="s">
        <v>11</v>
      </c>
      <c r="F774" s="1" t="s">
        <v>4685</v>
      </c>
      <c r="G774" s="3">
        <f>IF(COUNTIF(UDE_Truth[Name],UDE_Found[[#This Row],[Name]])=0,0,1)</f>
        <v>0</v>
      </c>
      <c r="H774">
        <v>1</v>
      </c>
    </row>
    <row r="775" spans="1:9" x14ac:dyDescent="0.25">
      <c r="A775" t="s">
        <v>2</v>
      </c>
      <c r="B775" t="s">
        <v>5843</v>
      </c>
      <c r="C775" t="s">
        <v>2</v>
      </c>
      <c r="D775" t="s">
        <v>11</v>
      </c>
      <c r="F775" s="1" t="s">
        <v>5715</v>
      </c>
      <c r="G775" s="3">
        <f>IF(COUNTIF(UDE_Truth[Name],UDE_Found[[#This Row],[Name]])=0,0,1)</f>
        <v>0</v>
      </c>
      <c r="H775">
        <v>0</v>
      </c>
    </row>
    <row r="776" spans="1:9" x14ac:dyDescent="0.25">
      <c r="A776" t="s">
        <v>2</v>
      </c>
      <c r="B776" t="s">
        <v>5844</v>
      </c>
      <c r="C776" t="s">
        <v>2</v>
      </c>
      <c r="D776" t="s">
        <v>11</v>
      </c>
      <c r="F776" s="1" t="s">
        <v>5845</v>
      </c>
      <c r="G776" s="3">
        <f>IF(COUNTIF(UDE_Truth[Name],UDE_Found[[#This Row],[Name]])=0,0,1)</f>
        <v>0</v>
      </c>
      <c r="H776">
        <v>1</v>
      </c>
    </row>
    <row r="777" spans="1:9" x14ac:dyDescent="0.25">
      <c r="A777" t="s">
        <v>80</v>
      </c>
      <c r="B777" t="s">
        <v>5846</v>
      </c>
      <c r="C777" t="s">
        <v>2</v>
      </c>
      <c r="D777" t="s">
        <v>11</v>
      </c>
      <c r="F777" s="1" t="s">
        <v>5155</v>
      </c>
      <c r="G777" s="3">
        <f>IF(COUNTIF(UDE_Truth[Name],UDE_Found[[#This Row],[Name]])=0,0,1)</f>
        <v>0</v>
      </c>
      <c r="H777">
        <v>1</v>
      </c>
    </row>
    <row r="778" spans="1:9" x14ac:dyDescent="0.25">
      <c r="A778" t="s">
        <v>152</v>
      </c>
      <c r="B778" t="s">
        <v>5847</v>
      </c>
      <c r="C778" t="s">
        <v>2</v>
      </c>
      <c r="D778" t="s">
        <v>11</v>
      </c>
      <c r="E778" s="1" t="s">
        <v>5848</v>
      </c>
      <c r="F778" s="1" t="s">
        <v>4525</v>
      </c>
      <c r="G778" s="3">
        <f>IF(COUNTIF(UDE_Truth[Name],UDE_Found[[#This Row],[Name]])=0,0,1)</f>
        <v>1</v>
      </c>
      <c r="H778">
        <v>1</v>
      </c>
    </row>
    <row r="779" spans="1:9" x14ac:dyDescent="0.25">
      <c r="A779" t="s">
        <v>2</v>
      </c>
      <c r="B779" t="s">
        <v>5849</v>
      </c>
      <c r="C779" t="s">
        <v>2</v>
      </c>
      <c r="D779" t="s">
        <v>11</v>
      </c>
      <c r="F779" s="1" t="s">
        <v>5850</v>
      </c>
      <c r="G779" s="3">
        <f>IF(COUNTIF(UDE_Truth[Name],UDE_Found[[#This Row],[Name]])=0,0,1)</f>
        <v>0</v>
      </c>
      <c r="H779">
        <v>0</v>
      </c>
    </row>
    <row r="780" spans="1:9" x14ac:dyDescent="0.25">
      <c r="A780" t="s">
        <v>2</v>
      </c>
      <c r="B780" t="s">
        <v>5851</v>
      </c>
      <c r="C780" t="s">
        <v>2</v>
      </c>
      <c r="D780" t="s">
        <v>11</v>
      </c>
      <c r="E780" s="1" t="s">
        <v>4995</v>
      </c>
      <c r="F780" s="1" t="s">
        <v>4995</v>
      </c>
      <c r="G780" s="3">
        <f>IF(COUNTIF(UDE_Truth[Name],UDE_Found[[#This Row],[Name]])=0,0,1)</f>
        <v>0</v>
      </c>
      <c r="H780">
        <v>0</v>
      </c>
    </row>
    <row r="781" spans="1:9" x14ac:dyDescent="0.25">
      <c r="A781" t="s">
        <v>2</v>
      </c>
      <c r="F781" s="1"/>
      <c r="I781" t="s">
        <v>8510</v>
      </c>
    </row>
    <row r="782" spans="1:9" x14ac:dyDescent="0.25">
      <c r="A782" t="s">
        <v>2</v>
      </c>
      <c r="B782" t="s">
        <v>5852</v>
      </c>
      <c r="C782" t="s">
        <v>5853</v>
      </c>
      <c r="D782" t="s">
        <v>3</v>
      </c>
      <c r="E782" s="1" t="s">
        <v>5854</v>
      </c>
      <c r="F782" s="1" t="s">
        <v>5363</v>
      </c>
      <c r="G782" s="3">
        <f>IF(COUNTIF(UDE_Truth[Name],UDE_Found[[#This Row],[Name]])=0,0,1)</f>
        <v>0</v>
      </c>
      <c r="H782">
        <v>1</v>
      </c>
    </row>
    <row r="783" spans="1:9" x14ac:dyDescent="0.25">
      <c r="A783" t="s">
        <v>2</v>
      </c>
      <c r="B783" t="s">
        <v>5855</v>
      </c>
      <c r="C783" t="s">
        <v>2</v>
      </c>
      <c r="D783" t="s">
        <v>11</v>
      </c>
      <c r="E783" s="1" t="s">
        <v>8140</v>
      </c>
      <c r="F783" s="1" t="s">
        <v>5856</v>
      </c>
      <c r="G783" s="3">
        <f>IF(COUNTIF(UDE_Truth[Name],UDE_Found[[#This Row],[Name]])=0,0,1)</f>
        <v>0</v>
      </c>
      <c r="H783">
        <v>1</v>
      </c>
    </row>
    <row r="784" spans="1:9" x14ac:dyDescent="0.25">
      <c r="A784" t="s">
        <v>36</v>
      </c>
      <c r="B784" t="s">
        <v>5857</v>
      </c>
      <c r="C784" t="s">
        <v>5858</v>
      </c>
      <c r="D784" t="s">
        <v>11</v>
      </c>
      <c r="E784" s="1" t="s">
        <v>5859</v>
      </c>
      <c r="F784" s="1" t="s">
        <v>5860</v>
      </c>
      <c r="G784" s="3">
        <f>IF(COUNTIF(UDE_Truth[Name],UDE_Found[[#This Row],[Name]])=0,0,1)</f>
        <v>1</v>
      </c>
      <c r="H784">
        <v>1</v>
      </c>
    </row>
    <row r="785" spans="1:9" x14ac:dyDescent="0.25">
      <c r="A785" t="s">
        <v>1674</v>
      </c>
      <c r="B785" t="s">
        <v>5861</v>
      </c>
      <c r="C785" t="s">
        <v>5862</v>
      </c>
      <c r="D785" t="s">
        <v>11</v>
      </c>
      <c r="E785" t="s">
        <v>5863</v>
      </c>
      <c r="F785" s="1" t="s">
        <v>4784</v>
      </c>
      <c r="G785" s="3">
        <f>IF(COUNTIF(UDE_Truth[Name],UDE_Found[[#This Row],[Name]])=0,0,1)</f>
        <v>0</v>
      </c>
      <c r="H785">
        <v>1</v>
      </c>
    </row>
    <row r="786" spans="1:9" x14ac:dyDescent="0.25">
      <c r="A786" t="s">
        <v>2</v>
      </c>
      <c r="F786" s="1"/>
      <c r="I786" t="s">
        <v>8510</v>
      </c>
    </row>
    <row r="787" spans="1:9" x14ac:dyDescent="0.25">
      <c r="A787" t="s">
        <v>2</v>
      </c>
      <c r="B787" t="s">
        <v>5865</v>
      </c>
      <c r="C787" t="s">
        <v>2</v>
      </c>
      <c r="D787" t="s">
        <v>11</v>
      </c>
      <c r="E787" s="1" t="s">
        <v>8141</v>
      </c>
      <c r="F787" s="1" t="s">
        <v>5377</v>
      </c>
      <c r="G787" s="3">
        <f>IF(COUNTIF(UDE_Truth[Name],UDE_Found[[#This Row],[Name]])=0,0,1)</f>
        <v>0</v>
      </c>
      <c r="H787">
        <v>1</v>
      </c>
    </row>
    <row r="788" spans="1:9" x14ac:dyDescent="0.25">
      <c r="A788" t="s">
        <v>2</v>
      </c>
      <c r="B788" t="s">
        <v>5866</v>
      </c>
      <c r="C788" t="s">
        <v>2</v>
      </c>
      <c r="D788" t="s">
        <v>11</v>
      </c>
      <c r="F788" s="1" t="s">
        <v>4997</v>
      </c>
      <c r="G788" s="3">
        <f>IF(COUNTIF(UDE_Truth[Name],UDE_Found[[#This Row],[Name]])=0,0,1)</f>
        <v>0</v>
      </c>
      <c r="H788">
        <v>1</v>
      </c>
    </row>
    <row r="789" spans="1:9" x14ac:dyDescent="0.25">
      <c r="A789" t="s">
        <v>80</v>
      </c>
      <c r="B789" t="s">
        <v>5867</v>
      </c>
      <c r="C789" t="s">
        <v>2</v>
      </c>
      <c r="D789" t="s">
        <v>11</v>
      </c>
      <c r="E789" s="1" t="s">
        <v>5868</v>
      </c>
      <c r="F789" s="1" t="s">
        <v>4851</v>
      </c>
      <c r="G789" s="3">
        <f>IF(COUNTIF(UDE_Truth[Name],UDE_Found[[#This Row],[Name]])=0,0,1)</f>
        <v>1</v>
      </c>
      <c r="H789">
        <v>1</v>
      </c>
    </row>
    <row r="790" spans="1:9" x14ac:dyDescent="0.25">
      <c r="A790" t="s">
        <v>2</v>
      </c>
      <c r="B790" t="s">
        <v>5869</v>
      </c>
      <c r="C790" t="s">
        <v>2</v>
      </c>
      <c r="D790" t="s">
        <v>11</v>
      </c>
      <c r="F790" s="1" t="s">
        <v>4438</v>
      </c>
      <c r="G790" s="3">
        <f>IF(COUNTIF(UDE_Truth[Name],UDE_Found[[#This Row],[Name]])=0,0,1)</f>
        <v>0</v>
      </c>
      <c r="H790">
        <v>1</v>
      </c>
    </row>
    <row r="791" spans="1:9" x14ac:dyDescent="0.25">
      <c r="A791" t="s">
        <v>2</v>
      </c>
      <c r="B791" t="s">
        <v>5870</v>
      </c>
      <c r="C791" t="s">
        <v>5871</v>
      </c>
      <c r="D791" t="s">
        <v>11</v>
      </c>
      <c r="F791" s="1" t="s">
        <v>5872</v>
      </c>
      <c r="G791" s="3">
        <f>IF(COUNTIF(UDE_Truth[Name],UDE_Found[[#This Row],[Name]])=0,0,1)</f>
        <v>0</v>
      </c>
      <c r="H791">
        <v>1</v>
      </c>
    </row>
    <row r="792" spans="1:9" x14ac:dyDescent="0.25">
      <c r="A792" t="s">
        <v>80</v>
      </c>
      <c r="B792" t="s">
        <v>5873</v>
      </c>
      <c r="C792" t="s">
        <v>2</v>
      </c>
      <c r="D792" t="s">
        <v>3</v>
      </c>
      <c r="F792" s="1" t="s">
        <v>4905</v>
      </c>
      <c r="G792" s="3">
        <f>IF(COUNTIF(UDE_Truth[Name],UDE_Found[[#This Row],[Name]])=0,0,1)</f>
        <v>1</v>
      </c>
      <c r="H792">
        <v>1</v>
      </c>
    </row>
    <row r="793" spans="1:9" x14ac:dyDescent="0.25">
      <c r="A793" t="s">
        <v>2</v>
      </c>
      <c r="B793" t="s">
        <v>5874</v>
      </c>
      <c r="C793" t="s">
        <v>2</v>
      </c>
      <c r="D793" t="s">
        <v>11</v>
      </c>
      <c r="F793" s="1" t="s">
        <v>5286</v>
      </c>
      <c r="G793" s="3">
        <f>IF(COUNTIF(UDE_Truth[Name],UDE_Found[[#This Row],[Name]])=0,0,1)</f>
        <v>1</v>
      </c>
      <c r="H793">
        <v>1</v>
      </c>
    </row>
    <row r="794" spans="1:9" x14ac:dyDescent="0.25">
      <c r="A794" t="s">
        <v>0</v>
      </c>
      <c r="B794" t="s">
        <v>5875</v>
      </c>
      <c r="C794" t="s">
        <v>5876</v>
      </c>
      <c r="D794" t="s">
        <v>11</v>
      </c>
      <c r="E794" s="1" t="s">
        <v>5877</v>
      </c>
      <c r="F794" s="1" t="s">
        <v>4727</v>
      </c>
      <c r="G794" s="3">
        <f>IF(COUNTIF(UDE_Truth[Name],UDE_Found[[#This Row],[Name]])=0,0,1)</f>
        <v>0</v>
      </c>
      <c r="H794">
        <v>1</v>
      </c>
    </row>
    <row r="795" spans="1:9" x14ac:dyDescent="0.25">
      <c r="A795" t="s">
        <v>2</v>
      </c>
      <c r="B795" t="s">
        <v>5878</v>
      </c>
      <c r="C795" t="s">
        <v>2</v>
      </c>
      <c r="D795" t="s">
        <v>11</v>
      </c>
      <c r="F795" s="1" t="s">
        <v>4344</v>
      </c>
      <c r="G795" s="3">
        <f>IF(COUNTIF(UDE_Truth[Name],UDE_Found[[#This Row],[Name]])=0,0,1)</f>
        <v>0</v>
      </c>
      <c r="H795">
        <v>1</v>
      </c>
    </row>
    <row r="796" spans="1:9" x14ac:dyDescent="0.25">
      <c r="A796" t="s">
        <v>0</v>
      </c>
      <c r="B796" t="s">
        <v>5879</v>
      </c>
      <c r="C796" t="s">
        <v>2</v>
      </c>
      <c r="D796" t="s">
        <v>11</v>
      </c>
      <c r="F796" s="1" t="s">
        <v>5880</v>
      </c>
      <c r="G796" s="3">
        <f>IF(COUNTIF(UDE_Truth[Name],UDE_Found[[#This Row],[Name]])=0,0,1)</f>
        <v>0</v>
      </c>
      <c r="H796">
        <v>1</v>
      </c>
    </row>
    <row r="797" spans="1:9" x14ac:dyDescent="0.25">
      <c r="A797" t="s">
        <v>0</v>
      </c>
      <c r="B797" t="s">
        <v>5881</v>
      </c>
      <c r="C797" t="s">
        <v>5882</v>
      </c>
      <c r="D797" t="s">
        <v>11</v>
      </c>
      <c r="F797" s="1" t="s">
        <v>5763</v>
      </c>
      <c r="G797" s="3">
        <f>IF(COUNTIF(UDE_Truth[Name],UDE_Found[[#This Row],[Name]])=0,0,1)</f>
        <v>0</v>
      </c>
      <c r="H797">
        <v>1</v>
      </c>
    </row>
    <row r="798" spans="1:9" x14ac:dyDescent="0.25">
      <c r="A798" t="s">
        <v>0</v>
      </c>
      <c r="B798" t="s">
        <v>5883</v>
      </c>
      <c r="C798" t="s">
        <v>2</v>
      </c>
      <c r="D798" t="s">
        <v>11</v>
      </c>
      <c r="E798" s="1" t="s">
        <v>5884</v>
      </c>
      <c r="F798" s="1" t="s">
        <v>4616</v>
      </c>
      <c r="G798" s="3">
        <f>IF(COUNTIF(UDE_Truth[Name],UDE_Found[[#This Row],[Name]])=0,0,1)</f>
        <v>0</v>
      </c>
      <c r="H798">
        <v>1</v>
      </c>
    </row>
    <row r="799" spans="1:9" x14ac:dyDescent="0.25">
      <c r="A799" t="s">
        <v>2</v>
      </c>
      <c r="B799" t="s">
        <v>5885</v>
      </c>
      <c r="C799" t="s">
        <v>2</v>
      </c>
      <c r="D799" t="s">
        <v>11</v>
      </c>
      <c r="F799" s="1" t="s">
        <v>4383</v>
      </c>
      <c r="G799" s="3">
        <f>IF(COUNTIF(UDE_Truth[Name],UDE_Found[[#This Row],[Name]])=0,0,1)</f>
        <v>0</v>
      </c>
      <c r="H799">
        <v>1</v>
      </c>
    </row>
    <row r="800" spans="1:9" x14ac:dyDescent="0.25">
      <c r="A800" t="s">
        <v>2</v>
      </c>
      <c r="B800" t="s">
        <v>5886</v>
      </c>
      <c r="C800" t="s">
        <v>2</v>
      </c>
      <c r="D800" t="s">
        <v>11</v>
      </c>
      <c r="F800" s="1" t="s">
        <v>5887</v>
      </c>
      <c r="G800" s="3">
        <f>IF(COUNTIF(UDE_Truth[Name],UDE_Found[[#This Row],[Name]])=0,0,1)</f>
        <v>0</v>
      </c>
      <c r="H800">
        <v>1</v>
      </c>
    </row>
    <row r="801" spans="1:9" x14ac:dyDescent="0.25">
      <c r="A801" t="s">
        <v>80</v>
      </c>
      <c r="B801" t="s">
        <v>5888</v>
      </c>
      <c r="C801" t="s">
        <v>5889</v>
      </c>
      <c r="D801" t="s">
        <v>3</v>
      </c>
      <c r="F801" s="1" t="s">
        <v>4912</v>
      </c>
      <c r="G801" s="3">
        <f>IF(COUNTIF(UDE_Truth[Name],UDE_Found[[#This Row],[Name]])=0,0,1)</f>
        <v>1</v>
      </c>
      <c r="H801">
        <v>1</v>
      </c>
    </row>
    <row r="802" spans="1:9" x14ac:dyDescent="0.25">
      <c r="A802" t="s">
        <v>2</v>
      </c>
      <c r="B802" t="s">
        <v>5890</v>
      </c>
      <c r="C802" t="s">
        <v>2</v>
      </c>
      <c r="D802" t="s">
        <v>11</v>
      </c>
      <c r="F802" s="1" t="s">
        <v>5891</v>
      </c>
      <c r="G802" s="3">
        <f>IF(COUNTIF(UDE_Truth[Name],UDE_Found[[#This Row],[Name]])=0,0,1)</f>
        <v>0</v>
      </c>
      <c r="H802">
        <v>1</v>
      </c>
    </row>
    <row r="803" spans="1:9" x14ac:dyDescent="0.25">
      <c r="A803" t="s">
        <v>191</v>
      </c>
      <c r="B803" t="s">
        <v>5892</v>
      </c>
      <c r="C803" t="s">
        <v>5893</v>
      </c>
      <c r="D803" t="s">
        <v>11</v>
      </c>
      <c r="F803" s="1" t="s">
        <v>5306</v>
      </c>
      <c r="G803" s="3">
        <f>IF(COUNTIF(UDE_Truth[Name],UDE_Found[[#This Row],[Name]])=0,0,1)</f>
        <v>1</v>
      </c>
      <c r="H803">
        <v>1</v>
      </c>
    </row>
    <row r="804" spans="1:9" x14ac:dyDescent="0.25">
      <c r="A804" t="s">
        <v>0</v>
      </c>
      <c r="B804" t="s">
        <v>5894</v>
      </c>
      <c r="C804" t="s">
        <v>2</v>
      </c>
      <c r="D804" t="s">
        <v>11</v>
      </c>
      <c r="F804" s="1" t="s">
        <v>5895</v>
      </c>
      <c r="G804" s="3">
        <f>IF(COUNTIF(UDE_Truth[Name],UDE_Found[[#This Row],[Name]])=0,0,1)</f>
        <v>0</v>
      </c>
      <c r="H804">
        <v>1</v>
      </c>
      <c r="I804" t="s">
        <v>8374</v>
      </c>
    </row>
    <row r="805" spans="1:9" x14ac:dyDescent="0.25">
      <c r="A805" t="s">
        <v>0</v>
      </c>
      <c r="B805" t="s">
        <v>5896</v>
      </c>
      <c r="C805" t="s">
        <v>2</v>
      </c>
      <c r="D805" t="s">
        <v>11</v>
      </c>
      <c r="E805" s="1" t="s">
        <v>5897</v>
      </c>
      <c r="F805" s="1" t="s">
        <v>5898</v>
      </c>
      <c r="G805" s="3">
        <f>IF(COUNTIF(UDE_Truth[Name],UDE_Found[[#This Row],[Name]])=0,0,1)</f>
        <v>1</v>
      </c>
      <c r="H805">
        <v>1</v>
      </c>
      <c r="I805" t="s">
        <v>8375</v>
      </c>
    </row>
    <row r="806" spans="1:9" x14ac:dyDescent="0.25">
      <c r="A806" t="s">
        <v>3631</v>
      </c>
      <c r="B806" t="s">
        <v>5899</v>
      </c>
      <c r="C806" t="s">
        <v>5900</v>
      </c>
      <c r="D806" t="s">
        <v>11</v>
      </c>
      <c r="E806" s="1" t="s">
        <v>5901</v>
      </c>
      <c r="F806" s="1" t="s">
        <v>5902</v>
      </c>
      <c r="G806" s="3">
        <f>IF(COUNTIF(UDE_Truth[Name],UDE_Found[[#This Row],[Name]])=0,0,1)</f>
        <v>0</v>
      </c>
      <c r="H806">
        <v>1</v>
      </c>
    </row>
    <row r="807" spans="1:9" x14ac:dyDescent="0.25">
      <c r="A807" t="s">
        <v>36</v>
      </c>
      <c r="B807" t="s">
        <v>5903</v>
      </c>
      <c r="C807" t="s">
        <v>2</v>
      </c>
      <c r="D807" t="s">
        <v>11</v>
      </c>
      <c r="F807" s="1" t="s">
        <v>4636</v>
      </c>
      <c r="G807" s="3">
        <f>IF(COUNTIF(UDE_Truth[Name],UDE_Found[[#This Row],[Name]])=0,0,1)</f>
        <v>0</v>
      </c>
      <c r="H807">
        <v>1</v>
      </c>
    </row>
    <row r="808" spans="1:9" x14ac:dyDescent="0.25">
      <c r="A808" t="s">
        <v>2</v>
      </c>
      <c r="B808" t="s">
        <v>5904</v>
      </c>
      <c r="C808" t="s">
        <v>2</v>
      </c>
      <c r="D808" t="s">
        <v>11</v>
      </c>
      <c r="F808" s="1" t="s">
        <v>4903</v>
      </c>
      <c r="G808" s="3">
        <f>IF(COUNTIF(UDE_Truth[Name],UDE_Found[[#This Row],[Name]])=0,0,1)</f>
        <v>0</v>
      </c>
      <c r="H808">
        <v>1</v>
      </c>
      <c r="I808" t="s">
        <v>8370</v>
      </c>
    </row>
    <row r="809" spans="1:9" x14ac:dyDescent="0.25">
      <c r="A809" t="s">
        <v>2</v>
      </c>
      <c r="B809" t="s">
        <v>5905</v>
      </c>
      <c r="C809" t="s">
        <v>2</v>
      </c>
      <c r="D809" t="s">
        <v>11</v>
      </c>
      <c r="F809" s="1" t="s">
        <v>5591</v>
      </c>
      <c r="G809" s="3">
        <f>IF(COUNTIF(UDE_Truth[Name],UDE_Found[[#This Row],[Name]])=0,0,1)</f>
        <v>1</v>
      </c>
      <c r="H809">
        <v>1</v>
      </c>
    </row>
    <row r="810" spans="1:9" x14ac:dyDescent="0.25">
      <c r="A810" t="s">
        <v>2</v>
      </c>
      <c r="B810" t="s">
        <v>5906</v>
      </c>
      <c r="C810" t="s">
        <v>5907</v>
      </c>
      <c r="D810" t="s">
        <v>11</v>
      </c>
      <c r="F810" s="1" t="s">
        <v>4297</v>
      </c>
      <c r="G810" s="3">
        <f>IF(COUNTIF(UDE_Truth[Name],UDE_Found[[#This Row],[Name]])=0,0,1)</f>
        <v>0</v>
      </c>
      <c r="H810">
        <v>1</v>
      </c>
    </row>
    <row r="811" spans="1:9" x14ac:dyDescent="0.25">
      <c r="A811" t="s">
        <v>2</v>
      </c>
      <c r="B811" t="s">
        <v>5908</v>
      </c>
      <c r="C811" t="s">
        <v>2</v>
      </c>
      <c r="D811" t="s">
        <v>11</v>
      </c>
      <c r="F811" s="1" t="s">
        <v>5909</v>
      </c>
      <c r="G811" s="3">
        <f>IF(COUNTIF(UDE_Truth[Name],UDE_Found[[#This Row],[Name]])=0,0,1)</f>
        <v>0</v>
      </c>
      <c r="H811">
        <v>1</v>
      </c>
    </row>
    <row r="812" spans="1:9" x14ac:dyDescent="0.25">
      <c r="A812" t="s">
        <v>2</v>
      </c>
      <c r="B812" t="s">
        <v>5910</v>
      </c>
      <c r="C812" t="s">
        <v>5911</v>
      </c>
      <c r="D812" t="s">
        <v>3</v>
      </c>
      <c r="E812" s="1" t="s">
        <v>5912</v>
      </c>
      <c r="F812" s="1" t="s">
        <v>5275</v>
      </c>
      <c r="G812" s="3">
        <f>IF(COUNTIF(UDE_Truth[Name],UDE_Found[[#This Row],[Name]])=0,0,1)</f>
        <v>0</v>
      </c>
      <c r="H812">
        <v>1</v>
      </c>
    </row>
    <row r="813" spans="1:9" x14ac:dyDescent="0.25">
      <c r="A813" t="s">
        <v>2</v>
      </c>
      <c r="B813" t="s">
        <v>5913</v>
      </c>
      <c r="C813" t="s">
        <v>2</v>
      </c>
      <c r="D813" t="s">
        <v>11</v>
      </c>
      <c r="F813" s="1" t="s">
        <v>4655</v>
      </c>
      <c r="G813" s="3">
        <f>IF(COUNTIF(UDE_Truth[Name],UDE_Found[[#This Row],[Name]])=0,0,1)</f>
        <v>0</v>
      </c>
      <c r="H813">
        <v>1</v>
      </c>
    </row>
    <row r="814" spans="1:9" x14ac:dyDescent="0.25">
      <c r="A814" t="s">
        <v>80</v>
      </c>
      <c r="B814" t="s">
        <v>5914</v>
      </c>
      <c r="C814" t="s">
        <v>2</v>
      </c>
      <c r="D814" t="s">
        <v>11</v>
      </c>
      <c r="F814" s="1" t="s">
        <v>5915</v>
      </c>
      <c r="G814" s="3">
        <f>IF(COUNTIF(UDE_Truth[Name],UDE_Found[[#This Row],[Name]])=0,0,1)</f>
        <v>0</v>
      </c>
      <c r="H814">
        <v>1</v>
      </c>
    </row>
    <row r="815" spans="1:9" x14ac:dyDescent="0.25">
      <c r="A815" t="s">
        <v>2</v>
      </c>
      <c r="B815" t="s">
        <v>5916</v>
      </c>
      <c r="C815" t="s">
        <v>2</v>
      </c>
      <c r="D815" t="s">
        <v>11</v>
      </c>
      <c r="F815" s="1" t="s">
        <v>4442</v>
      </c>
      <c r="G815" s="3">
        <f>IF(COUNTIF(UDE_Truth[Name],UDE_Found[[#This Row],[Name]])=0,0,1)</f>
        <v>0</v>
      </c>
      <c r="H815">
        <v>1</v>
      </c>
    </row>
    <row r="816" spans="1:9" x14ac:dyDescent="0.25">
      <c r="A816" t="s">
        <v>0</v>
      </c>
      <c r="B816" t="s">
        <v>5917</v>
      </c>
      <c r="C816" t="s">
        <v>5918</v>
      </c>
      <c r="D816" t="s">
        <v>11</v>
      </c>
      <c r="F816" s="1" t="s">
        <v>4302</v>
      </c>
      <c r="G816" s="3">
        <f>IF(COUNTIF(UDE_Truth[Name],UDE_Found[[#This Row],[Name]])=0,0,1)</f>
        <v>0</v>
      </c>
      <c r="H816">
        <v>1</v>
      </c>
    </row>
    <row r="817" spans="1:9" x14ac:dyDescent="0.25">
      <c r="A817" t="s">
        <v>2</v>
      </c>
      <c r="B817" t="s">
        <v>5919</v>
      </c>
      <c r="C817" t="s">
        <v>2</v>
      </c>
      <c r="D817" t="s">
        <v>11</v>
      </c>
      <c r="F817" s="1" t="s">
        <v>4309</v>
      </c>
      <c r="G817" s="3">
        <f>IF(COUNTIF(UDE_Truth[Name],UDE_Found[[#This Row],[Name]])=0,0,1)</f>
        <v>0</v>
      </c>
      <c r="H817">
        <v>1</v>
      </c>
    </row>
    <row r="818" spans="1:9" x14ac:dyDescent="0.25">
      <c r="A818" t="s">
        <v>2132</v>
      </c>
      <c r="B818" t="s">
        <v>5920</v>
      </c>
      <c r="C818" t="s">
        <v>5921</v>
      </c>
      <c r="D818" t="s">
        <v>3</v>
      </c>
      <c r="F818" s="1" t="s">
        <v>4538</v>
      </c>
      <c r="G818" s="3">
        <f>IF(COUNTIF(UDE_Truth[Name],UDE_Found[[#This Row],[Name]])=0,0,1)</f>
        <v>0</v>
      </c>
      <c r="H818">
        <v>0</v>
      </c>
    </row>
    <row r="819" spans="1:9" x14ac:dyDescent="0.25">
      <c r="A819" t="s">
        <v>2</v>
      </c>
      <c r="B819" t="s">
        <v>5922</v>
      </c>
      <c r="C819" t="s">
        <v>2</v>
      </c>
      <c r="D819" t="s">
        <v>11</v>
      </c>
      <c r="F819" s="1" t="s">
        <v>5923</v>
      </c>
      <c r="G819" s="3">
        <f>IF(COUNTIF(UDE_Truth[Name],UDE_Found[[#This Row],[Name]])=0,0,1)</f>
        <v>0</v>
      </c>
      <c r="H819">
        <v>0</v>
      </c>
    </row>
    <row r="820" spans="1:9" x14ac:dyDescent="0.25">
      <c r="A820" t="s">
        <v>2</v>
      </c>
      <c r="B820" t="s">
        <v>5924</v>
      </c>
      <c r="C820" t="s">
        <v>2</v>
      </c>
      <c r="D820" t="s">
        <v>11</v>
      </c>
      <c r="F820" s="1" t="s">
        <v>5925</v>
      </c>
      <c r="G820" s="3">
        <f>IF(COUNTIF(UDE_Truth[Name],UDE_Found[[#This Row],[Name]])=0,0,1)</f>
        <v>0</v>
      </c>
      <c r="H820">
        <v>0</v>
      </c>
    </row>
    <row r="821" spans="1:9" x14ac:dyDescent="0.25">
      <c r="A821" t="s">
        <v>2</v>
      </c>
      <c r="B821" t="s">
        <v>5926</v>
      </c>
      <c r="C821" t="s">
        <v>2</v>
      </c>
      <c r="D821" t="s">
        <v>11</v>
      </c>
      <c r="F821" s="1" t="s">
        <v>5927</v>
      </c>
      <c r="G821" s="3">
        <f>IF(COUNTIF(UDE_Truth[Name],UDE_Found[[#This Row],[Name]])=0,0,1)</f>
        <v>0</v>
      </c>
      <c r="H821">
        <v>0</v>
      </c>
    </row>
    <row r="822" spans="1:9" x14ac:dyDescent="0.25">
      <c r="A822" t="s">
        <v>2</v>
      </c>
      <c r="B822" t="s">
        <v>5928</v>
      </c>
      <c r="C822" t="s">
        <v>2</v>
      </c>
      <c r="D822" t="s">
        <v>11</v>
      </c>
      <c r="E822" s="1" t="s">
        <v>5929</v>
      </c>
      <c r="F822" s="1" t="s">
        <v>5864</v>
      </c>
      <c r="G822" s="3">
        <f>IF(COUNTIF(UDE_Truth[Name],UDE_Found[[#This Row],[Name]])=0,0,1)</f>
        <v>0</v>
      </c>
      <c r="H822">
        <v>0</v>
      </c>
    </row>
    <row r="823" spans="1:9" x14ac:dyDescent="0.25">
      <c r="A823" t="s">
        <v>1487</v>
      </c>
      <c r="B823" t="s">
        <v>5930</v>
      </c>
      <c r="C823" t="s">
        <v>2</v>
      </c>
      <c r="D823" t="s">
        <v>11</v>
      </c>
      <c r="E823" s="1" t="s">
        <v>5931</v>
      </c>
      <c r="F823" s="1" t="s">
        <v>5932</v>
      </c>
      <c r="G823" s="3">
        <f>IF(COUNTIF(UDE_Truth[Name],UDE_Found[[#This Row],[Name]])=0,0,1)</f>
        <v>1</v>
      </c>
      <c r="H823">
        <v>1</v>
      </c>
    </row>
    <row r="824" spans="1:9" x14ac:dyDescent="0.25">
      <c r="A824" t="s">
        <v>474</v>
      </c>
      <c r="B824" t="s">
        <v>5933</v>
      </c>
      <c r="C824" t="s">
        <v>2</v>
      </c>
      <c r="D824" t="s">
        <v>11</v>
      </c>
      <c r="E824" s="1" t="s">
        <v>5934</v>
      </c>
      <c r="F824" s="1" t="s">
        <v>5527</v>
      </c>
      <c r="G824" s="3">
        <f>IF(COUNTIF(UDE_Truth[Name],UDE_Found[[#This Row],[Name]])=0,0,1)</f>
        <v>0</v>
      </c>
      <c r="H824">
        <v>1</v>
      </c>
    </row>
    <row r="825" spans="1:9" x14ac:dyDescent="0.25">
      <c r="A825" t="s">
        <v>2</v>
      </c>
      <c r="B825" t="s">
        <v>5935</v>
      </c>
      <c r="C825" t="s">
        <v>2</v>
      </c>
      <c r="D825" t="s">
        <v>11</v>
      </c>
      <c r="E825" s="1" t="s">
        <v>5936</v>
      </c>
      <c r="F825" s="1" t="s">
        <v>4478</v>
      </c>
      <c r="G825" s="3">
        <f>IF(COUNTIF(UDE_Truth[Name],UDE_Found[[#This Row],[Name]])=0,0,1)</f>
        <v>0</v>
      </c>
      <c r="H825">
        <v>1</v>
      </c>
      <c r="I825" t="s">
        <v>8309</v>
      </c>
    </row>
    <row r="826" spans="1:9" x14ac:dyDescent="0.25">
      <c r="A826" t="s">
        <v>0</v>
      </c>
      <c r="B826" t="s">
        <v>5937</v>
      </c>
      <c r="C826" t="s">
        <v>2</v>
      </c>
      <c r="D826" t="s">
        <v>11</v>
      </c>
      <c r="F826" s="1" t="s">
        <v>4284</v>
      </c>
      <c r="G826" s="3">
        <f>IF(COUNTIF(UDE_Truth[Name],UDE_Found[[#This Row],[Name]])=0,0,1)</f>
        <v>0</v>
      </c>
      <c r="H826">
        <v>1</v>
      </c>
      <c r="I826" t="s">
        <v>8309</v>
      </c>
    </row>
    <row r="827" spans="1:9" x14ac:dyDescent="0.25">
      <c r="A827" t="s">
        <v>152</v>
      </c>
      <c r="B827" t="s">
        <v>5938</v>
      </c>
      <c r="C827" t="s">
        <v>5939</v>
      </c>
      <c r="D827" t="s">
        <v>3</v>
      </c>
      <c r="F827" s="1" t="s">
        <v>4538</v>
      </c>
      <c r="G827" s="3">
        <f>IF(COUNTIF(UDE_Truth[Name],UDE_Found[[#This Row],[Name]])=0,0,1)</f>
        <v>0</v>
      </c>
      <c r="H827">
        <v>0</v>
      </c>
      <c r="I827" t="s">
        <v>8376</v>
      </c>
    </row>
    <row r="828" spans="1:9" x14ac:dyDescent="0.25">
      <c r="A828" t="s">
        <v>0</v>
      </c>
      <c r="B828" t="s">
        <v>5940</v>
      </c>
      <c r="C828" t="s">
        <v>5941</v>
      </c>
      <c r="D828" t="s">
        <v>3</v>
      </c>
      <c r="E828" s="1" t="s">
        <v>5942</v>
      </c>
      <c r="F828" s="1" t="s">
        <v>5943</v>
      </c>
      <c r="G828" s="3">
        <f>IF(COUNTIF(UDE_Truth[Name],UDE_Found[[#This Row],[Name]])=0,0,1)</f>
        <v>0</v>
      </c>
      <c r="H828">
        <v>1</v>
      </c>
    </row>
    <row r="829" spans="1:9" x14ac:dyDescent="0.25">
      <c r="A829" t="s">
        <v>0</v>
      </c>
      <c r="B829" t="s">
        <v>5944</v>
      </c>
      <c r="C829" t="s">
        <v>2</v>
      </c>
      <c r="D829" t="s">
        <v>11</v>
      </c>
      <c r="F829" s="1" t="s">
        <v>5945</v>
      </c>
      <c r="G829" s="3">
        <f>IF(COUNTIF(UDE_Truth[Name],UDE_Found[[#This Row],[Name]])=0,0,1)</f>
        <v>0</v>
      </c>
      <c r="H829">
        <v>1</v>
      </c>
    </row>
    <row r="830" spans="1:9" x14ac:dyDescent="0.25">
      <c r="A830" t="s">
        <v>2</v>
      </c>
      <c r="B830" t="s">
        <v>5946</v>
      </c>
      <c r="C830" t="s">
        <v>2</v>
      </c>
      <c r="D830" t="s">
        <v>11</v>
      </c>
      <c r="F830" s="1" t="s">
        <v>5947</v>
      </c>
      <c r="G830" s="3">
        <f>IF(COUNTIF(UDE_Truth[Name],UDE_Found[[#This Row],[Name]])=0,0,1)</f>
        <v>0</v>
      </c>
      <c r="H830">
        <v>0</v>
      </c>
    </row>
    <row r="831" spans="1:9" x14ac:dyDescent="0.25">
      <c r="A831" t="s">
        <v>2</v>
      </c>
      <c r="B831" t="s">
        <v>5948</v>
      </c>
      <c r="C831" t="s">
        <v>2</v>
      </c>
      <c r="D831" t="s">
        <v>11</v>
      </c>
      <c r="F831" s="1" t="s">
        <v>4794</v>
      </c>
      <c r="G831" s="3">
        <f>IF(COUNTIF(UDE_Truth[Name],UDE_Found[[#This Row],[Name]])=0,0,1)</f>
        <v>0</v>
      </c>
      <c r="H831">
        <v>0</v>
      </c>
    </row>
    <row r="832" spans="1:9" x14ac:dyDescent="0.25">
      <c r="A832" t="s">
        <v>2</v>
      </c>
      <c r="B832" t="s">
        <v>5949</v>
      </c>
      <c r="C832" t="s">
        <v>2</v>
      </c>
      <c r="D832" t="s">
        <v>11</v>
      </c>
      <c r="F832" s="1" t="s">
        <v>5649</v>
      </c>
      <c r="G832" s="3">
        <f>IF(COUNTIF(UDE_Truth[Name],UDE_Found[[#This Row],[Name]])=0,0,1)</f>
        <v>0</v>
      </c>
      <c r="H832">
        <v>0</v>
      </c>
    </row>
    <row r="833" spans="1:9" x14ac:dyDescent="0.25">
      <c r="A833" t="s">
        <v>2</v>
      </c>
      <c r="B833" t="s">
        <v>5950</v>
      </c>
      <c r="C833" t="s">
        <v>5951</v>
      </c>
      <c r="D833" t="s">
        <v>11</v>
      </c>
      <c r="F833" s="1" t="s">
        <v>4884</v>
      </c>
      <c r="G833" s="3">
        <f>IF(COUNTIF(UDE_Truth[Name],UDE_Found[[#This Row],[Name]])=0,0,1)</f>
        <v>0</v>
      </c>
      <c r="H833">
        <v>1</v>
      </c>
    </row>
    <row r="834" spans="1:9" x14ac:dyDescent="0.25">
      <c r="A834" t="s">
        <v>2</v>
      </c>
      <c r="B834" t="s">
        <v>5952</v>
      </c>
      <c r="C834" t="s">
        <v>2</v>
      </c>
      <c r="D834" t="s">
        <v>11</v>
      </c>
      <c r="F834" s="1" t="s">
        <v>4302</v>
      </c>
      <c r="G834" s="3">
        <f>IF(COUNTIF(UDE_Truth[Name],UDE_Found[[#This Row],[Name]])=0,0,1)</f>
        <v>0</v>
      </c>
      <c r="H834">
        <v>1</v>
      </c>
    </row>
    <row r="835" spans="1:9" x14ac:dyDescent="0.25">
      <c r="A835" t="s">
        <v>0</v>
      </c>
      <c r="B835" t="s">
        <v>5953</v>
      </c>
      <c r="C835" t="s">
        <v>5954</v>
      </c>
      <c r="D835" t="s">
        <v>3</v>
      </c>
      <c r="E835" s="1" t="s">
        <v>5955</v>
      </c>
      <c r="F835" s="1" t="s">
        <v>4390</v>
      </c>
      <c r="G835" s="3">
        <f>IF(COUNTIF(UDE_Truth[Name],UDE_Found[[#This Row],[Name]])=0,0,1)</f>
        <v>0</v>
      </c>
      <c r="H835">
        <v>1</v>
      </c>
    </row>
    <row r="836" spans="1:9" x14ac:dyDescent="0.25">
      <c r="A836" t="s">
        <v>103</v>
      </c>
      <c r="B836" t="s">
        <v>5956</v>
      </c>
      <c r="C836" t="s">
        <v>5957</v>
      </c>
      <c r="D836" t="s">
        <v>3</v>
      </c>
      <c r="E836" s="1" t="s">
        <v>5958</v>
      </c>
      <c r="F836" s="1" t="s">
        <v>4509</v>
      </c>
      <c r="G836" s="3">
        <f>IF(COUNTIF(UDE_Truth[Name],UDE_Found[[#This Row],[Name]])=0,0,1)</f>
        <v>1</v>
      </c>
      <c r="H836">
        <v>1</v>
      </c>
    </row>
    <row r="837" spans="1:9" x14ac:dyDescent="0.25">
      <c r="A837" t="s">
        <v>519</v>
      </c>
      <c r="B837" t="s">
        <v>5959</v>
      </c>
      <c r="C837" t="s">
        <v>2</v>
      </c>
      <c r="D837" t="s">
        <v>11</v>
      </c>
      <c r="E837" s="1" t="s">
        <v>5960</v>
      </c>
      <c r="F837" s="1" t="s">
        <v>4307</v>
      </c>
      <c r="G837" s="3">
        <f>IF(COUNTIF(UDE_Truth[Name],UDE_Found[[#This Row],[Name]])=0,0,1)</f>
        <v>0</v>
      </c>
      <c r="H837">
        <v>1</v>
      </c>
    </row>
    <row r="838" spans="1:9" x14ac:dyDescent="0.25">
      <c r="A838" t="s">
        <v>2</v>
      </c>
      <c r="B838" t="s">
        <v>5961</v>
      </c>
      <c r="C838" t="s">
        <v>5962</v>
      </c>
      <c r="D838" t="s">
        <v>11</v>
      </c>
      <c r="E838" s="1" t="s">
        <v>8142</v>
      </c>
      <c r="F838" s="1" t="s">
        <v>4701</v>
      </c>
      <c r="G838" s="3">
        <f>IF(COUNTIF(UDE_Truth[Name],UDE_Found[[#This Row],[Name]])=0,0,1)</f>
        <v>0</v>
      </c>
      <c r="H838">
        <v>1</v>
      </c>
    </row>
    <row r="839" spans="1:9" x14ac:dyDescent="0.25">
      <c r="A839" t="s">
        <v>2</v>
      </c>
      <c r="B839" t="s">
        <v>5963</v>
      </c>
      <c r="C839" t="s">
        <v>5964</v>
      </c>
      <c r="D839" t="s">
        <v>3</v>
      </c>
      <c r="E839" s="1" t="s">
        <v>5965</v>
      </c>
      <c r="F839" s="1" t="s">
        <v>4623</v>
      </c>
      <c r="G839" s="3">
        <f>IF(COUNTIF(UDE_Truth[Name],UDE_Found[[#This Row],[Name]])=0,0,1)</f>
        <v>1</v>
      </c>
      <c r="H839">
        <v>1</v>
      </c>
    </row>
    <row r="840" spans="1:9" x14ac:dyDescent="0.25">
      <c r="A840" t="s">
        <v>2</v>
      </c>
      <c r="B840" t="s">
        <v>5966</v>
      </c>
      <c r="C840" t="s">
        <v>5967</v>
      </c>
      <c r="D840" t="s">
        <v>11</v>
      </c>
      <c r="E840" s="1" t="s">
        <v>5968</v>
      </c>
      <c r="F840" s="1" t="s">
        <v>4317</v>
      </c>
      <c r="G840" s="3">
        <f>IF(COUNTIF(UDE_Truth[Name],UDE_Found[[#This Row],[Name]])=0,0,1)</f>
        <v>0</v>
      </c>
      <c r="H840">
        <v>1</v>
      </c>
    </row>
    <row r="841" spans="1:9" x14ac:dyDescent="0.25">
      <c r="A841" t="s">
        <v>2</v>
      </c>
      <c r="B841" t="s">
        <v>5969</v>
      </c>
      <c r="C841" t="s">
        <v>2</v>
      </c>
      <c r="D841" t="s">
        <v>11</v>
      </c>
      <c r="E841" s="1" t="s">
        <v>5970</v>
      </c>
      <c r="F841" s="1" t="s">
        <v>4650</v>
      </c>
      <c r="G841" s="3">
        <f>IF(COUNTIF(UDE_Truth[Name],UDE_Found[[#This Row],[Name]])=0,0,1)</f>
        <v>1</v>
      </c>
      <c r="H841">
        <v>1</v>
      </c>
    </row>
    <row r="842" spans="1:9" x14ac:dyDescent="0.25">
      <c r="A842" t="s">
        <v>2</v>
      </c>
      <c r="B842" t="s">
        <v>5971</v>
      </c>
      <c r="C842" t="s">
        <v>2</v>
      </c>
      <c r="D842" t="s">
        <v>11</v>
      </c>
      <c r="F842" s="1" t="s">
        <v>4606</v>
      </c>
      <c r="G842" s="3">
        <f>IF(COUNTIF(UDE_Truth[Name],UDE_Found[[#This Row],[Name]])=0,0,1)</f>
        <v>0</v>
      </c>
      <c r="H842">
        <v>1</v>
      </c>
    </row>
    <row r="843" spans="1:9" x14ac:dyDescent="0.25">
      <c r="A843" t="s">
        <v>2</v>
      </c>
      <c r="B843" t="s">
        <v>1689</v>
      </c>
      <c r="C843" t="s">
        <v>5972</v>
      </c>
      <c r="D843" t="s">
        <v>11</v>
      </c>
      <c r="F843" s="1" t="s">
        <v>4449</v>
      </c>
      <c r="G843" s="3">
        <f>IF(COUNTIF(UDE_Truth[Name],UDE_Found[[#This Row],[Name]])=0,0,1)</f>
        <v>0</v>
      </c>
      <c r="H843">
        <v>1</v>
      </c>
    </row>
    <row r="844" spans="1:9" x14ac:dyDescent="0.25">
      <c r="A844" t="s">
        <v>2</v>
      </c>
      <c r="B844" t="s">
        <v>5973</v>
      </c>
      <c r="C844" t="s">
        <v>5974</v>
      </c>
      <c r="D844" t="s">
        <v>11</v>
      </c>
      <c r="E844" s="1" t="s">
        <v>5975</v>
      </c>
      <c r="F844" s="1" t="s">
        <v>4449</v>
      </c>
      <c r="G844" s="3">
        <f>IF(COUNTIF(UDE_Truth[Name],UDE_Found[[#This Row],[Name]])=0,0,1)</f>
        <v>1</v>
      </c>
      <c r="H844">
        <v>1</v>
      </c>
    </row>
    <row r="845" spans="1:9" x14ac:dyDescent="0.25">
      <c r="A845" t="s">
        <v>2</v>
      </c>
      <c r="B845" t="s">
        <v>5976</v>
      </c>
      <c r="C845" t="s">
        <v>2</v>
      </c>
      <c r="D845" t="s">
        <v>11</v>
      </c>
      <c r="F845" s="1" t="s">
        <v>4580</v>
      </c>
      <c r="G845" s="3">
        <f>IF(COUNTIF(UDE_Truth[Name],UDE_Found[[#This Row],[Name]])=0,0,1)</f>
        <v>0</v>
      </c>
      <c r="H845">
        <v>1</v>
      </c>
    </row>
    <row r="846" spans="1:9" x14ac:dyDescent="0.25">
      <c r="A846" t="s">
        <v>2</v>
      </c>
      <c r="B846" t="s">
        <v>5977</v>
      </c>
      <c r="C846" t="s">
        <v>2</v>
      </c>
      <c r="D846" t="s">
        <v>11</v>
      </c>
      <c r="E846" s="1" t="s">
        <v>8143</v>
      </c>
      <c r="F846" s="1" t="s">
        <v>4701</v>
      </c>
      <c r="G846" s="3">
        <f>IF(COUNTIF(UDE_Truth[Name],UDE_Found[[#This Row],[Name]])=0,0,1)</f>
        <v>0</v>
      </c>
      <c r="H846">
        <v>1</v>
      </c>
    </row>
    <row r="847" spans="1:9" x14ac:dyDescent="0.25">
      <c r="A847" t="s">
        <v>2</v>
      </c>
      <c r="B847" t="s">
        <v>5978</v>
      </c>
      <c r="C847" t="s">
        <v>2</v>
      </c>
      <c r="D847" t="s">
        <v>11</v>
      </c>
      <c r="E847" s="1" t="s">
        <v>5979</v>
      </c>
      <c r="F847" s="1" t="s">
        <v>4683</v>
      </c>
      <c r="G847" s="3">
        <f>IF(COUNTIF(UDE_Truth[Name],UDE_Found[[#This Row],[Name]])=0,0,1)</f>
        <v>0</v>
      </c>
      <c r="H847">
        <v>0</v>
      </c>
      <c r="I847" t="s">
        <v>8377</v>
      </c>
    </row>
    <row r="848" spans="1:9" x14ac:dyDescent="0.25">
      <c r="A848" t="s">
        <v>80</v>
      </c>
      <c r="B848" t="s">
        <v>5980</v>
      </c>
      <c r="C848" t="s">
        <v>2</v>
      </c>
      <c r="D848" t="s">
        <v>11</v>
      </c>
      <c r="E848" s="1" t="s">
        <v>5981</v>
      </c>
      <c r="F848" s="1" t="s">
        <v>5981</v>
      </c>
      <c r="G848" s="3">
        <f>IF(COUNTIF(UDE_Truth[Name],UDE_Found[[#This Row],[Name]])=0,0,1)</f>
        <v>1</v>
      </c>
      <c r="H848">
        <v>1</v>
      </c>
    </row>
    <row r="849" spans="1:9" x14ac:dyDescent="0.25">
      <c r="A849" t="s">
        <v>2</v>
      </c>
      <c r="B849" t="s">
        <v>5982</v>
      </c>
      <c r="C849" t="s">
        <v>5983</v>
      </c>
      <c r="D849" t="s">
        <v>11</v>
      </c>
      <c r="E849" s="1" t="s">
        <v>5984</v>
      </c>
      <c r="F849" s="1" t="s">
        <v>5020</v>
      </c>
      <c r="G849" s="3">
        <f>IF(COUNTIF(UDE_Truth[Name],UDE_Found[[#This Row],[Name]])=0,0,1)</f>
        <v>1</v>
      </c>
      <c r="H849">
        <v>1</v>
      </c>
    </row>
    <row r="850" spans="1:9" x14ac:dyDescent="0.25">
      <c r="A850" t="s">
        <v>0</v>
      </c>
      <c r="B850" t="s">
        <v>3980</v>
      </c>
      <c r="C850" t="s">
        <v>5985</v>
      </c>
      <c r="D850" t="s">
        <v>11</v>
      </c>
      <c r="E850" s="1" t="s">
        <v>5986</v>
      </c>
      <c r="F850" s="1" t="s">
        <v>5987</v>
      </c>
      <c r="G850" s="3">
        <f>IF(COUNTIF(UDE_Truth[Name],UDE_Found[[#This Row],[Name]])=0,0,1)</f>
        <v>1</v>
      </c>
      <c r="H850">
        <v>1</v>
      </c>
    </row>
    <row r="851" spans="1:9" x14ac:dyDescent="0.25">
      <c r="A851" t="s">
        <v>2</v>
      </c>
      <c r="B851" t="s">
        <v>5988</v>
      </c>
      <c r="C851" t="s">
        <v>2</v>
      </c>
      <c r="D851" t="s">
        <v>11</v>
      </c>
      <c r="F851" s="1" t="s">
        <v>5989</v>
      </c>
      <c r="G851" s="3">
        <f>IF(COUNTIF(UDE_Truth[Name],UDE_Found[[#This Row],[Name]])=0,0,1)</f>
        <v>0</v>
      </c>
      <c r="H851">
        <v>1</v>
      </c>
    </row>
    <row r="852" spans="1:9" x14ac:dyDescent="0.25">
      <c r="A852" t="s">
        <v>2</v>
      </c>
      <c r="B852" t="s">
        <v>5990</v>
      </c>
      <c r="C852" t="s">
        <v>2</v>
      </c>
      <c r="D852" t="s">
        <v>11</v>
      </c>
      <c r="F852" s="1" t="s">
        <v>5649</v>
      </c>
      <c r="G852" s="3">
        <f>IF(COUNTIF(UDE_Truth[Name],UDE_Found[[#This Row],[Name]])=0,0,1)</f>
        <v>0</v>
      </c>
      <c r="H852">
        <v>0</v>
      </c>
    </row>
    <row r="853" spans="1:9" x14ac:dyDescent="0.25">
      <c r="A853" t="s">
        <v>0</v>
      </c>
      <c r="B853" t="s">
        <v>5991</v>
      </c>
      <c r="C853" t="s">
        <v>2</v>
      </c>
      <c r="D853" t="s">
        <v>11</v>
      </c>
      <c r="F853" s="1" t="s">
        <v>5992</v>
      </c>
      <c r="G853" s="3">
        <f>IF(COUNTIF(UDE_Truth[Name],UDE_Found[[#This Row],[Name]])=0,0,1)</f>
        <v>0</v>
      </c>
      <c r="H853">
        <v>1</v>
      </c>
    </row>
    <row r="854" spans="1:9" x14ac:dyDescent="0.25">
      <c r="A854" t="s">
        <v>191</v>
      </c>
      <c r="B854" t="s">
        <v>5993</v>
      </c>
      <c r="C854" t="s">
        <v>2</v>
      </c>
      <c r="D854" t="s">
        <v>11</v>
      </c>
      <c r="E854" s="1" t="s">
        <v>5994</v>
      </c>
      <c r="F854" s="1" t="s">
        <v>4353</v>
      </c>
      <c r="G854" s="3">
        <f>IF(COUNTIF(UDE_Truth[Name],UDE_Found[[#This Row],[Name]])=0,0,1)</f>
        <v>0</v>
      </c>
      <c r="H854">
        <v>1</v>
      </c>
    </row>
    <row r="855" spans="1:9" x14ac:dyDescent="0.25">
      <c r="A855" t="s">
        <v>191</v>
      </c>
      <c r="B855" t="s">
        <v>5995</v>
      </c>
      <c r="C855" t="s">
        <v>2</v>
      </c>
      <c r="D855" t="s">
        <v>11</v>
      </c>
      <c r="F855" s="1" t="s">
        <v>4671</v>
      </c>
      <c r="G855" s="3">
        <f>IF(COUNTIF(UDE_Truth[Name],UDE_Found[[#This Row],[Name]])=0,0,1)</f>
        <v>0</v>
      </c>
      <c r="H855">
        <v>1</v>
      </c>
    </row>
    <row r="856" spans="1:9" x14ac:dyDescent="0.25">
      <c r="A856" t="s">
        <v>80</v>
      </c>
      <c r="B856" t="s">
        <v>5996</v>
      </c>
      <c r="C856" t="s">
        <v>2</v>
      </c>
      <c r="D856" t="s">
        <v>3</v>
      </c>
      <c r="F856" s="1" t="s">
        <v>4905</v>
      </c>
      <c r="G856" s="3">
        <f>IF(COUNTIF(UDE_Truth[Name],UDE_Found[[#This Row],[Name]])=0,0,1)</f>
        <v>1</v>
      </c>
      <c r="H856">
        <v>1</v>
      </c>
    </row>
    <row r="857" spans="1:9" x14ac:dyDescent="0.25">
      <c r="A857" t="s">
        <v>2</v>
      </c>
      <c r="B857" t="s">
        <v>5997</v>
      </c>
      <c r="C857" t="s">
        <v>2</v>
      </c>
      <c r="D857" t="s">
        <v>11</v>
      </c>
      <c r="F857" s="1" t="s">
        <v>5998</v>
      </c>
      <c r="G857" s="3">
        <f>IF(COUNTIF(UDE_Truth[Name],UDE_Found[[#This Row],[Name]])=0,0,1)</f>
        <v>0</v>
      </c>
      <c r="H857">
        <v>1</v>
      </c>
    </row>
    <row r="858" spans="1:9" x14ac:dyDescent="0.25">
      <c r="A858" t="s">
        <v>2</v>
      </c>
      <c r="B858" t="s">
        <v>5999</v>
      </c>
      <c r="C858" t="s">
        <v>6000</v>
      </c>
      <c r="D858" t="s">
        <v>11</v>
      </c>
      <c r="E858" s="1" t="s">
        <v>6001</v>
      </c>
      <c r="F858" s="1" t="s">
        <v>5213</v>
      </c>
      <c r="G858" s="3">
        <f>IF(COUNTIF(UDE_Truth[Name],UDE_Found[[#This Row],[Name]])=0,0,1)</f>
        <v>1</v>
      </c>
      <c r="H858">
        <v>1</v>
      </c>
    </row>
    <row r="859" spans="1:9" x14ac:dyDescent="0.25">
      <c r="A859" t="s">
        <v>0</v>
      </c>
      <c r="B859" t="s">
        <v>1715</v>
      </c>
      <c r="C859" t="s">
        <v>6002</v>
      </c>
      <c r="D859" t="s">
        <v>11</v>
      </c>
      <c r="F859" s="1" t="s">
        <v>4346</v>
      </c>
      <c r="G859" s="3">
        <f>IF(COUNTIF(UDE_Truth[Name],UDE_Found[[#This Row],[Name]])=0,0,1)</f>
        <v>1</v>
      </c>
      <c r="H859">
        <v>1</v>
      </c>
      <c r="I859" t="s">
        <v>8378</v>
      </c>
    </row>
    <row r="860" spans="1:9" x14ac:dyDescent="0.25">
      <c r="A860" t="s">
        <v>0</v>
      </c>
      <c r="B860" t="s">
        <v>6003</v>
      </c>
      <c r="C860" t="s">
        <v>6002</v>
      </c>
      <c r="D860" t="s">
        <v>11</v>
      </c>
      <c r="E860" s="1" t="s">
        <v>6004</v>
      </c>
      <c r="F860" s="1" t="s">
        <v>4465</v>
      </c>
      <c r="G860" s="3">
        <f>IF(COUNTIF(UDE_Truth[Name],UDE_Found[[#This Row],[Name]])=0,0,1)</f>
        <v>0</v>
      </c>
      <c r="H860">
        <v>1</v>
      </c>
    </row>
    <row r="861" spans="1:9" x14ac:dyDescent="0.25">
      <c r="A861" t="s">
        <v>2</v>
      </c>
      <c r="B861" t="s">
        <v>6005</v>
      </c>
      <c r="C861" t="s">
        <v>6006</v>
      </c>
      <c r="D861" t="s">
        <v>11</v>
      </c>
      <c r="E861" s="1" t="s">
        <v>6007</v>
      </c>
      <c r="F861" s="1" t="s">
        <v>6008</v>
      </c>
      <c r="G861" s="3">
        <f>IF(COUNTIF(UDE_Truth[Name],UDE_Found[[#This Row],[Name]])=0,0,1)</f>
        <v>1</v>
      </c>
      <c r="H861">
        <v>1</v>
      </c>
    </row>
    <row r="862" spans="1:9" x14ac:dyDescent="0.25">
      <c r="A862" t="s">
        <v>2</v>
      </c>
      <c r="B862" t="s">
        <v>6009</v>
      </c>
      <c r="C862" t="s">
        <v>2</v>
      </c>
      <c r="D862" t="s">
        <v>11</v>
      </c>
      <c r="F862" s="1" t="s">
        <v>6010</v>
      </c>
      <c r="G862" s="3">
        <f>IF(COUNTIF(UDE_Truth[Name],UDE_Found[[#This Row],[Name]])=0,0,1)</f>
        <v>0</v>
      </c>
      <c r="H862">
        <v>1</v>
      </c>
    </row>
    <row r="863" spans="1:9" x14ac:dyDescent="0.25">
      <c r="A863" t="s">
        <v>2</v>
      </c>
      <c r="B863" t="s">
        <v>6011</v>
      </c>
      <c r="C863" t="s">
        <v>2</v>
      </c>
      <c r="D863" t="s">
        <v>11</v>
      </c>
      <c r="F863" s="1" t="s">
        <v>4909</v>
      </c>
      <c r="G863" s="3">
        <f>IF(COUNTIF(UDE_Truth[Name],UDE_Found[[#This Row],[Name]])=0,0,1)</f>
        <v>0</v>
      </c>
      <c r="H863">
        <v>1</v>
      </c>
    </row>
    <row r="864" spans="1:9" x14ac:dyDescent="0.25">
      <c r="A864" t="s">
        <v>2</v>
      </c>
      <c r="B864" t="s">
        <v>6012</v>
      </c>
      <c r="C864" t="s">
        <v>2</v>
      </c>
      <c r="D864" t="s">
        <v>11</v>
      </c>
      <c r="F864" s="1" t="s">
        <v>5189</v>
      </c>
      <c r="G864" s="3">
        <f>IF(COUNTIF(UDE_Truth[Name],UDE_Found[[#This Row],[Name]])=0,0,1)</f>
        <v>1</v>
      </c>
      <c r="H864">
        <v>1</v>
      </c>
    </row>
    <row r="865" spans="1:9" x14ac:dyDescent="0.25">
      <c r="A865" t="s">
        <v>1069</v>
      </c>
      <c r="B865" t="s">
        <v>6013</v>
      </c>
      <c r="C865" t="s">
        <v>2</v>
      </c>
      <c r="D865" t="s">
        <v>11</v>
      </c>
      <c r="E865" s="1" t="s">
        <v>8144</v>
      </c>
      <c r="F865" s="1" t="s">
        <v>6014</v>
      </c>
      <c r="G865" s="3">
        <f>IF(COUNTIF(UDE_Truth[Name],UDE_Found[[#This Row],[Name]])=0,0,1)</f>
        <v>1</v>
      </c>
      <c r="H865">
        <v>1</v>
      </c>
    </row>
    <row r="866" spans="1:9" x14ac:dyDescent="0.25">
      <c r="A866" t="s">
        <v>2</v>
      </c>
      <c r="B866" t="s">
        <v>6015</v>
      </c>
      <c r="C866" t="s">
        <v>2</v>
      </c>
      <c r="D866" t="s">
        <v>11</v>
      </c>
      <c r="F866" s="1" t="s">
        <v>5338</v>
      </c>
      <c r="G866" s="3">
        <f>IF(COUNTIF(UDE_Truth[Name],UDE_Found[[#This Row],[Name]])=0,0,1)</f>
        <v>0</v>
      </c>
      <c r="H866">
        <v>1</v>
      </c>
    </row>
    <row r="867" spans="1:9" x14ac:dyDescent="0.25">
      <c r="A867" t="s">
        <v>354</v>
      </c>
      <c r="B867" t="s">
        <v>6016</v>
      </c>
      <c r="C867" t="s">
        <v>2</v>
      </c>
      <c r="D867" t="s">
        <v>11</v>
      </c>
      <c r="F867" s="1" t="s">
        <v>5591</v>
      </c>
      <c r="G867" s="3">
        <f>IF(COUNTIF(UDE_Truth[Name],UDE_Found[[#This Row],[Name]])=0,0,1)</f>
        <v>0</v>
      </c>
      <c r="H867">
        <v>1</v>
      </c>
    </row>
    <row r="868" spans="1:9" x14ac:dyDescent="0.25">
      <c r="A868" t="s">
        <v>2</v>
      </c>
      <c r="B868" t="s">
        <v>6017</v>
      </c>
      <c r="C868" t="s">
        <v>2</v>
      </c>
      <c r="D868" t="s">
        <v>11</v>
      </c>
      <c r="F868" s="1" t="s">
        <v>4344</v>
      </c>
      <c r="G868" s="3">
        <f>IF(COUNTIF(UDE_Truth[Name],UDE_Found[[#This Row],[Name]])=0,0,1)</f>
        <v>1</v>
      </c>
      <c r="H868">
        <v>1</v>
      </c>
    </row>
    <row r="869" spans="1:9" x14ac:dyDescent="0.25">
      <c r="A869" t="s">
        <v>0</v>
      </c>
      <c r="B869" t="s">
        <v>6018</v>
      </c>
      <c r="C869" t="s">
        <v>2</v>
      </c>
      <c r="D869" t="s">
        <v>11</v>
      </c>
      <c r="F869" s="1" t="s">
        <v>4302</v>
      </c>
      <c r="G869" s="3">
        <f>IF(COUNTIF(UDE_Truth[Name],UDE_Found[[#This Row],[Name]])=0,0,1)</f>
        <v>0</v>
      </c>
      <c r="H869">
        <v>1</v>
      </c>
    </row>
    <row r="870" spans="1:9" x14ac:dyDescent="0.25">
      <c r="A870" t="s">
        <v>36</v>
      </c>
      <c r="B870" t="s">
        <v>6019</v>
      </c>
      <c r="C870" t="s">
        <v>6020</v>
      </c>
      <c r="D870" t="s">
        <v>11</v>
      </c>
      <c r="E870" s="1" t="s">
        <v>8145</v>
      </c>
      <c r="F870" s="1" t="s">
        <v>5033</v>
      </c>
      <c r="G870" s="3">
        <f>IF(COUNTIF(UDE_Truth[Name],UDE_Found[[#This Row],[Name]])=0,0,1)</f>
        <v>0</v>
      </c>
      <c r="H870">
        <v>1</v>
      </c>
    </row>
    <row r="871" spans="1:9" x14ac:dyDescent="0.25">
      <c r="A871" t="s">
        <v>2</v>
      </c>
      <c r="B871" t="s">
        <v>6021</v>
      </c>
      <c r="C871" t="s">
        <v>6022</v>
      </c>
      <c r="D871" t="s">
        <v>11</v>
      </c>
      <c r="F871" s="1" t="s">
        <v>6023</v>
      </c>
      <c r="G871" s="3">
        <f>IF(COUNTIF(UDE_Truth[Name],UDE_Found[[#This Row],[Name]])=0,0,1)</f>
        <v>1</v>
      </c>
      <c r="H871">
        <v>1</v>
      </c>
    </row>
    <row r="872" spans="1:9" x14ac:dyDescent="0.25">
      <c r="A872" t="s">
        <v>80</v>
      </c>
      <c r="B872" t="s">
        <v>6024</v>
      </c>
      <c r="C872" t="s">
        <v>6025</v>
      </c>
      <c r="D872" t="s">
        <v>3</v>
      </c>
      <c r="F872" s="1" t="s">
        <v>4912</v>
      </c>
      <c r="G872" s="3">
        <f>IF(COUNTIF(UDE_Truth[Name],UDE_Found[[#This Row],[Name]])=0,0,1)</f>
        <v>1</v>
      </c>
      <c r="H872">
        <v>1</v>
      </c>
    </row>
    <row r="873" spans="1:9" x14ac:dyDescent="0.25">
      <c r="A873" t="s">
        <v>6026</v>
      </c>
      <c r="B873" t="s">
        <v>6027</v>
      </c>
      <c r="C873" t="s">
        <v>6028</v>
      </c>
      <c r="D873" t="s">
        <v>3</v>
      </c>
      <c r="F873" s="1" t="s">
        <v>6029</v>
      </c>
      <c r="G873" s="3">
        <f>IF(COUNTIF(UDE_Truth[Name],UDE_Found[[#This Row],[Name]])=0,0,1)</f>
        <v>0</v>
      </c>
      <c r="H873">
        <v>0</v>
      </c>
      <c r="I873" t="s">
        <v>8376</v>
      </c>
    </row>
    <row r="874" spans="1:9" x14ac:dyDescent="0.25">
      <c r="A874" t="s">
        <v>2</v>
      </c>
      <c r="B874" t="s">
        <v>6030</v>
      </c>
      <c r="C874" t="s">
        <v>2</v>
      </c>
      <c r="D874" t="s">
        <v>11</v>
      </c>
      <c r="F874" s="1" t="s">
        <v>6031</v>
      </c>
      <c r="G874" s="3">
        <f>IF(COUNTIF(UDE_Truth[Name],UDE_Found[[#This Row],[Name]])=0,0,1)</f>
        <v>0</v>
      </c>
      <c r="H874">
        <v>0</v>
      </c>
      <c r="I874" t="s">
        <v>8328</v>
      </c>
    </row>
    <row r="875" spans="1:9" x14ac:dyDescent="0.25">
      <c r="A875" t="s">
        <v>294</v>
      </c>
      <c r="B875" t="s">
        <v>6032</v>
      </c>
      <c r="C875" t="s">
        <v>6033</v>
      </c>
      <c r="D875" t="s">
        <v>11</v>
      </c>
      <c r="F875" s="1" t="s">
        <v>4848</v>
      </c>
      <c r="G875" s="3">
        <f>IF(COUNTIF(UDE_Truth[Name],UDE_Found[[#This Row],[Name]])=0,0,1)</f>
        <v>0</v>
      </c>
      <c r="H875">
        <v>1</v>
      </c>
    </row>
    <row r="876" spans="1:9" x14ac:dyDescent="0.25">
      <c r="A876" t="s">
        <v>2</v>
      </c>
      <c r="B876" t="s">
        <v>6034</v>
      </c>
      <c r="C876" t="s">
        <v>2</v>
      </c>
      <c r="D876" t="s">
        <v>11</v>
      </c>
      <c r="F876" s="1" t="s">
        <v>4591</v>
      </c>
      <c r="G876" s="3">
        <f>IF(COUNTIF(UDE_Truth[Name],UDE_Found[[#This Row],[Name]])=0,0,1)</f>
        <v>0</v>
      </c>
      <c r="H876">
        <v>1</v>
      </c>
    </row>
    <row r="877" spans="1:9" x14ac:dyDescent="0.25">
      <c r="A877" t="s">
        <v>36</v>
      </c>
      <c r="B877" t="s">
        <v>6035</v>
      </c>
      <c r="C877" t="s">
        <v>6036</v>
      </c>
      <c r="D877" t="s">
        <v>11</v>
      </c>
      <c r="F877" s="1" t="s">
        <v>4454</v>
      </c>
      <c r="G877" s="3">
        <f>IF(COUNTIF(UDE_Truth[Name],UDE_Found[[#This Row],[Name]])=0,0,1)</f>
        <v>0</v>
      </c>
      <c r="H877">
        <v>1</v>
      </c>
    </row>
    <row r="878" spans="1:9" x14ac:dyDescent="0.25">
      <c r="A878" t="s">
        <v>2</v>
      </c>
      <c r="B878" t="s">
        <v>6037</v>
      </c>
      <c r="C878" t="s">
        <v>6038</v>
      </c>
      <c r="D878" t="s">
        <v>3</v>
      </c>
      <c r="E878" s="1" t="s">
        <v>6039</v>
      </c>
      <c r="F878" s="1" t="s">
        <v>4916</v>
      </c>
      <c r="G878" s="3">
        <f>IF(COUNTIF(UDE_Truth[Name],UDE_Found[[#This Row],[Name]])=0,0,1)</f>
        <v>1</v>
      </c>
      <c r="H878">
        <v>1</v>
      </c>
    </row>
    <row r="879" spans="1:9" x14ac:dyDescent="0.25">
      <c r="A879" t="s">
        <v>2</v>
      </c>
      <c r="B879" t="s">
        <v>6040</v>
      </c>
      <c r="C879" t="s">
        <v>6041</v>
      </c>
      <c r="D879" t="s">
        <v>3</v>
      </c>
      <c r="F879" s="1" t="s">
        <v>4374</v>
      </c>
      <c r="G879" s="3">
        <f>IF(COUNTIF(UDE_Truth[Name],UDE_Found[[#This Row],[Name]])=0,0,1)</f>
        <v>0</v>
      </c>
      <c r="H879">
        <v>1</v>
      </c>
    </row>
    <row r="880" spans="1:9" x14ac:dyDescent="0.25">
      <c r="A880" t="s">
        <v>2</v>
      </c>
      <c r="B880" t="s">
        <v>6042</v>
      </c>
      <c r="C880" t="s">
        <v>2</v>
      </c>
      <c r="D880" t="s">
        <v>11</v>
      </c>
      <c r="F880" s="1" t="s">
        <v>4790</v>
      </c>
      <c r="G880" s="3">
        <f>IF(COUNTIF(UDE_Truth[Name],UDE_Found[[#This Row],[Name]])=0,0,1)</f>
        <v>0</v>
      </c>
      <c r="H880">
        <v>1</v>
      </c>
    </row>
    <row r="881" spans="1:9" x14ac:dyDescent="0.25">
      <c r="A881" t="s">
        <v>2</v>
      </c>
      <c r="B881" t="s">
        <v>6043</v>
      </c>
      <c r="C881" t="s">
        <v>2</v>
      </c>
      <c r="D881" t="s">
        <v>11</v>
      </c>
      <c r="F881" s="1" t="s">
        <v>6044</v>
      </c>
      <c r="G881" s="3">
        <f>IF(COUNTIF(UDE_Truth[Name],UDE_Found[[#This Row],[Name]])=0,0,1)</f>
        <v>0</v>
      </c>
      <c r="H881">
        <v>1</v>
      </c>
    </row>
    <row r="882" spans="1:9" x14ac:dyDescent="0.25">
      <c r="A882" t="s">
        <v>2</v>
      </c>
      <c r="B882" t="s">
        <v>6045</v>
      </c>
      <c r="C882" t="s">
        <v>2</v>
      </c>
      <c r="D882" t="s">
        <v>11</v>
      </c>
      <c r="E882" s="1" t="s">
        <v>8146</v>
      </c>
      <c r="F882" s="1" t="s">
        <v>6046</v>
      </c>
      <c r="G882" s="3">
        <f>IF(COUNTIF(UDE_Truth[Name],UDE_Found[[#This Row],[Name]])=0,0,1)</f>
        <v>0</v>
      </c>
      <c r="H882">
        <v>1</v>
      </c>
    </row>
    <row r="883" spans="1:9" x14ac:dyDescent="0.25">
      <c r="A883" t="s">
        <v>2</v>
      </c>
      <c r="B883" t="s">
        <v>6047</v>
      </c>
      <c r="C883" t="s">
        <v>6048</v>
      </c>
      <c r="D883" t="s">
        <v>11</v>
      </c>
      <c r="F883" s="1" t="s">
        <v>4884</v>
      </c>
      <c r="G883" s="3">
        <f>IF(COUNTIF(UDE_Truth[Name],UDE_Found[[#This Row],[Name]])=0,0,1)</f>
        <v>0</v>
      </c>
      <c r="H883">
        <v>1</v>
      </c>
    </row>
    <row r="884" spans="1:9" x14ac:dyDescent="0.25">
      <c r="A884" t="s">
        <v>2</v>
      </c>
      <c r="B884" t="s">
        <v>6049</v>
      </c>
      <c r="C884" t="s">
        <v>6050</v>
      </c>
      <c r="D884" t="s">
        <v>11</v>
      </c>
      <c r="E884" s="1" t="s">
        <v>6051</v>
      </c>
      <c r="F884" s="1" t="s">
        <v>5009</v>
      </c>
      <c r="G884" s="3">
        <f>IF(COUNTIF(UDE_Truth[Name],UDE_Found[[#This Row],[Name]])=0,0,1)</f>
        <v>0</v>
      </c>
      <c r="H884">
        <v>1</v>
      </c>
    </row>
    <row r="885" spans="1:9" x14ac:dyDescent="0.25">
      <c r="A885" t="s">
        <v>519</v>
      </c>
      <c r="B885" t="s">
        <v>6052</v>
      </c>
      <c r="C885" t="s">
        <v>2</v>
      </c>
      <c r="D885" t="s">
        <v>11</v>
      </c>
      <c r="E885" s="1" t="s">
        <v>6053</v>
      </c>
      <c r="F885" s="1" t="s">
        <v>4525</v>
      </c>
      <c r="G885" s="3">
        <f>IF(COUNTIF(UDE_Truth[Name],UDE_Found[[#This Row],[Name]])=0,0,1)</f>
        <v>1</v>
      </c>
      <c r="H885">
        <v>1</v>
      </c>
    </row>
    <row r="886" spans="1:9" x14ac:dyDescent="0.25">
      <c r="A886" t="s">
        <v>0</v>
      </c>
      <c r="B886" t="s">
        <v>6054</v>
      </c>
      <c r="C886" t="s">
        <v>2</v>
      </c>
      <c r="D886" t="s">
        <v>11</v>
      </c>
      <c r="F886" s="1" t="s">
        <v>4574</v>
      </c>
      <c r="G886" s="3">
        <f>IF(COUNTIF(UDE_Truth[Name],UDE_Found[[#This Row],[Name]])=0,0,1)</f>
        <v>0</v>
      </c>
      <c r="H886">
        <v>1</v>
      </c>
    </row>
    <row r="887" spans="1:9" x14ac:dyDescent="0.25">
      <c r="A887" t="s">
        <v>2</v>
      </c>
      <c r="B887" t="s">
        <v>6055</v>
      </c>
      <c r="C887" t="s">
        <v>6056</v>
      </c>
      <c r="D887" t="s">
        <v>3</v>
      </c>
      <c r="E887" s="1" t="s">
        <v>6057</v>
      </c>
      <c r="F887" s="1" t="s">
        <v>5654</v>
      </c>
      <c r="G887" s="3">
        <f>IF(COUNTIF(UDE_Truth[Name],UDE_Found[[#This Row],[Name]])=0,0,1)</f>
        <v>1</v>
      </c>
      <c r="H887">
        <v>1</v>
      </c>
    </row>
    <row r="888" spans="1:9" x14ac:dyDescent="0.25">
      <c r="A888" t="s">
        <v>2</v>
      </c>
      <c r="B888" t="s">
        <v>6058</v>
      </c>
      <c r="C888" t="s">
        <v>2</v>
      </c>
      <c r="D888" t="s">
        <v>11</v>
      </c>
      <c r="F888" s="1" t="s">
        <v>4618</v>
      </c>
      <c r="G888" s="3">
        <f>IF(COUNTIF(UDE_Truth[Name],UDE_Found[[#This Row],[Name]])=0,0,1)</f>
        <v>0</v>
      </c>
      <c r="H888">
        <v>1</v>
      </c>
    </row>
    <row r="889" spans="1:9" x14ac:dyDescent="0.25">
      <c r="A889" t="s">
        <v>0</v>
      </c>
      <c r="B889" t="s">
        <v>6059</v>
      </c>
      <c r="C889" t="s">
        <v>2</v>
      </c>
      <c r="D889" t="s">
        <v>11</v>
      </c>
      <c r="F889" s="1" t="s">
        <v>5845</v>
      </c>
      <c r="G889" s="3">
        <f>IF(COUNTIF(UDE_Truth[Name],UDE_Found[[#This Row],[Name]])=0,0,1)</f>
        <v>1</v>
      </c>
      <c r="H889">
        <v>1</v>
      </c>
    </row>
    <row r="890" spans="1:9" x14ac:dyDescent="0.25">
      <c r="A890" t="s">
        <v>80</v>
      </c>
      <c r="B890" t="s">
        <v>6060</v>
      </c>
      <c r="C890" t="s">
        <v>6061</v>
      </c>
      <c r="D890" t="s">
        <v>11</v>
      </c>
      <c r="F890" s="1" t="s">
        <v>5790</v>
      </c>
      <c r="G890" s="3">
        <f>IF(COUNTIF(UDE_Truth[Name],UDE_Found[[#This Row],[Name]])=0,0,1)</f>
        <v>0</v>
      </c>
      <c r="H890">
        <v>1</v>
      </c>
    </row>
    <row r="891" spans="1:9" x14ac:dyDescent="0.25">
      <c r="A891" t="s">
        <v>2</v>
      </c>
      <c r="B891" t="s">
        <v>6062</v>
      </c>
      <c r="C891" t="s">
        <v>2</v>
      </c>
      <c r="D891" t="s">
        <v>11</v>
      </c>
      <c r="F891" s="1" t="s">
        <v>4561</v>
      </c>
      <c r="G891" s="3">
        <f>IF(COUNTIF(UDE_Truth[Name],UDE_Found[[#This Row],[Name]])=0,0,1)</f>
        <v>0</v>
      </c>
      <c r="H891">
        <v>0</v>
      </c>
    </row>
    <row r="892" spans="1:9" x14ac:dyDescent="0.25">
      <c r="A892" t="s">
        <v>2</v>
      </c>
      <c r="B892" t="s">
        <v>6063</v>
      </c>
      <c r="C892" t="s">
        <v>6064</v>
      </c>
      <c r="D892" t="s">
        <v>11</v>
      </c>
      <c r="F892" s="1" t="s">
        <v>4632</v>
      </c>
      <c r="G892" s="3">
        <f>IF(COUNTIF(UDE_Truth[Name],UDE_Found[[#This Row],[Name]])=0,0,1)</f>
        <v>0</v>
      </c>
      <c r="H892">
        <v>1</v>
      </c>
    </row>
    <row r="893" spans="1:9" x14ac:dyDescent="0.25">
      <c r="A893" t="s">
        <v>191</v>
      </c>
      <c r="B893" t="s">
        <v>6065</v>
      </c>
      <c r="C893" t="s">
        <v>2</v>
      </c>
      <c r="D893" t="s">
        <v>11</v>
      </c>
      <c r="F893" s="1" t="s">
        <v>4468</v>
      </c>
      <c r="G893" s="3">
        <f>IF(COUNTIF(UDE_Truth[Name],UDE_Found[[#This Row],[Name]])=0,0,1)</f>
        <v>0</v>
      </c>
      <c r="H893">
        <v>1</v>
      </c>
    </row>
    <row r="894" spans="1:9" x14ac:dyDescent="0.25">
      <c r="A894" t="s">
        <v>2</v>
      </c>
      <c r="B894" t="s">
        <v>6066</v>
      </c>
      <c r="C894" t="s">
        <v>2</v>
      </c>
      <c r="D894" t="s">
        <v>11</v>
      </c>
      <c r="F894" s="1" t="s">
        <v>6067</v>
      </c>
      <c r="G894" s="3">
        <f>IF(COUNTIF(UDE_Truth[Name],UDE_Found[[#This Row],[Name]])=0,0,1)</f>
        <v>0</v>
      </c>
      <c r="H894">
        <v>1</v>
      </c>
    </row>
    <row r="895" spans="1:9" x14ac:dyDescent="0.25">
      <c r="A895" t="s">
        <v>36</v>
      </c>
      <c r="B895" t="s">
        <v>6068</v>
      </c>
      <c r="C895" t="s">
        <v>6069</v>
      </c>
      <c r="D895" t="s">
        <v>3</v>
      </c>
      <c r="F895" s="1" t="s">
        <v>4538</v>
      </c>
      <c r="G895" s="3">
        <f>IF(COUNTIF(UDE_Truth[Name],UDE_Found[[#This Row],[Name]])=0,0,1)</f>
        <v>0</v>
      </c>
      <c r="H895">
        <v>0</v>
      </c>
      <c r="I895" t="s">
        <v>8376</v>
      </c>
    </row>
    <row r="896" spans="1:9" x14ac:dyDescent="0.25">
      <c r="A896" t="s">
        <v>0</v>
      </c>
      <c r="B896" t="s">
        <v>6070</v>
      </c>
      <c r="C896" t="s">
        <v>2</v>
      </c>
      <c r="D896" t="s">
        <v>11</v>
      </c>
      <c r="E896" s="1" t="s">
        <v>6071</v>
      </c>
      <c r="F896" s="1" t="s">
        <v>6072</v>
      </c>
      <c r="G896" s="3">
        <f>IF(COUNTIF(UDE_Truth[Name],UDE_Found[[#This Row],[Name]])=0,0,1)</f>
        <v>0</v>
      </c>
      <c r="H896">
        <v>1</v>
      </c>
    </row>
    <row r="897" spans="1:9" x14ac:dyDescent="0.25">
      <c r="A897" t="s">
        <v>2</v>
      </c>
      <c r="B897" t="s">
        <v>6073</v>
      </c>
      <c r="C897" t="s">
        <v>2</v>
      </c>
      <c r="D897" t="s">
        <v>11</v>
      </c>
      <c r="F897" s="1" t="s">
        <v>5000</v>
      </c>
      <c r="G897" s="3">
        <f>IF(COUNTIF(UDE_Truth[Name],UDE_Found[[#This Row],[Name]])=0,0,1)</f>
        <v>0</v>
      </c>
      <c r="H897">
        <v>1</v>
      </c>
    </row>
    <row r="898" spans="1:9" x14ac:dyDescent="0.25">
      <c r="A898" t="s">
        <v>2</v>
      </c>
      <c r="B898" t="s">
        <v>6074</v>
      </c>
      <c r="C898" t="s">
        <v>2</v>
      </c>
      <c r="D898" t="s">
        <v>11</v>
      </c>
      <c r="F898" s="1" t="s">
        <v>4362</v>
      </c>
      <c r="G898" s="3">
        <f>IF(COUNTIF(UDE_Truth[Name],UDE_Found[[#This Row],[Name]])=0,0,1)</f>
        <v>0</v>
      </c>
      <c r="H898">
        <v>0</v>
      </c>
    </row>
    <row r="899" spans="1:9" x14ac:dyDescent="0.25">
      <c r="A899" t="s">
        <v>2</v>
      </c>
      <c r="B899" t="s">
        <v>6075</v>
      </c>
      <c r="C899" t="s">
        <v>2</v>
      </c>
      <c r="D899" t="s">
        <v>11</v>
      </c>
      <c r="F899" s="1" t="s">
        <v>5000</v>
      </c>
      <c r="G899" s="3">
        <f>IF(COUNTIF(UDE_Truth[Name],UDE_Found[[#This Row],[Name]])=0,0,1)</f>
        <v>0</v>
      </c>
      <c r="H899">
        <v>1</v>
      </c>
    </row>
    <row r="900" spans="1:9" x14ac:dyDescent="0.25">
      <c r="A900" t="s">
        <v>2</v>
      </c>
      <c r="B900" t="s">
        <v>6076</v>
      </c>
      <c r="C900" t="s">
        <v>2</v>
      </c>
      <c r="D900" t="s">
        <v>11</v>
      </c>
      <c r="F900" s="1" t="s">
        <v>5000</v>
      </c>
      <c r="G900" s="3">
        <f>IF(COUNTIF(UDE_Truth[Name],UDE_Found[[#This Row],[Name]])=0,0,1)</f>
        <v>0</v>
      </c>
      <c r="H900">
        <v>1</v>
      </c>
      <c r="I900" t="s">
        <v>8359</v>
      </c>
    </row>
    <row r="901" spans="1:9" x14ac:dyDescent="0.25">
      <c r="A901" t="s">
        <v>2</v>
      </c>
      <c r="B901" t="s">
        <v>6077</v>
      </c>
      <c r="C901" t="s">
        <v>2</v>
      </c>
      <c r="D901" t="s">
        <v>11</v>
      </c>
      <c r="F901" s="1" t="s">
        <v>6078</v>
      </c>
      <c r="G901" s="3">
        <f>IF(COUNTIF(UDE_Truth[Name],UDE_Found[[#This Row],[Name]])=0,0,1)</f>
        <v>0</v>
      </c>
      <c r="H901">
        <v>0</v>
      </c>
    </row>
    <row r="902" spans="1:9" x14ac:dyDescent="0.25">
      <c r="A902" t="s">
        <v>2</v>
      </c>
      <c r="B902" t="s">
        <v>6079</v>
      </c>
      <c r="C902" t="s">
        <v>2</v>
      </c>
      <c r="D902" t="s">
        <v>11</v>
      </c>
      <c r="F902" s="1" t="s">
        <v>6080</v>
      </c>
      <c r="G902" s="3">
        <f>IF(COUNTIF(UDE_Truth[Name],UDE_Found[[#This Row],[Name]])=0,0,1)</f>
        <v>0</v>
      </c>
      <c r="H902">
        <v>0</v>
      </c>
    </row>
    <row r="903" spans="1:9" x14ac:dyDescent="0.25">
      <c r="A903" t="s">
        <v>2</v>
      </c>
      <c r="B903" t="s">
        <v>6081</v>
      </c>
      <c r="C903" t="s">
        <v>2</v>
      </c>
      <c r="D903" t="s">
        <v>11</v>
      </c>
      <c r="F903" s="1" t="s">
        <v>4346</v>
      </c>
      <c r="G903" s="3">
        <f>IF(COUNTIF(UDE_Truth[Name],UDE_Found[[#This Row],[Name]])=0,0,1)</f>
        <v>0</v>
      </c>
      <c r="H903">
        <v>0</v>
      </c>
    </row>
    <row r="904" spans="1:9" x14ac:dyDescent="0.25">
      <c r="A904" t="s">
        <v>2</v>
      </c>
      <c r="B904" t="s">
        <v>6082</v>
      </c>
      <c r="C904" t="s">
        <v>2</v>
      </c>
      <c r="D904" t="s">
        <v>11</v>
      </c>
      <c r="F904" s="1" t="s">
        <v>6083</v>
      </c>
      <c r="G904" s="3">
        <f>IF(COUNTIF(UDE_Truth[Name],UDE_Found[[#This Row],[Name]])=0,0,1)</f>
        <v>0</v>
      </c>
      <c r="H904">
        <v>0</v>
      </c>
    </row>
    <row r="905" spans="1:9" x14ac:dyDescent="0.25">
      <c r="A905" t="s">
        <v>2</v>
      </c>
      <c r="B905" t="s">
        <v>1770</v>
      </c>
      <c r="C905" t="s">
        <v>2</v>
      </c>
      <c r="D905" t="s">
        <v>11</v>
      </c>
      <c r="E905" s="1" t="s">
        <v>6084</v>
      </c>
      <c r="F905" s="1" t="s">
        <v>5017</v>
      </c>
      <c r="G905" s="3">
        <f>IF(COUNTIF(UDE_Truth[Name],UDE_Found[[#This Row],[Name]])=0,0,1)</f>
        <v>0</v>
      </c>
      <c r="H905">
        <v>0</v>
      </c>
    </row>
    <row r="906" spans="1:9" x14ac:dyDescent="0.25">
      <c r="A906" t="s">
        <v>36</v>
      </c>
      <c r="B906" t="s">
        <v>6085</v>
      </c>
      <c r="C906" t="s">
        <v>6086</v>
      </c>
      <c r="D906" t="s">
        <v>11</v>
      </c>
      <c r="F906" s="1" t="s">
        <v>4342</v>
      </c>
      <c r="G906" s="3">
        <f>IF(COUNTIF(UDE_Truth[Name],UDE_Found[[#This Row],[Name]])=0,0,1)</f>
        <v>1</v>
      </c>
      <c r="H906">
        <v>1</v>
      </c>
    </row>
    <row r="907" spans="1:9" x14ac:dyDescent="0.25">
      <c r="A907" t="s">
        <v>2</v>
      </c>
      <c r="B907" t="s">
        <v>6087</v>
      </c>
      <c r="C907" t="s">
        <v>2</v>
      </c>
      <c r="D907" t="s">
        <v>11</v>
      </c>
      <c r="E907" s="1" t="s">
        <v>8147</v>
      </c>
      <c r="F907" s="1" t="s">
        <v>6088</v>
      </c>
      <c r="G907" s="3">
        <f>IF(COUNTIF(UDE_Truth[Name],UDE_Found[[#This Row],[Name]])=0,0,1)</f>
        <v>1</v>
      </c>
      <c r="H907">
        <v>1</v>
      </c>
    </row>
    <row r="908" spans="1:9" x14ac:dyDescent="0.25">
      <c r="A908" t="s">
        <v>2</v>
      </c>
      <c r="B908" t="s">
        <v>6089</v>
      </c>
      <c r="C908" t="s">
        <v>2</v>
      </c>
      <c r="D908" t="s">
        <v>11</v>
      </c>
      <c r="E908" s="1" t="s">
        <v>6090</v>
      </c>
      <c r="F908" s="1" t="s">
        <v>6091</v>
      </c>
      <c r="G908" s="3">
        <f>IF(COUNTIF(UDE_Truth[Name],UDE_Found[[#This Row],[Name]])=0,0,1)</f>
        <v>1</v>
      </c>
      <c r="H908">
        <v>1</v>
      </c>
    </row>
    <row r="909" spans="1:9" x14ac:dyDescent="0.25">
      <c r="A909" t="s">
        <v>2</v>
      </c>
      <c r="B909" t="s">
        <v>6092</v>
      </c>
      <c r="C909" t="s">
        <v>2</v>
      </c>
      <c r="D909" t="s">
        <v>11</v>
      </c>
      <c r="F909" s="1" t="s">
        <v>5309</v>
      </c>
      <c r="G909" s="3">
        <f>IF(COUNTIF(UDE_Truth[Name],UDE_Found[[#This Row],[Name]])=0,0,1)</f>
        <v>0</v>
      </c>
      <c r="H909">
        <v>1</v>
      </c>
    </row>
    <row r="910" spans="1:9" x14ac:dyDescent="0.25">
      <c r="A910" t="s">
        <v>2</v>
      </c>
      <c r="B910" t="s">
        <v>6093</v>
      </c>
      <c r="C910" t="s">
        <v>2</v>
      </c>
      <c r="D910" t="s">
        <v>11</v>
      </c>
      <c r="F910" s="1" t="s">
        <v>6094</v>
      </c>
      <c r="G910" s="3">
        <f>IF(COUNTIF(UDE_Truth[Name],UDE_Found[[#This Row],[Name]])=0,0,1)</f>
        <v>1</v>
      </c>
      <c r="H910">
        <v>1</v>
      </c>
    </row>
    <row r="911" spans="1:9" x14ac:dyDescent="0.25">
      <c r="A911" t="s">
        <v>2</v>
      </c>
      <c r="B911" t="s">
        <v>6095</v>
      </c>
      <c r="C911" t="s">
        <v>2</v>
      </c>
      <c r="D911" t="s">
        <v>11</v>
      </c>
      <c r="F911" s="1" t="s">
        <v>4632</v>
      </c>
      <c r="G911" s="3">
        <f>IF(COUNTIF(UDE_Truth[Name],UDE_Found[[#This Row],[Name]])=0,0,1)</f>
        <v>0</v>
      </c>
      <c r="H911">
        <v>1</v>
      </c>
    </row>
    <row r="912" spans="1:9" x14ac:dyDescent="0.25">
      <c r="A912" t="s">
        <v>0</v>
      </c>
      <c r="B912" t="s">
        <v>6096</v>
      </c>
      <c r="C912" t="s">
        <v>2</v>
      </c>
      <c r="D912" t="s">
        <v>11</v>
      </c>
      <c r="F912" s="1" t="s">
        <v>4535</v>
      </c>
      <c r="G912" s="3">
        <f>IF(COUNTIF(UDE_Truth[Name],UDE_Found[[#This Row],[Name]])=0,0,1)</f>
        <v>0</v>
      </c>
      <c r="H912">
        <v>1</v>
      </c>
    </row>
    <row r="913" spans="1:9" x14ac:dyDescent="0.25">
      <c r="A913" t="s">
        <v>0</v>
      </c>
      <c r="B913" t="s">
        <v>6097</v>
      </c>
      <c r="C913" t="s">
        <v>2</v>
      </c>
      <c r="D913" t="s">
        <v>11</v>
      </c>
      <c r="E913" s="1" t="s">
        <v>6098</v>
      </c>
      <c r="F913" s="1" t="s">
        <v>4396</v>
      </c>
      <c r="G913" s="3">
        <f>IF(COUNTIF(UDE_Truth[Name],UDE_Found[[#This Row],[Name]])=0,0,1)</f>
        <v>1</v>
      </c>
      <c r="H913">
        <v>1</v>
      </c>
    </row>
    <row r="914" spans="1:9" x14ac:dyDescent="0.25">
      <c r="A914" t="s">
        <v>2</v>
      </c>
      <c r="B914" t="s">
        <v>6099</v>
      </c>
      <c r="C914" t="s">
        <v>2</v>
      </c>
      <c r="D914" t="s">
        <v>11</v>
      </c>
      <c r="E914" s="1" t="s">
        <v>6100</v>
      </c>
      <c r="F914" s="1" t="s">
        <v>6101</v>
      </c>
      <c r="G914" s="3">
        <f>IF(COUNTIF(UDE_Truth[Name],UDE_Found[[#This Row],[Name]])=0,0,1)</f>
        <v>1</v>
      </c>
      <c r="H914">
        <v>1</v>
      </c>
    </row>
    <row r="915" spans="1:9" x14ac:dyDescent="0.25">
      <c r="A915" t="s">
        <v>2</v>
      </c>
      <c r="B915" t="s">
        <v>6102</v>
      </c>
      <c r="C915" t="s">
        <v>2</v>
      </c>
      <c r="D915" t="s">
        <v>11</v>
      </c>
      <c r="F915" s="1" t="s">
        <v>4919</v>
      </c>
      <c r="G915" s="3">
        <f>IF(COUNTIF(UDE_Truth[Name],UDE_Found[[#This Row],[Name]])=0,0,1)</f>
        <v>0</v>
      </c>
      <c r="H915">
        <v>1</v>
      </c>
    </row>
    <row r="916" spans="1:9" x14ac:dyDescent="0.25">
      <c r="A916" t="s">
        <v>2</v>
      </c>
      <c r="B916" t="s">
        <v>6103</v>
      </c>
      <c r="C916" t="s">
        <v>2</v>
      </c>
      <c r="D916" t="s">
        <v>11</v>
      </c>
      <c r="F916" s="1" t="s">
        <v>4922</v>
      </c>
      <c r="G916" s="3">
        <f>IF(COUNTIF(UDE_Truth[Name],UDE_Found[[#This Row],[Name]])=0,0,1)</f>
        <v>1</v>
      </c>
      <c r="H916">
        <v>1</v>
      </c>
    </row>
    <row r="917" spans="1:9" x14ac:dyDescent="0.25">
      <c r="A917" t="s">
        <v>2</v>
      </c>
      <c r="B917" t="s">
        <v>6104</v>
      </c>
      <c r="C917" t="s">
        <v>2</v>
      </c>
      <c r="D917" t="s">
        <v>11</v>
      </c>
      <c r="F917" s="1" t="s">
        <v>5189</v>
      </c>
      <c r="G917" s="3">
        <f>IF(COUNTIF(UDE_Truth[Name],UDE_Found[[#This Row],[Name]])=0,0,1)</f>
        <v>1</v>
      </c>
      <c r="H917">
        <v>1</v>
      </c>
    </row>
    <row r="918" spans="1:9" x14ac:dyDescent="0.25">
      <c r="A918" t="s">
        <v>4976</v>
      </c>
      <c r="B918" t="s">
        <v>6105</v>
      </c>
      <c r="C918" t="s">
        <v>6106</v>
      </c>
      <c r="D918" t="s">
        <v>11</v>
      </c>
      <c r="F918" s="1" t="s">
        <v>5279</v>
      </c>
      <c r="G918" s="3">
        <f>IF(COUNTIF(UDE_Truth[Name],UDE_Found[[#This Row],[Name]])=0,0,1)</f>
        <v>1</v>
      </c>
      <c r="H918">
        <v>1</v>
      </c>
    </row>
    <row r="919" spans="1:9" x14ac:dyDescent="0.25">
      <c r="A919" t="s">
        <v>2</v>
      </c>
      <c r="B919" t="s">
        <v>6107</v>
      </c>
      <c r="C919" t="s">
        <v>2</v>
      </c>
      <c r="D919" t="s">
        <v>11</v>
      </c>
      <c r="F919" s="1" t="s">
        <v>4438</v>
      </c>
      <c r="G919" s="3">
        <f>IF(COUNTIF(UDE_Truth[Name],UDE_Found[[#This Row],[Name]])=0,0,1)</f>
        <v>0</v>
      </c>
      <c r="H919">
        <v>1</v>
      </c>
    </row>
    <row r="920" spans="1:9" x14ac:dyDescent="0.25">
      <c r="A920" t="s">
        <v>191</v>
      </c>
      <c r="B920" t="s">
        <v>6108</v>
      </c>
      <c r="C920" t="s">
        <v>2</v>
      </c>
      <c r="D920" t="s">
        <v>11</v>
      </c>
      <c r="F920" s="1" t="s">
        <v>4307</v>
      </c>
      <c r="G920" s="3">
        <f>IF(COUNTIF(UDE_Truth[Name],UDE_Found[[#This Row],[Name]])=0,0,1)</f>
        <v>0</v>
      </c>
      <c r="H920">
        <v>1</v>
      </c>
    </row>
    <row r="921" spans="1:9" x14ac:dyDescent="0.25">
      <c r="A921" t="s">
        <v>2</v>
      </c>
      <c r="B921" t="s">
        <v>6109</v>
      </c>
      <c r="C921" t="s">
        <v>6110</v>
      </c>
      <c r="D921" t="s">
        <v>11</v>
      </c>
      <c r="F921" s="1" t="s">
        <v>6111</v>
      </c>
      <c r="G921" s="3">
        <f>IF(COUNTIF(UDE_Truth[Name],UDE_Found[[#This Row],[Name]])=0,0,1)</f>
        <v>0</v>
      </c>
      <c r="H921">
        <v>1</v>
      </c>
    </row>
    <row r="922" spans="1:9" x14ac:dyDescent="0.25">
      <c r="A922" t="s">
        <v>80</v>
      </c>
      <c r="B922" t="s">
        <v>6112</v>
      </c>
      <c r="C922" t="s">
        <v>6113</v>
      </c>
      <c r="D922" t="s">
        <v>11</v>
      </c>
      <c r="F922" s="1" t="s">
        <v>4788</v>
      </c>
      <c r="G922" s="3">
        <f>IF(COUNTIF(UDE_Truth[Name],UDE_Found[[#This Row],[Name]])=0,0,1)</f>
        <v>1</v>
      </c>
      <c r="H922">
        <v>1</v>
      </c>
    </row>
    <row r="923" spans="1:9" x14ac:dyDescent="0.25">
      <c r="A923" t="s">
        <v>2</v>
      </c>
      <c r="B923" t="s">
        <v>6114</v>
      </c>
      <c r="C923" t="s">
        <v>2</v>
      </c>
      <c r="D923" t="s">
        <v>11</v>
      </c>
      <c r="E923" s="1" t="s">
        <v>6115</v>
      </c>
      <c r="F923" s="1" t="s">
        <v>5341</v>
      </c>
      <c r="G923" s="3">
        <f>IF(COUNTIF(UDE_Truth[Name],UDE_Found[[#This Row],[Name]])=0,0,1)</f>
        <v>0</v>
      </c>
      <c r="H923">
        <v>1</v>
      </c>
    </row>
    <row r="924" spans="1:9" x14ac:dyDescent="0.25">
      <c r="A924" t="s">
        <v>2</v>
      </c>
      <c r="B924" t="s">
        <v>6116</v>
      </c>
      <c r="C924" t="s">
        <v>2</v>
      </c>
      <c r="D924" t="s">
        <v>3</v>
      </c>
      <c r="F924" s="1" t="s">
        <v>6117</v>
      </c>
      <c r="G924" s="3">
        <f>IF(COUNTIF(UDE_Truth[Name],UDE_Found[[#This Row],[Name]])=0,0,1)</f>
        <v>0</v>
      </c>
      <c r="H924">
        <v>1</v>
      </c>
    </row>
    <row r="925" spans="1:9" x14ac:dyDescent="0.25">
      <c r="A925" t="s">
        <v>0</v>
      </c>
      <c r="B925" t="s">
        <v>6118</v>
      </c>
      <c r="C925" t="s">
        <v>2</v>
      </c>
      <c r="D925" t="s">
        <v>11</v>
      </c>
      <c r="F925" s="1" t="s">
        <v>5591</v>
      </c>
      <c r="G925" s="3">
        <f>IF(COUNTIF(UDE_Truth[Name],UDE_Found[[#This Row],[Name]])=0,0,1)</f>
        <v>0</v>
      </c>
      <c r="H925">
        <v>1</v>
      </c>
    </row>
    <row r="926" spans="1:9" x14ac:dyDescent="0.25">
      <c r="A926" t="s">
        <v>0</v>
      </c>
      <c r="B926" t="s">
        <v>6119</v>
      </c>
      <c r="C926" t="s">
        <v>2</v>
      </c>
      <c r="D926" t="s">
        <v>11</v>
      </c>
      <c r="F926" s="1" t="s">
        <v>4452</v>
      </c>
      <c r="G926" s="3">
        <f>IF(COUNTIF(UDE_Truth[Name],UDE_Found[[#This Row],[Name]])=0,0,1)</f>
        <v>0</v>
      </c>
      <c r="H926">
        <v>1</v>
      </c>
    </row>
    <row r="927" spans="1:9" x14ac:dyDescent="0.25">
      <c r="A927" t="s">
        <v>2</v>
      </c>
      <c r="B927" t="s">
        <v>6120</v>
      </c>
      <c r="C927" t="s">
        <v>2</v>
      </c>
      <c r="D927" t="s">
        <v>11</v>
      </c>
      <c r="F927" s="1" t="s">
        <v>6121</v>
      </c>
      <c r="G927" s="3">
        <f>IF(COUNTIF(UDE_Truth[Name],UDE_Found[[#This Row],[Name]])=0,0,1)</f>
        <v>0</v>
      </c>
      <c r="H927">
        <v>0</v>
      </c>
      <c r="I927" t="s">
        <v>8379</v>
      </c>
    </row>
    <row r="928" spans="1:9" x14ac:dyDescent="0.25">
      <c r="A928" t="s">
        <v>2</v>
      </c>
      <c r="B928" t="s">
        <v>6122</v>
      </c>
      <c r="C928" t="s">
        <v>2</v>
      </c>
      <c r="D928" t="s">
        <v>11</v>
      </c>
      <c r="F928" s="1" t="s">
        <v>4606</v>
      </c>
      <c r="G928" s="3">
        <f>IF(COUNTIF(UDE_Truth[Name],UDE_Found[[#This Row],[Name]])=0,0,1)</f>
        <v>1</v>
      </c>
      <c r="H928">
        <v>1</v>
      </c>
      <c r="I928" t="s">
        <v>8370</v>
      </c>
    </row>
    <row r="929" spans="1:8" x14ac:dyDescent="0.25">
      <c r="A929" t="s">
        <v>2</v>
      </c>
      <c r="B929" t="s">
        <v>6123</v>
      </c>
      <c r="C929" t="s">
        <v>2</v>
      </c>
      <c r="D929" t="s">
        <v>11</v>
      </c>
      <c r="F929" s="1" t="s">
        <v>4919</v>
      </c>
      <c r="G929" s="3">
        <f>IF(COUNTIF(UDE_Truth[Name],UDE_Found[[#This Row],[Name]])=0,0,1)</f>
        <v>0</v>
      </c>
      <c r="H929">
        <v>1</v>
      </c>
    </row>
    <row r="930" spans="1:8" x14ac:dyDescent="0.25">
      <c r="A930" t="s">
        <v>2</v>
      </c>
      <c r="B930" t="s">
        <v>6124</v>
      </c>
      <c r="C930" t="s">
        <v>2</v>
      </c>
      <c r="D930" t="s">
        <v>11</v>
      </c>
      <c r="F930" s="1" t="s">
        <v>5461</v>
      </c>
      <c r="G930" s="3">
        <f>IF(COUNTIF(UDE_Truth[Name],UDE_Found[[#This Row],[Name]])=0,0,1)</f>
        <v>0</v>
      </c>
      <c r="H930">
        <v>0</v>
      </c>
    </row>
    <row r="931" spans="1:8" x14ac:dyDescent="0.25">
      <c r="A931" t="s">
        <v>2</v>
      </c>
      <c r="B931" t="s">
        <v>6125</v>
      </c>
      <c r="C931" t="s">
        <v>2</v>
      </c>
      <c r="D931" t="s">
        <v>11</v>
      </c>
      <c r="F931" s="1" t="s">
        <v>6126</v>
      </c>
      <c r="G931" s="3">
        <f>IF(COUNTIF(UDE_Truth[Name],UDE_Found[[#This Row],[Name]])=0,0,1)</f>
        <v>0</v>
      </c>
      <c r="H931">
        <v>0</v>
      </c>
    </row>
    <row r="932" spans="1:8" x14ac:dyDescent="0.25">
      <c r="A932" t="s">
        <v>2</v>
      </c>
      <c r="B932" t="s">
        <v>6127</v>
      </c>
      <c r="C932" t="s">
        <v>2</v>
      </c>
      <c r="D932" t="s">
        <v>11</v>
      </c>
      <c r="F932" s="1" t="s">
        <v>4465</v>
      </c>
      <c r="G932" s="3">
        <f>IF(COUNTIF(UDE_Truth[Name],UDE_Found[[#This Row],[Name]])=0,0,1)</f>
        <v>0</v>
      </c>
      <c r="H932">
        <v>1</v>
      </c>
    </row>
    <row r="933" spans="1:8" x14ac:dyDescent="0.25">
      <c r="A933" t="s">
        <v>36</v>
      </c>
      <c r="B933" t="s">
        <v>6128</v>
      </c>
      <c r="C933" t="s">
        <v>6129</v>
      </c>
      <c r="D933" t="s">
        <v>3</v>
      </c>
      <c r="F933" s="1" t="s">
        <v>4886</v>
      </c>
      <c r="G933" s="3">
        <f>IF(COUNTIF(UDE_Truth[Name],UDE_Found[[#This Row],[Name]])=0,0,1)</f>
        <v>1</v>
      </c>
      <c r="H933">
        <v>1</v>
      </c>
    </row>
    <row r="934" spans="1:8" x14ac:dyDescent="0.25">
      <c r="A934" t="s">
        <v>2</v>
      </c>
      <c r="B934" t="s">
        <v>6130</v>
      </c>
      <c r="C934" t="s">
        <v>2</v>
      </c>
      <c r="D934" t="s">
        <v>11</v>
      </c>
      <c r="F934" s="1" t="s">
        <v>5479</v>
      </c>
      <c r="G934" s="3">
        <f>IF(COUNTIF(UDE_Truth[Name],UDE_Found[[#This Row],[Name]])=0,0,1)</f>
        <v>0</v>
      </c>
      <c r="H934">
        <v>1</v>
      </c>
    </row>
    <row r="935" spans="1:8" x14ac:dyDescent="0.25">
      <c r="A935" t="s">
        <v>2</v>
      </c>
      <c r="B935" t="s">
        <v>6131</v>
      </c>
      <c r="C935" t="s">
        <v>2</v>
      </c>
      <c r="D935" t="s">
        <v>11</v>
      </c>
      <c r="F935" s="1" t="s">
        <v>4776</v>
      </c>
      <c r="G935" s="3">
        <f>IF(COUNTIF(UDE_Truth[Name],UDE_Found[[#This Row],[Name]])=0,0,1)</f>
        <v>0</v>
      </c>
      <c r="H935">
        <v>1</v>
      </c>
    </row>
    <row r="936" spans="1:8" x14ac:dyDescent="0.25">
      <c r="A936" t="s">
        <v>2</v>
      </c>
      <c r="B936" t="s">
        <v>6132</v>
      </c>
      <c r="C936" t="s">
        <v>2</v>
      </c>
      <c r="D936" t="s">
        <v>11</v>
      </c>
      <c r="F936" s="1" t="s">
        <v>4881</v>
      </c>
      <c r="G936" s="3">
        <f>IF(COUNTIF(UDE_Truth[Name],UDE_Found[[#This Row],[Name]])=0,0,1)</f>
        <v>0</v>
      </c>
      <c r="H936">
        <v>1</v>
      </c>
    </row>
    <row r="937" spans="1:8" x14ac:dyDescent="0.25">
      <c r="A937" t="s">
        <v>2</v>
      </c>
      <c r="B937" t="s">
        <v>6133</v>
      </c>
      <c r="C937" t="s">
        <v>2</v>
      </c>
      <c r="D937" t="s">
        <v>11</v>
      </c>
      <c r="F937" s="1" t="s">
        <v>6134</v>
      </c>
      <c r="G937" s="3">
        <f>IF(COUNTIF(UDE_Truth[Name],UDE_Found[[#This Row],[Name]])=0,0,1)</f>
        <v>0</v>
      </c>
      <c r="H937">
        <v>1</v>
      </c>
    </row>
    <row r="938" spans="1:8" x14ac:dyDescent="0.25">
      <c r="A938" t="s">
        <v>103</v>
      </c>
      <c r="B938" t="s">
        <v>6135</v>
      </c>
      <c r="C938" t="s">
        <v>2</v>
      </c>
      <c r="D938" t="s">
        <v>11</v>
      </c>
      <c r="E938" s="1" t="s">
        <v>6136</v>
      </c>
      <c r="F938" s="1" t="s">
        <v>4392</v>
      </c>
      <c r="G938" s="3">
        <f>IF(COUNTIF(UDE_Truth[Name],UDE_Found[[#This Row],[Name]])=0,0,1)</f>
        <v>0</v>
      </c>
      <c r="H938">
        <v>1</v>
      </c>
    </row>
    <row r="939" spans="1:8" x14ac:dyDescent="0.25">
      <c r="A939" t="s">
        <v>103</v>
      </c>
      <c r="B939" t="s">
        <v>6137</v>
      </c>
      <c r="C939" t="s">
        <v>6138</v>
      </c>
      <c r="D939" t="s">
        <v>11</v>
      </c>
      <c r="E939" s="1" t="s">
        <v>6136</v>
      </c>
      <c r="F939" s="1" t="s">
        <v>4392</v>
      </c>
      <c r="G939" s="3">
        <f>IF(COUNTIF(UDE_Truth[Name],UDE_Found[[#This Row],[Name]])=0,0,1)</f>
        <v>1</v>
      </c>
      <c r="H939">
        <v>1</v>
      </c>
    </row>
    <row r="940" spans="1:8" x14ac:dyDescent="0.25">
      <c r="A940" t="s">
        <v>2</v>
      </c>
      <c r="B940" t="s">
        <v>6139</v>
      </c>
      <c r="C940" t="s">
        <v>2</v>
      </c>
      <c r="D940" t="s">
        <v>11</v>
      </c>
      <c r="E940" s="1" t="s">
        <v>8148</v>
      </c>
      <c r="F940" s="1" t="s">
        <v>4319</v>
      </c>
      <c r="G940" s="3">
        <f>IF(COUNTIF(UDE_Truth[Name],UDE_Found[[#This Row],[Name]])=0,0,1)</f>
        <v>0</v>
      </c>
      <c r="H940">
        <v>0</v>
      </c>
    </row>
    <row r="941" spans="1:8" x14ac:dyDescent="0.25">
      <c r="A941" t="s">
        <v>2</v>
      </c>
      <c r="B941" t="s">
        <v>6140</v>
      </c>
      <c r="C941" t="s">
        <v>2</v>
      </c>
      <c r="D941" t="s">
        <v>11</v>
      </c>
      <c r="F941" s="1" t="s">
        <v>5649</v>
      </c>
      <c r="G941" s="3">
        <f>IF(COUNTIF(UDE_Truth[Name],UDE_Found[[#This Row],[Name]])=0,0,1)</f>
        <v>0</v>
      </c>
      <c r="H941">
        <v>0</v>
      </c>
    </row>
    <row r="942" spans="1:8" x14ac:dyDescent="0.25">
      <c r="A942" t="s">
        <v>2</v>
      </c>
      <c r="B942" t="s">
        <v>6141</v>
      </c>
      <c r="C942" t="s">
        <v>2</v>
      </c>
      <c r="D942" t="s">
        <v>11</v>
      </c>
      <c r="F942" s="1" t="s">
        <v>6142</v>
      </c>
      <c r="G942" s="3">
        <f>IF(COUNTIF(UDE_Truth[Name],UDE_Found[[#This Row],[Name]])=0,0,1)</f>
        <v>0</v>
      </c>
      <c r="H942">
        <v>0</v>
      </c>
    </row>
    <row r="943" spans="1:8" x14ac:dyDescent="0.25">
      <c r="A943" t="s">
        <v>2</v>
      </c>
      <c r="B943" t="s">
        <v>6143</v>
      </c>
      <c r="C943" t="s">
        <v>2</v>
      </c>
      <c r="D943" t="s">
        <v>11</v>
      </c>
      <c r="F943" s="1" t="s">
        <v>4527</v>
      </c>
      <c r="G943" s="3">
        <f>IF(COUNTIF(UDE_Truth[Name],UDE_Found[[#This Row],[Name]])=0,0,1)</f>
        <v>0</v>
      </c>
      <c r="H943">
        <v>0</v>
      </c>
    </row>
    <row r="944" spans="1:8" x14ac:dyDescent="0.25">
      <c r="A944" t="s">
        <v>2</v>
      </c>
      <c r="B944" t="s">
        <v>6144</v>
      </c>
      <c r="C944" t="s">
        <v>2</v>
      </c>
      <c r="D944" t="s">
        <v>11</v>
      </c>
      <c r="E944" s="1" t="s">
        <v>6145</v>
      </c>
      <c r="F944" s="1" t="s">
        <v>6146</v>
      </c>
      <c r="G944" s="3">
        <f>IF(COUNTIF(UDE_Truth[Name],UDE_Found[[#This Row],[Name]])=0,0,1)</f>
        <v>0</v>
      </c>
      <c r="H944">
        <v>0</v>
      </c>
    </row>
    <row r="945" spans="1:9" x14ac:dyDescent="0.25">
      <c r="A945" t="s">
        <v>2</v>
      </c>
      <c r="B945" t="s">
        <v>6147</v>
      </c>
      <c r="C945" t="s">
        <v>2</v>
      </c>
      <c r="D945" t="s">
        <v>11</v>
      </c>
      <c r="F945" s="1" t="s">
        <v>4292</v>
      </c>
      <c r="G945" s="3">
        <f>IF(COUNTIF(UDE_Truth[Name],UDE_Found[[#This Row],[Name]])=0,0,1)</f>
        <v>0</v>
      </c>
      <c r="H945">
        <v>0</v>
      </c>
    </row>
    <row r="946" spans="1:9" x14ac:dyDescent="0.25">
      <c r="A946" t="s">
        <v>2</v>
      </c>
      <c r="B946" t="s">
        <v>6148</v>
      </c>
      <c r="C946" t="s">
        <v>2</v>
      </c>
      <c r="D946" t="s">
        <v>11</v>
      </c>
      <c r="F946" s="1" t="s">
        <v>5992</v>
      </c>
      <c r="G946" s="3">
        <f>IF(COUNTIF(UDE_Truth[Name],UDE_Found[[#This Row],[Name]])=0,0,1)</f>
        <v>0</v>
      </c>
      <c r="H946">
        <v>0</v>
      </c>
    </row>
    <row r="947" spans="1:9" x14ac:dyDescent="0.25">
      <c r="A947" t="s">
        <v>2</v>
      </c>
      <c r="B947" t="s">
        <v>6149</v>
      </c>
      <c r="C947" t="s">
        <v>2</v>
      </c>
      <c r="D947" t="s">
        <v>11</v>
      </c>
      <c r="F947" s="1" t="s">
        <v>4527</v>
      </c>
      <c r="G947" s="3">
        <f>IF(COUNTIF(UDE_Truth[Name],UDE_Found[[#This Row],[Name]])=0,0,1)</f>
        <v>0</v>
      </c>
      <c r="H947">
        <v>0</v>
      </c>
    </row>
    <row r="948" spans="1:9" x14ac:dyDescent="0.25">
      <c r="A948" t="s">
        <v>2</v>
      </c>
      <c r="B948" t="s">
        <v>6150</v>
      </c>
      <c r="C948" t="s">
        <v>2</v>
      </c>
      <c r="D948" t="s">
        <v>11</v>
      </c>
      <c r="F948" s="1" t="s">
        <v>4869</v>
      </c>
      <c r="G948" s="3">
        <f>IF(COUNTIF(UDE_Truth[Name],UDE_Found[[#This Row],[Name]])=0,0,1)</f>
        <v>0</v>
      </c>
      <c r="H948">
        <v>1</v>
      </c>
      <c r="I948" t="s">
        <v>8370</v>
      </c>
    </row>
    <row r="949" spans="1:9" x14ac:dyDescent="0.25">
      <c r="A949" t="s">
        <v>2</v>
      </c>
      <c r="B949" t="s">
        <v>6151</v>
      </c>
      <c r="C949" t="s">
        <v>2</v>
      </c>
      <c r="D949" t="s">
        <v>11</v>
      </c>
      <c r="F949" s="1" t="s">
        <v>4319</v>
      </c>
      <c r="G949" s="3">
        <f>IF(COUNTIF(UDE_Truth[Name],UDE_Found[[#This Row],[Name]])=0,0,1)</f>
        <v>0</v>
      </c>
      <c r="H949">
        <v>1</v>
      </c>
      <c r="I949" t="s">
        <v>8370</v>
      </c>
    </row>
    <row r="950" spans="1:9" x14ac:dyDescent="0.25">
      <c r="A950" t="s">
        <v>2</v>
      </c>
      <c r="B950" t="s">
        <v>6152</v>
      </c>
      <c r="C950" t="s">
        <v>2</v>
      </c>
      <c r="D950" t="s">
        <v>11</v>
      </c>
      <c r="F950" s="1" t="s">
        <v>4711</v>
      </c>
      <c r="G950" s="3">
        <f>IF(COUNTIF(UDE_Truth[Name],UDE_Found[[#This Row],[Name]])=0,0,1)</f>
        <v>0</v>
      </c>
      <c r="H950">
        <v>1</v>
      </c>
    </row>
    <row r="951" spans="1:9" x14ac:dyDescent="0.25">
      <c r="A951" t="s">
        <v>2</v>
      </c>
      <c r="B951" t="s">
        <v>6153</v>
      </c>
      <c r="C951" t="s">
        <v>2</v>
      </c>
      <c r="D951" t="s">
        <v>11</v>
      </c>
      <c r="F951" s="1" t="s">
        <v>4577</v>
      </c>
      <c r="G951" s="3">
        <f>IF(COUNTIF(UDE_Truth[Name],UDE_Found[[#This Row],[Name]])=0,0,1)</f>
        <v>0</v>
      </c>
      <c r="H951">
        <v>0</v>
      </c>
    </row>
    <row r="952" spans="1:9" x14ac:dyDescent="0.25">
      <c r="A952" t="s">
        <v>0</v>
      </c>
      <c r="B952" t="s">
        <v>6154</v>
      </c>
      <c r="C952" t="s">
        <v>6155</v>
      </c>
      <c r="D952" t="s">
        <v>3</v>
      </c>
      <c r="E952" s="1" t="s">
        <v>6156</v>
      </c>
      <c r="F952" s="1" t="s">
        <v>4402</v>
      </c>
      <c r="G952" s="3">
        <f>IF(COUNTIF(UDE_Truth[Name],UDE_Found[[#This Row],[Name]])=0,0,1)</f>
        <v>0</v>
      </c>
      <c r="H952">
        <v>1</v>
      </c>
    </row>
    <row r="953" spans="1:9" x14ac:dyDescent="0.25">
      <c r="A953" t="s">
        <v>2</v>
      </c>
      <c r="B953" t="s">
        <v>6157</v>
      </c>
      <c r="C953" t="s">
        <v>2</v>
      </c>
      <c r="D953" t="s">
        <v>11</v>
      </c>
      <c r="E953" s="1" t="s">
        <v>8149</v>
      </c>
      <c r="F953" s="1" t="s">
        <v>4292</v>
      </c>
      <c r="G953" s="3">
        <f>IF(COUNTIF(UDE_Truth[Name],UDE_Found[[#This Row],[Name]])=0,0,1)</f>
        <v>0</v>
      </c>
      <c r="H953">
        <v>0</v>
      </c>
    </row>
    <row r="954" spans="1:9" x14ac:dyDescent="0.25">
      <c r="A954" t="s">
        <v>2</v>
      </c>
      <c r="B954" t="s">
        <v>6158</v>
      </c>
      <c r="C954" t="s">
        <v>2</v>
      </c>
      <c r="D954" t="s">
        <v>11</v>
      </c>
      <c r="F954" s="1" t="s">
        <v>4527</v>
      </c>
      <c r="G954" s="3">
        <f>IF(COUNTIF(UDE_Truth[Name],UDE_Found[[#This Row],[Name]])=0,0,1)</f>
        <v>0</v>
      </c>
      <c r="H954">
        <v>0</v>
      </c>
    </row>
    <row r="955" spans="1:9" x14ac:dyDescent="0.25">
      <c r="A955" t="s">
        <v>2</v>
      </c>
      <c r="B955" t="s">
        <v>6159</v>
      </c>
      <c r="C955" t="s">
        <v>2</v>
      </c>
      <c r="D955" t="s">
        <v>11</v>
      </c>
      <c r="E955" s="1" t="s">
        <v>8150</v>
      </c>
      <c r="F955" s="1" t="s">
        <v>6160</v>
      </c>
      <c r="G955" s="3">
        <f>IF(COUNTIF(UDE_Truth[Name],UDE_Found[[#This Row],[Name]])=0,0,1)</f>
        <v>0</v>
      </c>
      <c r="H955">
        <v>0</v>
      </c>
    </row>
    <row r="956" spans="1:9" x14ac:dyDescent="0.25">
      <c r="A956" t="s">
        <v>2</v>
      </c>
      <c r="B956" t="s">
        <v>6161</v>
      </c>
      <c r="C956" t="s">
        <v>2</v>
      </c>
      <c r="D956" t="s">
        <v>11</v>
      </c>
      <c r="F956" s="1" t="s">
        <v>6162</v>
      </c>
      <c r="G956" s="3">
        <f>IF(COUNTIF(UDE_Truth[Name],UDE_Found[[#This Row],[Name]])=0,0,1)</f>
        <v>0</v>
      </c>
      <c r="H956">
        <v>0</v>
      </c>
    </row>
    <row r="957" spans="1:9" x14ac:dyDescent="0.25">
      <c r="A957" t="s">
        <v>2</v>
      </c>
      <c r="B957" t="s">
        <v>6163</v>
      </c>
      <c r="C957" t="s">
        <v>2</v>
      </c>
      <c r="D957" t="s">
        <v>11</v>
      </c>
      <c r="E957" s="1" t="s">
        <v>6164</v>
      </c>
      <c r="F957" s="1" t="s">
        <v>4992</v>
      </c>
      <c r="G957" s="3">
        <f>IF(COUNTIF(UDE_Truth[Name],UDE_Found[[#This Row],[Name]])=0,0,1)</f>
        <v>0</v>
      </c>
      <c r="H957">
        <v>0</v>
      </c>
    </row>
    <row r="958" spans="1:9" x14ac:dyDescent="0.25">
      <c r="A958" t="s">
        <v>2</v>
      </c>
      <c r="B958" t="s">
        <v>6165</v>
      </c>
      <c r="C958" t="s">
        <v>2</v>
      </c>
      <c r="D958" t="s">
        <v>11</v>
      </c>
      <c r="F958" s="1" t="s">
        <v>6166</v>
      </c>
      <c r="G958" s="3">
        <f>IF(COUNTIF(UDE_Truth[Name],UDE_Found[[#This Row],[Name]])=0,0,1)</f>
        <v>0</v>
      </c>
      <c r="H958">
        <v>0</v>
      </c>
    </row>
    <row r="959" spans="1:9" x14ac:dyDescent="0.25">
      <c r="A959" t="s">
        <v>2</v>
      </c>
      <c r="B959" t="s">
        <v>6167</v>
      </c>
      <c r="C959" t="s">
        <v>2</v>
      </c>
      <c r="D959" t="s">
        <v>11</v>
      </c>
      <c r="F959" s="1" t="s">
        <v>4531</v>
      </c>
      <c r="G959" s="3">
        <f>IF(COUNTIF(UDE_Truth[Name],UDE_Found[[#This Row],[Name]])=0,0,1)</f>
        <v>0</v>
      </c>
      <c r="H959">
        <v>0</v>
      </c>
    </row>
    <row r="960" spans="1:9" x14ac:dyDescent="0.25">
      <c r="A960" t="s">
        <v>2</v>
      </c>
      <c r="B960" t="s">
        <v>6168</v>
      </c>
      <c r="C960" t="s">
        <v>6169</v>
      </c>
      <c r="D960" t="s">
        <v>3</v>
      </c>
      <c r="E960" s="1" t="s">
        <v>6170</v>
      </c>
      <c r="F960" s="1" t="s">
        <v>6171</v>
      </c>
      <c r="G960" s="3">
        <f>IF(COUNTIF(UDE_Truth[Name],UDE_Found[[#This Row],[Name]])=0,0,1)</f>
        <v>0</v>
      </c>
      <c r="H960">
        <v>1</v>
      </c>
      <c r="I960" t="s">
        <v>8380</v>
      </c>
    </row>
    <row r="961" spans="1:8" x14ac:dyDescent="0.25">
      <c r="A961" t="s">
        <v>2</v>
      </c>
      <c r="B961" t="s">
        <v>6172</v>
      </c>
      <c r="C961" t="s">
        <v>6173</v>
      </c>
      <c r="D961" t="s">
        <v>11</v>
      </c>
      <c r="F961" s="1" t="s">
        <v>4632</v>
      </c>
      <c r="G961" s="3">
        <f>IF(COUNTIF(UDE_Truth[Name],UDE_Found[[#This Row],[Name]])=0,0,1)</f>
        <v>1</v>
      </c>
      <c r="H961">
        <v>1</v>
      </c>
    </row>
    <row r="962" spans="1:8" x14ac:dyDescent="0.25">
      <c r="A962" t="s">
        <v>519</v>
      </c>
      <c r="B962" t="s">
        <v>6174</v>
      </c>
      <c r="C962" t="s">
        <v>6175</v>
      </c>
      <c r="D962" t="s">
        <v>11</v>
      </c>
      <c r="E962" s="1" t="s">
        <v>6176</v>
      </c>
      <c r="F962" s="1" t="s">
        <v>4748</v>
      </c>
      <c r="G962" s="3">
        <f>IF(COUNTIF(UDE_Truth[Name],UDE_Found[[#This Row],[Name]])=0,0,1)</f>
        <v>1</v>
      </c>
      <c r="H962">
        <v>1</v>
      </c>
    </row>
    <row r="963" spans="1:8" x14ac:dyDescent="0.25">
      <c r="A963" t="s">
        <v>80</v>
      </c>
      <c r="B963" t="s">
        <v>6177</v>
      </c>
      <c r="C963" t="s">
        <v>2</v>
      </c>
      <c r="D963" t="s">
        <v>11</v>
      </c>
      <c r="F963" s="1" t="s">
        <v>4677</v>
      </c>
      <c r="G963" s="3">
        <f>IF(COUNTIF(UDE_Truth[Name],UDE_Found[[#This Row],[Name]])=0,0,1)</f>
        <v>1</v>
      </c>
      <c r="H963">
        <v>1</v>
      </c>
    </row>
    <row r="964" spans="1:8" x14ac:dyDescent="0.25">
      <c r="A964" t="s">
        <v>80</v>
      </c>
      <c r="B964" t="s">
        <v>6178</v>
      </c>
      <c r="C964" t="s">
        <v>6179</v>
      </c>
      <c r="D964" t="s">
        <v>3</v>
      </c>
      <c r="E964" s="1" t="s">
        <v>6180</v>
      </c>
      <c r="F964" s="1" t="s">
        <v>4509</v>
      </c>
      <c r="G964" s="3">
        <f>IF(COUNTIF(UDE_Truth[Name],UDE_Found[[#This Row],[Name]])=0,0,1)</f>
        <v>1</v>
      </c>
      <c r="H964">
        <v>1</v>
      </c>
    </row>
    <row r="965" spans="1:8" x14ac:dyDescent="0.25">
      <c r="A965" t="s">
        <v>0</v>
      </c>
      <c r="B965" t="s">
        <v>6181</v>
      </c>
      <c r="C965" t="s">
        <v>2</v>
      </c>
      <c r="D965" t="s">
        <v>11</v>
      </c>
      <c r="F965" s="1" t="s">
        <v>4302</v>
      </c>
      <c r="G965" s="3">
        <f>IF(COUNTIF(UDE_Truth[Name],UDE_Found[[#This Row],[Name]])=0,0,1)</f>
        <v>0</v>
      </c>
      <c r="H965">
        <v>1</v>
      </c>
    </row>
    <row r="966" spans="1:8" x14ac:dyDescent="0.25">
      <c r="A966" t="s">
        <v>80</v>
      </c>
      <c r="B966" t="s">
        <v>6182</v>
      </c>
      <c r="C966" t="s">
        <v>2</v>
      </c>
      <c r="D966" t="s">
        <v>11</v>
      </c>
      <c r="F966" s="1" t="s">
        <v>4606</v>
      </c>
      <c r="G966" s="3">
        <f>IF(COUNTIF(UDE_Truth[Name],UDE_Found[[#This Row],[Name]])=0,0,1)</f>
        <v>1</v>
      </c>
      <c r="H966">
        <v>1</v>
      </c>
    </row>
    <row r="967" spans="1:8" x14ac:dyDescent="0.25">
      <c r="A967" t="s">
        <v>80</v>
      </c>
      <c r="B967" t="s">
        <v>1877</v>
      </c>
      <c r="C967" t="s">
        <v>6183</v>
      </c>
      <c r="D967" t="s">
        <v>11</v>
      </c>
      <c r="F967" s="1" t="s">
        <v>4346</v>
      </c>
      <c r="G967" s="3">
        <f>IF(COUNTIF(UDE_Truth[Name],UDE_Found[[#This Row],[Name]])=0,0,1)</f>
        <v>0</v>
      </c>
      <c r="H967">
        <v>1</v>
      </c>
    </row>
    <row r="968" spans="1:8" x14ac:dyDescent="0.25">
      <c r="A968" t="s">
        <v>2</v>
      </c>
      <c r="B968" t="s">
        <v>6184</v>
      </c>
      <c r="C968" t="s">
        <v>2</v>
      </c>
      <c r="D968" t="s">
        <v>11</v>
      </c>
      <c r="E968" s="1" t="s">
        <v>6185</v>
      </c>
      <c r="F968" s="1" t="s">
        <v>6185</v>
      </c>
      <c r="G968" s="3">
        <f>IF(COUNTIF(UDE_Truth[Name],UDE_Found[[#This Row],[Name]])=0,0,1)</f>
        <v>0</v>
      </c>
      <c r="H968">
        <v>1</v>
      </c>
    </row>
    <row r="969" spans="1:8" x14ac:dyDescent="0.25">
      <c r="A969" t="s">
        <v>2</v>
      </c>
      <c r="B969" t="s">
        <v>6186</v>
      </c>
      <c r="C969" t="s">
        <v>2</v>
      </c>
      <c r="D969" t="s">
        <v>11</v>
      </c>
      <c r="F969" s="1" t="s">
        <v>4608</v>
      </c>
      <c r="G969" s="3">
        <f>IF(COUNTIF(UDE_Truth[Name],UDE_Found[[#This Row],[Name]])=0,0,1)</f>
        <v>0</v>
      </c>
      <c r="H969">
        <v>1</v>
      </c>
    </row>
    <row r="970" spans="1:8" x14ac:dyDescent="0.25">
      <c r="A970" t="s">
        <v>2</v>
      </c>
      <c r="B970" t="s">
        <v>6187</v>
      </c>
      <c r="C970" t="s">
        <v>2</v>
      </c>
      <c r="D970" t="s">
        <v>11</v>
      </c>
      <c r="F970" s="1" t="s">
        <v>4438</v>
      </c>
      <c r="G970" s="3">
        <f>IF(COUNTIF(UDE_Truth[Name],UDE_Found[[#This Row],[Name]])=0,0,1)</f>
        <v>0</v>
      </c>
      <c r="H970">
        <v>1</v>
      </c>
    </row>
    <row r="971" spans="1:8" x14ac:dyDescent="0.25">
      <c r="A971" t="s">
        <v>2</v>
      </c>
      <c r="B971" t="s">
        <v>6188</v>
      </c>
      <c r="C971" t="s">
        <v>6189</v>
      </c>
      <c r="D971" t="s">
        <v>11</v>
      </c>
      <c r="E971" s="1" t="s">
        <v>6190</v>
      </c>
      <c r="F971" s="1" t="s">
        <v>4350</v>
      </c>
      <c r="G971" s="3">
        <f>IF(COUNTIF(UDE_Truth[Name],UDE_Found[[#This Row],[Name]])=0,0,1)</f>
        <v>0</v>
      </c>
      <c r="H971">
        <v>1</v>
      </c>
    </row>
    <row r="972" spans="1:8" x14ac:dyDescent="0.25">
      <c r="A972" t="s">
        <v>2</v>
      </c>
      <c r="B972" t="s">
        <v>6191</v>
      </c>
      <c r="C972" t="s">
        <v>6192</v>
      </c>
      <c r="D972" t="s">
        <v>11</v>
      </c>
      <c r="E972" s="1" t="s">
        <v>8151</v>
      </c>
      <c r="F972" s="1" t="s">
        <v>5020</v>
      </c>
      <c r="G972" s="3">
        <f>IF(COUNTIF(UDE_Truth[Name],UDE_Found[[#This Row],[Name]])=0,0,1)</f>
        <v>1</v>
      </c>
      <c r="H972">
        <v>1</v>
      </c>
    </row>
    <row r="973" spans="1:8" x14ac:dyDescent="0.25">
      <c r="A973" t="s">
        <v>2</v>
      </c>
      <c r="B973" t="s">
        <v>6193</v>
      </c>
      <c r="C973" t="s">
        <v>2</v>
      </c>
      <c r="D973" t="s">
        <v>3</v>
      </c>
      <c r="E973" s="1" t="s">
        <v>6194</v>
      </c>
      <c r="F973" s="1" t="s">
        <v>4878</v>
      </c>
      <c r="G973" s="3">
        <f>IF(COUNTIF(UDE_Truth[Name],UDE_Found[[#This Row],[Name]])=0,0,1)</f>
        <v>0</v>
      </c>
      <c r="H973">
        <v>1</v>
      </c>
    </row>
    <row r="974" spans="1:8" x14ac:dyDescent="0.25">
      <c r="A974" t="s">
        <v>152</v>
      </c>
      <c r="B974" t="s">
        <v>6195</v>
      </c>
      <c r="C974" t="s">
        <v>2</v>
      </c>
      <c r="D974" t="s">
        <v>11</v>
      </c>
      <c r="F974" s="1" t="s">
        <v>4468</v>
      </c>
      <c r="G974" s="3">
        <f>IF(COUNTIF(UDE_Truth[Name],UDE_Found[[#This Row],[Name]])=0,0,1)</f>
        <v>1</v>
      </c>
      <c r="H974">
        <v>1</v>
      </c>
    </row>
    <row r="975" spans="1:8" x14ac:dyDescent="0.25">
      <c r="A975" t="s">
        <v>2</v>
      </c>
      <c r="B975" t="s">
        <v>6196</v>
      </c>
      <c r="C975" t="s">
        <v>6197</v>
      </c>
      <c r="D975" t="s">
        <v>11</v>
      </c>
      <c r="F975" s="1" t="s">
        <v>5643</v>
      </c>
      <c r="G975" s="3">
        <f>IF(COUNTIF(UDE_Truth[Name],UDE_Found[[#This Row],[Name]])=0,0,1)</f>
        <v>0</v>
      </c>
      <c r="H975">
        <v>1</v>
      </c>
    </row>
    <row r="976" spans="1:8" x14ac:dyDescent="0.25">
      <c r="A976" t="s">
        <v>2</v>
      </c>
      <c r="B976" t="s">
        <v>6198</v>
      </c>
      <c r="C976" t="s">
        <v>2</v>
      </c>
      <c r="D976" t="s">
        <v>11</v>
      </c>
      <c r="F976" s="1" t="s">
        <v>6199</v>
      </c>
      <c r="G976" s="3">
        <f>IF(COUNTIF(UDE_Truth[Name],UDE_Found[[#This Row],[Name]])=0,0,1)</f>
        <v>0</v>
      </c>
      <c r="H976">
        <v>1</v>
      </c>
    </row>
    <row r="977" spans="1:9" x14ac:dyDescent="0.25">
      <c r="A977" t="s">
        <v>103</v>
      </c>
      <c r="B977" t="s">
        <v>6200</v>
      </c>
      <c r="C977" t="s">
        <v>6201</v>
      </c>
      <c r="D977" t="s">
        <v>3</v>
      </c>
      <c r="E977" s="1" t="s">
        <v>6202</v>
      </c>
      <c r="F977" s="1" t="s">
        <v>4509</v>
      </c>
      <c r="G977" s="3">
        <f>IF(COUNTIF(UDE_Truth[Name],UDE_Found[[#This Row],[Name]])=0,0,1)</f>
        <v>0</v>
      </c>
      <c r="H977">
        <v>1</v>
      </c>
    </row>
    <row r="978" spans="1:9" x14ac:dyDescent="0.25">
      <c r="A978" t="s">
        <v>2</v>
      </c>
      <c r="B978" t="s">
        <v>1895</v>
      </c>
      <c r="C978" t="s">
        <v>6203</v>
      </c>
      <c r="D978" t="s">
        <v>11</v>
      </c>
      <c r="F978" s="1" t="s">
        <v>6204</v>
      </c>
      <c r="G978" s="3">
        <f>IF(COUNTIF(UDE_Truth[Name],UDE_Found[[#This Row],[Name]])=0,0,1)</f>
        <v>0</v>
      </c>
      <c r="H978">
        <v>1</v>
      </c>
    </row>
    <row r="979" spans="1:9" x14ac:dyDescent="0.25">
      <c r="A979" t="s">
        <v>0</v>
      </c>
      <c r="B979" t="s">
        <v>6205</v>
      </c>
      <c r="C979" t="s">
        <v>2</v>
      </c>
      <c r="D979" t="s">
        <v>3</v>
      </c>
      <c r="F979" s="1" t="s">
        <v>4905</v>
      </c>
      <c r="G979" s="3">
        <f>IF(COUNTIF(UDE_Truth[Name],UDE_Found[[#This Row],[Name]])=0,0,1)</f>
        <v>1</v>
      </c>
      <c r="H979">
        <v>1</v>
      </c>
    </row>
    <row r="980" spans="1:9" x14ac:dyDescent="0.25">
      <c r="A980" t="s">
        <v>2</v>
      </c>
      <c r="B980" t="s">
        <v>6206</v>
      </c>
      <c r="C980" t="s">
        <v>2</v>
      </c>
      <c r="D980" t="s">
        <v>11</v>
      </c>
      <c r="F980" s="1" t="s">
        <v>5174</v>
      </c>
      <c r="G980" s="3">
        <f>IF(COUNTIF(UDE_Truth[Name],UDE_Found[[#This Row],[Name]])=0,0,1)</f>
        <v>0</v>
      </c>
      <c r="H980">
        <v>1</v>
      </c>
    </row>
    <row r="981" spans="1:9" x14ac:dyDescent="0.25">
      <c r="A981" t="s">
        <v>6207</v>
      </c>
      <c r="B981" t="s">
        <v>6208</v>
      </c>
      <c r="C981" t="s">
        <v>2</v>
      </c>
      <c r="D981" t="s">
        <v>11</v>
      </c>
      <c r="F981" s="1" t="s">
        <v>6209</v>
      </c>
      <c r="G981" s="3">
        <f>IF(COUNTIF(UDE_Truth[Name],UDE_Found[[#This Row],[Name]])=0,0,1)</f>
        <v>0</v>
      </c>
      <c r="H981">
        <v>1</v>
      </c>
    </row>
    <row r="982" spans="1:9" x14ac:dyDescent="0.25">
      <c r="A982" t="s">
        <v>2</v>
      </c>
      <c r="B982" t="s">
        <v>6210</v>
      </c>
      <c r="C982" t="s">
        <v>6211</v>
      </c>
      <c r="D982" t="s">
        <v>11</v>
      </c>
      <c r="F982" s="1" t="s">
        <v>4411</v>
      </c>
      <c r="G982" s="3">
        <f>IF(COUNTIF(UDE_Truth[Name],UDE_Found[[#This Row],[Name]])=0,0,1)</f>
        <v>0</v>
      </c>
      <c r="H982">
        <v>1</v>
      </c>
    </row>
    <row r="983" spans="1:9" x14ac:dyDescent="0.25">
      <c r="A983" t="s">
        <v>5458</v>
      </c>
      <c r="B983" t="s">
        <v>6212</v>
      </c>
      <c r="C983" t="s">
        <v>5459</v>
      </c>
      <c r="D983" t="s">
        <v>3</v>
      </c>
      <c r="F983" s="1" t="s">
        <v>6213</v>
      </c>
      <c r="G983" s="3">
        <f>IF(COUNTIF(UDE_Truth[Name],UDE_Found[[#This Row],[Name]])=0,0,1)</f>
        <v>0</v>
      </c>
      <c r="H983">
        <v>0</v>
      </c>
    </row>
    <row r="984" spans="1:9" x14ac:dyDescent="0.25">
      <c r="A984" s="20"/>
      <c r="B984" s="20" t="s">
        <v>8519</v>
      </c>
      <c r="C984" s="20"/>
      <c r="D984" s="20" t="s">
        <v>11</v>
      </c>
      <c r="E984" s="20"/>
      <c r="F984" s="19" t="s">
        <v>8521</v>
      </c>
      <c r="G984" s="21">
        <f>IF(COUNTIF(UDE_Truth[Name],UDE_Found[[#This Row],[Name]])=0,0,1)</f>
        <v>0</v>
      </c>
      <c r="H984" s="20">
        <v>0</v>
      </c>
      <c r="I984" s="20" t="s">
        <v>8510</v>
      </c>
    </row>
    <row r="985" spans="1:9" x14ac:dyDescent="0.25">
      <c r="A985" s="20"/>
      <c r="B985" s="20" t="s">
        <v>8520</v>
      </c>
      <c r="C985" s="20"/>
      <c r="D985" s="20" t="s">
        <v>11</v>
      </c>
      <c r="E985" s="20"/>
      <c r="F985" s="19" t="s">
        <v>8325</v>
      </c>
      <c r="G985" s="21">
        <f>IF(COUNTIF(UDE_Truth[Name],UDE_Found[[#This Row],[Name]])=0,0,1)</f>
        <v>0</v>
      </c>
      <c r="H985" s="20">
        <v>0</v>
      </c>
      <c r="I985" s="20" t="s">
        <v>8510</v>
      </c>
    </row>
    <row r="986" spans="1:9" x14ac:dyDescent="0.25">
      <c r="A986" s="20"/>
      <c r="B986" s="20" t="s">
        <v>226</v>
      </c>
      <c r="C986" s="20"/>
      <c r="D986" s="20"/>
      <c r="E986" s="20"/>
      <c r="F986" s="19" t="s">
        <v>8521</v>
      </c>
      <c r="G986" s="21">
        <f>IF(COUNTIF(UDE_Truth[Name],UDE_Found[[#This Row],[Name]])=0,0,1)</f>
        <v>0</v>
      </c>
      <c r="H986" s="20">
        <v>0</v>
      </c>
      <c r="I986" s="20" t="s">
        <v>8510</v>
      </c>
    </row>
    <row r="987" spans="1:9" x14ac:dyDescent="0.25">
      <c r="B987">
        <f>SUBTOTAL(103,UDE_Found[Name])</f>
        <v>981</v>
      </c>
      <c r="G987" s="3">
        <f>SUBTOTAL(109,UDE_Found[inTruth])</f>
        <v>274</v>
      </c>
      <c r="H987">
        <f>SUBTOTAL(109,UDE_Found[istName])</f>
        <v>873</v>
      </c>
    </row>
  </sheetData>
  <conditionalFormatting sqref="G1:H1048576">
    <cfRule type="expression" dxfId="9" priority="3">
      <formula>AND(ISNUMBER(G1),G1=1)</formula>
    </cfRule>
    <cfRule type="expression" dxfId="8" priority="4">
      <formula>AND(ISNUMBER(G1),G1=0)</formula>
    </cfRule>
  </conditionalFormatting>
  <hyperlinks>
    <hyperlink ref="F387" r:id="rId1" xr:uid="{F6ED4715-7BF4-4FD9-B271-2E8E88804EAC}"/>
    <hyperlink ref="F7" r:id="rId2" xr:uid="{E8A0E0AC-0710-4C8A-8CFD-95407D3992CA}"/>
    <hyperlink ref="F6" r:id="rId3" xr:uid="{B5CA6110-7BF1-4E2A-80F3-73A59B178A64}"/>
    <hyperlink ref="F5" r:id="rId4" xr:uid="{65A8E7F8-10E8-4234-AA45-F90749068690}"/>
    <hyperlink ref="F4" r:id="rId5" xr:uid="{414786AD-F0F4-4617-AC76-39FAD5B4013F}"/>
    <hyperlink ref="F3" r:id="rId6" xr:uid="{D10DB419-CECF-4BB7-94D2-C0484C9ABFCF}"/>
    <hyperlink ref="F2" r:id="rId7" xr:uid="{E99F5071-D3FA-475C-BA7A-BE83537A3C24}"/>
    <hyperlink ref="F8" r:id="rId8" xr:uid="{154DD6D7-1FF2-4712-8F94-5DB54BDE3562}"/>
    <hyperlink ref="F9" r:id="rId9" xr:uid="{5BDF922B-12C3-45C2-8E3F-0312C1032FA7}"/>
    <hyperlink ref="F10" r:id="rId10" xr:uid="{88B1B5EB-55F0-49EB-B4E7-30AF524B8001}"/>
    <hyperlink ref="F11" r:id="rId11" xr:uid="{0DFEA37F-B429-405F-8E36-EF18DFB30B08}"/>
    <hyperlink ref="F12" r:id="rId12" xr:uid="{F5C7D223-890B-4604-A806-14EE63FF0CAE}"/>
    <hyperlink ref="F13" r:id="rId13" xr:uid="{232FE55E-44AE-40D6-B98B-F6D515C3DFE7}"/>
    <hyperlink ref="F14" r:id="rId14" xr:uid="{4805A033-E0B5-42CE-888E-D0BBFCDCBC78}"/>
    <hyperlink ref="F15" r:id="rId15" xr:uid="{1F924FDC-EDF9-41BB-84AA-D2A67937DC1D}"/>
    <hyperlink ref="F16" r:id="rId16" xr:uid="{4D1DA4FF-9ED4-4B4D-A9F9-DA0D11049E4E}"/>
    <hyperlink ref="F17" r:id="rId17" xr:uid="{A6D33781-3D83-4D5E-951C-0869515C5607}"/>
    <hyperlink ref="F18" r:id="rId18" xr:uid="{87F461E4-4AAE-4040-ADBD-E9833D136F65}"/>
    <hyperlink ref="F19" r:id="rId19" xr:uid="{762617AD-7AB0-4F4F-B32D-5B488633E05C}"/>
    <hyperlink ref="F20" r:id="rId20" xr:uid="{47D0B005-F52F-4375-BC34-AB6DE103CBC6}"/>
    <hyperlink ref="F21" r:id="rId21" xr:uid="{DC5CFA56-1E8E-4397-B536-C74209692204}"/>
    <hyperlink ref="F22" r:id="rId22" xr:uid="{AE75E02A-5353-4655-8752-3BE13E8BF678}"/>
    <hyperlink ref="F23" r:id="rId23" xr:uid="{3613DED5-2B49-43DD-9489-2C95A591AADB}"/>
    <hyperlink ref="F24" r:id="rId24" xr:uid="{28F7BA4A-8B40-49D4-B650-5F399906B2B5}"/>
    <hyperlink ref="F25" r:id="rId25" xr:uid="{AC6C40DF-2F7F-4BD8-B109-F576E1E7409F}"/>
    <hyperlink ref="F26" r:id="rId26" xr:uid="{D32B4E9A-3E69-46B9-B759-EE7055F07CF0}"/>
    <hyperlink ref="F27" r:id="rId27" xr:uid="{C17B2111-6E93-49C1-A050-4298F8470C49}"/>
    <hyperlink ref="F28" r:id="rId28" xr:uid="{A7F8A209-BA45-45FF-8032-7AE5B4105B0C}"/>
    <hyperlink ref="F29" r:id="rId29" xr:uid="{B4E5C680-46B7-4593-B5F4-7A2440CE237C}"/>
    <hyperlink ref="F30" r:id="rId30" xr:uid="{542CDB8C-4512-4254-AD59-7922C66EA18A}"/>
    <hyperlink ref="F31" r:id="rId31" xr:uid="{0541694A-EF05-4953-96E1-EB81DB930C73}"/>
    <hyperlink ref="F32" r:id="rId32" xr:uid="{1B07A1A1-23A6-42CD-8003-039F63F16337}"/>
    <hyperlink ref="F33" r:id="rId33" xr:uid="{8AA38F94-160A-4206-8FDB-18939921EABD}"/>
    <hyperlink ref="F34" r:id="rId34" xr:uid="{2F552EE9-2019-4CDF-9A43-90F21B3E01CA}"/>
    <hyperlink ref="F35" r:id="rId35" xr:uid="{FF0A5F66-E3D9-4884-9BEE-14F4C6B7A560}"/>
    <hyperlink ref="F36" r:id="rId36" xr:uid="{B71EFC5A-81F8-4285-97A6-3191626A6F7A}"/>
    <hyperlink ref="F37" r:id="rId37" xr:uid="{B8B2EDB0-7425-449D-AC80-DB110C1FEC32}"/>
    <hyperlink ref="F38" r:id="rId38" xr:uid="{AEA2F89C-BCC2-47BC-ABC6-4ACF87C78D32}"/>
    <hyperlink ref="F39" r:id="rId39" xr:uid="{B67E80E6-C973-4C5A-BE29-D2B27B9851B6}"/>
    <hyperlink ref="F40" r:id="rId40" xr:uid="{FD029078-1EA8-49C5-9031-B8E7B0415094}"/>
    <hyperlink ref="F41" r:id="rId41" xr:uid="{BE31F456-923A-4FB4-BF7F-ECAA84DA088B}"/>
    <hyperlink ref="F42" r:id="rId42" xr:uid="{4820D209-055D-4D31-A9C0-BCE3B7EDA8C2}"/>
    <hyperlink ref="F43" r:id="rId43" xr:uid="{230F2E49-6664-412D-AC14-380F18C2991A}"/>
    <hyperlink ref="F44" r:id="rId44" xr:uid="{D2152225-A9CC-49FA-BA7F-090F01A6B2C0}"/>
    <hyperlink ref="F45" r:id="rId45" xr:uid="{7C950D82-2E74-47F0-84B9-2EE9EABDD8EC}"/>
    <hyperlink ref="F46" r:id="rId46" xr:uid="{F2A4E91A-69A5-4CBD-B377-44CC64348B9E}"/>
    <hyperlink ref="F47" r:id="rId47" xr:uid="{2CDF590F-4B13-4127-BEB7-A1EF2EF495A8}"/>
    <hyperlink ref="F48" r:id="rId48" xr:uid="{F979BE94-F908-44EF-89DC-3F5E8763C4ED}"/>
    <hyperlink ref="F49" r:id="rId49" xr:uid="{09A61F36-2195-481B-82A7-7848C97808FD}"/>
    <hyperlink ref="F50" r:id="rId50" xr:uid="{4317D3D9-5354-41F9-8113-75B7DD52EAD0}"/>
    <hyperlink ref="F51" r:id="rId51" xr:uid="{AD70093B-C28A-4F29-BDFE-5DB8E06964FD}"/>
    <hyperlink ref="F52" r:id="rId52" xr:uid="{9A9C34D2-5614-4175-8E04-0C462356A429}"/>
    <hyperlink ref="F53" r:id="rId53" xr:uid="{9076C072-1D10-43F9-98C8-CF7FB401E766}"/>
    <hyperlink ref="F54" r:id="rId54" xr:uid="{54534672-FE22-49C3-913D-E548C90F755D}"/>
    <hyperlink ref="F55" r:id="rId55" xr:uid="{1A6DA323-AFA2-4FB9-BFF6-6EEB28772399}"/>
    <hyperlink ref="F56" r:id="rId56" xr:uid="{C3F06628-9E69-4A4B-BA57-0C12C3CC0B6E}"/>
    <hyperlink ref="F57" r:id="rId57" xr:uid="{E1BDC991-A5FE-4760-A50E-624FA4955CF2}"/>
    <hyperlink ref="F58" r:id="rId58" xr:uid="{5B285529-D5EE-440B-94F1-A573A571CA6B}"/>
    <hyperlink ref="E4" r:id="rId59" xr:uid="{E2E71772-8EE1-49F7-BBCF-9BA9269C6738}"/>
    <hyperlink ref="E5" r:id="rId60" xr:uid="{510F8E05-7086-4DF4-BD7A-1158BED72877}"/>
    <hyperlink ref="E9" r:id="rId61" xr:uid="{64A0C4D3-CB0D-4C87-A4A7-9FEE4A52CBAE}"/>
    <hyperlink ref="E14" r:id="rId62" xr:uid="{9E736F62-5BCD-4D3F-9F18-3971089AA4AB}"/>
    <hyperlink ref="E16" r:id="rId63" xr:uid="{7090E8A1-9BDE-4084-8964-589DDF72B568}"/>
    <hyperlink ref="E17" r:id="rId64" xr:uid="{6DBB656D-22CB-4E49-BC06-4A447A6377FA}"/>
    <hyperlink ref="E20" r:id="rId65" xr:uid="{96B8DBCB-5233-47A8-95B8-F212B2816DE2}"/>
    <hyperlink ref="E21" r:id="rId66" xr:uid="{7F6B585A-C224-4BEE-B8C9-04FB962B7E20}"/>
    <hyperlink ref="E23" r:id="rId67" xr:uid="{40F112D1-920C-4A4A-BE19-E25F2845EF7D}"/>
    <hyperlink ref="E26" r:id="rId68" xr:uid="{2F0113DF-4FD9-4DC5-8E9B-273A36958695}"/>
    <hyperlink ref="E31" r:id="rId69" xr:uid="{CE0071E0-F4B3-4EDF-9C58-44115853B1D7}"/>
    <hyperlink ref="E32" r:id="rId70" xr:uid="{3849BF52-7567-440E-A312-29A5DBF4FCF1}"/>
    <hyperlink ref="E37" r:id="rId71" xr:uid="{233FB013-0DAC-4F11-A476-C828E7A10713}"/>
    <hyperlink ref="E38" r:id="rId72" xr:uid="{4A72732C-545B-4FD8-AF70-812254F1155D}"/>
    <hyperlink ref="E40" r:id="rId73" xr:uid="{138DF77C-53F8-4A98-BB2E-9AD071B32810}"/>
    <hyperlink ref="E45" r:id="rId74" xr:uid="{28ABB247-8795-4F5C-8A4A-D9056673A0CA}"/>
    <hyperlink ref="E46" r:id="rId75" xr:uid="{788976B8-E946-4FB3-93D9-A2A0383B0496}"/>
    <hyperlink ref="E49" r:id="rId76" xr:uid="{5227D0E2-6526-4CF0-BE9E-624224B20215}"/>
    <hyperlink ref="E51" r:id="rId77" xr:uid="{55832A17-9702-495F-ABC0-C7E4E870336F}"/>
    <hyperlink ref="E54" r:id="rId78" xr:uid="{7BBFAEA3-A36E-44D7-ADC7-643F155B2087}"/>
    <hyperlink ref="F59" r:id="rId79" xr:uid="{5F034F2C-6AB2-46D5-B1D2-7D698AB386DF}"/>
    <hyperlink ref="F60" r:id="rId80" xr:uid="{C70676B2-AC05-4EA7-B3F4-D9F369D66FC8}"/>
    <hyperlink ref="F61" r:id="rId81" xr:uid="{935C9F91-A517-4C7B-94F5-8BC5C2D335CD}"/>
    <hyperlink ref="F62" r:id="rId82" xr:uid="{B5013FA1-C436-4EC8-8B4A-C12035037471}"/>
    <hyperlink ref="F63" r:id="rId83" xr:uid="{3A6269D8-5FCD-4FFB-82D5-91920BCD0DBC}"/>
    <hyperlink ref="F64" r:id="rId84" xr:uid="{15563492-6BF3-463E-917F-D3EFF91DA0BE}"/>
    <hyperlink ref="F65" r:id="rId85" xr:uid="{A71420C3-AE0F-4FE7-9728-28E068B56630}"/>
    <hyperlink ref="F66" r:id="rId86" xr:uid="{93F2F96F-DE17-4B2B-93D1-4DA3F115BF47}"/>
    <hyperlink ref="F67" r:id="rId87" xr:uid="{77AE95EF-1D9D-424D-A03C-F194AC7FB466}"/>
    <hyperlink ref="F68" r:id="rId88" xr:uid="{CA91FCFF-5B3C-4F5C-A307-38D8913FF9BD}"/>
    <hyperlink ref="F69" r:id="rId89" xr:uid="{8C8A0434-769A-49AE-B0D7-39A61A0D1D23}"/>
    <hyperlink ref="F70" r:id="rId90" xr:uid="{8503B9F4-AF81-4E7D-81DE-2A12BD7AAEA8}"/>
    <hyperlink ref="F71" r:id="rId91" xr:uid="{7136F3ED-B288-487E-9F51-7E35C7E9D378}"/>
    <hyperlink ref="F72" r:id="rId92" xr:uid="{9E054972-2E44-4A85-BEE6-A9912D3B16A8}"/>
    <hyperlink ref="F73" r:id="rId93" xr:uid="{735E9D25-0274-47BE-B176-CA9A7E2663DE}"/>
    <hyperlink ref="F74" r:id="rId94" xr:uid="{3464A00E-74C0-4AB5-B6B1-51262F78058C}"/>
    <hyperlink ref="F75" r:id="rId95" xr:uid="{ED814F85-D9F8-46DF-958F-868A82C2C452}"/>
    <hyperlink ref="F76" r:id="rId96" xr:uid="{7CEF17F5-83A0-4094-A0A2-BC6F6F408AE0}"/>
    <hyperlink ref="F77" r:id="rId97" xr:uid="{22565C2F-9DBA-445F-B496-B26B0AD5E736}"/>
    <hyperlink ref="F78" r:id="rId98" xr:uid="{1DAE82C5-2445-4A2B-859C-F97170B5A33D}"/>
    <hyperlink ref="F79" r:id="rId99" xr:uid="{4B2A9732-DAE3-4F71-BEE6-29E028CB27E7}"/>
    <hyperlink ref="F80" r:id="rId100" xr:uid="{38AAF16D-A1F6-4F95-B875-DB06FBA33F71}"/>
    <hyperlink ref="F81" r:id="rId101" xr:uid="{60D98895-EBD7-45E6-9D8C-919EC378F369}"/>
    <hyperlink ref="F82" r:id="rId102" xr:uid="{D2A3417D-9123-4CDC-890B-00E2EC3B41A2}"/>
    <hyperlink ref="F83" r:id="rId103" xr:uid="{0A170A76-CC9D-4FAA-BA17-F688BAB855BB}"/>
    <hyperlink ref="F84" r:id="rId104" xr:uid="{52AE6D14-5A2B-4153-AA72-A4C8A309BF8D}"/>
    <hyperlink ref="F85" r:id="rId105" xr:uid="{F6B5E39A-3025-43CF-9EBA-916C34DB83FD}"/>
    <hyperlink ref="F86" r:id="rId106" xr:uid="{2E3FAA07-EDD2-4532-B93B-E382A941F794}"/>
    <hyperlink ref="F87" r:id="rId107" xr:uid="{2808E586-34C1-4540-A9B0-AB14226636A0}"/>
    <hyperlink ref="F88" r:id="rId108" xr:uid="{EAF42F6C-98C3-464E-A73A-9DCEA611CC9F}"/>
    <hyperlink ref="F89" r:id="rId109" xr:uid="{50212EE7-78AE-45C7-88FF-387A38485AFA}"/>
    <hyperlink ref="F90" r:id="rId110" xr:uid="{0B41B718-DEEC-4082-97BF-B61BE5D46D08}"/>
    <hyperlink ref="F91" r:id="rId111" xr:uid="{7F1DDF01-850C-4D0B-A43E-3427C766BE02}"/>
    <hyperlink ref="F92" r:id="rId112" xr:uid="{40FD72B6-532F-41D6-8100-566BFAD44803}"/>
    <hyperlink ref="F93" r:id="rId113" xr:uid="{1387D297-C781-459E-8822-2909092F0B15}"/>
    <hyperlink ref="F94" r:id="rId114" xr:uid="{CC4F5538-BA34-4005-88AB-1889363DBC95}"/>
    <hyperlink ref="F95" r:id="rId115" xr:uid="{73A8876B-36B7-4E9B-8090-EFA24F2B8D36}"/>
    <hyperlink ref="F96" r:id="rId116" xr:uid="{10580452-A08C-4CD9-AE14-30B218A7B3FD}"/>
    <hyperlink ref="F97" r:id="rId117" xr:uid="{F81FF28A-D716-4002-BF38-850F794F2207}"/>
    <hyperlink ref="F98" r:id="rId118" xr:uid="{330BCE3D-4480-44A2-B24C-D0F0AFC59C73}"/>
    <hyperlink ref="F99" r:id="rId119" xr:uid="{48B7E827-C073-4C7D-9849-7FB2AB5D8C62}"/>
    <hyperlink ref="F100" r:id="rId120" xr:uid="{AF3D650C-E56F-4D4D-8106-A46F7DC04177}"/>
    <hyperlink ref="F101" r:id="rId121" xr:uid="{53E6141A-B674-4AC2-A3A5-E495E56D66DE}"/>
    <hyperlink ref="F102" r:id="rId122" xr:uid="{B14A3184-0826-4683-8A32-853621DEDEFD}"/>
    <hyperlink ref="F103" r:id="rId123" xr:uid="{81A47354-80FC-4E88-864B-E6024887BD95}"/>
    <hyperlink ref="F104" r:id="rId124" xr:uid="{4B49C35A-9B0C-47D7-A56A-8D7D4A73DA00}"/>
    <hyperlink ref="F105" r:id="rId125" xr:uid="{387C9169-D3C5-4748-AEA8-D5BACD5489CC}"/>
    <hyperlink ref="F107" r:id="rId126" xr:uid="{86633EFC-4382-4BA6-83F8-D4C4628085D7}"/>
    <hyperlink ref="F108" r:id="rId127" xr:uid="{496DFCA8-8759-4179-A559-9C95132D895C}"/>
    <hyperlink ref="F109" r:id="rId128" xr:uid="{FEA4BB5E-1996-4943-81A4-A92B5DCF3B1D}"/>
    <hyperlink ref="F110" r:id="rId129" xr:uid="{BD9A1469-52A7-4BF9-B242-1C673E17BA3E}"/>
    <hyperlink ref="F111" r:id="rId130" xr:uid="{9D085072-1160-4D31-A5F4-178E385EFCA2}"/>
    <hyperlink ref="F112" r:id="rId131" xr:uid="{6F002508-2049-4B46-A35C-D914DCCAB769}"/>
    <hyperlink ref="F113" r:id="rId132" xr:uid="{1A386999-EB41-4585-A726-F5E2D2C0018B}"/>
    <hyperlink ref="F114" r:id="rId133" xr:uid="{5738C92B-C525-442D-B1EF-AF981EDB58F4}"/>
    <hyperlink ref="F115" r:id="rId134" xr:uid="{8BB2C278-A3D6-4968-88C4-E972BA3C732D}"/>
    <hyperlink ref="F116" r:id="rId135" xr:uid="{4A4016F0-2E19-4827-86E6-DF1580821BA1}"/>
    <hyperlink ref="F117" r:id="rId136" xr:uid="{B9163C50-F8E3-4E70-8CCC-954FD9F7500E}"/>
    <hyperlink ref="F118" r:id="rId137" xr:uid="{ACA0304A-0A68-4984-A076-5C782851C05E}"/>
    <hyperlink ref="F119" r:id="rId138" xr:uid="{04E3A59F-D103-4866-A519-B1F64EF3F4A0}"/>
    <hyperlink ref="F120" r:id="rId139" xr:uid="{46BC511E-558B-4BDB-AF39-6CBC13AF67A6}"/>
    <hyperlink ref="F121" r:id="rId140" xr:uid="{EA990357-71EA-47DA-970E-C535699695A6}"/>
    <hyperlink ref="F122" r:id="rId141" xr:uid="{A14D30BD-FB8F-41C2-A69C-6E9DADCC7388}"/>
    <hyperlink ref="F123" r:id="rId142" xr:uid="{AF892F51-E782-489A-B64F-0655DDEFC5B1}"/>
    <hyperlink ref="F124" r:id="rId143" xr:uid="{2CCE1335-02EA-432D-891D-F7E717A991A6}"/>
    <hyperlink ref="F125" r:id="rId144" xr:uid="{650A9E29-E628-4035-8244-8F98F93C6C36}"/>
    <hyperlink ref="F126" r:id="rId145" xr:uid="{A65FFC79-4901-4C1B-A3DF-FCF70DECD7CE}"/>
    <hyperlink ref="F127" r:id="rId146" xr:uid="{61935C2E-769F-4130-A20D-14E04D6C52B2}"/>
    <hyperlink ref="F128" r:id="rId147" xr:uid="{A80C8FEE-76EB-4C83-ABFA-5628D23C0680}"/>
    <hyperlink ref="F129" r:id="rId148" xr:uid="{11FD7230-8E17-459F-99BD-ABA5262EEE4F}"/>
    <hyperlink ref="F130" r:id="rId149" xr:uid="{B5ECBB6E-D386-4E18-9AD1-BA484AB0615D}"/>
    <hyperlink ref="F131" r:id="rId150" xr:uid="{0D061FBA-B948-416F-B7A7-5ACC096598C4}"/>
    <hyperlink ref="F132" r:id="rId151" xr:uid="{72CD1E4D-DEDA-499F-8CF1-FC50F8123764}"/>
    <hyperlink ref="F133" r:id="rId152" xr:uid="{1BA8658F-B549-436A-918E-587382D1D6F8}"/>
    <hyperlink ref="F134" r:id="rId153" xr:uid="{8D7DF2C0-774C-4AC8-AF9B-17EDF7F90EA4}"/>
    <hyperlink ref="F135" r:id="rId154" xr:uid="{1C0A3442-20B7-4263-87E5-7A9409495676}"/>
    <hyperlink ref="F136" r:id="rId155" xr:uid="{F91A9CD2-6C08-462B-BC7C-583371A7A7F1}"/>
    <hyperlink ref="F137" r:id="rId156" xr:uid="{178EA055-45EE-4A52-BA15-9E92CCEB37DF}"/>
    <hyperlink ref="F138" r:id="rId157" xr:uid="{6A131808-58D4-4C7B-8899-87962E4E7557}"/>
    <hyperlink ref="F139" r:id="rId158" xr:uid="{223BA811-1AA8-4A5D-80A5-895798CC17C5}"/>
    <hyperlink ref="F140" r:id="rId159" xr:uid="{0059CC22-7CBB-4458-9F38-747FFDCB3CB9}"/>
    <hyperlink ref="F141" r:id="rId160" xr:uid="{B24C59FE-A1E6-4D25-85C3-7223258FCFC2}"/>
    <hyperlink ref="F142" r:id="rId161" xr:uid="{B92F0F55-5776-44FF-9421-9E06AEEBFA33}"/>
    <hyperlink ref="F143" r:id="rId162" xr:uid="{523B078A-A554-4AD4-BE57-77F2A169DADB}"/>
    <hyperlink ref="F144" r:id="rId163" xr:uid="{00E0031E-1AEB-43A8-8E5B-E3958AA0F5F5}"/>
    <hyperlink ref="F145" r:id="rId164" xr:uid="{0D7258B9-0DE9-4208-A780-D0F02E59ED02}"/>
    <hyperlink ref="F146" r:id="rId165" xr:uid="{0F84F907-18C1-435B-A299-0717D76F838C}"/>
    <hyperlink ref="F147" r:id="rId166" xr:uid="{204DE810-F1B3-4A0E-A8F4-AA3B2A676F8C}"/>
    <hyperlink ref="F148" r:id="rId167" xr:uid="{A6280689-ACA6-4C90-815C-1948C177274E}"/>
    <hyperlink ref="F149" r:id="rId168" xr:uid="{830A39F1-E881-4396-8FCB-A1D9A639F47B}"/>
    <hyperlink ref="F150" r:id="rId169" xr:uid="{ECB673A7-CE19-4FC1-8D9C-2398099D5A73}"/>
    <hyperlink ref="F151" r:id="rId170" xr:uid="{9076FCC6-63D1-4873-92FA-DCA361AFFCCC}"/>
    <hyperlink ref="F152" r:id="rId171" xr:uid="{E688B664-4A89-4A03-8213-0886D140D9A5}"/>
    <hyperlink ref="F153" r:id="rId172" xr:uid="{AABA8F1F-CEA2-4FC3-8361-0D8F4C9CC3DE}"/>
    <hyperlink ref="F154" r:id="rId173" xr:uid="{306DD9B6-42C2-4CD2-9B74-72956C3634E4}"/>
    <hyperlink ref="F155" r:id="rId174" xr:uid="{CA931B85-F659-403E-917F-61D92462B5F3}"/>
    <hyperlink ref="F157" r:id="rId175" xr:uid="{86EBB58B-BB89-43E2-9BD4-4B1D65E7E927}"/>
    <hyperlink ref="F158" r:id="rId176" xr:uid="{E03D8036-EF70-4278-AE11-21215AC77790}"/>
    <hyperlink ref="F159" r:id="rId177" xr:uid="{9AE23C29-4D32-4F50-9909-252AAC1DF715}"/>
    <hyperlink ref="F160" r:id="rId178" xr:uid="{EA055A64-91FB-420B-ABFA-7CB310986727}"/>
    <hyperlink ref="F161" r:id="rId179" xr:uid="{69D4EF87-2F10-48C4-984F-5D66ECB213E5}"/>
    <hyperlink ref="F162" r:id="rId180" xr:uid="{763B5181-1EDA-4AB3-83AB-7EF281D50672}"/>
    <hyperlink ref="F163" r:id="rId181" xr:uid="{392AB90B-920D-4845-BB3F-A2637F95AB28}"/>
    <hyperlink ref="F164" r:id="rId182" xr:uid="{3EC54A9A-AD5B-4B73-8424-021483574E8A}"/>
    <hyperlink ref="F165" r:id="rId183" xr:uid="{E7909152-050A-45D5-9B49-8A7E51B5849F}"/>
    <hyperlink ref="F166" r:id="rId184" xr:uid="{99687230-6612-4901-BF85-A1748A7CF4B7}"/>
    <hyperlink ref="F167" r:id="rId185" xr:uid="{9863860F-D3EC-47AD-9FBD-3D903201033A}"/>
    <hyperlink ref="F168" r:id="rId186" xr:uid="{1837D7D6-C4B3-4BB7-9FFA-26DA67B5B83A}"/>
    <hyperlink ref="F169" r:id="rId187" xr:uid="{CD1BEE6D-04B5-4008-912D-0D9FA8801203}"/>
    <hyperlink ref="F170" r:id="rId188" xr:uid="{E2DF9ED3-C6C9-479A-AAD0-7031FE730319}"/>
    <hyperlink ref="F171" r:id="rId189" xr:uid="{71521AF6-89AE-4B8A-B0E6-DDBC7B48AEB2}"/>
    <hyperlink ref="F172" r:id="rId190" xr:uid="{95E72FC1-4935-471D-A617-52166431E4B7}"/>
    <hyperlink ref="F173" r:id="rId191" xr:uid="{46477491-BB0C-4713-A35E-D629D5BAFE1B}"/>
    <hyperlink ref="F174" r:id="rId192" xr:uid="{BAE1B22C-7945-4574-BDFA-5AE7961C54F4}"/>
    <hyperlink ref="F175" r:id="rId193" xr:uid="{279E4068-4BCD-4BAB-A11A-086BD1AB583B}"/>
    <hyperlink ref="F176" r:id="rId194" xr:uid="{93ECC169-6563-4ABA-BE06-1EE06DFAA52D}"/>
    <hyperlink ref="F177" r:id="rId195" xr:uid="{1A961562-8933-4CCD-BAB5-715141D69A4D}"/>
    <hyperlink ref="F178" r:id="rId196" xr:uid="{60EED240-8A79-4669-BD95-12681510A467}"/>
    <hyperlink ref="F179" r:id="rId197" xr:uid="{7D5DBAA4-5ED4-4DA5-8991-3DD827F6B006}"/>
    <hyperlink ref="F180" r:id="rId198" xr:uid="{A9827E96-A92A-4F47-87AF-BDA04A9C2673}"/>
    <hyperlink ref="F181" r:id="rId199" xr:uid="{8D3785A7-44D4-4A36-BCE1-625A23CBDC5C}"/>
    <hyperlink ref="F182" r:id="rId200" xr:uid="{B315E490-E3EF-4045-A2FD-3A8E636F6718}"/>
    <hyperlink ref="F183" r:id="rId201" xr:uid="{EC22FD3D-AF84-46DB-B094-82428A7FB7A3}"/>
    <hyperlink ref="F184" r:id="rId202" xr:uid="{A0338875-9714-40BE-B1F7-050E4D55E1DB}"/>
    <hyperlink ref="F185" r:id="rId203" xr:uid="{E61E4D23-A14E-4EE9-B925-A018D9342AB1}"/>
    <hyperlink ref="F186" r:id="rId204" xr:uid="{D22CCF60-CA60-4849-8F72-598E37A36357}"/>
    <hyperlink ref="F187" r:id="rId205" xr:uid="{A1973F7D-5B8A-43B7-AB5B-E01F34BDAD89}"/>
    <hyperlink ref="F188" r:id="rId206" xr:uid="{AA36D2AF-2258-4CC1-BF6E-BF964D11817E}"/>
    <hyperlink ref="F189" r:id="rId207" xr:uid="{1AF53979-3B42-49FC-8297-496BA35C726B}"/>
    <hyperlink ref="F190" r:id="rId208" xr:uid="{E37DDA29-E9E0-4B71-8771-3A6F33EA9FEB}"/>
    <hyperlink ref="F191" r:id="rId209" xr:uid="{2618B323-F15A-457D-92CA-6C2F78ADA0A8}"/>
    <hyperlink ref="F192" r:id="rId210" xr:uid="{4C340FBE-F06A-4A45-8DCE-6B267A225B68}"/>
    <hyperlink ref="F193" r:id="rId211" xr:uid="{9D6F30EB-FD12-49EA-9336-2AD6859B93B5}"/>
    <hyperlink ref="F194" r:id="rId212" xr:uid="{ECC9295C-FD7D-4FA6-AC15-AA9BFA1338D5}"/>
    <hyperlink ref="F195" r:id="rId213" xr:uid="{DAF24D1B-9619-402A-9A72-4260C727F9D5}"/>
    <hyperlink ref="F196" r:id="rId214" xr:uid="{6645DB07-2E80-40DA-93ED-5A8B4CBDF0EF}"/>
    <hyperlink ref="F197" r:id="rId215" xr:uid="{E6ECFFF5-7C52-4056-A057-57AAC99FDA53}"/>
    <hyperlink ref="F198" r:id="rId216" xr:uid="{3C0610EF-D92C-4552-B97F-D6000F18C2B5}"/>
    <hyperlink ref="F199" r:id="rId217" xr:uid="{402C4250-8913-426E-83E7-86F134F86C5A}"/>
    <hyperlink ref="F200" r:id="rId218" xr:uid="{88D48768-C3CD-49DE-B19E-3243697DF439}"/>
    <hyperlink ref="F201" r:id="rId219" xr:uid="{8C51FD56-C530-4F4F-A8B3-5FBD2EEC5F66}"/>
    <hyperlink ref="F202" r:id="rId220" xr:uid="{43628F04-102B-4B2E-BA46-38F23EF7C687}"/>
    <hyperlink ref="F203" r:id="rId221" xr:uid="{C91CB804-7B9B-4031-BC8B-462A5A20DB08}"/>
    <hyperlink ref="F204" r:id="rId222" xr:uid="{6096293E-C429-4A53-B668-23F7989A23E3}"/>
    <hyperlink ref="F205" r:id="rId223" xr:uid="{8C0DA2B6-3F7B-49F2-8B62-14DB8FD867B1}"/>
    <hyperlink ref="F206" r:id="rId224" xr:uid="{E4DA4E81-EFBB-402F-A051-6515373BEC89}"/>
    <hyperlink ref="F207" r:id="rId225" xr:uid="{F0E58E3C-BC17-4784-97DC-208B36A173A7}"/>
    <hyperlink ref="F208" r:id="rId226" xr:uid="{4F223930-C330-4A42-8F1A-1819EDD9DD77}"/>
    <hyperlink ref="F209" r:id="rId227" xr:uid="{7EA1612C-5C4A-4BFF-BCB8-0E2B9C96D4B8}"/>
    <hyperlink ref="F210" r:id="rId228" xr:uid="{CE0EC6AC-EE18-4795-8AA2-42254FFA34AA}"/>
    <hyperlink ref="F156" r:id="rId229" xr:uid="{0FCB9BD3-9ED6-47A6-8127-3FDE456F64B5}"/>
    <hyperlink ref="F211" r:id="rId230" xr:uid="{C565E18D-0945-4FAA-8B5A-645A478A9F35}"/>
    <hyperlink ref="F212" r:id="rId231" xr:uid="{8A40EC32-5A3B-471F-8B2F-B74FD6505CD1}"/>
    <hyperlink ref="F213" r:id="rId232" xr:uid="{AD19987B-C5F4-4AE3-9210-F34AE28658A0}"/>
    <hyperlink ref="F214" r:id="rId233" xr:uid="{3C32E961-BD91-4AA9-B442-D470F1CC07C7}"/>
    <hyperlink ref="F215" r:id="rId234" xr:uid="{7CE61E87-4807-42AC-8818-6D3E79F497C0}"/>
    <hyperlink ref="F216" r:id="rId235" xr:uid="{B8AD23C2-F8D5-429B-9698-6A5F2CDD6F50}"/>
    <hyperlink ref="F217" r:id="rId236" xr:uid="{AF6574B1-8203-4E1F-858B-D53CDAC88E2A}"/>
    <hyperlink ref="F218" r:id="rId237" xr:uid="{4D56B635-E9FA-4950-8CEE-54740D8B3E07}"/>
    <hyperlink ref="F219" r:id="rId238" xr:uid="{51F5DBCB-A907-424D-8389-8BA863C0694D}"/>
    <hyperlink ref="F220" r:id="rId239" xr:uid="{3DBD3A47-8BD0-4702-A798-75D11E0873B8}"/>
    <hyperlink ref="F221" r:id="rId240" xr:uid="{98004477-1477-4049-8A90-03D8C7AB3B47}"/>
    <hyperlink ref="F222" r:id="rId241" xr:uid="{FF30002B-BF52-4C57-8BE7-7FA5A91AF19C}"/>
    <hyperlink ref="F223" r:id="rId242" xr:uid="{F1C8378C-41B4-499C-868E-071290EDC09F}"/>
    <hyperlink ref="F224" r:id="rId243" xr:uid="{DFC554C5-EC14-439B-A0B5-42BCF125D7FA}"/>
    <hyperlink ref="F225" r:id="rId244" xr:uid="{D6FE4C6F-FC77-4905-8248-7B644D56727D}"/>
    <hyperlink ref="F226" r:id="rId245" xr:uid="{A82245FA-0C48-42DA-A16A-F3E2C7F057D2}"/>
    <hyperlink ref="F227" r:id="rId246" xr:uid="{80D98727-ABFC-44A4-8E58-093E0321259B}"/>
    <hyperlink ref="F228" r:id="rId247" xr:uid="{0B649FA9-6240-4E52-B1DE-4B489EEC4841}"/>
    <hyperlink ref="F229" r:id="rId248" xr:uid="{A2173093-CA88-497A-B30A-217093E12172}"/>
    <hyperlink ref="F230" r:id="rId249" xr:uid="{DBA56BE9-AB26-4BE7-A080-CDADCADB10EC}"/>
    <hyperlink ref="F231" r:id="rId250" xr:uid="{60EFA4C1-A49D-4837-BDE4-FFF84594A2D9}"/>
    <hyperlink ref="F232" r:id="rId251" xr:uid="{E811DC04-710B-4367-8A5E-DE41BB4C9B7C}"/>
    <hyperlink ref="F233" r:id="rId252" xr:uid="{F120B56A-D468-4D67-8F1A-F04DD3EC6124}"/>
    <hyperlink ref="F234" r:id="rId253" xr:uid="{E377D643-9DE7-4C78-972B-991A007B2678}"/>
    <hyperlink ref="F235" r:id="rId254" xr:uid="{C202F7CC-8EB3-45ED-A313-964DBD1C4E0B}"/>
    <hyperlink ref="F236" r:id="rId255" xr:uid="{A9EAA225-CF60-413C-B8CE-F9EA6CDA305F}"/>
    <hyperlink ref="F237" r:id="rId256" xr:uid="{C69510F6-19C8-452E-8009-BE6A0AEA0B88}"/>
    <hyperlink ref="F238" r:id="rId257" xr:uid="{82F456CF-D381-461B-B5FF-AD0BBC242C4D}"/>
    <hyperlink ref="F239" r:id="rId258" xr:uid="{B0A16DA6-08DE-47A7-A172-5FAD6998A5E8}"/>
    <hyperlink ref="F240" r:id="rId259" xr:uid="{F20D906A-C458-4E67-8E85-D3330E75C4BB}"/>
    <hyperlink ref="F241" r:id="rId260" xr:uid="{5EF069D7-C27B-4F5B-89FE-A43C6787E5AA}"/>
    <hyperlink ref="F242" r:id="rId261" xr:uid="{3EB3ED3A-38D5-451D-BCFD-678495A26188}"/>
    <hyperlink ref="F243" r:id="rId262" xr:uid="{9598A9C1-85BD-4FD8-A59E-7C7A76114E35}"/>
    <hyperlink ref="F244" r:id="rId263" xr:uid="{174688B0-B8D3-4BDE-8A70-E16172A51396}"/>
    <hyperlink ref="F245" r:id="rId264" xr:uid="{A23E87EF-AB65-4F4F-898C-44A85D1D3579}"/>
    <hyperlink ref="F246" r:id="rId265" xr:uid="{8B931F15-62CD-4C24-BF96-3F707201DA06}"/>
    <hyperlink ref="F247" r:id="rId266" xr:uid="{7DCC17F6-09D5-4E08-A066-BFAAE6313E9A}"/>
    <hyperlink ref="F248" r:id="rId267" xr:uid="{283027C3-D0D7-47DC-9A47-E573DA9BABF2}"/>
    <hyperlink ref="F249" r:id="rId268" xr:uid="{EC9FFE9D-5C23-4588-8CA7-E105EC059546}"/>
    <hyperlink ref="F250" r:id="rId269" xr:uid="{7FF9413A-80A0-41A1-803B-C7298B80C21F}"/>
    <hyperlink ref="F251" r:id="rId270" xr:uid="{0EEEDFDD-3E06-4C99-9222-8125848F7564}"/>
    <hyperlink ref="F252" r:id="rId271" xr:uid="{4AE0008F-7002-4A25-8319-D0E0C0CA739D}"/>
    <hyperlink ref="F253" r:id="rId272" xr:uid="{F4F7EF3C-D7DC-44F3-91CA-C71B294D4B26}"/>
    <hyperlink ref="F254" r:id="rId273" xr:uid="{1E296029-19D5-47AB-A669-678EB656E7A2}"/>
    <hyperlink ref="F255" r:id="rId274" xr:uid="{2FBB68FB-BDD0-4EA7-AA1F-1B94DBE91DEB}"/>
    <hyperlink ref="F256" r:id="rId275" xr:uid="{C6F94D08-ACC1-4208-AFD8-8BF40C3CE143}"/>
    <hyperlink ref="F257" r:id="rId276" xr:uid="{53A2024B-349F-4634-A137-7E65BA8D97CB}"/>
    <hyperlink ref="F258" r:id="rId277" xr:uid="{9200C2DE-552D-4277-90C9-4EDC015D4884}"/>
    <hyperlink ref="F259" r:id="rId278" xr:uid="{B6EE133B-9814-4579-B40C-F9122886343C}"/>
    <hyperlink ref="F260" r:id="rId279" xr:uid="{BF9FA5C6-38BE-49F1-9052-3C23059D3AC7}"/>
    <hyperlink ref="F261" r:id="rId280" xr:uid="{8E7E6F44-4BF7-4B10-B4DA-82D293803ED6}"/>
    <hyperlink ref="F262" r:id="rId281" xr:uid="{F696F753-41CA-4737-8FB7-A676420CC5C4}"/>
    <hyperlink ref="F263" r:id="rId282" xr:uid="{7366DA1D-2D87-4F58-B623-0C0A7301187C}"/>
    <hyperlink ref="F264" r:id="rId283" xr:uid="{63DEE941-D544-42B0-939D-DE329787AF2D}"/>
    <hyperlink ref="F265" r:id="rId284" xr:uid="{A82741F3-6E4C-4792-8534-B1955199D6C2}"/>
    <hyperlink ref="F266" r:id="rId285" xr:uid="{DE356844-F263-42A6-9702-6685F036E2BC}"/>
    <hyperlink ref="F267" r:id="rId286" xr:uid="{FAD1DB86-C022-40B9-AF51-32449C0F3439}"/>
    <hyperlink ref="F268" r:id="rId287" xr:uid="{A9C52174-A133-4EBC-A024-EB46FA3ACFDE}"/>
    <hyperlink ref="F269" r:id="rId288" xr:uid="{AF5F3B44-081E-4E4D-AA94-8862956BE28F}"/>
    <hyperlink ref="F270" r:id="rId289" xr:uid="{289D5948-63CC-4FA5-80A9-CA1C15B31C34}"/>
    <hyperlink ref="F271" r:id="rId290" xr:uid="{6DA2859C-3FB7-4CB6-B49C-D0D1793A5996}"/>
    <hyperlink ref="F272" r:id="rId291" xr:uid="{CC84D96A-F772-4801-8B31-439C606573E4}"/>
    <hyperlink ref="F273" r:id="rId292" xr:uid="{401F2D59-2E2B-4D90-85B4-DFD93F8A89BB}"/>
    <hyperlink ref="F274" r:id="rId293" xr:uid="{51486237-F105-4ED8-9409-84612B4D0E97}"/>
    <hyperlink ref="F275" r:id="rId294" xr:uid="{BE6E3F81-0F43-4C92-825D-A780FFA4F572}"/>
    <hyperlink ref="F276" r:id="rId295" xr:uid="{845AA265-812C-4D3A-832B-5C57A72092A2}"/>
    <hyperlink ref="F277" r:id="rId296" xr:uid="{18E77BE6-AC96-4E1E-A541-5B5F7B23EB88}"/>
    <hyperlink ref="F278" r:id="rId297" xr:uid="{22405006-F790-42D3-9ECF-357EB4C7D268}"/>
    <hyperlink ref="F279" r:id="rId298" xr:uid="{828652C1-7840-4243-B4DE-619723B59C7B}"/>
    <hyperlink ref="F280" r:id="rId299" xr:uid="{D3F066FC-BD20-444A-83D5-6FE42D17B86F}"/>
    <hyperlink ref="F281" r:id="rId300" xr:uid="{1D73A7C2-F4D9-4517-AE0F-AF58612473FA}"/>
    <hyperlink ref="F282" r:id="rId301" xr:uid="{F0E6F656-E1DE-41A3-953D-ADDE0B8AF955}"/>
    <hyperlink ref="F283" r:id="rId302" xr:uid="{664B38DD-F985-4A00-B2BE-D00B359F883E}"/>
    <hyperlink ref="F284" r:id="rId303" xr:uid="{61C7E209-7545-4161-B1AC-280A6E65FCC5}"/>
    <hyperlink ref="F285" r:id="rId304" xr:uid="{45FD1BF1-93A8-4A17-8CEA-95E852E7DC32}"/>
    <hyperlink ref="F286" r:id="rId305" xr:uid="{971F13FB-8418-4443-8C6B-4AD397EB5B33}"/>
    <hyperlink ref="F287" r:id="rId306" xr:uid="{220DF23E-F7E6-45D6-844A-82E390E9809A}"/>
    <hyperlink ref="F288" r:id="rId307" xr:uid="{15DAC40B-D1A1-49AD-9BFB-CCBDC8CE42FD}"/>
    <hyperlink ref="F289" r:id="rId308" xr:uid="{53D71DEA-62BF-49ED-89BF-40530171B32A}"/>
    <hyperlink ref="F290" r:id="rId309" xr:uid="{1EDB61D6-2FB0-467E-A0A0-63E7533C1BDC}"/>
    <hyperlink ref="F291" r:id="rId310" xr:uid="{53778A9C-59C6-4A48-B6AA-A86B0D8328AC}"/>
    <hyperlink ref="F292" r:id="rId311" xr:uid="{2CF4E8CB-EBFD-466B-974B-EACFAE38A0B4}"/>
    <hyperlink ref="F293" r:id="rId312" xr:uid="{B758C4A7-7CB5-4D82-92E0-A39C101FCB32}"/>
    <hyperlink ref="F294" r:id="rId313" xr:uid="{BD0C2891-BFA1-4BB0-AFA8-76047DBF61DD}"/>
    <hyperlink ref="F295" r:id="rId314" xr:uid="{18D912BB-6E58-4E24-AB83-5F32B3BC782F}"/>
    <hyperlink ref="F296" r:id="rId315" xr:uid="{BF92375E-C682-4473-B9BD-62CD8BB52038}"/>
    <hyperlink ref="F297" r:id="rId316" xr:uid="{A6B149B0-97C2-4336-901E-6ABC92DC2D47}"/>
    <hyperlink ref="F298" r:id="rId317" xr:uid="{56E2F54F-D7B7-413D-BAF4-68B169DDFD72}"/>
    <hyperlink ref="F299" r:id="rId318" xr:uid="{6BF8720A-9113-4147-A629-8D7D0CE87C3F}"/>
    <hyperlink ref="F300" r:id="rId319" xr:uid="{C83EE704-DFF3-4D12-9925-F0FB23246EDA}"/>
    <hyperlink ref="F301" r:id="rId320" xr:uid="{8974883A-9C82-4D98-9BFF-B053B03DB33F}"/>
    <hyperlink ref="F302" r:id="rId321" xr:uid="{285CC55E-E3FB-498D-BC3A-CE13B557E0A1}"/>
    <hyperlink ref="F303" r:id="rId322" xr:uid="{337A8EA1-760D-4401-B1EF-0B73930B753F}"/>
    <hyperlink ref="F304" r:id="rId323" xr:uid="{366A5DE4-7CF1-4881-B3D7-47CD36B4B319}"/>
    <hyperlink ref="F305" r:id="rId324" xr:uid="{22EFD770-40E7-4397-AE26-05DCB68028A7}"/>
    <hyperlink ref="F306" r:id="rId325" xr:uid="{75B4F1C8-8941-467D-8B39-F70CEC0EAD7C}"/>
    <hyperlink ref="F307" r:id="rId326" xr:uid="{7081A8B8-FF11-4135-86CC-D2F553E036C3}"/>
    <hyperlink ref="F308" r:id="rId327" xr:uid="{5C8F7226-9D33-4CB5-8501-AFEEF18AA536}"/>
    <hyperlink ref="F309" r:id="rId328" xr:uid="{1802D54C-4B2E-4004-A064-859F2CF7B5EB}"/>
    <hyperlink ref="F310" r:id="rId329" xr:uid="{938864A7-37DD-4181-91C7-065328840A6C}"/>
    <hyperlink ref="F311" r:id="rId330" xr:uid="{B87589A9-324F-488C-9447-6455F3D296AB}"/>
    <hyperlink ref="F312" r:id="rId331" xr:uid="{88DB3E21-027E-4D0C-86AE-0C58771E428A}"/>
    <hyperlink ref="F313" r:id="rId332" xr:uid="{9410CA1F-162C-4960-929E-1BBE9CE946C9}"/>
    <hyperlink ref="F314" r:id="rId333" xr:uid="{F47C1715-3F63-4384-B1DE-E748B7BF3CBD}"/>
    <hyperlink ref="F315" r:id="rId334" xr:uid="{917FE1E7-970D-48EC-BBB0-FDAB8D8081FF}"/>
    <hyperlink ref="F316" r:id="rId335" xr:uid="{A6B98352-E578-44E0-BCD1-8789B928142B}"/>
    <hyperlink ref="F317" r:id="rId336" xr:uid="{C5BCB661-8F20-4CD7-AFF8-37FE8E36E79A}"/>
    <hyperlink ref="F318" r:id="rId337" xr:uid="{98A965A7-AB4C-4C76-919E-FC186AF28419}"/>
    <hyperlink ref="F319" r:id="rId338" xr:uid="{3F88A0A3-F92C-47EF-9FBB-F03751E6F35F}"/>
    <hyperlink ref="F320" r:id="rId339" xr:uid="{C1590E7C-54AB-4DD4-9E4D-B04571E1F176}"/>
    <hyperlink ref="F321" r:id="rId340" xr:uid="{9A07A80E-83C2-447E-BDFD-14504D601947}"/>
    <hyperlink ref="F322" r:id="rId341" xr:uid="{C3F98057-E785-4684-BF09-33234E51C706}"/>
    <hyperlink ref="F323" r:id="rId342" xr:uid="{274C4556-69F3-4A13-A127-163E49FB63BE}"/>
    <hyperlink ref="F324" r:id="rId343" xr:uid="{0D00D843-839F-42C0-BDE3-294B3CF9E1A8}"/>
    <hyperlink ref="F325" r:id="rId344" xr:uid="{364A1A6A-2F84-4828-99B0-4EA7C7AF19D8}"/>
    <hyperlink ref="F326" r:id="rId345" xr:uid="{3DA86478-8AEE-436F-B875-9650BB52250B}"/>
    <hyperlink ref="F327" r:id="rId346" xr:uid="{37BD43B7-CE6D-4F0B-B793-392704564FA9}"/>
    <hyperlink ref="F328" r:id="rId347" xr:uid="{072367E3-8FBE-4C43-AE3C-AC33C324E99C}"/>
    <hyperlink ref="F329" r:id="rId348" xr:uid="{8149617F-E6F3-487B-8405-D6423FA9D58E}"/>
    <hyperlink ref="F330" r:id="rId349" xr:uid="{38F09953-9A6D-49AA-BBE4-5A26974C39B5}"/>
    <hyperlink ref="F331" r:id="rId350" xr:uid="{68668153-9464-41EB-AAED-FC06500249E7}"/>
    <hyperlink ref="F332" r:id="rId351" xr:uid="{9C2320F1-D5ED-4E7B-9E06-3CE6E659100D}"/>
    <hyperlink ref="F333" r:id="rId352" xr:uid="{4EA5726B-4922-46FF-90B8-14F351F3F7C6}"/>
    <hyperlink ref="F334" r:id="rId353" xr:uid="{3FC6BF46-3E95-4A0F-9DA7-A46D7E3D62A0}"/>
    <hyperlink ref="F335" r:id="rId354" xr:uid="{AE24FBDC-3818-41A9-910F-46C952A94C2B}"/>
    <hyperlink ref="F336" r:id="rId355" xr:uid="{29A5BE03-2A23-40B6-9655-F1D6320A3516}"/>
    <hyperlink ref="F337" r:id="rId356" xr:uid="{43CEAD2F-A997-49EE-A978-45D769BF7FB7}"/>
    <hyperlink ref="F338" r:id="rId357" xr:uid="{0ECA239E-EB4A-4B14-8CB6-8DAA350C2548}"/>
    <hyperlink ref="F339" r:id="rId358" xr:uid="{9D8FE347-D3E6-43FA-8F6D-615FD76999C4}"/>
    <hyperlink ref="F340" r:id="rId359" xr:uid="{4507DDCE-617B-47EE-8E45-D868284F0C20}"/>
    <hyperlink ref="F341" r:id="rId360" xr:uid="{F9071BD3-D1BD-4BA5-AE1C-DBF79617AEF8}"/>
    <hyperlink ref="F342" r:id="rId361" xr:uid="{8C05801A-7FC4-4513-B0D2-2BAC1709B825}"/>
    <hyperlink ref="F343" r:id="rId362" xr:uid="{AB3CE4E9-4F33-4037-9F67-9F7FDF5E5F9B}"/>
    <hyperlink ref="F344" r:id="rId363" xr:uid="{6B8C7DCA-169B-4861-80F0-DF9C976773B3}"/>
    <hyperlink ref="F345" r:id="rId364" xr:uid="{5F67F170-7D3F-44EE-AE04-D7A6ACF40C84}"/>
    <hyperlink ref="F346" r:id="rId365" xr:uid="{A383472E-F63A-45A3-B8AD-C79E896EFB1A}"/>
    <hyperlink ref="F347" r:id="rId366" xr:uid="{56334CAB-C6D9-4E8C-B768-6223160D5046}"/>
    <hyperlink ref="F348" r:id="rId367" xr:uid="{B1BEEE17-4D3C-4C23-BAFD-4D8F1D6A7E64}"/>
    <hyperlink ref="F349" r:id="rId368" xr:uid="{D12DC8B2-5C38-479A-8CD3-4492D779DA16}"/>
    <hyperlink ref="F350" r:id="rId369" xr:uid="{CB83A03E-9B46-4EC9-AB82-1631F6450C6C}"/>
    <hyperlink ref="F351" r:id="rId370" xr:uid="{EAE6B8FE-6F43-426E-A4C5-83C871A894CA}"/>
    <hyperlink ref="F352" r:id="rId371" xr:uid="{117155F9-147E-446B-9000-7CAA02778A30}"/>
    <hyperlink ref="F353" r:id="rId372" xr:uid="{5DFD6AA5-4BD3-427C-B43B-25B3C3752B71}"/>
    <hyperlink ref="F354" r:id="rId373" xr:uid="{67003D24-46EE-4740-B20A-8212C179E5FE}"/>
    <hyperlink ref="F355" r:id="rId374" xr:uid="{F6AB8818-09CD-4611-A76D-E62A4CD18042}"/>
    <hyperlink ref="F356" r:id="rId375" xr:uid="{DA1C91A9-4B82-4C56-A3D0-D981C9840097}"/>
    <hyperlink ref="F357" r:id="rId376" xr:uid="{0B49B814-FB9E-4DBB-8266-C7BFFC134C01}"/>
    <hyperlink ref="F358" r:id="rId377" xr:uid="{448CF610-815F-4914-92AA-6BB923B7401B}"/>
    <hyperlink ref="F359" r:id="rId378" xr:uid="{470B42F7-56F4-4F92-872E-F34364237BEB}"/>
    <hyperlink ref="F360" r:id="rId379" xr:uid="{374392DC-AF51-4DD2-BA8E-FF8660313A35}"/>
    <hyperlink ref="F361" r:id="rId380" xr:uid="{4DBDDE85-4D6F-40EA-8DD6-8EC15DF47C31}"/>
    <hyperlink ref="F362" r:id="rId381" xr:uid="{1713E523-9BD6-42D2-9B84-6FF6F4B08A57}"/>
    <hyperlink ref="F363" r:id="rId382" xr:uid="{DC1E1E47-2BBA-4A27-8E24-0F53CBF96645}"/>
    <hyperlink ref="F364" r:id="rId383" xr:uid="{2F621984-E376-46B4-8C84-E1CB6E7BA7C9}"/>
    <hyperlink ref="F365" r:id="rId384" xr:uid="{7A379655-F2A4-4285-B6A7-955A57ED535D}"/>
    <hyperlink ref="F366" r:id="rId385" xr:uid="{77736D46-7A05-470B-8BA3-1AF378EA96B7}"/>
    <hyperlink ref="F367" r:id="rId386" xr:uid="{CAF4BC03-6010-426E-8C37-12E5FAC9F79B}"/>
    <hyperlink ref="F368" r:id="rId387" xr:uid="{B39FD2A9-496B-4DF7-917B-19C4C47519DA}"/>
    <hyperlink ref="F369" r:id="rId388" xr:uid="{C17F894B-4171-4BE9-B364-C4A69EAF4AFA}"/>
    <hyperlink ref="F370" r:id="rId389" xr:uid="{7D9F1643-565C-43AF-B4AD-079DD6F3C722}"/>
    <hyperlink ref="F371" r:id="rId390" xr:uid="{2A00C002-97B6-4682-A488-262EB2069345}"/>
    <hyperlink ref="F372" r:id="rId391" xr:uid="{8CA9D182-7228-4E42-9763-98DA7B8C14CD}"/>
    <hyperlink ref="F373" r:id="rId392" xr:uid="{26E0CF0B-7886-4B14-9430-731A9F957EB7}"/>
    <hyperlink ref="F374" r:id="rId393" xr:uid="{2AEFF22B-2AD6-4C57-BC56-4031D546AE56}"/>
    <hyperlink ref="F375" r:id="rId394" xr:uid="{E49C59EB-1A6C-4303-9FD2-6A3C4C416C7D}"/>
    <hyperlink ref="F376" r:id="rId395" xr:uid="{9FBE360A-F228-4D11-BFDE-7B09F86C92FF}"/>
    <hyperlink ref="F377" r:id="rId396" xr:uid="{B22028E5-B90A-4DC8-AEAC-E093B3D5A8CD}"/>
    <hyperlink ref="F378" r:id="rId397" xr:uid="{BDD6FF25-40E0-423C-B566-ED26EE18C6DF}"/>
    <hyperlink ref="F379" r:id="rId398" xr:uid="{B6DEE118-CB38-40B3-A533-31C0839DF7E9}"/>
    <hyperlink ref="F380" r:id="rId399" xr:uid="{4E01C383-8B00-4E01-B9C8-17ECE01B6DAE}"/>
    <hyperlink ref="F381" r:id="rId400" xr:uid="{E8F58326-6788-4B82-AF55-1C6C5706D094}"/>
    <hyperlink ref="F382" r:id="rId401" xr:uid="{984230D0-4D18-4157-B1D7-4DFB7CBBE71E}"/>
    <hyperlink ref="F383" r:id="rId402" xr:uid="{DE4ACAF1-0355-44F2-A565-214256FA442C}"/>
    <hyperlink ref="F384" r:id="rId403" xr:uid="{FE4CA755-DC24-4B76-AEFD-DF3CD8BA8767}"/>
    <hyperlink ref="F385" r:id="rId404" xr:uid="{68F4902B-88B1-4F85-918A-225881B0A5E6}"/>
    <hyperlink ref="F386" r:id="rId405" xr:uid="{84933ED9-BBF6-428C-BC28-8C81485809AC}"/>
    <hyperlink ref="F388" r:id="rId406" xr:uid="{6E7E15EE-DE2F-4BA1-9EF1-40C3C1D1F98B}"/>
    <hyperlink ref="F389" r:id="rId407" xr:uid="{DF614FE5-D6B6-4C9E-AFBA-8BB22DE9F6AE}"/>
    <hyperlink ref="F390" r:id="rId408" xr:uid="{E2034AFE-C22A-4464-AE98-4C8E57ABAE95}"/>
    <hyperlink ref="F391" r:id="rId409" xr:uid="{1B1CCBA4-A8A4-4A1D-BEEA-8C0DDFB8BA16}"/>
    <hyperlink ref="F392" r:id="rId410" xr:uid="{C0804FFD-8F0F-4311-99CC-B71D494036F4}"/>
    <hyperlink ref="F393" r:id="rId411" xr:uid="{9EE4CCB2-4D58-4F98-9362-DBA07C9E3E8C}"/>
    <hyperlink ref="F394" r:id="rId412" xr:uid="{74B2ED45-1B50-452F-93CF-A60D3DF25935}"/>
    <hyperlink ref="F395" r:id="rId413" xr:uid="{AEF16EDD-018F-4F60-95F8-AE4F07A301BF}"/>
    <hyperlink ref="F396" r:id="rId414" xr:uid="{F3A57363-28AA-41DD-A547-3A49EBAD45B2}"/>
    <hyperlink ref="F397" r:id="rId415" xr:uid="{AE623408-EF0E-4012-9C13-0767F6A21554}"/>
    <hyperlink ref="F398" r:id="rId416" xr:uid="{9CBDD002-BA8F-419C-9D7A-F90FABC9574E}"/>
    <hyperlink ref="F399" r:id="rId417" xr:uid="{797E3243-BE80-4FBC-94E2-F956254FA6CC}"/>
    <hyperlink ref="F400" r:id="rId418" xr:uid="{727C62BC-B59F-4B71-9E37-9790BFFD47AA}"/>
    <hyperlink ref="F401" r:id="rId419" xr:uid="{0F53CA5A-75A3-4BBC-9BBA-508B756BBE96}"/>
    <hyperlink ref="F402" r:id="rId420" xr:uid="{036ED1A1-8302-431C-9A6C-A23F6556CE1D}"/>
    <hyperlink ref="F403" r:id="rId421" xr:uid="{8F91FC10-7D93-455E-9EDD-40F73AF91C9E}"/>
    <hyperlink ref="F404" r:id="rId422" xr:uid="{CEB1E231-8D5C-45EB-8711-0DE7EB08794D}"/>
    <hyperlink ref="F405" r:id="rId423" xr:uid="{4CD8FC28-1F80-4F61-8F6D-45C541B5AD5B}"/>
    <hyperlink ref="F406" r:id="rId424" xr:uid="{5FEC8D6D-3DAF-4AB0-9338-F76623E61E18}"/>
    <hyperlink ref="F407" r:id="rId425" xr:uid="{6C621BE9-B723-4B58-B580-68CBFEA3CC7C}"/>
    <hyperlink ref="F408" r:id="rId426" xr:uid="{7326AC69-AE06-4C1C-ACA9-C2DB887DCDA9}"/>
    <hyperlink ref="F409" r:id="rId427" xr:uid="{B3386742-BCCD-44A2-9FEA-AA7587EE701E}"/>
    <hyperlink ref="F410" r:id="rId428" xr:uid="{6F7CE3D0-6490-4F90-9DD1-7CF151300850}"/>
    <hyperlink ref="F411" r:id="rId429" xr:uid="{411B80B8-B8A4-4657-B579-26B4F98DC26B}"/>
    <hyperlink ref="F412" r:id="rId430" xr:uid="{870E4118-1DA7-4E82-B94B-8CDDF5A8DE5A}"/>
    <hyperlink ref="F413" r:id="rId431" xr:uid="{06DEC463-69EC-4314-8CA9-592254237B79}"/>
    <hyperlink ref="F414" r:id="rId432" xr:uid="{366B70CD-D33F-4CED-8EFF-1AA1A8DE05D6}"/>
    <hyperlink ref="F415" r:id="rId433" xr:uid="{C83B0F5D-7A6F-4BB8-BAD5-C95FA6A34BFA}"/>
    <hyperlink ref="F416" r:id="rId434" xr:uid="{781CD421-A4B0-49BE-9A71-BBADFF968372}"/>
    <hyperlink ref="F417" r:id="rId435" xr:uid="{0612FB6B-E86C-4A0C-BCC5-FD85A39B885A}"/>
    <hyperlink ref="F418" r:id="rId436" xr:uid="{64D8AB4E-96B0-4E1B-8283-9B109FA25BC3}"/>
    <hyperlink ref="F419" r:id="rId437" xr:uid="{5C4555D7-0F24-4DF1-A76F-18FAF25BB670}"/>
    <hyperlink ref="F420" r:id="rId438" xr:uid="{5EE257B5-DDB4-459F-941A-18F8206C04EC}"/>
    <hyperlink ref="F421" r:id="rId439" xr:uid="{08FC3DA5-9194-47F1-AB19-BC1767B55FA2}"/>
    <hyperlink ref="F422" r:id="rId440" xr:uid="{62235B29-698C-4591-BD9F-0F3A62AAB728}"/>
    <hyperlink ref="F423" r:id="rId441" xr:uid="{67D67DBF-7E00-46B8-A00E-2AA6FB3B129E}"/>
    <hyperlink ref="F424" r:id="rId442" xr:uid="{1C9B3937-405B-4BBB-90C7-8071286791F9}"/>
    <hyperlink ref="F425" r:id="rId443" xr:uid="{57121759-6C4F-404C-B357-175635FD3229}"/>
    <hyperlink ref="F426" r:id="rId444" xr:uid="{9D1FA36B-016D-456D-AED0-468FB62B7BA5}"/>
    <hyperlink ref="F427" r:id="rId445" xr:uid="{E67E014B-2FEF-4085-8A80-B4AFBA050C88}"/>
    <hyperlink ref="F428" r:id="rId446" xr:uid="{9414FDA0-DAAA-40EB-8357-273F16285338}"/>
    <hyperlink ref="F429" r:id="rId447" xr:uid="{B427CBFA-297E-405A-A7D1-0762BCF09D57}"/>
    <hyperlink ref="F430" r:id="rId448" xr:uid="{E5CCD899-4768-418B-9257-7912017773C5}"/>
    <hyperlink ref="F431" r:id="rId449" xr:uid="{C2621945-45DF-4838-90E7-E62280BD71CF}"/>
    <hyperlink ref="F432" r:id="rId450" xr:uid="{FAEECE83-EDD1-4705-ADBE-79B836BD1644}"/>
    <hyperlink ref="F433" r:id="rId451" xr:uid="{C2D5F502-365E-4C68-8BD8-04099E2E1A4B}"/>
    <hyperlink ref="F434" r:id="rId452" xr:uid="{7F5113D3-35B1-41CE-A08B-6A09628FA62B}"/>
    <hyperlink ref="F435" r:id="rId453" xr:uid="{6C13F788-0C3A-46F5-9AC6-84B67B4D14B3}"/>
    <hyperlink ref="F436" r:id="rId454" xr:uid="{5BD9E9F4-75C4-4A1F-A7B9-1B0AFC8CE1C2}"/>
    <hyperlink ref="F437" r:id="rId455" xr:uid="{59ADB359-AEB0-491B-AA76-9CEC5D2E63DA}"/>
    <hyperlink ref="F438" r:id="rId456" xr:uid="{00CFD4B5-53F0-4D67-AC6E-9F3C52355CF0}"/>
    <hyperlink ref="F439" r:id="rId457" xr:uid="{E6D6BE70-0B1E-496C-80D5-A9D641564D71}"/>
    <hyperlink ref="F440" r:id="rId458" xr:uid="{E7AD6D16-F29D-47C0-885C-1D787688E777}"/>
    <hyperlink ref="F441" r:id="rId459" xr:uid="{EDC61A96-589D-4DB1-AE5B-7C087AAA5A03}"/>
    <hyperlink ref="F442" r:id="rId460" xr:uid="{7ED96DC4-0B98-4072-BC38-80C3BC60A766}"/>
    <hyperlink ref="F443" r:id="rId461" xr:uid="{32937151-2F92-45B4-ADE1-8D1128F8C44B}"/>
    <hyperlink ref="F444" r:id="rId462" xr:uid="{E5B6003B-75CF-4C93-A79E-957FBDE1CEF5}"/>
    <hyperlink ref="F445" r:id="rId463" xr:uid="{428D7204-6740-4C5F-99B7-27B046DC3B9E}"/>
    <hyperlink ref="F446" r:id="rId464" xr:uid="{C4ECB7C4-AB04-4736-8477-5BCC5C0E6147}"/>
    <hyperlink ref="F447" r:id="rId465" xr:uid="{4212CDAC-B880-4465-9733-05DE747D9151}"/>
    <hyperlink ref="F448" r:id="rId466" xr:uid="{0CB41696-A15E-4482-B853-CA20361C668E}"/>
    <hyperlink ref="F449" r:id="rId467" xr:uid="{032B0431-1143-4F01-AA72-2EB4D2EC8067}"/>
    <hyperlink ref="F450" r:id="rId468" xr:uid="{E02E59BD-23FB-4EB0-8204-BBE759EBF116}"/>
    <hyperlink ref="F451" r:id="rId469" xr:uid="{0E879DF7-7CD0-4269-9935-21D465C054E8}"/>
    <hyperlink ref="F452" r:id="rId470" xr:uid="{A67457FF-F6DC-4522-AC7F-0DB645C67202}"/>
    <hyperlink ref="F453" r:id="rId471" xr:uid="{20C0D43A-FD49-4C38-A688-BC9A8EECACA9}"/>
    <hyperlink ref="F454" r:id="rId472" xr:uid="{2AE0D049-AB2E-45A1-A799-0A51B37A1EAC}"/>
    <hyperlink ref="F455" r:id="rId473" xr:uid="{8C8972DE-0818-49C7-80FA-3321065A54D3}"/>
    <hyperlink ref="F456" r:id="rId474" xr:uid="{8659D83F-32C7-40BA-A983-51A7A6DA53EC}"/>
    <hyperlink ref="F457" r:id="rId475" xr:uid="{997EF1FB-4A86-4741-89A4-C50CFB886DDF}"/>
    <hyperlink ref="F458" r:id="rId476" xr:uid="{007016EA-2C6A-47F8-BCFC-D3BAC7C112B5}"/>
    <hyperlink ref="F459" r:id="rId477" xr:uid="{E6ABCA9B-5462-4610-828F-BDF38056F8C5}"/>
    <hyperlink ref="F460" r:id="rId478" xr:uid="{CFC89252-906C-4A2C-831B-CE5B2E28D1CF}"/>
    <hyperlink ref="F461" r:id="rId479" xr:uid="{EF03DDB9-EC72-44BE-A8AA-B7B11C70D940}"/>
    <hyperlink ref="F462" r:id="rId480" xr:uid="{19A8A13B-8008-4D58-A358-831BB1B3D65E}"/>
    <hyperlink ref="F463" r:id="rId481" xr:uid="{9BDEFB7A-8ECB-45D1-95A8-AF1929C67516}"/>
    <hyperlink ref="F464" r:id="rId482" xr:uid="{551C0916-4114-49B2-B688-ABC67A24851A}"/>
    <hyperlink ref="F465" r:id="rId483" xr:uid="{27D3F97D-1159-4FD1-8A64-21C141373ABB}"/>
    <hyperlink ref="F466" r:id="rId484" xr:uid="{25E38506-7C87-4065-9B30-D90FD327642C}"/>
    <hyperlink ref="F467" r:id="rId485" xr:uid="{8D1235F6-B0B4-44DA-94B7-AE5C1149F043}"/>
    <hyperlink ref="F468" r:id="rId486" xr:uid="{B5528F5E-3737-4E0A-A3E1-5D14E53E5A14}"/>
    <hyperlink ref="F469" r:id="rId487" xr:uid="{8D38FF8E-FEA6-4B2C-BBE3-BEDB69DCCA33}"/>
    <hyperlink ref="F470" r:id="rId488" xr:uid="{72F9DEF4-7356-4C85-BBA6-02C8AAD9A24B}"/>
    <hyperlink ref="F471" r:id="rId489" xr:uid="{0BE90A4F-D6A4-46EC-A3FF-AE122BB81B7B}"/>
    <hyperlink ref="F472" r:id="rId490" xr:uid="{80C07AF9-2E25-4F00-9A82-26FF428320B5}"/>
    <hyperlink ref="F473" r:id="rId491" xr:uid="{11353D0A-90EC-439D-B6A1-1A9FC9253641}"/>
    <hyperlink ref="F474" r:id="rId492" xr:uid="{85E99779-E3AB-48AE-A806-5BFCE6272418}"/>
    <hyperlink ref="F475" r:id="rId493" xr:uid="{70356F55-50C3-43B2-B5EF-C7ABFCB25034}"/>
    <hyperlink ref="F476" r:id="rId494" xr:uid="{6A772034-CDA1-4825-ACE5-8661539FE02F}"/>
    <hyperlink ref="F477" r:id="rId495" xr:uid="{62DB1932-3C02-4C35-A82C-5D1B852E4D67}"/>
    <hyperlink ref="F478" r:id="rId496" xr:uid="{B41D0397-2ADA-4215-96D3-D9C33F3BE768}"/>
    <hyperlink ref="F479" r:id="rId497" xr:uid="{CC2B3CBB-73A9-4B05-8B80-139467177517}"/>
    <hyperlink ref="F480" r:id="rId498" xr:uid="{8F0349E3-6E4D-49FD-8B03-148759DFB564}"/>
    <hyperlink ref="F481" r:id="rId499" xr:uid="{BDB87E4E-7F6D-4712-AC20-E88B9E4A9F92}"/>
    <hyperlink ref="F482" r:id="rId500" xr:uid="{DE1D6ED5-A7C1-4470-B3C8-3A63F539D77E}"/>
    <hyperlink ref="F483" r:id="rId501" xr:uid="{8C3E2E88-03AB-4C22-8D86-D1A247368772}"/>
    <hyperlink ref="F484" r:id="rId502" xr:uid="{AC6E3CC5-5553-4A03-B998-24482D34868D}"/>
    <hyperlink ref="F485" r:id="rId503" xr:uid="{A8300446-F35F-4319-B86D-D37993B92C99}"/>
    <hyperlink ref="F486" r:id="rId504" xr:uid="{8E728462-A7E3-447E-A63E-5F31DFD2E759}"/>
    <hyperlink ref="F487" r:id="rId505" xr:uid="{D3A39B5A-525B-46F1-8835-811DCFE4296C}"/>
    <hyperlink ref="F488" r:id="rId506" xr:uid="{3CD715FF-E79D-4CBE-8981-190A8EFAA8DB}"/>
    <hyperlink ref="F489" r:id="rId507" xr:uid="{FCD11CD5-BF47-4395-9D5D-3DE2BB4F3DAA}"/>
    <hyperlink ref="F490" r:id="rId508" xr:uid="{A11AC997-6F78-4344-83CB-6EF157270F44}"/>
    <hyperlink ref="F491" r:id="rId509" xr:uid="{EF35B29B-D1FC-4EF0-AAE9-566DEB39C9A8}"/>
    <hyperlink ref="F492" r:id="rId510" xr:uid="{8248C76C-577C-464F-A333-33C9651EFEE8}"/>
    <hyperlink ref="F493" r:id="rId511" xr:uid="{BA9A5149-FFC6-41D7-8589-CB7C87E01CE9}"/>
    <hyperlink ref="F494" r:id="rId512" xr:uid="{54420805-D46D-49EE-AC19-5366CA5709D8}"/>
    <hyperlink ref="F495" r:id="rId513" xr:uid="{F1ADC392-3994-4A3C-9FE0-47597B4D0866}"/>
    <hyperlink ref="F496" r:id="rId514" xr:uid="{C0027A51-7705-434D-A166-A2F88E9AF60D}"/>
    <hyperlink ref="F497" r:id="rId515" xr:uid="{DDD9BCDE-9CE6-471A-BEBC-7163EE3D70A1}"/>
    <hyperlink ref="F498" r:id="rId516" xr:uid="{6110218C-3212-4C80-B13C-1475A92E542E}"/>
    <hyperlink ref="F499" r:id="rId517" xr:uid="{C9A94183-25EF-4758-93CA-17C09A11F470}"/>
    <hyperlink ref="F500" r:id="rId518" xr:uid="{CAD9BF4D-5E90-48C1-8EDB-119844FCB4D9}"/>
    <hyperlink ref="F501" r:id="rId519" xr:uid="{F39419C2-07F0-4CB7-85D1-7364E05298DA}"/>
    <hyperlink ref="F502" r:id="rId520" xr:uid="{A4BE3D70-3D74-492C-8A4C-218C208B2620}"/>
    <hyperlink ref="F503" r:id="rId521" xr:uid="{298B77F0-CA0B-4862-98ED-A8B76E0E437A}"/>
    <hyperlink ref="F504" r:id="rId522" xr:uid="{65C4ADCC-0950-409B-B74A-9BD9FAF2008C}"/>
    <hyperlink ref="F505" r:id="rId523" xr:uid="{52F476ED-1DF6-47B7-BE1F-B7CAF6A60C82}"/>
    <hyperlink ref="F506" r:id="rId524" xr:uid="{46C36F26-53AF-411C-865F-C6ACB70EEB24}"/>
    <hyperlink ref="F507" r:id="rId525" xr:uid="{33DE32FD-2AE2-43E3-810F-EDB986F38ACF}"/>
    <hyperlink ref="F508" r:id="rId526" xr:uid="{2DABB3D4-22C9-4DE5-B632-26BAF9702A27}"/>
    <hyperlink ref="F509" r:id="rId527" xr:uid="{48C26663-7DC4-4F58-9569-126B9A4E4596}"/>
    <hyperlink ref="F510" r:id="rId528" xr:uid="{7D2ACCF5-09AD-4B9D-A09B-C73AD90F43A5}"/>
    <hyperlink ref="F511" r:id="rId529" xr:uid="{6CABC4F5-AC3B-4858-A87C-2A576A6CF73B}"/>
    <hyperlink ref="F512" r:id="rId530" xr:uid="{6951F0EC-30D3-4621-999D-FDB0B3606288}"/>
    <hyperlink ref="F513" r:id="rId531" xr:uid="{7BE4CC07-B334-4627-96EC-998AA7271077}"/>
    <hyperlink ref="F514" r:id="rId532" xr:uid="{D47B5E9F-73C1-4650-ACB0-391D2EA1E84E}"/>
    <hyperlink ref="F515" r:id="rId533" xr:uid="{1490EE9D-AB03-4E65-A2AC-4589A3688E2A}"/>
    <hyperlink ref="F516" r:id="rId534" xr:uid="{1565D702-776C-4A9B-926D-FB853CA98C6A}"/>
    <hyperlink ref="F517" r:id="rId535" xr:uid="{CEC37F09-A384-4925-AFA8-143210B32159}"/>
    <hyperlink ref="F518" r:id="rId536" xr:uid="{5CB78AC1-A57B-4E3D-8642-0793644A7816}"/>
    <hyperlink ref="F519" r:id="rId537" xr:uid="{139F9AA8-7CB3-4E30-A3D6-756329B2E0DF}"/>
    <hyperlink ref="F520" r:id="rId538" xr:uid="{0136E5C1-3D21-45AF-85F1-D1222E2216BF}"/>
    <hyperlink ref="F521" r:id="rId539" xr:uid="{2F616AF7-D63A-42B4-8F74-98522905EE9A}"/>
    <hyperlink ref="F522" r:id="rId540" xr:uid="{E46A6542-C12F-442B-AA89-F27E3589B548}"/>
    <hyperlink ref="F523" r:id="rId541" xr:uid="{47CBE1D7-AE5C-4476-88FB-3A598B2F4C82}"/>
    <hyperlink ref="F524" r:id="rId542" xr:uid="{422620FF-316E-4DEC-B05D-F14F89959CD7}"/>
    <hyperlink ref="F525" r:id="rId543" xr:uid="{EFBA45A3-BC99-4BF6-A05B-02374F90712E}"/>
    <hyperlink ref="F526" r:id="rId544" xr:uid="{D0B56904-E8FD-4C67-B470-C1EA4433F5D1}"/>
    <hyperlink ref="F527" r:id="rId545" xr:uid="{FD276A47-E267-46AF-B070-368EECED8CE9}"/>
    <hyperlink ref="F528" r:id="rId546" xr:uid="{8EF88063-EACA-4295-91BF-B478EB4BA251}"/>
    <hyperlink ref="F529" r:id="rId547" xr:uid="{F7F7352B-9C12-4A7D-9B99-12E180AB8AD1}"/>
    <hyperlink ref="F530" r:id="rId548" xr:uid="{2AE7C836-7522-432D-A144-28A9F8668A3D}"/>
    <hyperlink ref="F531" r:id="rId549" xr:uid="{B14122BC-B16D-448E-A3DD-6FACC0C26419}"/>
    <hyperlink ref="F532" r:id="rId550" xr:uid="{DCAE09BA-E1DB-4F8F-B668-49D8BB0D1A0D}"/>
    <hyperlink ref="F533" r:id="rId551" xr:uid="{D34300E0-F869-4035-A4B9-913F60726B0D}"/>
    <hyperlink ref="F534" r:id="rId552" xr:uid="{E12E2AC9-EE22-477A-B83D-05AF6D9BDF93}"/>
    <hyperlink ref="F535" r:id="rId553" xr:uid="{92FD138F-3992-42C2-9ABB-DAB712019C0F}"/>
    <hyperlink ref="F536" r:id="rId554" xr:uid="{06B8D0BF-CE99-44BB-AD0B-B6F8A29ACE6F}"/>
    <hyperlink ref="F537" r:id="rId555" xr:uid="{C7F9CD70-7A17-489C-B663-2D4E16207071}"/>
    <hyperlink ref="F538" r:id="rId556" xr:uid="{46DE48F0-E11F-4B6C-9DF3-A23A6B0F7C4C}"/>
    <hyperlink ref="F539" r:id="rId557" xr:uid="{379E9A03-8B10-47B7-8846-18FA0AEB6E05}"/>
    <hyperlink ref="F540" r:id="rId558" xr:uid="{731DF522-7004-4267-8CC8-54327BB46F38}"/>
    <hyperlink ref="F541" r:id="rId559" xr:uid="{57A470E6-88DB-468B-8BA1-37B91B80DAF4}"/>
    <hyperlink ref="F542" r:id="rId560" xr:uid="{B276BC1E-F265-42F6-ADE9-3397977A3382}"/>
    <hyperlink ref="F543" r:id="rId561" xr:uid="{DD9976DE-2114-488E-B16B-97999494265C}"/>
    <hyperlink ref="F544" r:id="rId562" xr:uid="{2604B2EE-3F87-4AFD-96E3-252F2971456F}"/>
    <hyperlink ref="F545" r:id="rId563" xr:uid="{A6A033E6-DD3A-4680-8EBB-5F9536BDE4FF}"/>
    <hyperlink ref="F546" r:id="rId564" xr:uid="{C2C40783-7A0F-4BD1-B574-890260B6570E}"/>
    <hyperlink ref="F547" r:id="rId565" xr:uid="{512AB92D-644F-4D56-B7E9-27BDE66454F6}"/>
    <hyperlink ref="F548" r:id="rId566" xr:uid="{4F25AB37-A9B5-4CD5-A183-B9B355FBC82E}"/>
    <hyperlink ref="F549" r:id="rId567" xr:uid="{CCB1D491-0707-454A-90F5-31EDFE9243C1}"/>
    <hyperlink ref="F550" r:id="rId568" xr:uid="{07C18FC9-46FD-4D04-AC0F-25BC2CC93ACB}"/>
    <hyperlink ref="F551" r:id="rId569" xr:uid="{F543D3C4-807C-4C0B-B1B2-34A943D073FC}"/>
    <hyperlink ref="F552" r:id="rId570" xr:uid="{A561A6E3-AE5E-4BBB-BE96-28F8DCAA7CB3}"/>
    <hyperlink ref="F553" r:id="rId571" xr:uid="{9FFE9C8A-1066-4ABE-AB99-0CC982EF82D5}"/>
    <hyperlink ref="F554" r:id="rId572" xr:uid="{8A60DC49-1DDD-4BC3-8F84-0D9B15B95163}"/>
    <hyperlink ref="F555" r:id="rId573" xr:uid="{F18C7550-5482-413D-A152-5F67032952EF}"/>
    <hyperlink ref="F556" r:id="rId574" xr:uid="{284BA4FA-F4C7-4FD2-BADC-F6752E918CF6}"/>
    <hyperlink ref="F557" r:id="rId575" xr:uid="{BC9AD599-729C-4B0C-82FB-B4DA8E764D2F}"/>
    <hyperlink ref="F558" r:id="rId576" xr:uid="{A8735337-7B4A-4C2D-B0AA-152B68F6CFC1}"/>
    <hyperlink ref="F559" r:id="rId577" xr:uid="{E40ACC29-FE3D-4DFC-9E08-26A874EDB4E7}"/>
    <hyperlink ref="F560" r:id="rId578" xr:uid="{586D0081-D69B-44AF-873A-EAA9813EB9A5}"/>
    <hyperlink ref="F561" r:id="rId579" xr:uid="{29CF9BAF-6D61-4708-80F7-1A440BE108AF}"/>
    <hyperlink ref="F562" r:id="rId580" xr:uid="{07F99743-4FDB-4141-8ACC-C7697ED8FF41}"/>
    <hyperlink ref="F563" r:id="rId581" xr:uid="{1C69AE0D-DABB-4CF6-9CB7-3FDD89B364C9}"/>
    <hyperlink ref="F564" r:id="rId582" xr:uid="{E7ECE9D1-3B46-422A-A68D-44B0AC406567}"/>
    <hyperlink ref="F565" r:id="rId583" xr:uid="{4FB763BC-DE26-4FE6-BD07-65D8B3E8B464}"/>
    <hyperlink ref="F566" r:id="rId584" xr:uid="{AFEA4F95-792D-44C1-9666-C0FDF045179C}"/>
    <hyperlink ref="F567" r:id="rId585" xr:uid="{6DF61297-F0C7-4141-B3EE-245DEB2D7BE8}"/>
    <hyperlink ref="F568" r:id="rId586" xr:uid="{340B4C82-DBBD-4D07-BD0C-A97C4CF35855}"/>
    <hyperlink ref="F569" r:id="rId587" xr:uid="{762B1E3E-6EAB-4281-8552-245C74EFA88B}"/>
    <hyperlink ref="F570" r:id="rId588" xr:uid="{1C8D41CB-814D-4261-9A88-3C8290B56E44}"/>
    <hyperlink ref="F571" r:id="rId589" xr:uid="{436506D7-FA6C-49DF-BC69-97C12B0C80EF}"/>
    <hyperlink ref="F572" r:id="rId590" xr:uid="{B698B1D4-392B-4BAA-B7CF-977A3502C25E}"/>
    <hyperlink ref="F573" r:id="rId591" xr:uid="{9881F74C-92DF-41FA-8137-076D57D76038}"/>
    <hyperlink ref="F574" r:id="rId592" xr:uid="{B18A7851-F8A3-4F80-BF8F-9AE50AD499C8}"/>
    <hyperlink ref="F575" r:id="rId593" xr:uid="{E11B9B5E-3D10-415B-AEC4-7B65653DB743}"/>
    <hyperlink ref="F576" r:id="rId594" xr:uid="{24E006A1-8175-4196-B22A-77C9374F0A79}"/>
    <hyperlink ref="F577" r:id="rId595" xr:uid="{52386B97-CCF1-48ED-B85D-BC9F3280CBD9}"/>
    <hyperlink ref="F578" r:id="rId596" xr:uid="{94A1357B-98E3-4E09-9F25-00EE6725116B}"/>
    <hyperlink ref="F579" r:id="rId597" xr:uid="{DD8C6DE7-88E4-45BE-91E3-507F15C5608F}"/>
    <hyperlink ref="F580" r:id="rId598" xr:uid="{4B645103-C7C6-4C96-8606-F5C5006B6790}"/>
    <hyperlink ref="F581" r:id="rId599" xr:uid="{96232636-2404-44E4-9315-D2E8269ABECC}"/>
    <hyperlink ref="F582" r:id="rId600" xr:uid="{3EFED6F5-483A-4392-8FEA-6E57364421C8}"/>
    <hyperlink ref="F583" r:id="rId601" xr:uid="{382322CB-681E-4FC4-B206-BA895BC8069F}"/>
    <hyperlink ref="F584" r:id="rId602" xr:uid="{6CE13D2B-97E5-4FF9-AE34-029CF578B2FA}"/>
    <hyperlink ref="F585" r:id="rId603" xr:uid="{79C622BA-E443-4124-BE53-0D82B6D25DF2}"/>
    <hyperlink ref="F586" r:id="rId604" xr:uid="{5F33AFE0-CFF6-4F3C-BB22-336484F6F6BD}"/>
    <hyperlink ref="F587" r:id="rId605" xr:uid="{5C3C953A-1C5E-412D-92AE-829181C5365B}"/>
    <hyperlink ref="F588" r:id="rId606" xr:uid="{847B64FA-9C82-493E-B6F2-99B3240AC997}"/>
    <hyperlink ref="F589" r:id="rId607" xr:uid="{0FC62444-25A2-40EA-A4BD-EB518F5AF047}"/>
    <hyperlink ref="F590" r:id="rId608" xr:uid="{78BF8EA5-CDF4-496D-A8FE-7FD21E095F18}"/>
    <hyperlink ref="F592" r:id="rId609" xr:uid="{097C56EA-B34C-4F7D-A85F-701E3CDD605C}"/>
    <hyperlink ref="F593" r:id="rId610" xr:uid="{A20010EB-1D0A-400D-B551-F8371A44F027}"/>
    <hyperlink ref="F594" r:id="rId611" xr:uid="{D575A623-83F9-4758-A9B7-C80E142EBD6F}"/>
    <hyperlink ref="F595" r:id="rId612" xr:uid="{76C66F1A-DD81-4EB4-8238-744C0226C546}"/>
    <hyperlink ref="F596" r:id="rId613" xr:uid="{0D5B184E-5527-485F-87EB-B19F7EA836B6}"/>
    <hyperlink ref="F597" r:id="rId614" xr:uid="{5DDF419B-8E8E-46D4-9C0F-0A94F9520241}"/>
    <hyperlink ref="F598" r:id="rId615" xr:uid="{7C136F1E-381A-403B-9B70-C1298BED4690}"/>
    <hyperlink ref="F599" r:id="rId616" xr:uid="{6B6E3DF5-1F99-437E-B74D-11672409F675}"/>
    <hyperlink ref="F600" r:id="rId617" xr:uid="{F6539CD0-F61E-4F81-AA30-4007254064D2}"/>
    <hyperlink ref="F601" r:id="rId618" xr:uid="{8A407B54-7DD6-487D-9F3C-AA61C9E19F3C}"/>
    <hyperlink ref="F602" r:id="rId619" xr:uid="{E8D035D1-27CA-414D-B285-EED62490E201}"/>
    <hyperlink ref="F603" r:id="rId620" xr:uid="{2EAFB70A-69E7-4262-B2F4-CF8791372F20}"/>
    <hyperlink ref="F604" r:id="rId621" xr:uid="{1BD2860A-56B0-474E-900F-B2D6C134BF94}"/>
    <hyperlink ref="F605" r:id="rId622" xr:uid="{BD6B8604-8309-4272-8864-3DBC3D4742AE}"/>
    <hyperlink ref="F606" r:id="rId623" xr:uid="{0826497A-C697-45F4-8C96-6664935F1EDC}"/>
    <hyperlink ref="F607" r:id="rId624" xr:uid="{619AC03C-4BFC-4089-ABC8-3DB33D8193E4}"/>
    <hyperlink ref="F608" r:id="rId625" xr:uid="{F027E734-70A0-469E-98C6-00ED056D656A}"/>
    <hyperlink ref="F609" r:id="rId626" xr:uid="{4FA73EA3-B9BD-4DF5-8D34-DC1FDEFE7B6C}"/>
    <hyperlink ref="F610" r:id="rId627" xr:uid="{E30553B7-C50F-4664-8F18-33FA75A35842}"/>
    <hyperlink ref="F611" r:id="rId628" xr:uid="{4FC7104B-5FC0-49C7-ABF2-833D7D876FB3}"/>
    <hyperlink ref="F612" r:id="rId629" xr:uid="{6329C101-60D7-47F9-82FA-07B54D2C13DD}"/>
    <hyperlink ref="F613" r:id="rId630" xr:uid="{74390787-12CA-4FBB-A985-915D5FBB0BE4}"/>
    <hyperlink ref="F614" r:id="rId631" xr:uid="{D35E0E28-ADEC-48E4-935A-E97E35B37B30}"/>
    <hyperlink ref="F615" r:id="rId632" xr:uid="{C9BCC563-F8A2-43A3-B0DE-5DF68E29B4CF}"/>
    <hyperlink ref="F616" r:id="rId633" xr:uid="{CD4095F5-DE2B-45ED-A643-6E23758F749D}"/>
    <hyperlink ref="F617" r:id="rId634" xr:uid="{6B2A38A1-C582-447D-9013-00D97D3A41AC}"/>
    <hyperlink ref="F618" r:id="rId635" xr:uid="{A6C00BF8-6184-4862-94A3-3FF849227B41}"/>
    <hyperlink ref="F619" r:id="rId636" xr:uid="{A6616BB2-C131-4801-BF86-4A42BCF6A59A}"/>
    <hyperlink ref="F620" r:id="rId637" xr:uid="{C7FDE4D9-773F-4559-AE26-51237AB18649}"/>
    <hyperlink ref="F621" r:id="rId638" xr:uid="{4D9F3FEE-786D-4A31-92A6-3520E03620A4}"/>
    <hyperlink ref="F622" r:id="rId639" xr:uid="{4E2AE2F9-B3D4-45A9-8895-74D486226E1A}"/>
    <hyperlink ref="F623" r:id="rId640" xr:uid="{2052269C-394A-48F6-920D-D8FD2BCC81E1}"/>
    <hyperlink ref="F624" r:id="rId641" xr:uid="{028E41EE-B364-4849-B4F8-8A763A775840}"/>
    <hyperlink ref="F625" r:id="rId642" xr:uid="{32B2CFF7-4910-4499-8BA5-97785FDCB6E0}"/>
    <hyperlink ref="F626" r:id="rId643" xr:uid="{3DDBF711-D8CC-4F0B-87CB-0488A81526F0}"/>
    <hyperlink ref="F627" r:id="rId644" xr:uid="{AD727E94-7322-4AED-B311-3AE2AB9AE25B}"/>
    <hyperlink ref="F628" r:id="rId645" xr:uid="{143B5B8E-EA28-4364-A32B-FBCCA7951DE1}"/>
    <hyperlink ref="F629" r:id="rId646" xr:uid="{857ADFE1-5BD6-4E70-85EF-5FB720BDF2CD}"/>
    <hyperlink ref="F630" r:id="rId647" xr:uid="{9CB45F7A-371B-4949-BCFA-4CE6193660A2}"/>
    <hyperlink ref="F631" r:id="rId648" xr:uid="{8FDC1E37-68A0-4688-A217-474F3FAE0253}"/>
    <hyperlink ref="F632" r:id="rId649" xr:uid="{698E2DDF-30C4-4CFD-A0B0-8747910C3B6B}"/>
    <hyperlink ref="F633" r:id="rId650" xr:uid="{CD8C4BC2-81BE-41CB-86DB-B34014363C80}"/>
    <hyperlink ref="F634" r:id="rId651" xr:uid="{819CA8DE-BB1A-4AD1-862E-B945130FCEDC}"/>
    <hyperlink ref="F635" r:id="rId652" xr:uid="{DE59C57F-C308-4CB9-B33C-2873BFA26750}"/>
    <hyperlink ref="F636" r:id="rId653" xr:uid="{197E3446-818A-4639-99CC-30A12050DAC3}"/>
    <hyperlink ref="F637" r:id="rId654" xr:uid="{271DAE5F-2A42-48E2-AB5B-1771EAA795D8}"/>
    <hyperlink ref="F638" r:id="rId655" xr:uid="{C211DF42-EDD0-4C02-AD6A-E9EB8FAF00A6}"/>
    <hyperlink ref="F639" r:id="rId656" xr:uid="{465C442C-C3D7-4E18-BEE6-2AD768CF6049}"/>
    <hyperlink ref="F640" r:id="rId657" xr:uid="{B6C0D4AB-4AB9-4F3C-BFD2-5B2B7335344D}"/>
    <hyperlink ref="F641" r:id="rId658" xr:uid="{808B9D73-2A10-4AC6-9CBA-5885119C08F6}"/>
    <hyperlink ref="F642" r:id="rId659" xr:uid="{0FB0F441-BA3C-43D6-8CB3-D6508035BD7C}"/>
    <hyperlink ref="F643" r:id="rId660" xr:uid="{C5A05698-7B63-4356-88AE-3DE5F6FA17E7}"/>
    <hyperlink ref="F644" r:id="rId661" xr:uid="{B1ABB6C4-999D-481F-88DF-1BA3BED17430}"/>
    <hyperlink ref="F645" r:id="rId662" xr:uid="{1984F229-AE5E-44E3-A6D0-BB250822F6C7}"/>
    <hyperlink ref="F646" r:id="rId663" xr:uid="{A8412E1D-1B26-4544-9B39-79902DCC0BD9}"/>
    <hyperlink ref="F647" r:id="rId664" xr:uid="{0B15C746-77C0-42CC-BD9C-83A2BBCE6FE6}"/>
    <hyperlink ref="F648" r:id="rId665" xr:uid="{1B97E902-7FCF-4202-BF50-A241BB4D1720}"/>
    <hyperlink ref="F649" r:id="rId666" xr:uid="{CF41B5EC-4EE6-4E68-A7EE-DC20CDDC0C2E}"/>
    <hyperlink ref="F650" r:id="rId667" xr:uid="{13763E8D-0F79-4EE8-B6B5-590CB9158EE9}"/>
    <hyperlink ref="F651" r:id="rId668" xr:uid="{01441655-A7FF-49D2-A521-C576F6E14D36}"/>
    <hyperlink ref="F652" r:id="rId669" xr:uid="{76524E11-CB38-40E3-BEC9-1ECCC3B846EA}"/>
    <hyperlink ref="F653" r:id="rId670" xr:uid="{9829435C-8CCD-4A80-989A-349710A2E20D}"/>
    <hyperlink ref="F654" r:id="rId671" xr:uid="{7B32EB7F-143D-4F3E-91BF-CD518B7A74AF}"/>
    <hyperlink ref="F655" r:id="rId672" xr:uid="{F9484BEC-0281-404A-94AD-C193D8CDB543}"/>
    <hyperlink ref="F656" r:id="rId673" xr:uid="{12642D37-45BC-4879-B6FA-A77F0770E7DD}"/>
    <hyperlink ref="F657" r:id="rId674" xr:uid="{FC41867D-B47C-4167-BCF3-EBC354A96BF4}"/>
    <hyperlink ref="F658" r:id="rId675" xr:uid="{8A373EE7-B6FF-4B92-9320-98A323A7A5C7}"/>
    <hyperlink ref="F659" r:id="rId676" xr:uid="{74BB8242-4095-4403-88DB-FB81778903AB}"/>
    <hyperlink ref="F660" r:id="rId677" xr:uid="{E32567A6-D99E-4DF3-9284-7478E20814C6}"/>
    <hyperlink ref="F661" r:id="rId678" xr:uid="{63FB37A1-6993-4A42-8459-EAA24DE29A4C}"/>
    <hyperlink ref="F662" r:id="rId679" xr:uid="{962A3918-7D7A-4B8E-BDAA-9C44F36E21BC}"/>
    <hyperlink ref="F663" r:id="rId680" xr:uid="{AC78F1F5-8ADE-4C59-8B31-17DBBC4F4FAC}"/>
    <hyperlink ref="F664" r:id="rId681" xr:uid="{6925C6B4-0160-4F62-A872-64670BAB1C81}"/>
    <hyperlink ref="F665" r:id="rId682" xr:uid="{82A64EBE-E6F5-47C9-9391-031FCA3B44F0}"/>
    <hyperlink ref="F666" r:id="rId683" xr:uid="{4EC20B4F-4223-4ABA-83A4-6F6523ED9079}"/>
    <hyperlink ref="F667" r:id="rId684" xr:uid="{9556403F-12E5-4615-AB82-EC25B02810B5}"/>
    <hyperlink ref="F668" r:id="rId685" xr:uid="{C78563D2-ACAA-4459-8952-CB4578B6765C}"/>
    <hyperlink ref="F669" r:id="rId686" xr:uid="{04CC0E0E-83E8-49C6-8CE2-2C250C5DBB0C}"/>
    <hyperlink ref="F670" r:id="rId687" xr:uid="{17A394E5-0A59-4DDB-A405-A596378627C8}"/>
    <hyperlink ref="F671" r:id="rId688" xr:uid="{26526EC3-7244-451B-BB40-532B64958544}"/>
    <hyperlink ref="F672" r:id="rId689" xr:uid="{8A08E467-1174-414A-A849-62777C229FEB}"/>
    <hyperlink ref="F673" r:id="rId690" xr:uid="{7D8AD0A1-0A09-47F8-9BE8-6E4809C3E66C}"/>
    <hyperlink ref="F674" r:id="rId691" xr:uid="{94C8CF34-3994-4BDC-A350-9333BA37047A}"/>
    <hyperlink ref="F675" r:id="rId692" xr:uid="{C16AF651-86AA-454D-BE86-0AF30ABF56F5}"/>
    <hyperlink ref="F676" r:id="rId693" xr:uid="{052FBB86-EE7F-4AD3-AB60-831B98576418}"/>
    <hyperlink ref="F677" r:id="rId694" xr:uid="{1E5D372E-4403-4389-BEDB-8583CFFC8188}"/>
    <hyperlink ref="F678" r:id="rId695" xr:uid="{D3CC66AB-0567-43CF-9701-963E9AB5699C}"/>
    <hyperlink ref="F679" r:id="rId696" xr:uid="{5FA82FCB-5DCC-47BE-89F5-29503B7D2088}"/>
    <hyperlink ref="F680" r:id="rId697" xr:uid="{B333A480-9FC9-4E86-88AE-826017827E69}"/>
    <hyperlink ref="F681" r:id="rId698" xr:uid="{109D9BE9-18DD-45D8-BD55-3FF6485C4D88}"/>
    <hyperlink ref="F682" r:id="rId699" xr:uid="{F7F1C583-314D-4892-A6C4-C62EB4B24E6C}"/>
    <hyperlink ref="F683" r:id="rId700" xr:uid="{0DAE4CCF-BC99-4699-9DED-CDA3E0FD75D6}"/>
    <hyperlink ref="F684" r:id="rId701" xr:uid="{A27EF9CC-269E-4FE2-8CF8-5C8B053212CB}"/>
    <hyperlink ref="F685" r:id="rId702" xr:uid="{E7ABB923-D1BE-427F-9AA7-E04ECCBDDC8B}"/>
    <hyperlink ref="F686" r:id="rId703" xr:uid="{0970FFCA-F166-4EDA-AF0F-6BCF82D3B6CA}"/>
    <hyperlink ref="F687" r:id="rId704" xr:uid="{FE963CD7-0793-42BD-BCCA-8387155EB28B}"/>
    <hyperlink ref="F688" r:id="rId705" xr:uid="{D214D4B2-ED22-450D-B6F7-16930BC8F206}"/>
    <hyperlink ref="F689" r:id="rId706" xr:uid="{68026C05-73FC-46FE-8522-14925C315D71}"/>
    <hyperlink ref="F690" r:id="rId707" xr:uid="{4E6A6F1F-DECF-4EC1-86A4-4C8B5BD3BA40}"/>
    <hyperlink ref="F691" r:id="rId708" xr:uid="{B6A7B94E-6C07-45D8-B321-829B8763E80A}"/>
    <hyperlink ref="F692" r:id="rId709" xr:uid="{168BCA63-6E6B-4F43-810A-7C4C2E12756F}"/>
    <hyperlink ref="F693" r:id="rId710" xr:uid="{63163EAC-61B2-40B1-AA90-79BF741CA92D}"/>
    <hyperlink ref="F694" r:id="rId711" xr:uid="{73CEAAA7-7C95-4196-BB5E-EF713A73F1AC}"/>
    <hyperlink ref="F695" r:id="rId712" xr:uid="{20C9A467-21FD-4ED3-BB18-8AC93225C324}"/>
    <hyperlink ref="F696" r:id="rId713" xr:uid="{85CBA19B-D3B0-4F72-A616-9F6F7F51C106}"/>
    <hyperlink ref="F697" r:id="rId714" xr:uid="{B8C462F3-36AA-4239-8DF3-C4CB22EA64EB}"/>
    <hyperlink ref="F698" r:id="rId715" xr:uid="{A10334F1-7BDC-40A4-A8B1-14AEA89BAEF4}"/>
    <hyperlink ref="F699" r:id="rId716" xr:uid="{C189BBC0-1FDE-4836-9EC9-FD63091DBB96}"/>
    <hyperlink ref="F700" r:id="rId717" xr:uid="{040A062C-DF54-44D1-AC6D-E2F3D6B9B851}"/>
    <hyperlink ref="F701" r:id="rId718" xr:uid="{B15E4F27-C345-44D0-8DC5-D9322B26A8CA}"/>
    <hyperlink ref="F702" r:id="rId719" xr:uid="{46194137-1C91-4E9D-B81F-C277B574BFA5}"/>
    <hyperlink ref="F703" r:id="rId720" xr:uid="{02FEF679-7256-409C-A81C-816BCE123627}"/>
    <hyperlink ref="F704" r:id="rId721" xr:uid="{73F300A7-4489-4C40-9857-03584AFF6B17}"/>
    <hyperlink ref="F705" r:id="rId722" xr:uid="{9A083210-17FF-4E43-809D-0C6582222C30}"/>
    <hyperlink ref="F706" r:id="rId723" xr:uid="{142EA357-6F99-4E3C-A697-9C4A4686AEEA}"/>
    <hyperlink ref="F707" r:id="rId724" xr:uid="{8FB58792-57D9-40A2-8A38-60F9E1B30FF7}"/>
    <hyperlink ref="F708" r:id="rId725" xr:uid="{8B5091AB-F65A-4093-A1BC-3E27AC67110D}"/>
    <hyperlink ref="F709" r:id="rId726" xr:uid="{0A15422B-8894-4E2A-8BE4-E222B9FCFBD2}"/>
    <hyperlink ref="F710" r:id="rId727" xr:uid="{7141472E-C828-41C5-996D-B0629F0CD755}"/>
    <hyperlink ref="F711" r:id="rId728" xr:uid="{37E1AD13-1A2E-4403-8691-9859345660E8}"/>
    <hyperlink ref="F712" r:id="rId729" xr:uid="{DFCDAD93-001F-4123-A924-629A26292D6C}"/>
    <hyperlink ref="F713" r:id="rId730" xr:uid="{71F9A6AB-2408-472C-9890-069B0CDF4860}"/>
    <hyperlink ref="F714" r:id="rId731" xr:uid="{D6AB514C-288F-45C7-84F6-8E410D49BED7}"/>
    <hyperlink ref="F715" r:id="rId732" xr:uid="{E5203872-2290-4938-8854-5FD3FED07D2F}"/>
    <hyperlink ref="F716" r:id="rId733" xr:uid="{7E7CAC15-C3E5-483D-9DDA-6C26BEA4EF59}"/>
    <hyperlink ref="F717" r:id="rId734" xr:uid="{EC9A3000-7C42-4D2C-8CB4-FC8CB297B800}"/>
    <hyperlink ref="F718" r:id="rId735" xr:uid="{2507099B-BDEF-463D-9C9E-FE23989A503F}"/>
    <hyperlink ref="F719" r:id="rId736" xr:uid="{80835B91-C7FD-475E-941B-C872AF0015B0}"/>
    <hyperlink ref="F720" r:id="rId737" xr:uid="{D5B50042-32AA-4863-9F0A-F1551B222B42}"/>
    <hyperlink ref="F721" r:id="rId738" xr:uid="{7BF51B49-A21D-4D09-BD8C-F5306B246449}"/>
    <hyperlink ref="F722" r:id="rId739" xr:uid="{65A01B1F-F4F3-45BE-BB66-91298646FB18}"/>
    <hyperlink ref="F723" r:id="rId740" xr:uid="{D8A9472C-A979-4AE2-B684-2F172ED293D1}"/>
    <hyperlink ref="F724" r:id="rId741" xr:uid="{62595F6F-459F-4D29-B94F-A1E004ED4B9C}"/>
    <hyperlink ref="F725" r:id="rId742" xr:uid="{67D4CB29-C3C2-4067-8DE9-D8608D339F5A}"/>
    <hyperlink ref="F726" r:id="rId743" xr:uid="{08D2563D-40BA-4F75-A9DB-5957E4E0471C}"/>
    <hyperlink ref="F727" r:id="rId744" xr:uid="{CA4AF70C-2608-4E90-8CEE-A6C00024711A}"/>
    <hyperlink ref="F728" r:id="rId745" xr:uid="{14AFE565-5020-4B00-99E0-C6F79D580046}"/>
    <hyperlink ref="F729" r:id="rId746" xr:uid="{D3C8586A-DE0F-4A52-BAA3-6FAD9173C97F}"/>
    <hyperlink ref="F730" r:id="rId747" xr:uid="{A256DC83-6C2F-4B69-A824-58AAEE2C3E0F}"/>
    <hyperlink ref="F731" r:id="rId748" xr:uid="{A9C9B4E3-E930-4D2F-A201-48D3308C8025}"/>
    <hyperlink ref="F732" r:id="rId749" xr:uid="{3F235BB2-DA24-4CA5-9EB2-FACC0298BDEC}"/>
    <hyperlink ref="F733" r:id="rId750" xr:uid="{14FB4E20-A574-4CB3-8F0C-467C64A96DC1}"/>
    <hyperlink ref="F734" r:id="rId751" xr:uid="{F242888E-D128-4F9A-BED2-77270F420FDF}"/>
    <hyperlink ref="F735" r:id="rId752" xr:uid="{1742D3CC-71A7-44CA-8669-E3CE250A51CA}"/>
    <hyperlink ref="F736" r:id="rId753" xr:uid="{24AA4173-2EFE-42BB-8535-88675A7E4FE0}"/>
    <hyperlink ref="F737" r:id="rId754" xr:uid="{D37B78FA-F47A-444A-BF63-C7FBDE775CB1}"/>
    <hyperlink ref="F738" r:id="rId755" xr:uid="{B1A71867-981A-4596-B5E7-C04D9C4D7BCD}"/>
    <hyperlink ref="F739" r:id="rId756" xr:uid="{B7B7F1F1-26C4-4EDA-9BD4-C0FD66B7D2F2}"/>
    <hyperlink ref="F740" r:id="rId757" xr:uid="{AB38E90A-5E24-40AC-A986-0BE6DF111250}"/>
    <hyperlink ref="F741" r:id="rId758" xr:uid="{C2BFCC8D-1242-457B-820C-065F151F0F58}"/>
    <hyperlink ref="F742" r:id="rId759" xr:uid="{14FDE6C9-299A-4E1B-B11C-56967268ACAC}"/>
    <hyperlink ref="F743" r:id="rId760" xr:uid="{B17AE11D-92CE-45DC-924D-11108D54BF1F}"/>
    <hyperlink ref="F744" r:id="rId761" xr:uid="{B679E68B-89C0-43A4-BF75-819B1A026DD4}"/>
    <hyperlink ref="F745" r:id="rId762" xr:uid="{02EF64A7-2CD5-4B57-8E0E-D2914EB3B3FD}"/>
    <hyperlink ref="F746" r:id="rId763" xr:uid="{AE12FC0F-350F-4FC4-93E4-44AEA5AEE93B}"/>
    <hyperlink ref="F747" r:id="rId764" xr:uid="{AA575803-2661-4F7C-9991-1BB3C7518FF0}"/>
    <hyperlink ref="F748" r:id="rId765" xr:uid="{EAB40EF9-36F6-4EAB-A3F7-4CB2C42D5F44}"/>
    <hyperlink ref="F749" r:id="rId766" xr:uid="{D0E38812-562C-43F6-AF72-1C69FBB0B325}"/>
    <hyperlink ref="F750" r:id="rId767" xr:uid="{B54F864B-518A-4D5C-9395-D86CB01A9534}"/>
    <hyperlink ref="F751" r:id="rId768" xr:uid="{B9D4715D-02E9-4090-8E77-9BC71F36F8C7}"/>
    <hyperlink ref="F752" r:id="rId769" xr:uid="{B01B03E1-2D6E-4BB7-A3B7-AAAB96E5C136}"/>
    <hyperlink ref="F753" r:id="rId770" xr:uid="{800F69F6-076F-446A-980B-491FC68D2E6B}"/>
    <hyperlink ref="F754" r:id="rId771" xr:uid="{5B6C78DF-26FA-49BF-86DA-215D9F5C3161}"/>
    <hyperlink ref="F755" r:id="rId772" xr:uid="{02AF8752-02E1-4DD1-AE1D-447E14D75399}"/>
    <hyperlink ref="F756" r:id="rId773" xr:uid="{BC6D2571-BE81-4CCB-A841-DE10A389002E}"/>
    <hyperlink ref="F757" r:id="rId774" xr:uid="{0A4E8D95-E36B-4CCD-80A2-4D42BD831B8D}"/>
    <hyperlink ref="F758" r:id="rId775" xr:uid="{32045710-826A-4A9F-9B37-ECD1F172EE1F}"/>
    <hyperlink ref="F759" r:id="rId776" xr:uid="{2CC04DDB-4E08-46A5-9255-3E9C94328C63}"/>
    <hyperlink ref="F760" r:id="rId777" xr:uid="{6C8EF047-D1A8-4171-AF33-F3CDAB09F63B}"/>
    <hyperlink ref="F761" r:id="rId778" xr:uid="{7658CAD8-D58C-43BC-AFB8-34B559F0C5C9}"/>
    <hyperlink ref="F762" r:id="rId779" xr:uid="{F9685855-D424-4027-A19A-31F225C02A5D}"/>
    <hyperlink ref="F763" r:id="rId780" xr:uid="{E23E08BF-7C28-4311-B1CB-E67BA2940EA6}"/>
    <hyperlink ref="F764" r:id="rId781" xr:uid="{2236907F-EB74-46E2-9B19-C9742BCED100}"/>
    <hyperlink ref="F765" r:id="rId782" xr:uid="{BFC4FCE9-C20B-447C-B1DC-169881932FF6}"/>
    <hyperlink ref="F766" r:id="rId783" xr:uid="{FAAD1F8E-A132-4748-B012-3A2EAF0684B0}"/>
    <hyperlink ref="F767" r:id="rId784" xr:uid="{5282F6FC-AB8C-4EBC-8642-2EB33C268C7F}"/>
    <hyperlink ref="F768" r:id="rId785" xr:uid="{4145425F-8603-4080-B7E8-E761B8B699AE}"/>
    <hyperlink ref="F769" r:id="rId786" xr:uid="{44F57242-8302-4C06-BA4B-AD0445BEC5C6}"/>
    <hyperlink ref="F770" r:id="rId787" xr:uid="{18FEC53F-FAE5-471D-8E30-B1091ACDF03A}"/>
    <hyperlink ref="F771" r:id="rId788" xr:uid="{EDC6CC49-C85E-4242-B7BE-45C3A7835ADA}"/>
    <hyperlink ref="F772" r:id="rId789" xr:uid="{F9116046-4A64-4157-9007-F31F23B84787}"/>
    <hyperlink ref="F773" r:id="rId790" xr:uid="{E0660A66-049D-4D7A-9D13-D69EB683B6F5}"/>
    <hyperlink ref="F774" r:id="rId791" xr:uid="{58305A6A-043C-4A1C-8867-1155565558B0}"/>
    <hyperlink ref="F775" r:id="rId792" xr:uid="{03B4CC6B-EFD2-4B6F-881A-37FD56C480CD}"/>
    <hyperlink ref="F776" r:id="rId793" xr:uid="{51F1DAE8-531E-4016-BDB2-258626D9BF63}"/>
    <hyperlink ref="F777" r:id="rId794" xr:uid="{D754A6A8-E97E-4FB7-A354-B2E20A13A1A8}"/>
    <hyperlink ref="F778" r:id="rId795" xr:uid="{105A2EC6-027B-4043-A56D-2E25A56B9B19}"/>
    <hyperlink ref="F779" r:id="rId796" xr:uid="{7454A74F-2D63-4439-83AE-3CBB2A162F4F}"/>
    <hyperlink ref="F780" r:id="rId797" xr:uid="{6FA4DD0E-4792-40B4-8BEF-8E8023231FA7}"/>
    <hyperlink ref="F782" r:id="rId798" xr:uid="{E43554CB-F47E-4E03-82AE-865229211F20}"/>
    <hyperlink ref="F783" r:id="rId799" xr:uid="{619CE69E-E20E-4FE3-82C7-FA1F2172A87E}"/>
    <hyperlink ref="F784" r:id="rId800" xr:uid="{CCB35586-8B5F-4729-872A-9EC4D14E2A1D}"/>
    <hyperlink ref="F785" r:id="rId801" xr:uid="{A97312D6-BEFF-441B-961E-96BE0AA471AA}"/>
    <hyperlink ref="F787" r:id="rId802" xr:uid="{632A61BB-EEB1-44F4-9BA1-63E77EA05086}"/>
    <hyperlink ref="F788" r:id="rId803" xr:uid="{CEA44F1F-910A-491F-888C-CC37A37221F7}"/>
    <hyperlink ref="F789" r:id="rId804" xr:uid="{F3C774E9-DB2E-4E00-BFA1-99C0F6BF3AC4}"/>
    <hyperlink ref="F790" r:id="rId805" xr:uid="{912C7509-21F5-4BB4-BCC9-3C153F67AE22}"/>
    <hyperlink ref="F791" r:id="rId806" xr:uid="{AACE0D9D-799C-44EB-8B07-0B6D0D08AAD8}"/>
    <hyperlink ref="F792" r:id="rId807" xr:uid="{58452671-F422-4C6A-9D34-92017576EED6}"/>
    <hyperlink ref="F793" r:id="rId808" xr:uid="{607D13C0-7B31-4401-AED0-A4085B56B884}"/>
    <hyperlink ref="F794" r:id="rId809" xr:uid="{58662135-528B-43A3-B6A6-C8A162DF9452}"/>
    <hyperlink ref="F795" r:id="rId810" xr:uid="{FC3AE126-40B8-45C2-98CC-9C5CEC22C66D}"/>
    <hyperlink ref="F796" r:id="rId811" xr:uid="{0BC4D58B-7825-4962-9881-BE0E3298D202}"/>
    <hyperlink ref="F797" r:id="rId812" xr:uid="{B6EAF16D-C000-4BD2-A3C4-BE299E155749}"/>
    <hyperlink ref="F798" r:id="rId813" xr:uid="{456F0A57-95DB-41FD-A5B9-661A89787C55}"/>
    <hyperlink ref="F799" r:id="rId814" xr:uid="{DD7907D3-440D-435B-932A-30BA46C44A49}"/>
    <hyperlink ref="F800" r:id="rId815" xr:uid="{B080A821-D5DF-4412-8212-121F1EA291CF}"/>
    <hyperlink ref="F801" r:id="rId816" xr:uid="{BA88EDC7-1C2D-4BE8-8159-FF091D1FFA3A}"/>
    <hyperlink ref="F802" r:id="rId817" xr:uid="{F5499F3C-F2B5-4DA2-BF29-D7B868F84CEC}"/>
    <hyperlink ref="F803" r:id="rId818" xr:uid="{8DBE8D60-6A5F-4582-8BA5-B33EC2B987E7}"/>
    <hyperlink ref="F804" r:id="rId819" xr:uid="{19234645-E987-4616-9149-98F20F1ADD6B}"/>
    <hyperlink ref="F805" r:id="rId820" xr:uid="{4ABE3D7D-9C7A-499A-80A5-164056779F15}"/>
    <hyperlink ref="F806" r:id="rId821" xr:uid="{B66CB955-1A00-4C9E-BE35-E41A523D5664}"/>
    <hyperlink ref="F807" r:id="rId822" xr:uid="{42AA046A-4296-4D2C-9BF5-027DA6651EB8}"/>
    <hyperlink ref="F808" r:id="rId823" xr:uid="{941C9110-9019-46CE-9D66-2F5C908EF607}"/>
    <hyperlink ref="F809" r:id="rId824" xr:uid="{771496D2-DFE5-4182-ADE4-F3286B68A2AA}"/>
    <hyperlink ref="F810" r:id="rId825" xr:uid="{7A4E108A-A24E-46CD-9B56-D06A89039324}"/>
    <hyperlink ref="F811" r:id="rId826" xr:uid="{ABD65174-0584-464E-AF68-F52A86A17340}"/>
    <hyperlink ref="F812" r:id="rId827" xr:uid="{6F7558B0-D6B4-450D-BC72-48D33EF79CD2}"/>
    <hyperlink ref="F813" r:id="rId828" xr:uid="{CAE1BDD9-41FA-4A35-A0FA-4DDCFC7658AC}"/>
    <hyperlink ref="F814" r:id="rId829" xr:uid="{96E332A8-0AE4-4CEC-BB40-DA51174F3632}"/>
    <hyperlink ref="F815" r:id="rId830" xr:uid="{E63FBA58-B0A8-4CC7-85BF-EC6158FC1102}"/>
    <hyperlink ref="F816" r:id="rId831" xr:uid="{6FAD4CB5-729E-4697-8440-CBFFA94A8F5C}"/>
    <hyperlink ref="F817" r:id="rId832" xr:uid="{9E19A0D0-5495-486E-8010-5DEE3DF75F9A}"/>
    <hyperlink ref="F818" r:id="rId833" xr:uid="{70413979-F29A-48D8-B785-7655A6700B3B}"/>
    <hyperlink ref="F819" r:id="rId834" xr:uid="{9489A64F-3DA9-40F6-B8A2-EC0105903394}"/>
    <hyperlink ref="F820" r:id="rId835" xr:uid="{B250A257-4896-4B4D-B9F3-BA3B2377E290}"/>
    <hyperlink ref="F821" r:id="rId836" xr:uid="{E277AF7F-2417-4C3C-ACEE-F7F078D08C34}"/>
    <hyperlink ref="F822" r:id="rId837" xr:uid="{54BC0A60-7EEA-4C21-B383-B589DA02A353}"/>
    <hyperlink ref="F823" r:id="rId838" xr:uid="{CD008119-5FAC-4714-AD26-86042EE9C23D}"/>
    <hyperlink ref="F824" r:id="rId839" xr:uid="{571487D1-21BF-4337-8F96-DB48C2DB1805}"/>
    <hyperlink ref="F825" r:id="rId840" xr:uid="{9BB4C75D-37B1-47A0-ADC3-0E8A0C2DA919}"/>
    <hyperlink ref="F826" r:id="rId841" xr:uid="{2F169FE4-9B68-4F57-968E-C99BD8330019}"/>
    <hyperlink ref="F827" r:id="rId842" xr:uid="{2745DDE9-5171-4B26-867E-0BC292CF74B4}"/>
    <hyperlink ref="F828" r:id="rId843" xr:uid="{F0D5F6B9-BC2F-4C0E-9990-63CD66ABFD5F}"/>
    <hyperlink ref="F829" r:id="rId844" xr:uid="{86493BE6-B002-494D-A6FE-6B976BDBD9DF}"/>
    <hyperlink ref="F830" r:id="rId845" xr:uid="{091D1D0D-9D6C-40E0-933B-54D31CD77E6A}"/>
    <hyperlink ref="F831" r:id="rId846" xr:uid="{715EFE5A-7268-41CA-9BEB-EDE21B4D8473}"/>
    <hyperlink ref="F832" r:id="rId847" xr:uid="{EF1AD722-4C41-44DA-9881-C4F8D51EA0DA}"/>
    <hyperlink ref="F833" r:id="rId848" xr:uid="{808EE976-68CD-4D2B-8604-28EEADD051A3}"/>
    <hyperlink ref="F834" r:id="rId849" xr:uid="{8CE2438C-5402-45E5-94C4-93F0BDCB11BA}"/>
    <hyperlink ref="F835" r:id="rId850" xr:uid="{FABD4C29-1A7E-4AC8-8ACD-7DC8FF3176E8}"/>
    <hyperlink ref="F836" r:id="rId851" xr:uid="{D3054254-B212-44D6-8595-4F1F8DBDF672}"/>
    <hyperlink ref="F837" r:id="rId852" xr:uid="{FB81502E-7AB5-4185-9D58-25A526B28512}"/>
    <hyperlink ref="F838" r:id="rId853" xr:uid="{C35906AD-AB66-4571-B421-E766FEB6371F}"/>
    <hyperlink ref="F839" r:id="rId854" xr:uid="{70E213DB-1472-4B95-BC13-D951E0585E7C}"/>
    <hyperlink ref="F840" r:id="rId855" xr:uid="{10DB99C1-7F56-4312-AC5D-CBE7F83C1FF1}"/>
    <hyperlink ref="F841" r:id="rId856" xr:uid="{801024A5-8F74-418D-816A-54772E97AB2F}"/>
    <hyperlink ref="F842" r:id="rId857" xr:uid="{D9013CC8-BD23-4789-8ACB-1C7A6464874A}"/>
    <hyperlink ref="F843" r:id="rId858" xr:uid="{F5F9D2A7-16A9-4E2D-BCAD-812D63643D28}"/>
    <hyperlink ref="F844" r:id="rId859" xr:uid="{F822140D-B766-4260-AD5B-B0FBDAA2AD6B}"/>
    <hyperlink ref="F845" r:id="rId860" xr:uid="{03B72013-42D2-4E5A-B4C3-28B1A83DE9DC}"/>
    <hyperlink ref="F846" r:id="rId861" xr:uid="{7E03F8E3-4302-4A22-AB71-FA9B09212FA2}"/>
    <hyperlink ref="F847" r:id="rId862" xr:uid="{45CFA0A3-7D21-4B00-B31E-570E437F9DE1}"/>
    <hyperlink ref="F848" r:id="rId863" xr:uid="{7CCA2203-E923-4A63-A6B4-9834C7B07DD6}"/>
    <hyperlink ref="F849" r:id="rId864" xr:uid="{472E99D9-F469-4D0D-9C41-3D2A852FA32F}"/>
    <hyperlink ref="F850" r:id="rId865" xr:uid="{7AE0A422-CEEA-4602-A870-6ACD26EF2AEA}"/>
    <hyperlink ref="F851" r:id="rId866" xr:uid="{5F263D87-E647-495F-A1E0-C51F9A4BE08A}"/>
    <hyperlink ref="F852" r:id="rId867" xr:uid="{EAF3525F-F2C5-4708-9703-03F5B78654B1}"/>
    <hyperlink ref="F853" r:id="rId868" xr:uid="{81EC8B74-6A92-41C3-B472-6F8201836F5C}"/>
    <hyperlink ref="F854" r:id="rId869" xr:uid="{B6BBF279-4E40-41DD-B5E3-606CDCA992A4}"/>
    <hyperlink ref="F855" r:id="rId870" xr:uid="{34CD6BD7-71FB-495F-A352-DD3D9F1E77F9}"/>
    <hyperlink ref="F856" r:id="rId871" xr:uid="{5902A740-FA4A-4D72-B3C0-B83DE07B46C5}"/>
    <hyperlink ref="F857" r:id="rId872" xr:uid="{407D8DCE-C18D-4AA0-9550-D3B6C10E5D19}"/>
    <hyperlink ref="F858" r:id="rId873" xr:uid="{FCF50411-0A40-46A0-B63B-444C30B7EAC8}"/>
    <hyperlink ref="F859" r:id="rId874" xr:uid="{445784AB-6C8D-486A-AAD3-3E6B789C9396}"/>
    <hyperlink ref="F860" r:id="rId875" xr:uid="{634F501D-9052-4763-8A53-98754FDD323E}"/>
    <hyperlink ref="F861" r:id="rId876" xr:uid="{4B6DFD3C-1059-4851-A2F3-529279F77232}"/>
    <hyperlink ref="F862" r:id="rId877" xr:uid="{3FB46E28-9FBD-45BF-B053-3CDA90A77EE2}"/>
    <hyperlink ref="F863" r:id="rId878" xr:uid="{63A564AA-08B7-4113-ABC7-5B96383F122C}"/>
    <hyperlink ref="F864" r:id="rId879" xr:uid="{5FCB282A-00A2-4FD6-954B-A05A0071B533}"/>
    <hyperlink ref="F865" r:id="rId880" xr:uid="{A5556519-6CD4-4412-8159-2A4670DC96DB}"/>
    <hyperlink ref="F866" r:id="rId881" xr:uid="{68D244F9-919D-4D6E-905F-78100880D1D5}"/>
    <hyperlink ref="F867" r:id="rId882" xr:uid="{B1936961-EAFE-45D2-B22E-55295E255FC2}"/>
    <hyperlink ref="F868" r:id="rId883" xr:uid="{6DB1C756-B6F9-49FA-9A35-0ED314D173B9}"/>
    <hyperlink ref="F869" r:id="rId884" xr:uid="{B8321A7C-F4AC-4069-AE17-DA3D0B1F1F58}"/>
    <hyperlink ref="F870" r:id="rId885" xr:uid="{0D8939CC-B6B6-4AE6-9FCA-B9F12133F25E}"/>
    <hyperlink ref="F871" r:id="rId886" xr:uid="{354E7AD6-A46A-425B-840C-7A1CEAF62036}"/>
    <hyperlink ref="F872" r:id="rId887" xr:uid="{3352E7D5-E0CB-440B-9D17-419879B32F2D}"/>
    <hyperlink ref="F873" r:id="rId888" xr:uid="{DF15A877-0195-489B-ADF9-0DA251E44250}"/>
    <hyperlink ref="F874" r:id="rId889" xr:uid="{78794A56-3B01-463F-B018-E499E57EB520}"/>
    <hyperlink ref="F875" r:id="rId890" xr:uid="{97201CAC-8F26-4B06-B894-0680D9365DBC}"/>
    <hyperlink ref="F876" r:id="rId891" xr:uid="{565AE33A-9280-4CE0-8ECA-636E5994FA3E}"/>
    <hyperlink ref="F877" r:id="rId892" xr:uid="{A34A4074-50CB-40F6-9A9D-DD0614AC0A90}"/>
    <hyperlink ref="F878" r:id="rId893" xr:uid="{071CF023-D7AB-4CB2-9F7B-D53DF243E27E}"/>
    <hyperlink ref="F879" r:id="rId894" xr:uid="{45F542B1-D1F6-480C-AC65-4C027427DB17}"/>
    <hyperlink ref="F880" r:id="rId895" xr:uid="{C9BB3119-BE68-4069-B0FD-8B6876BEADEB}"/>
    <hyperlink ref="F881" r:id="rId896" xr:uid="{DC9044B0-D3F2-49E1-B054-22B31DF56583}"/>
    <hyperlink ref="F882" r:id="rId897" xr:uid="{6C39C9E1-D3C1-4B2C-8612-F01C35A79D3B}"/>
    <hyperlink ref="F883" r:id="rId898" xr:uid="{5EF9D00D-BAD8-4842-9817-C2E002D56393}"/>
    <hyperlink ref="F884" r:id="rId899" xr:uid="{7BD23D8A-6D70-42AD-913A-6AB7E532B463}"/>
    <hyperlink ref="F885" r:id="rId900" xr:uid="{244E57F7-F31F-4A41-A2AA-F551A33AB6BC}"/>
    <hyperlink ref="F886" r:id="rId901" xr:uid="{B4DB1EFB-A927-4BDA-A24C-99CDBD149A5A}"/>
    <hyperlink ref="F887" r:id="rId902" xr:uid="{94C2B44B-427D-441D-9B38-E90F2833D12A}"/>
    <hyperlink ref="F888" r:id="rId903" xr:uid="{1F779D02-C339-4088-9F47-D65C2752DB00}"/>
    <hyperlink ref="F889" r:id="rId904" xr:uid="{30537FBC-69F0-44ED-A80F-8291EB44C859}"/>
    <hyperlink ref="F890" r:id="rId905" xr:uid="{2E1A6896-C4B8-4330-A4D7-2C3600F73676}"/>
    <hyperlink ref="F891" r:id="rId906" xr:uid="{2686D791-DA43-45D9-92A0-284517EB9E11}"/>
    <hyperlink ref="F892" r:id="rId907" xr:uid="{C43C0AB6-7BCF-4991-A425-522783B0CD30}"/>
    <hyperlink ref="F893" r:id="rId908" xr:uid="{72D391A3-345E-4395-AA96-834EC1976AC9}"/>
    <hyperlink ref="F894" r:id="rId909" xr:uid="{F6D669DA-8C18-4F2F-9CEC-480B98106DBB}"/>
    <hyperlink ref="F895" r:id="rId910" xr:uid="{07884A74-D15F-4124-8754-53BB8E70F751}"/>
    <hyperlink ref="F896" r:id="rId911" xr:uid="{5E3B3758-5B7A-46DF-B2F2-86178F03E283}"/>
    <hyperlink ref="F897" r:id="rId912" xr:uid="{00309602-334B-4ACB-AA66-CA7CB4E42B06}"/>
    <hyperlink ref="F898" r:id="rId913" xr:uid="{C3B7E0A4-0D3E-4734-90A2-03F0894A9CA4}"/>
    <hyperlink ref="F899" r:id="rId914" xr:uid="{3C197A57-A5C8-465F-A9A1-DCC2BC4CD2E8}"/>
    <hyperlink ref="F900" r:id="rId915" xr:uid="{253AFB6E-6768-4934-8608-3EBC758789C3}"/>
    <hyperlink ref="F901" r:id="rId916" xr:uid="{743D6407-3364-43AF-BD92-362A5383EE30}"/>
    <hyperlink ref="F902" r:id="rId917" xr:uid="{CCAD7BDB-5003-4271-A15B-799067A0617F}"/>
    <hyperlink ref="F903" r:id="rId918" xr:uid="{03FCC099-7F66-4EAA-921E-18A356747BA0}"/>
    <hyperlink ref="F904" r:id="rId919" xr:uid="{7BC985B3-0B11-467F-985C-CBAFA1904CC7}"/>
    <hyperlink ref="F905" r:id="rId920" xr:uid="{7ED64FCE-5FE3-4344-AFB2-6D8459A735CF}"/>
    <hyperlink ref="F906" r:id="rId921" xr:uid="{7D98C163-187F-43F7-A5F8-DC2FEABEF277}"/>
    <hyperlink ref="F907" r:id="rId922" xr:uid="{6B4B7673-1B63-4863-8583-B0F9A3739A75}"/>
    <hyperlink ref="F908" r:id="rId923" xr:uid="{24EC8583-CD5E-48C4-8C07-F4F9ED418176}"/>
    <hyperlink ref="F909" r:id="rId924" xr:uid="{E3681A53-4FB2-4EEC-B612-0B4F5BFBF745}"/>
    <hyperlink ref="F910" r:id="rId925" xr:uid="{E9BFCDFD-39F7-44AE-A828-DAE320E18EEE}"/>
    <hyperlink ref="F911" r:id="rId926" xr:uid="{33602FF3-097E-43F7-A240-C8D33DA80FAB}"/>
    <hyperlink ref="F912" r:id="rId927" xr:uid="{41F38878-32B5-4346-9D09-FE71C044541B}"/>
    <hyperlink ref="F913" r:id="rId928" xr:uid="{EB4BDD3C-DDF7-4258-8D42-178ED6F6721E}"/>
    <hyperlink ref="F914" r:id="rId929" xr:uid="{9D323C4E-3405-45C7-9E6F-1A9D3142B912}"/>
    <hyperlink ref="F915" r:id="rId930" xr:uid="{ED23CD54-8F7A-402C-9AD3-D93D3CF7CFA9}"/>
    <hyperlink ref="F916" r:id="rId931" xr:uid="{29509DB9-84E8-40AF-97F4-D84B10E00927}"/>
    <hyperlink ref="F917" r:id="rId932" xr:uid="{1D6E2B4E-CB7E-4419-8C58-AE619CD9714B}"/>
    <hyperlink ref="F918" r:id="rId933" xr:uid="{D343EAC8-8266-4D05-B0C0-AD94594BCA82}"/>
    <hyperlink ref="F919" r:id="rId934" xr:uid="{80BDC16C-AA49-4B47-9865-AC2BE05B915C}"/>
    <hyperlink ref="F920" r:id="rId935" xr:uid="{0D0DE168-6371-4BCD-8652-AB1B99DA421C}"/>
    <hyperlink ref="F921" r:id="rId936" xr:uid="{75E92007-2694-4382-B528-918FB405FBB0}"/>
    <hyperlink ref="F922" r:id="rId937" xr:uid="{B7D49D33-CD52-4BC2-8584-F37F3771E54B}"/>
    <hyperlink ref="F923" r:id="rId938" xr:uid="{AAFE7164-59E1-475A-B4BC-435041C606FC}"/>
    <hyperlink ref="F924" r:id="rId939" xr:uid="{2CE4D20C-8B58-45FF-81CF-572E97849392}"/>
    <hyperlink ref="F925" r:id="rId940" xr:uid="{39E3420C-78BF-4AF4-922D-B81C3F585131}"/>
    <hyperlink ref="F926" r:id="rId941" xr:uid="{637736E1-18F7-4B33-8156-F719B4096516}"/>
    <hyperlink ref="F927" r:id="rId942" xr:uid="{F6B408D2-FA02-4010-ABF3-A9E02C41CE78}"/>
    <hyperlink ref="F928" r:id="rId943" xr:uid="{25C86EC6-43B3-4B2D-822C-D8EDFA860E23}"/>
    <hyperlink ref="F929" r:id="rId944" xr:uid="{61448291-FE1B-44CA-A68A-4EACAD38A947}"/>
    <hyperlink ref="F930" r:id="rId945" xr:uid="{6E412602-756B-4904-BE33-997A29F636B2}"/>
    <hyperlink ref="F931" r:id="rId946" xr:uid="{BD42C775-80FE-4E89-90A5-269A58FF8922}"/>
    <hyperlink ref="F932" r:id="rId947" xr:uid="{53897545-2F73-46C9-A1A7-C2A8E44D2B45}"/>
    <hyperlink ref="F933" r:id="rId948" xr:uid="{F556C71A-96CA-4A21-9C1A-46565F7C3E2F}"/>
    <hyperlink ref="F934" r:id="rId949" xr:uid="{5E9DECEC-2BC3-4AF2-85F0-AB0826CE56C7}"/>
    <hyperlink ref="F935" r:id="rId950" xr:uid="{076F4799-6850-4B4E-9785-6CFC7094ABB5}"/>
    <hyperlink ref="F936" r:id="rId951" xr:uid="{476B4E65-E39E-4C9D-8E6A-544FD9E1DE77}"/>
    <hyperlink ref="F937" r:id="rId952" xr:uid="{43C7817F-A5CD-46CA-BC78-81F273DE08B4}"/>
    <hyperlink ref="F938" r:id="rId953" xr:uid="{5C1FC049-E155-40FD-86F1-AC865C6067F2}"/>
    <hyperlink ref="F939" r:id="rId954" xr:uid="{B9F791AA-647C-4467-B6E5-BCD7658FE004}"/>
    <hyperlink ref="F940" r:id="rId955" xr:uid="{610795B9-D268-4FFF-B9CF-E145B6183E05}"/>
    <hyperlink ref="F941" r:id="rId956" xr:uid="{6DA3DFCD-942C-49A8-A023-352E540B36BA}"/>
    <hyperlink ref="F942" r:id="rId957" xr:uid="{A45E35FE-ECDD-462F-ACDF-33A916D8B645}"/>
    <hyperlink ref="F943" r:id="rId958" xr:uid="{F6493BBE-EA68-4377-97D2-D30AB644A044}"/>
    <hyperlink ref="F944" r:id="rId959" xr:uid="{7F6975CD-C158-4912-8687-A5221041CD36}"/>
    <hyperlink ref="F945" r:id="rId960" xr:uid="{643F41C0-ABEF-44C4-9321-D5D219BBFF60}"/>
    <hyperlink ref="F946" r:id="rId961" xr:uid="{298F80BA-E5C6-473E-A8C9-A478DAC92E35}"/>
    <hyperlink ref="F947" r:id="rId962" xr:uid="{AC53084C-525E-4509-BD56-93CD0E3314F7}"/>
    <hyperlink ref="F948" r:id="rId963" xr:uid="{C1FD6EDC-4E1F-461E-9BA6-49051762FF5D}"/>
    <hyperlink ref="F949" r:id="rId964" xr:uid="{489B599D-AECA-47E1-A7F2-2EA027FEE648}"/>
    <hyperlink ref="F950" r:id="rId965" xr:uid="{1F3B8338-B1B3-47CD-B8F2-A2DD71F4CBBA}"/>
    <hyperlink ref="F951" r:id="rId966" xr:uid="{F0FED1DE-B760-4545-A233-CF841C0C9178}"/>
    <hyperlink ref="F952" r:id="rId967" xr:uid="{6F8C3CBC-3712-4A48-A611-F77E557D3B28}"/>
    <hyperlink ref="F953" r:id="rId968" xr:uid="{9FA51E71-E8B1-4F48-9A2E-5B75849E635B}"/>
    <hyperlink ref="F954" r:id="rId969" xr:uid="{24D6E523-C9AB-450F-B84F-7FC4ED80097F}"/>
    <hyperlink ref="F955" r:id="rId970" xr:uid="{9E3611A8-4EEB-4CFF-8770-ED20E236D455}"/>
    <hyperlink ref="F956" r:id="rId971" xr:uid="{5AFE6DC1-799F-4BB6-9C14-602FE1806F21}"/>
    <hyperlink ref="F957" r:id="rId972" xr:uid="{6A83D51C-3C63-442A-8344-A2F07B38E3CA}"/>
    <hyperlink ref="F958" r:id="rId973" xr:uid="{D8A3A22C-CCD8-42CC-9BB0-AD2EC7446DC8}"/>
    <hyperlink ref="F959" r:id="rId974" xr:uid="{E60C8543-BF43-4483-A1B9-0866820ADBEA}"/>
    <hyperlink ref="F960" r:id="rId975" xr:uid="{A581E685-0AEE-4A2C-9A3B-ADDA484AB99C}"/>
    <hyperlink ref="F961" r:id="rId976" xr:uid="{4A235792-3D3E-4EA8-8B02-C83E2E7B1584}"/>
    <hyperlink ref="F962" r:id="rId977" xr:uid="{070C2C8A-CEFB-4E4A-B244-B8F8D4AF49E2}"/>
    <hyperlink ref="F963" r:id="rId978" xr:uid="{C4EE4752-B37F-4EE1-84F0-A460FF85565B}"/>
    <hyperlink ref="F964" r:id="rId979" xr:uid="{3D808D7A-2D80-4384-8E68-991609C11F94}"/>
    <hyperlink ref="F965" r:id="rId980" xr:uid="{6C166F94-AC67-4CDC-BFFD-C35B7B427398}"/>
    <hyperlink ref="F966" r:id="rId981" xr:uid="{8B599453-5128-4493-974D-3654460E25AA}"/>
    <hyperlink ref="F967" r:id="rId982" xr:uid="{C19AC4F3-413F-4C62-ABD6-2EDB21ABB727}"/>
    <hyperlink ref="F968" r:id="rId983" xr:uid="{9C59C665-0D59-4E4D-99DD-D215DB54E5E7}"/>
    <hyperlink ref="F969" r:id="rId984" xr:uid="{A68E6465-4664-4645-8E2C-CD88EA8D53AD}"/>
    <hyperlink ref="F970" r:id="rId985" xr:uid="{90765A79-64BA-4C21-BC21-0915A6771FCE}"/>
    <hyperlink ref="F971" r:id="rId986" xr:uid="{7E0A4AD9-694D-4678-9558-044E9ED2A9D4}"/>
    <hyperlink ref="F972" r:id="rId987" xr:uid="{F312B2BF-C2DC-41C5-B195-B92D278C4C2A}"/>
    <hyperlink ref="F973" r:id="rId988" xr:uid="{D7E36C18-7E6C-454F-A1D8-F812EB83BF62}"/>
    <hyperlink ref="F974" r:id="rId989" xr:uid="{7534D015-7996-4867-9FA6-DE6F11FCDF33}"/>
    <hyperlink ref="F975" r:id="rId990" xr:uid="{3579B4E8-B838-4B16-909E-03FA7CE7CE49}"/>
    <hyperlink ref="F976" r:id="rId991" xr:uid="{8C484419-7524-47DA-B083-E4E32234FC8B}"/>
    <hyperlink ref="F977" r:id="rId992" xr:uid="{C66BF3EE-0C05-47C3-AEFB-AA015972B093}"/>
    <hyperlink ref="F978" r:id="rId993" xr:uid="{533779D6-4092-439C-88D5-7870152E2750}"/>
    <hyperlink ref="F979" r:id="rId994" xr:uid="{D1CDCA38-EC14-4A8A-BE78-112E513C8104}"/>
    <hyperlink ref="F980" r:id="rId995" xr:uid="{8E58BE95-FBC1-4523-97FB-B24A351F2208}"/>
    <hyperlink ref="F981" r:id="rId996" xr:uid="{155BFCF3-D849-4E64-BEFE-A89D26E98E42}"/>
    <hyperlink ref="F982" r:id="rId997" xr:uid="{D2C6D8CA-F73B-4219-966E-CA5C8B9765A4}"/>
    <hyperlink ref="F983" r:id="rId998" xr:uid="{8D63AC72-FA0B-4D34-8E86-3353ED06DC0B}"/>
    <hyperlink ref="E58" r:id="rId999" xr:uid="{B6BE787A-C7F9-4F64-B075-9C0A4D7EDD5C}"/>
    <hyperlink ref="E62" r:id="rId1000" xr:uid="{06867AB4-E558-46D8-9B03-795E820E87D3}"/>
    <hyperlink ref="E70" r:id="rId1001" xr:uid="{DE777FB2-3CC4-4110-AF5E-66193C455557}"/>
    <hyperlink ref="E72" r:id="rId1002" xr:uid="{4792AA5B-189B-42D7-8AD7-315969ED0392}"/>
    <hyperlink ref="E79" r:id="rId1003" xr:uid="{F8183CC7-D23F-4795-B909-6E42F6EE50B8}"/>
    <hyperlink ref="E81" r:id="rId1004" xr:uid="{3BCCD2BD-0599-41DE-894A-158E35362054}"/>
    <hyperlink ref="E83" r:id="rId1005" xr:uid="{0D71C3DE-FE04-4B40-9A48-6D2FBBA7CF0C}"/>
    <hyperlink ref="E87" r:id="rId1006" xr:uid="{A371175A-2507-42A7-A5BC-F86928092563}"/>
    <hyperlink ref="E89" r:id="rId1007" xr:uid="{336184DA-C575-488E-B28E-9BDB317904FE}"/>
    <hyperlink ref="E95" r:id="rId1008" xr:uid="{944F0103-75F6-4318-A32B-6D1BBD37B002}"/>
    <hyperlink ref="E97" r:id="rId1009" xr:uid="{927BF323-C597-4A72-9F82-30CE5B9440B7}"/>
    <hyperlink ref="E96" r:id="rId1010" xr:uid="{D5933492-7D69-485B-9481-92ACEABF70E2}"/>
    <hyperlink ref="E88" r:id="rId1011" xr:uid="{D96C1695-B9D8-4392-9B55-3FD889655632}"/>
    <hyperlink ref="E100" r:id="rId1012" xr:uid="{DAD78734-AB40-4F52-B737-82ECE44FD2A6}"/>
    <hyperlink ref="E116" r:id="rId1013" xr:uid="{5DF12151-CF84-4F46-9508-628F2FCE6116}"/>
    <hyperlink ref="E132" r:id="rId1014" xr:uid="{66FACB64-1077-4FF1-8118-63ABC8EE94C2}"/>
    <hyperlink ref="E133" r:id="rId1015" xr:uid="{2AACD1C8-F50E-435A-8B70-37FB53D10E4F}"/>
    <hyperlink ref="E134" r:id="rId1016" xr:uid="{546450C9-6013-45ED-B61B-A0345A503C2B}"/>
    <hyperlink ref="E144" r:id="rId1017" xr:uid="{27B17D25-0456-44ED-AE8F-37E1A5685BEE}"/>
    <hyperlink ref="E147" r:id="rId1018" xr:uid="{C85C45B2-9049-4F71-8507-4766262CAC46}"/>
    <hyperlink ref="E149" r:id="rId1019" xr:uid="{CCB5C2CB-27AE-43AA-B441-F8AC69A648FB}"/>
    <hyperlink ref="E150" r:id="rId1020" xr:uid="{9E59E52E-8B81-40D9-8C6C-044B50002B4B}"/>
    <hyperlink ref="E157" r:id="rId1021" xr:uid="{5281A4B6-AEA5-4DBE-A7AB-4E30D05A140F}"/>
    <hyperlink ref="E161" r:id="rId1022" xr:uid="{01996B1C-AF4F-4AA8-AB95-8E66B5A79F09}"/>
    <hyperlink ref="E555" r:id="rId1023" xr:uid="{99DCFDFC-434D-4161-B1E1-308FB40E7749}"/>
    <hyperlink ref="E164" r:id="rId1024" xr:uid="{50C6A50A-D13E-4DD7-A347-78C18AEF8A73}"/>
    <hyperlink ref="E166" r:id="rId1025" xr:uid="{00209BD7-3498-4857-B270-A293D4C6C24E}"/>
    <hyperlink ref="E168" r:id="rId1026" xr:uid="{9789C33F-0BCB-494D-BD2E-38D4CF8E897E}"/>
    <hyperlink ref="E169" r:id="rId1027" xr:uid="{460C9C81-D98E-449F-BB20-89339773A0FC}"/>
    <hyperlink ref="E172" r:id="rId1028" xr:uid="{074DEB95-97C5-4DFC-9F4D-47F0CD6FCF99}"/>
    <hyperlink ref="E171" r:id="rId1029" xr:uid="{33E320D2-D0D5-4A25-897E-247DF27215A9}"/>
    <hyperlink ref="E173" r:id="rId1030" xr:uid="{89B7EED7-8AF0-4BD2-A7F2-0E8C89678A86}"/>
    <hyperlink ref="E174" r:id="rId1031" xr:uid="{3E0DB0A4-F309-41A6-BAA9-8647C0BC333C}"/>
    <hyperlink ref="E179" r:id="rId1032" xr:uid="{745B7181-3E0C-473B-9030-92937EA1C2BA}"/>
    <hyperlink ref="E183" r:id="rId1033" xr:uid="{DA27716C-8EFE-42BB-926D-8922AA36B652}"/>
    <hyperlink ref="E185" r:id="rId1034" xr:uid="{2E31E957-0C7B-4129-9F36-EDDC7D6E949D}"/>
    <hyperlink ref="E189" r:id="rId1035" xr:uid="{FDBA81A4-5BB6-40D3-BFB7-755325839D5D}"/>
    <hyperlink ref="E193" r:id="rId1036" xr:uid="{BB957062-9054-4B87-9896-99CD577A5848}"/>
    <hyperlink ref="E194" r:id="rId1037" xr:uid="{8742FA9F-4B4C-4B14-9ACC-5F83AD724A90}"/>
    <hyperlink ref="E199" r:id="rId1038" xr:uid="{F2AABD25-0EAA-4C64-AF42-4FDA35DD318A}"/>
    <hyperlink ref="E201" r:id="rId1039" xr:uid="{C0767B14-5934-4BDB-B3CD-BA6A2B98B957}"/>
    <hyperlink ref="E202" r:id="rId1040" xr:uid="{74426EDC-F55C-4DC9-BB4A-015F8C85D61D}"/>
    <hyperlink ref="E203" r:id="rId1041" xr:uid="{AB013BAA-D202-4E33-AC37-815467159514}"/>
    <hyperlink ref="E206" r:id="rId1042" xr:uid="{D05E2707-6A15-46C2-A112-F69F2A615C70}"/>
    <hyperlink ref="E207" r:id="rId1043" xr:uid="{2A6EC86A-A720-4D7E-96FF-34DC7808333E}"/>
    <hyperlink ref="E214" r:id="rId1044" xr:uid="{E5FFF961-5C0E-472D-B3DE-1E622B19B60C}"/>
    <hyperlink ref="E218" r:id="rId1045" xr:uid="{27D2FE23-A025-43CE-87F0-6F344CA72AC3}"/>
    <hyperlink ref="E220" r:id="rId1046" xr:uid="{F735188C-7E2C-41BB-9D90-C5419283D05E}"/>
    <hyperlink ref="E222" r:id="rId1047" xr:uid="{BB64E45B-1B46-45C8-891A-D0842DDC0ED3}"/>
    <hyperlink ref="E227" r:id="rId1048" xr:uid="{55B6F071-6C47-4EFC-B922-9174CDB69F2E}"/>
    <hyperlink ref="E229" r:id="rId1049" xr:uid="{1E41EFF0-2188-49AD-9429-CD94431C9226}"/>
    <hyperlink ref="E977" r:id="rId1050" xr:uid="{AAF05D90-F9A8-4C63-8CD5-0FA7E4697079}"/>
    <hyperlink ref="E973" r:id="rId1051" xr:uid="{64B61EFD-F8E3-420F-AEE3-11F24F7AB9DD}"/>
    <hyperlink ref="E972" r:id="rId1052" xr:uid="{C7129FAD-DFE9-4CBF-A863-34BC0D08A334}"/>
    <hyperlink ref="E244" r:id="rId1053" xr:uid="{4153D955-F1CA-4D2C-BCF6-120FB96FF035}"/>
    <hyperlink ref="E251" r:id="rId1054" xr:uid="{0B512E8A-7066-44BD-8B02-AF51BB4C848D}"/>
    <hyperlink ref="E245" r:id="rId1055" xr:uid="{BF26D411-D460-4C36-A79A-0E03D1D23D4D}"/>
    <hyperlink ref="E246" r:id="rId1056" xr:uid="{5FDCF8E4-6C85-4AEB-90E1-5ED90DAF21A7}"/>
    <hyperlink ref="E252" r:id="rId1057" xr:uid="{D962878A-5971-4708-8C4E-40D922C1ED79}"/>
    <hyperlink ref="E262" r:id="rId1058" xr:uid="{C5EB167D-6646-4465-9CD4-6AE71A6648F3}"/>
    <hyperlink ref="E271" r:id="rId1059" xr:uid="{A1C60EB0-439A-4002-97CE-1AEEE1D5EC93}"/>
    <hyperlink ref="E272" r:id="rId1060" xr:uid="{5A92B5B0-0FF7-4041-B6D9-26C3123924CD}"/>
    <hyperlink ref="E273" r:id="rId1061" xr:uid="{3365657B-9C47-4D11-A442-E22203540A52}"/>
    <hyperlink ref="E277" r:id="rId1062" xr:uid="{39A80990-5191-4D40-B809-8FB22EFA4E47}"/>
    <hyperlink ref="E285" r:id="rId1063" xr:uid="{CA7ABD4C-4114-482B-B642-CD653EBF199A}"/>
    <hyperlink ref="E286" r:id="rId1064" xr:uid="{78E598F7-6C47-46E8-9A73-93E529F6CADD}"/>
    <hyperlink ref="E296" r:id="rId1065" xr:uid="{3356B8F0-A42C-4BE3-A3BF-509D8806CE75}"/>
    <hyperlink ref="E298" r:id="rId1066" xr:uid="{14063C1F-715C-4588-9ACD-9F87AB121AC8}"/>
    <hyperlink ref="E300" r:id="rId1067" xr:uid="{B63A05E4-7ACE-4A92-8C2B-AFFADF4E580A}"/>
    <hyperlink ref="E305" r:id="rId1068" xr:uid="{6CD298BF-0F0D-4FBD-9E5B-6AD50C4E4F64}"/>
    <hyperlink ref="E311" r:id="rId1069" xr:uid="{CF95A95F-3241-4B42-A585-3658F5B945B5}"/>
    <hyperlink ref="E313" r:id="rId1070" xr:uid="{CCB47812-47A4-4FF8-99B6-01AACD3B1838}"/>
    <hyperlink ref="E317" r:id="rId1071" xr:uid="{DD6FA396-642D-4E31-B39E-77D4F58456D9}"/>
    <hyperlink ref="E318" r:id="rId1072" xr:uid="{E3A61CE1-5FF7-48F2-A349-86EEC3A7AB13}"/>
    <hyperlink ref="E323" r:id="rId1073" xr:uid="{60BC638F-23B7-43F3-81B8-39753CB6FE5B}"/>
    <hyperlink ref="E325" r:id="rId1074" xr:uid="{8E816919-80F2-4434-9062-26742EFD7210}"/>
    <hyperlink ref="E332" r:id="rId1075" xr:uid="{E1E4D5F5-D7E0-4F15-BAEF-966525A4A9D2}"/>
    <hyperlink ref="E334" r:id="rId1076" xr:uid="{2B049E94-DF82-4BAC-8352-3F99BAD0ECEC}"/>
    <hyperlink ref="E336" r:id="rId1077" xr:uid="{D5F4C6A6-4737-4156-B722-9C6FEA634257}"/>
    <hyperlink ref="E338" r:id="rId1078" xr:uid="{2BBC8B22-8357-4177-9486-9F77651BA8AB}"/>
    <hyperlink ref="E339" r:id="rId1079" xr:uid="{2ECDC7F6-8BB2-4474-89B8-A6D92FB194A5}"/>
    <hyperlink ref="E340" r:id="rId1080" xr:uid="{0A65BCFB-BB7D-42D4-A9EB-8FEA16830C53}"/>
    <hyperlink ref="E341" r:id="rId1081" xr:uid="{15C13DD5-9EC2-4DBD-AC50-60B6F5B11F6E}"/>
    <hyperlink ref="E351" r:id="rId1082" xr:uid="{AD00CCB7-9AC5-4159-8F9F-E357A3E9E12C}"/>
    <hyperlink ref="E357" r:id="rId1083" xr:uid="{A4A84F77-0622-4928-9F23-52AF00C85C27}"/>
    <hyperlink ref="E361" r:id="rId1084" xr:uid="{D06E82B3-B638-4AE6-85CB-A24415732A6B}"/>
    <hyperlink ref="E364" r:id="rId1085" xr:uid="{DCE9A3D8-ECBF-4C92-A8B8-FD2E983F9138}"/>
    <hyperlink ref="E368" r:id="rId1086" xr:uid="{7959A780-385C-4FC3-9642-5198C5CCA97C}"/>
    <hyperlink ref="E369" r:id="rId1087" xr:uid="{220B870A-1122-484F-AF8E-3B6DDA10BDD0}"/>
    <hyperlink ref="E373" r:id="rId1088" xr:uid="{8374ED5D-36AB-4961-A265-8B7D6AB592D4}"/>
    <hyperlink ref="E374" r:id="rId1089" xr:uid="{10C53EB8-7618-43A2-AE67-E588B898A235}"/>
    <hyperlink ref="E378" r:id="rId1090" xr:uid="{85BED7D5-ED0E-4F6E-8C6E-BF3011003305}"/>
    <hyperlink ref="E379" r:id="rId1091" xr:uid="{D741E633-0065-44F7-8A3D-F9F8EA1FE9AC}"/>
    <hyperlink ref="E381" r:id="rId1092" xr:uid="{8667E2DC-0500-4511-89F5-4CA63D6B0091}"/>
    <hyperlink ref="E390" r:id="rId1093" xr:uid="{81E469B4-F3AE-460F-B333-EFCC337F46E4}"/>
    <hyperlink ref="E396" r:id="rId1094" xr:uid="{8C368E65-EB25-4133-A6BE-D3EFDA6BD654}"/>
    <hyperlink ref="E398" r:id="rId1095" xr:uid="{B43A0D37-E1D8-4E9A-A3B5-49C8BF4078B8}"/>
    <hyperlink ref="E402" r:id="rId1096" xr:uid="{5269B695-4E1B-4987-9BDF-3A789366C03C}"/>
    <hyperlink ref="E404" r:id="rId1097" xr:uid="{3B9859E1-2902-413D-9184-542BA2283FAB}"/>
    <hyperlink ref="E406" r:id="rId1098" xr:uid="{0B7806A6-616F-4529-AAB9-F6FAAA46EEA9}"/>
    <hyperlink ref="E407" r:id="rId1099" xr:uid="{0C12D1B6-3CF3-4D92-B990-939B1F20ACEE}"/>
    <hyperlink ref="E409" r:id="rId1100" xr:uid="{B98135EC-70A4-49A4-9A61-328226E386A4}"/>
    <hyperlink ref="E411" r:id="rId1101" xr:uid="{DC688211-E89B-4B11-83ED-9E9FE8733928}"/>
    <hyperlink ref="E414" r:id="rId1102" xr:uid="{CCC849D0-9083-4B54-AA69-77F32344E717}"/>
    <hyperlink ref="E416" r:id="rId1103" xr:uid="{C99AB41A-0878-46BB-BCEA-1C6087D97299}"/>
    <hyperlink ref="E417" r:id="rId1104" xr:uid="{10222146-1149-473D-B92C-73D775184DB7}"/>
    <hyperlink ref="E418" r:id="rId1105" xr:uid="{CE16139E-B46A-4BB8-8966-2A599CDE8F8B}"/>
    <hyperlink ref="E419" r:id="rId1106" xr:uid="{210D24D6-E9BF-4767-9715-D1B2EE7B6291}"/>
    <hyperlink ref="E423" r:id="rId1107" xr:uid="{DA5643A5-83A9-4229-BABD-DA64F0CF62C2}"/>
    <hyperlink ref="E428" r:id="rId1108" xr:uid="{FEE982B6-0323-4D05-8118-706C611F85F4}"/>
    <hyperlink ref="E430" r:id="rId1109" xr:uid="{CE2E7533-F8B3-4B30-8217-4E9A9B73A60D}"/>
    <hyperlink ref="E432" r:id="rId1110" xr:uid="{329E62EF-BB7E-403A-99DE-8BF4CE74F0C9}"/>
    <hyperlink ref="E433" r:id="rId1111" xr:uid="{A51E3FE3-F4DA-49A0-BB4E-89577E25A337}"/>
    <hyperlink ref="E437" r:id="rId1112" xr:uid="{0B02830A-AD30-4F61-A5A4-BD60C4BB2DE4}"/>
    <hyperlink ref="E439" r:id="rId1113" xr:uid="{B8C6076A-B214-4B0D-849D-C9F9F35DD078}"/>
    <hyperlink ref="E440" r:id="rId1114" xr:uid="{B2FA373C-1937-4561-A6FD-25C77A55D041}"/>
    <hyperlink ref="E443" r:id="rId1115" xr:uid="{AB3E3775-BAB9-4F53-88DC-EFF1BEEC8930}"/>
    <hyperlink ref="E445" r:id="rId1116" xr:uid="{8FFC1A58-72DD-4A80-B572-E674685858B2}"/>
    <hyperlink ref="E447" r:id="rId1117" xr:uid="{0EF7A76E-43E3-4165-A8D0-B73B1F5F8A8B}"/>
    <hyperlink ref="E450" r:id="rId1118" xr:uid="{10951A7A-F11D-4001-ACDD-CE6D11E5F0E8}"/>
    <hyperlink ref="E453" r:id="rId1119" xr:uid="{41D33790-0196-49E4-AD38-CDF898E1CA45}"/>
    <hyperlink ref="E456" r:id="rId1120" xr:uid="{37BA6A4A-1B13-42F5-8946-D09B4D7C14A1}"/>
    <hyperlink ref="E457" r:id="rId1121" xr:uid="{46538822-1603-4A90-A3F4-835E59E70365}"/>
    <hyperlink ref="E467" r:id="rId1122" xr:uid="{7133FB65-298B-43C6-B684-51B548D461AA}"/>
    <hyperlink ref="E469" r:id="rId1123" xr:uid="{C818D8B5-0AF7-49B3-A9F9-16E3E87320EF}"/>
    <hyperlink ref="E474" r:id="rId1124" xr:uid="{9A050FEC-6598-4A3B-A045-B869C62CB516}"/>
    <hyperlink ref="E478" r:id="rId1125" xr:uid="{EEABE995-9F53-4E3A-97A1-DB6D7990B2AF}"/>
    <hyperlink ref="E484" r:id="rId1126" xr:uid="{550155EB-3568-4965-B5DA-29925F31E3A9}"/>
    <hyperlink ref="E487" r:id="rId1127" xr:uid="{50F670E4-6062-4964-9BC2-E45F179FCABD}"/>
    <hyperlink ref="E489" r:id="rId1128" xr:uid="{D4AF486D-2C0D-4DC9-BA7B-A6E5C99B3A03}"/>
    <hyperlink ref="E494" r:id="rId1129" xr:uid="{D1DF74C7-CB5A-4184-8C6A-E3CEE4E82BC6}"/>
    <hyperlink ref="E496" r:id="rId1130" xr:uid="{0AD8E706-0F55-4923-954A-BDC10B4B85F1}"/>
    <hyperlink ref="E503" r:id="rId1131" xr:uid="{E5574583-02FF-4156-9031-B3B07A19B799}"/>
    <hyperlink ref="E505" r:id="rId1132" location="Forschung2" xr:uid="{8E720DCD-2381-4A8A-A67F-170E70A611A7}"/>
    <hyperlink ref="E507" r:id="rId1133" xr:uid="{38253380-1D69-415D-B4F8-1F52B1273094}"/>
    <hyperlink ref="E508" r:id="rId1134" xr:uid="{4E2A2BE4-AB42-40B2-93B0-585A9B973618}"/>
    <hyperlink ref="E510" r:id="rId1135" xr:uid="{56DC6E5E-4776-4257-A1B7-E89ABF2C980A}"/>
    <hyperlink ref="E522" r:id="rId1136" xr:uid="{E14F410E-2FF4-4DDF-B031-A64174087304}"/>
    <hyperlink ref="E525" r:id="rId1137" xr:uid="{C39995CB-9BA3-4729-911F-C4526DF2AA8E}"/>
    <hyperlink ref="E529" r:id="rId1138" xr:uid="{D6658135-6EA9-4106-A68E-1DED59E3CF15}"/>
    <hyperlink ref="E536" r:id="rId1139" xr:uid="{594D44A0-8AF8-405B-9030-9A7AF9BF8F0A}"/>
    <hyperlink ref="E540" r:id="rId1140" xr:uid="{2A2393ED-58A6-4BEE-ADCF-E461C9CE8AD4}"/>
    <hyperlink ref="E541" r:id="rId1141" xr:uid="{6EB20BFF-A563-4A12-A3A0-52868915D076}"/>
    <hyperlink ref="E543" r:id="rId1142" xr:uid="{55EC3F0F-10F1-402F-A385-AAC775348EC1}"/>
    <hyperlink ref="E544" r:id="rId1143" xr:uid="{BFE7EB07-85D3-44BA-AE4F-4E9BA0023EAF}"/>
    <hyperlink ref="E550" r:id="rId1144" xr:uid="{A8A641F6-2349-4CA4-A853-CB7590A4995C}"/>
    <hyperlink ref="E552" r:id="rId1145" xr:uid="{11B44F5E-3B1D-40D6-B28C-FA43814854F1}"/>
    <hyperlink ref="E554" r:id="rId1146" xr:uid="{2F531E7F-6A2C-4440-B169-289870E33D6C}"/>
    <hyperlink ref="E563" r:id="rId1147" xr:uid="{A2B9A643-7FA7-43EC-88AD-A1E0F4DA055D}"/>
    <hyperlink ref="E568" r:id="rId1148" xr:uid="{F4EB9C54-D949-4646-8E1D-A4F242C620EA}"/>
    <hyperlink ref="E569" r:id="rId1149" xr:uid="{EEB14F32-F0A4-4EBF-8B06-173C90A37C89}"/>
    <hyperlink ref="E573" r:id="rId1150" xr:uid="{1E55DBD1-25F2-4786-926E-440EE4681EF0}"/>
    <hyperlink ref="E574" r:id="rId1151" xr:uid="{D239C52D-E6D1-4878-B2E3-7A67E6FCA2DF}"/>
    <hyperlink ref="E576" r:id="rId1152" xr:uid="{EB437675-FA59-42D3-9A01-5490A5BCCF3A}"/>
    <hyperlink ref="E577" r:id="rId1153" xr:uid="{39210FA6-CC06-4584-AE23-D6ED250B7C94}"/>
    <hyperlink ref="E587" r:id="rId1154" xr:uid="{E3B50726-3971-40A0-BF96-FE7A0F9843DB}"/>
    <hyperlink ref="E598" r:id="rId1155" xr:uid="{9ED5432D-E272-4814-B2CA-EEE401DE887B}"/>
    <hyperlink ref="E602" r:id="rId1156" xr:uid="{191F6AF0-77B8-4C60-8317-E8BD3255A6E6}"/>
    <hyperlink ref="E603" r:id="rId1157" xr:uid="{65F94334-398B-464F-B67E-E90009D35AE5}"/>
    <hyperlink ref="E606" r:id="rId1158" xr:uid="{5FA55A6D-ED6E-4451-8E7B-120A874D109A}"/>
    <hyperlink ref="E607" r:id="rId1159" xr:uid="{4A9E1DB7-1A4C-4CA7-9054-696F024D6C38}"/>
    <hyperlink ref="E608" r:id="rId1160" xr:uid="{709A65BA-2AD2-4120-A712-09481CFE5DF5}"/>
    <hyperlink ref="E611" r:id="rId1161" xr:uid="{885C0F68-AFEB-45EA-9861-7B4781F54F6F}"/>
    <hyperlink ref="E613" r:id="rId1162" xr:uid="{E070564A-0E40-4C23-8884-850EEC542920}"/>
    <hyperlink ref="E616" r:id="rId1163" xr:uid="{C3D1DE2E-0CDF-4483-BE1B-3D3370B3DB2F}"/>
    <hyperlink ref="E617" r:id="rId1164" xr:uid="{625D46CA-62F6-46D8-B10C-B67373730A53}"/>
    <hyperlink ref="E621" r:id="rId1165" xr:uid="{D34F019D-4381-4B5C-AEE0-CC3CDCC1C17A}"/>
    <hyperlink ref="E626" r:id="rId1166" xr:uid="{52D67223-4F7F-460D-ACFC-8AEFCE01E8A0}"/>
    <hyperlink ref="E627" r:id="rId1167" xr:uid="{B94F0E96-327C-4F97-8BA9-1996BBECC3A9}"/>
    <hyperlink ref="E630" r:id="rId1168" xr:uid="{09184DD6-0560-489E-AE35-C00AD52E95BF}"/>
    <hyperlink ref="E632" r:id="rId1169" xr:uid="{34E29AE0-375C-41CA-9639-036893F66291}"/>
    <hyperlink ref="E634" r:id="rId1170" xr:uid="{01ADDC68-AFD5-4A2F-93FD-527ADBF73CD3}"/>
    <hyperlink ref="E636" r:id="rId1171" xr:uid="{C2F6A7D4-B735-44DF-9E2F-DEB4FCBEAC3A}"/>
    <hyperlink ref="E640" r:id="rId1172" xr:uid="{914CCB68-8573-4D50-825F-5EBCB556F456}"/>
    <hyperlink ref="E641" r:id="rId1173" xr:uid="{446D9BE3-B70F-45E1-8917-E4A1930BFD7F}"/>
    <hyperlink ref="E642" r:id="rId1174" xr:uid="{6E9CAD78-211C-463C-958B-B2C4FBE34EF6}"/>
    <hyperlink ref="E647" r:id="rId1175" xr:uid="{4D4B6135-171A-4CE6-BD5D-9A4DF15D6CB1}"/>
    <hyperlink ref="E652" r:id="rId1176" xr:uid="{82584DFE-39CF-472B-AE39-D24180FB16EF}"/>
    <hyperlink ref="E657" r:id="rId1177" xr:uid="{B8F18961-5978-4006-A097-C1932EF5C975}"/>
    <hyperlink ref="E658" r:id="rId1178" xr:uid="{5DE1E464-09AA-42AA-B11F-DEB39F994F84}"/>
    <hyperlink ref="E659" r:id="rId1179" xr:uid="{65D2DCA8-5D42-4866-8509-43E3FF7FF1F3}"/>
    <hyperlink ref="E661" r:id="rId1180" xr:uid="{FFD4B404-42F6-42C4-957F-3A4F7746A376}"/>
    <hyperlink ref="E664" r:id="rId1181" xr:uid="{1765188F-08BE-4C5F-91B9-CB1A0C5E75A2}"/>
    <hyperlink ref="E667" r:id="rId1182" xr:uid="{A7C89BA9-8BEA-4EEE-96CB-37C6ACBF082F}"/>
    <hyperlink ref="E671" r:id="rId1183" xr:uid="{0594DBB3-BDB2-447B-B2BE-439068D507F9}"/>
    <hyperlink ref="E673" r:id="rId1184" xr:uid="{4B10CE56-281F-4D15-97AF-26D218A52C86}"/>
    <hyperlink ref="E676" r:id="rId1185" xr:uid="{A3081599-2D96-40EE-9FDB-57153F666A52}"/>
    <hyperlink ref="E685" r:id="rId1186" xr:uid="{A428178C-7860-4C38-8A24-544FB766884F}"/>
    <hyperlink ref="E686" r:id="rId1187" xr:uid="{B09A1875-5ECA-433D-8554-ACF01B3C6BC2}"/>
    <hyperlink ref="E689" r:id="rId1188" xr:uid="{777D9604-1724-49FD-BF1A-8C1ED1A0C621}"/>
    <hyperlink ref="E694" r:id="rId1189" xr:uid="{CFE565BB-1AAF-48C9-8634-C23450258600}"/>
    <hyperlink ref="E703" r:id="rId1190" xr:uid="{2E9BF8AE-6A0E-4974-8EA9-A4FF24134C63}"/>
    <hyperlink ref="E705" r:id="rId1191" xr:uid="{1702C609-D89D-4C65-9C60-4785CC66050F}"/>
    <hyperlink ref="E714" r:id="rId1192" xr:uid="{58B54C3C-0373-4B31-81B1-8BF850195CB9}"/>
    <hyperlink ref="E720" r:id="rId1193" xr:uid="{D6F25011-0B3E-4E09-87C7-7087141B4929}"/>
    <hyperlink ref="E723" r:id="rId1194" xr:uid="{470659DE-895E-494D-8380-12B9F97232A0}"/>
    <hyperlink ref="E724" r:id="rId1195" xr:uid="{4D897F0A-78A3-46CD-A97F-D85294BD838B}"/>
    <hyperlink ref="E726" r:id="rId1196" xr:uid="{8FD6D468-13D8-4CBF-BCE8-157C086ABBE2}"/>
    <hyperlink ref="E728" r:id="rId1197" xr:uid="{82A9E799-DC1C-4DEB-8AD7-D33384A78AE7}"/>
    <hyperlink ref="E730" r:id="rId1198" xr:uid="{0147DCAD-69C6-4D57-8DA6-EFF98C71EC21}"/>
    <hyperlink ref="E731" r:id="rId1199" xr:uid="{8859D600-81DB-4BBB-B40E-C3EDB3AC63F3}"/>
    <hyperlink ref="E735" r:id="rId1200" xr:uid="{E07EDE6B-A620-49CE-933C-1B137DBC5929}"/>
    <hyperlink ref="E739" r:id="rId1201" xr:uid="{F269DBE8-F64B-43D6-8364-A7941D5D6872}"/>
    <hyperlink ref="E743" r:id="rId1202" xr:uid="{17566643-F7D1-42C2-B33E-9B319AF5C92E}"/>
    <hyperlink ref="E744" r:id="rId1203" xr:uid="{F7BA3BC9-0FCB-4AA0-A825-8AE918145F61}"/>
    <hyperlink ref="E746" r:id="rId1204" xr:uid="{8FB84FCC-A70C-43A9-9936-225B717373CF}"/>
    <hyperlink ref="E747" r:id="rId1205" xr:uid="{258F8023-2D7D-415C-B132-6C55073A29C2}"/>
    <hyperlink ref="E751" r:id="rId1206" xr:uid="{2F1BD802-9480-4D5E-9DC7-115746F79BBA}"/>
    <hyperlink ref="E754" r:id="rId1207" xr:uid="{A485146B-6595-4BF1-B24F-592BE218370A}"/>
    <hyperlink ref="E755" r:id="rId1208" xr:uid="{11C894A3-8742-4EC4-9A26-5A92804E1FEE}"/>
    <hyperlink ref="E756" r:id="rId1209" xr:uid="{4714FA5E-B828-460C-862C-9F2C4E3DC444}"/>
    <hyperlink ref="E762" r:id="rId1210" xr:uid="{4393A652-7695-4182-9C51-1856B15CB587}"/>
    <hyperlink ref="E767" r:id="rId1211" xr:uid="{56F786F3-678E-4CC4-AA7E-6BB03E89D949}"/>
    <hyperlink ref="E768" r:id="rId1212" xr:uid="{6C91D483-8A42-48C8-BBE7-9F0100AD4CFE}"/>
    <hyperlink ref="E770" r:id="rId1213" xr:uid="{614347E2-CD36-4680-B302-48C01E9296E9}"/>
    <hyperlink ref="E771" r:id="rId1214" xr:uid="{B7D21144-DC78-4826-9FFF-106B08D1529A}"/>
    <hyperlink ref="E773" r:id="rId1215" xr:uid="{BA353C78-2CFA-408F-B373-CB334B1B3D2E}"/>
    <hyperlink ref="E778" r:id="rId1216" xr:uid="{1044801E-2D85-47EF-9B37-3E7266C4CDEA}"/>
    <hyperlink ref="E780" r:id="rId1217" xr:uid="{57BA105E-1872-4099-927F-4DBAD6DD41EF}"/>
    <hyperlink ref="E782" r:id="rId1218" xr:uid="{20172868-E886-4CC5-AFE0-30CD496FFDDE}"/>
    <hyperlink ref="E783" r:id="rId1219" xr:uid="{2C60FFB4-EC24-4D03-A17C-F0EBC9E50C56}"/>
    <hyperlink ref="E784" r:id="rId1220" xr:uid="{B5294263-3BE6-4910-8B41-39EBA2750328}"/>
    <hyperlink ref="E787" r:id="rId1221" xr:uid="{4E72857F-1149-4871-BD37-CA1818F1A3AB}"/>
    <hyperlink ref="E789" r:id="rId1222" xr:uid="{F142EE42-CB39-40B7-AF5E-C309DFE0760D}"/>
    <hyperlink ref="E794" r:id="rId1223" xr:uid="{9F255010-F4D2-4682-99A5-381AF9E067DD}"/>
    <hyperlink ref="E798" r:id="rId1224" xr:uid="{D2AE156A-FA76-4792-B216-EC499EF1EF35}"/>
    <hyperlink ref="E805" r:id="rId1225" xr:uid="{7EC952AC-B82A-4AA7-9D52-9193CA929A6D}"/>
    <hyperlink ref="E806" r:id="rId1226" xr:uid="{B270BAFB-31AA-4336-80E8-EACF69D6B9E5}"/>
    <hyperlink ref="E812" r:id="rId1227" xr:uid="{C5AD0A9B-2DFB-4FA3-AFBA-11646B01BF10}"/>
    <hyperlink ref="E822" r:id="rId1228" xr:uid="{BFCF390F-8A51-417C-AE4B-F64129EF2CDB}"/>
    <hyperlink ref="E823" r:id="rId1229" xr:uid="{E3E7CA22-63B4-4CFA-BC90-C15F4C2646B5}"/>
    <hyperlink ref="E824" r:id="rId1230" xr:uid="{DBA51101-FCB1-4A89-967C-45DCE5A763CA}"/>
    <hyperlink ref="E825" r:id="rId1231" xr:uid="{7F3BA109-2DB0-47B4-894F-56AECA6B5496}"/>
    <hyperlink ref="E828" r:id="rId1232" xr:uid="{0733812A-093D-4023-B8D6-CE2624AB148C}"/>
    <hyperlink ref="E835" r:id="rId1233" xr:uid="{5D6B65C0-5BFD-4E4C-999A-CCA5FF8C5F06}"/>
    <hyperlink ref="E836" r:id="rId1234" xr:uid="{F712AA00-DAF5-48F6-B4FA-3C1C8A8E5FA6}"/>
    <hyperlink ref="E837" r:id="rId1235" xr:uid="{FA3013AB-349D-4439-A695-9339CEB6A4F7}"/>
    <hyperlink ref="E838" r:id="rId1236" xr:uid="{DED4E6FC-0AC9-49A9-92FB-84A903F4B737}"/>
    <hyperlink ref="E839" r:id="rId1237" xr:uid="{3A03E5FD-6776-4500-8D0D-D5863D8F57D7}"/>
    <hyperlink ref="E840" r:id="rId1238" xr:uid="{2EC384FA-1F97-489A-9417-9F7768A39BE2}"/>
    <hyperlink ref="E841" r:id="rId1239" xr:uid="{52C94B80-3292-44DE-A9FE-FD4E3905C97B}"/>
    <hyperlink ref="E844" r:id="rId1240" xr:uid="{C5B009B9-EB0F-46AF-93F0-82D7BEFC0C70}"/>
    <hyperlink ref="E846" r:id="rId1241" xr:uid="{733CE755-7E66-42C0-9AD3-147F5368C956}"/>
    <hyperlink ref="E847" r:id="rId1242" xr:uid="{2322C0C6-0398-47D4-ADCC-495571A7E43C}"/>
    <hyperlink ref="E848" r:id="rId1243" xr:uid="{7502531E-9769-4BCC-8286-09E736100F06}"/>
    <hyperlink ref="E849" r:id="rId1244" xr:uid="{2F56CE45-9371-40A6-B499-200750472238}"/>
    <hyperlink ref="E850" r:id="rId1245" xr:uid="{EA795DB0-D219-4A18-9ABD-836F6F9AD28C}"/>
    <hyperlink ref="E854" r:id="rId1246" xr:uid="{15502F65-47D1-4EC4-B2A6-680607363F3A}"/>
    <hyperlink ref="E858" r:id="rId1247" xr:uid="{60CFB032-2D91-4647-9B0F-2E1218CAFA84}"/>
    <hyperlink ref="E860" r:id="rId1248" xr:uid="{69856DDE-7CC6-45EA-A1F4-CC371FB00FA8}"/>
    <hyperlink ref="E861" r:id="rId1249" xr:uid="{2EB86DEA-72A9-427C-83B4-0063A2D910F8}"/>
    <hyperlink ref="E865" r:id="rId1250" xr:uid="{3EDCB30B-A5F6-4351-8D2E-5CBC78C457F9}"/>
    <hyperlink ref="E870" r:id="rId1251" xr:uid="{7C636A7B-4309-44DB-9499-388E9C27C373}"/>
    <hyperlink ref="E878" r:id="rId1252" xr:uid="{9C736911-B290-462C-ADD9-B3DDFAC92545}"/>
    <hyperlink ref="E882" r:id="rId1253" xr:uid="{6B145A57-A484-4129-A505-8604A1869B64}"/>
    <hyperlink ref="E884" r:id="rId1254" xr:uid="{9F967C32-955A-4292-9074-976D5EF4E622}"/>
    <hyperlink ref="E885" r:id="rId1255" xr:uid="{94960517-F0DE-4C56-830F-38B8C1806591}"/>
    <hyperlink ref="E887" r:id="rId1256" xr:uid="{5E15B113-DC90-4979-B5F8-274D0B4D0B88}"/>
    <hyperlink ref="E896" r:id="rId1257" xr:uid="{38C3B0F5-34F9-4B91-9A27-E0B379788C49}"/>
    <hyperlink ref="E905" r:id="rId1258" location="Associated" xr:uid="{1FF8AF71-88AA-4E83-A7CA-2ED8AA8FB856}"/>
    <hyperlink ref="E907" r:id="rId1259" xr:uid="{2E1F46E6-5F9A-4EC5-B266-17566DB16289}"/>
    <hyperlink ref="E908" r:id="rId1260" xr:uid="{6A21E83F-7BC3-409E-A3AC-B9E3F45994D0}"/>
    <hyperlink ref="E913" r:id="rId1261" xr:uid="{0BFF4633-B747-4EDE-B759-862904C9ED0F}"/>
    <hyperlink ref="E914" r:id="rId1262" xr:uid="{76A08CC6-D335-49BB-967E-AD948387210F}"/>
    <hyperlink ref="E923" r:id="rId1263" xr:uid="{D4539A15-9BC8-419B-8ECA-E1C1034EBDDA}"/>
    <hyperlink ref="E938" r:id="rId1264" xr:uid="{5BB58406-A8FC-4CE5-9278-442A9E0636AE}"/>
    <hyperlink ref="E939" r:id="rId1265" xr:uid="{496CEB92-F7BF-40CE-9FA4-C6789D7F812E}"/>
    <hyperlink ref="E940" r:id="rId1266" xr:uid="{7187ADC6-8810-44BF-AF29-277A16089D3B}"/>
    <hyperlink ref="E944" r:id="rId1267" xr:uid="{702E1394-775C-4D7A-B1FA-D338F82215A1}"/>
    <hyperlink ref="E952" r:id="rId1268" xr:uid="{A1233D3C-C055-48A4-9A4C-F7A715D35E16}"/>
    <hyperlink ref="E953" r:id="rId1269" xr:uid="{C421FA84-AAEC-4821-9011-D775EF8B44DB}"/>
    <hyperlink ref="E955" r:id="rId1270" xr:uid="{BA1757F5-6972-4E8E-8A9F-36C601053E22}"/>
    <hyperlink ref="E957" r:id="rId1271" xr:uid="{8B0E57F9-32FC-410D-B023-5DDB4299F081}"/>
    <hyperlink ref="E960" r:id="rId1272" xr:uid="{3FFFA220-C861-4D42-92A6-AC0D4918EBA4}"/>
    <hyperlink ref="E962" r:id="rId1273" xr:uid="{9B428193-FC95-4DEF-B26C-90DE92DD10FF}"/>
    <hyperlink ref="E964" r:id="rId1274" xr:uid="{2C4FC499-1838-4084-938D-D94F3DBED6A5}"/>
    <hyperlink ref="E968" r:id="rId1275" xr:uid="{D9D3B02E-D4DA-4A31-9DF7-B39A81514428}"/>
    <hyperlink ref="E971" r:id="rId1276" xr:uid="{0D8CBC2B-95F2-45A0-82FE-F227BDAF11E4}"/>
    <hyperlink ref="F984" r:id="rId1277" xr:uid="{D747DB96-212C-4933-96E5-81153576DEAE}"/>
    <hyperlink ref="F985" r:id="rId1278" xr:uid="{704C4F2B-4DDE-4FBB-9F68-58A88446C858}"/>
    <hyperlink ref="F986" r:id="rId1279" xr:uid="{54DCBA64-71AE-4591-B7F1-DB5B939F6C5C}"/>
  </hyperlinks>
  <pageMargins left="0.7" right="0.7" top="0.78740157499999996" bottom="0.78740157499999996" header="0.3" footer="0.3"/>
  <tableParts count="1">
    <tablePart r:id="rId128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6A8A-B6D8-4FEF-917F-C1191AB861FF}">
  <sheetPr codeName="Tabelle3"/>
  <dimension ref="A1:AC367"/>
  <sheetViews>
    <sheetView topLeftCell="A261" workbookViewId="0">
      <selection activeCell="A297" sqref="A297"/>
    </sheetView>
  </sheetViews>
  <sheetFormatPr baseColWidth="10" defaultRowHeight="15" x14ac:dyDescent="0.25"/>
  <cols>
    <col min="1" max="1" width="28.5703125" customWidth="1"/>
    <col min="2" max="2" width="8.5703125" hidden="1" customWidth="1"/>
    <col min="3" max="3" width="14.28515625" customWidth="1"/>
    <col min="4" max="5" width="8.5703125" hidden="1" customWidth="1"/>
    <col min="6" max="6" width="11.42578125" hidden="1" customWidth="1"/>
    <col min="7" max="7" width="8.5703125" hidden="1" customWidth="1"/>
    <col min="8" max="8" width="28.5703125" customWidth="1"/>
    <col min="9" max="9" width="3.5703125" customWidth="1"/>
    <col min="10" max="10" width="28.5703125" customWidth="1"/>
    <col min="11" max="11" width="3.5703125" customWidth="1"/>
    <col min="12" max="12" width="17.140625" customWidth="1"/>
    <col min="13" max="13" width="28.5703125" customWidth="1"/>
    <col min="14" max="15" width="17.140625" hidden="1" customWidth="1"/>
    <col min="16" max="16" width="17.140625" customWidth="1"/>
    <col min="17" max="19" width="8.5703125" hidden="1" customWidth="1"/>
    <col min="20" max="21" width="8.5703125" customWidth="1"/>
    <col min="22" max="25" width="11.42578125" customWidth="1"/>
    <col min="26" max="28" width="21.42578125" customWidth="1"/>
  </cols>
  <sheetData>
    <row r="1" spans="1:29" x14ac:dyDescent="0.25">
      <c r="A1" t="s">
        <v>8077</v>
      </c>
      <c r="B1" t="s">
        <v>8085</v>
      </c>
      <c r="C1" t="s">
        <v>8082</v>
      </c>
      <c r="D1" t="s">
        <v>8086</v>
      </c>
      <c r="E1" t="s">
        <v>8087</v>
      </c>
      <c r="F1" t="s">
        <v>8095</v>
      </c>
      <c r="G1" t="s">
        <v>8097</v>
      </c>
      <c r="H1" t="s">
        <v>8094</v>
      </c>
      <c r="I1" t="s">
        <v>3020</v>
      </c>
      <c r="J1" t="s">
        <v>8088</v>
      </c>
      <c r="K1" t="s">
        <v>8089</v>
      </c>
      <c r="L1" t="s">
        <v>8407</v>
      </c>
      <c r="M1" t="s">
        <v>8090</v>
      </c>
      <c r="N1" t="s">
        <v>8091</v>
      </c>
      <c r="O1" t="s">
        <v>8092</v>
      </c>
      <c r="P1" t="s">
        <v>8078</v>
      </c>
      <c r="Q1" t="s">
        <v>8406</v>
      </c>
      <c r="R1" t="s">
        <v>8093</v>
      </c>
      <c r="S1" t="s">
        <v>8096</v>
      </c>
      <c r="T1" t="s">
        <v>8408</v>
      </c>
      <c r="U1" t="s">
        <v>8270</v>
      </c>
      <c r="V1" t="s">
        <v>8098</v>
      </c>
      <c r="W1" t="s">
        <v>8263</v>
      </c>
      <c r="X1" t="s">
        <v>8103</v>
      </c>
      <c r="Y1" t="s">
        <v>8099</v>
      </c>
      <c r="Z1" t="s">
        <v>8264</v>
      </c>
      <c r="AA1" t="s">
        <v>8267</v>
      </c>
      <c r="AB1" t="s">
        <v>8265</v>
      </c>
    </row>
    <row r="2" spans="1:29" x14ac:dyDescent="0.25">
      <c r="A2" t="s">
        <v>1902</v>
      </c>
      <c r="B2" t="s">
        <v>1903</v>
      </c>
      <c r="C2" t="s">
        <v>0</v>
      </c>
      <c r="D2" t="s">
        <v>1904</v>
      </c>
      <c r="E2" t="s">
        <v>1905</v>
      </c>
      <c r="F2" t="s">
        <v>2</v>
      </c>
      <c r="G2" t="s">
        <v>2</v>
      </c>
      <c r="H2" t="s">
        <v>1906</v>
      </c>
      <c r="I2" t="s">
        <v>1907</v>
      </c>
      <c r="J2" t="s">
        <v>1908</v>
      </c>
      <c r="K2" t="s">
        <v>1909</v>
      </c>
      <c r="L2" s="1" t="str">
        <f>HYPERLINK(RUB_Truth[[#This Row],[URL]])</f>
        <v>https://vvz.ruhr-uni-bochum.de/campus/all/unit.asp?gguid=0xA6403E049E86F14398C3465041A42BED&amp;tguid=0x699D25992ED34B6E9889C1D506E44105&amp;lang=de</v>
      </c>
      <c r="M2" t="s">
        <v>1906</v>
      </c>
      <c r="N2" t="s">
        <v>1910</v>
      </c>
      <c r="O2" t="s">
        <v>2</v>
      </c>
      <c r="P2" t="s">
        <v>1911</v>
      </c>
      <c r="Q2" t="s">
        <v>2</v>
      </c>
      <c r="R2" t="s">
        <v>1912</v>
      </c>
      <c r="S2" t="s">
        <v>0</v>
      </c>
      <c r="T2" t="b">
        <f>OR(ISNUMBER(SEARCH("Klinik",RUB_Truth[[#This Row],[Position1]])),ISNUMBER(SEARCH("arzt",RUB_Truth[[#This Row],[Position2]])),ISNUMBER(SEARCH("ärzt",RUB_Truth[[#This Row],[Position2]])))</f>
        <v>0</v>
      </c>
      <c r="U2" t="b">
        <f>OR(ISNUMBER(SEARCH("Verwaltungsange",RUB_Truth[[#This Row],[Position1]])),ISNUMBER(SEARCH("Verw.-Angestellt",RUB_Truth[[#This Row],[Position1]])))</f>
        <v>0</v>
      </c>
      <c r="V2">
        <f>IF(COUNTIF(RUB_Found[Name],RUB_Truth[[#This Row],[Name]])=0,0,1)</f>
        <v>0</v>
      </c>
      <c r="W2">
        <f>IF(OR(RUB_Truth[[#This Row],[inKlinik]],RUB_Truth[[#This Row],[Verwaltung]]),0,1)</f>
        <v>1</v>
      </c>
      <c r="X2">
        <f>IF(RUB_Truth[[#This Row],[zählt]],IF(ISBLANK(RUB_Truth[[#This Row],[dochGefundenGrund]]),RUB_Truth[[#This Row],[Gefunden]],1),"")</f>
        <v>0</v>
      </c>
      <c r="Y2">
        <f>IF(AND(RUB_Truth[[#This Row],[zähltAuto]],ISBLANK(RUB_Truth[[#This Row],[zähltNichtGrund]])),1,0)</f>
        <v>1</v>
      </c>
      <c r="AB2" t="s">
        <v>8409</v>
      </c>
    </row>
    <row r="3" spans="1:29" x14ac:dyDescent="0.25">
      <c r="A3" t="s">
        <v>1913</v>
      </c>
      <c r="B3" t="s">
        <v>1903</v>
      </c>
      <c r="C3" t="s">
        <v>1914</v>
      </c>
      <c r="D3" t="s">
        <v>1915</v>
      </c>
      <c r="E3" t="s">
        <v>1916</v>
      </c>
      <c r="F3" t="s">
        <v>2</v>
      </c>
      <c r="G3" t="s">
        <v>2</v>
      </c>
      <c r="H3" t="s">
        <v>1917</v>
      </c>
      <c r="I3" t="s">
        <v>1907</v>
      </c>
      <c r="J3" t="s">
        <v>1918</v>
      </c>
      <c r="K3" t="s">
        <v>1919</v>
      </c>
      <c r="L3" s="1" t="str">
        <f>HYPERLINK(RUB_Truth[[#This Row],[URL]])</f>
        <v>https://vvz.ruhr-uni-bochum.de/campus/all/unit.asp?gguid=0x9FBFF103E560B84DBD1A35CC00ED8AAD&amp;tguid=0x699D25992ED34B6E9889C1D506E44105&amp;lang=de</v>
      </c>
      <c r="M3" t="s">
        <v>1917</v>
      </c>
      <c r="N3" t="s">
        <v>1920</v>
      </c>
      <c r="O3" t="s">
        <v>1921</v>
      </c>
      <c r="P3" t="s">
        <v>1922</v>
      </c>
      <c r="Q3" t="s">
        <v>2</v>
      </c>
      <c r="R3" t="s">
        <v>1923</v>
      </c>
      <c r="S3" t="s">
        <v>1914</v>
      </c>
      <c r="T3" t="b">
        <f>OR(ISNUMBER(SEARCH("Klinik",RUB_Truth[[#This Row],[Position1]])),ISNUMBER(SEARCH("arzt",RUB_Truth[[#This Row],[Position2]])),ISNUMBER(SEARCH("ärzt",RUB_Truth[[#This Row],[Position2]])))</f>
        <v>0</v>
      </c>
      <c r="U3" t="b">
        <f>OR(ISNUMBER(SEARCH("Verwaltungsange",RUB_Truth[[#This Row],[Position1]])),ISNUMBER(SEARCH("Verw.-Angestellt",RUB_Truth[[#This Row],[Position1]])))</f>
        <v>0</v>
      </c>
      <c r="V3">
        <f>IF(COUNTIF(RUB_Found[Name],RUB_Truth[[#This Row],[Name]])=0,0,1)</f>
        <v>0</v>
      </c>
      <c r="W3">
        <f>IF(OR(RUB_Truth[[#This Row],[inKlinik]],RUB_Truth[[#This Row],[Verwaltung]]),0,1)</f>
        <v>1</v>
      </c>
      <c r="X3">
        <f>IF(RUB_Truth[[#This Row],[zählt]],IF(ISBLANK(RUB_Truth[[#This Row],[dochGefundenGrund]]),RUB_Truth[[#This Row],[Gefunden]],1),"")</f>
        <v>0</v>
      </c>
      <c r="Y3">
        <f>IF(AND(RUB_Truth[[#This Row],[zähltAuto]],ISBLANK(RUB_Truth[[#This Row],[zähltNichtGrund]])),1,0)</f>
        <v>1</v>
      </c>
      <c r="AB3" t="s">
        <v>8412</v>
      </c>
    </row>
    <row r="4" spans="1:29" x14ac:dyDescent="0.25">
      <c r="A4" t="s">
        <v>1924</v>
      </c>
      <c r="B4" t="s">
        <v>1903</v>
      </c>
      <c r="C4" t="s">
        <v>191</v>
      </c>
      <c r="D4" t="s">
        <v>1925</v>
      </c>
      <c r="E4" t="s">
        <v>1926</v>
      </c>
      <c r="F4" t="s">
        <v>2</v>
      </c>
      <c r="G4" t="s">
        <v>2</v>
      </c>
      <c r="H4" t="s">
        <v>1927</v>
      </c>
      <c r="I4" t="s">
        <v>1907</v>
      </c>
      <c r="J4" t="s">
        <v>1928</v>
      </c>
      <c r="K4" t="s">
        <v>1929</v>
      </c>
      <c r="L4" s="1" t="str">
        <f>HYPERLINK(RUB_Truth[[#This Row],[URL]])</f>
        <v>https://vvz.ruhr-uni-bochum.de/campus/all/unit.asp?gguid=0x296E78F5AE562643A9E391A747FD5FF8&amp;tguid=0x699D25992ED34B6E9889C1D506E44105&amp;lang=de</v>
      </c>
      <c r="M4" t="s">
        <v>1930</v>
      </c>
      <c r="N4" t="s">
        <v>1931</v>
      </c>
      <c r="O4" t="s">
        <v>1932</v>
      </c>
      <c r="P4" t="s">
        <v>1933</v>
      </c>
      <c r="Q4" t="s">
        <v>2</v>
      </c>
      <c r="R4" t="s">
        <v>2</v>
      </c>
      <c r="S4" t="s">
        <v>191</v>
      </c>
      <c r="T4" t="b">
        <f>OR(ISNUMBER(SEARCH("Klinik",RUB_Truth[[#This Row],[Position1]])),ISNUMBER(SEARCH("arzt",RUB_Truth[[#This Row],[Position2]])),ISNUMBER(SEARCH("ärzt",RUB_Truth[[#This Row],[Position2]])))</f>
        <v>0</v>
      </c>
      <c r="U4" t="b">
        <f>OR(ISNUMBER(SEARCH("Verwaltungsange",RUB_Truth[[#This Row],[Position1]])),ISNUMBER(SEARCH("Verw.-Angestellt",RUB_Truth[[#This Row],[Position1]])))</f>
        <v>0</v>
      </c>
      <c r="V4">
        <f>IF(COUNTIF(RUB_Found[Name],RUB_Truth[[#This Row],[Name]])=0,0,1)</f>
        <v>0</v>
      </c>
      <c r="W4">
        <f>IF(OR(RUB_Truth[[#This Row],[inKlinik]],RUB_Truth[[#This Row],[Verwaltung]]),0,1)</f>
        <v>1</v>
      </c>
      <c r="X4">
        <f>IF(RUB_Truth[[#This Row],[zählt]],IF(ISBLANK(RUB_Truth[[#This Row],[dochGefundenGrund]]),RUB_Truth[[#This Row],[Gefunden]],1),"")</f>
        <v>0</v>
      </c>
      <c r="Y4">
        <f>IF(AND(RUB_Truth[[#This Row],[zähltAuto]],ISBLANK(RUB_Truth[[#This Row],[zähltNichtGrund]])),1,0)</f>
        <v>1</v>
      </c>
      <c r="AB4" t="s">
        <v>8411</v>
      </c>
    </row>
    <row r="5" spans="1:29" x14ac:dyDescent="0.25">
      <c r="A5" t="s">
        <v>1934</v>
      </c>
      <c r="B5" t="s">
        <v>1903</v>
      </c>
      <c r="C5" t="s">
        <v>2</v>
      </c>
      <c r="D5" t="s">
        <v>1935</v>
      </c>
      <c r="E5" t="s">
        <v>1936</v>
      </c>
      <c r="F5" t="s">
        <v>2</v>
      </c>
      <c r="G5" t="s">
        <v>2</v>
      </c>
      <c r="H5" t="s">
        <v>1906</v>
      </c>
      <c r="I5" t="s">
        <v>1907</v>
      </c>
      <c r="J5" t="s">
        <v>1937</v>
      </c>
      <c r="K5" t="s">
        <v>1938</v>
      </c>
      <c r="L5" s="1" t="str">
        <f>HYPERLINK(RUB_Truth[[#This Row],[URL]])</f>
        <v>https://vvz.ruhr-uni-bochum.de/campus/all/unit.asp?gguid=0x969490868765A745AEB678D8665AEE53&amp;tguid=0x699D25992ED34B6E9889C1D506E44105&amp;lang=de</v>
      </c>
      <c r="M5" t="s">
        <v>1906</v>
      </c>
      <c r="N5" t="s">
        <v>1939</v>
      </c>
      <c r="O5" t="s">
        <v>2</v>
      </c>
      <c r="P5" t="s">
        <v>1940</v>
      </c>
      <c r="Q5" t="s">
        <v>2</v>
      </c>
      <c r="R5" t="s">
        <v>1941</v>
      </c>
      <c r="S5" t="s">
        <v>2</v>
      </c>
      <c r="T5" t="b">
        <f>OR(ISNUMBER(SEARCH("Klinik",RUB_Truth[[#This Row],[Position1]])),ISNUMBER(SEARCH("arzt",RUB_Truth[[#This Row],[Position2]])),ISNUMBER(SEARCH("ärzt",RUB_Truth[[#This Row],[Position2]])))</f>
        <v>0</v>
      </c>
      <c r="U5" t="b">
        <f>OR(ISNUMBER(SEARCH("Verwaltungsange",RUB_Truth[[#This Row],[Position1]])),ISNUMBER(SEARCH("Verw.-Angestellt",RUB_Truth[[#This Row],[Position1]])))</f>
        <v>0</v>
      </c>
      <c r="V5">
        <f>IF(COUNTIF(RUB_Found[Name],RUB_Truth[[#This Row],[Name]])=0,0,1)</f>
        <v>0</v>
      </c>
      <c r="W5">
        <f>IF(OR(RUB_Truth[[#This Row],[inKlinik]],RUB_Truth[[#This Row],[Verwaltung]]),0,1)</f>
        <v>1</v>
      </c>
      <c r="X5" t="str">
        <f>IF(RUB_Truth[[#This Row],[zählt]],IF(ISBLANK(RUB_Truth[[#This Row],[dochGefundenGrund]]),RUB_Truth[[#This Row],[Gefunden]],1),"")</f>
        <v/>
      </c>
      <c r="Y5">
        <f>IF(AND(RUB_Truth[[#This Row],[zähltAuto]],ISBLANK(RUB_Truth[[#This Row],[zähltNichtGrund]])),1,0)</f>
        <v>0</v>
      </c>
      <c r="Z5" t="s">
        <v>8274</v>
      </c>
    </row>
    <row r="6" spans="1:29" x14ac:dyDescent="0.25">
      <c r="A6" t="s">
        <v>1942</v>
      </c>
      <c r="B6" t="s">
        <v>1903</v>
      </c>
      <c r="C6" t="s">
        <v>191</v>
      </c>
      <c r="D6" t="s">
        <v>1943</v>
      </c>
      <c r="E6" t="s">
        <v>1944</v>
      </c>
      <c r="F6" t="s">
        <v>2</v>
      </c>
      <c r="G6" t="s">
        <v>2</v>
      </c>
      <c r="H6" t="s">
        <v>1945</v>
      </c>
      <c r="I6" t="s">
        <v>1907</v>
      </c>
      <c r="J6" t="s">
        <v>1946</v>
      </c>
      <c r="K6" t="s">
        <v>1947</v>
      </c>
      <c r="L6" s="1" t="str">
        <f>HYPERLINK(RUB_Truth[[#This Row],[URL]])</f>
        <v>https://vvz.ruhr-uni-bochum.de/campus/all/unit.asp?gguid=0xA583252ABE9F2944823CC1E7BB3C4A72&amp;tguid=0x699D25992ED34B6E9889C1D506E44105&amp;lang=de</v>
      </c>
      <c r="M6" t="s">
        <v>1948</v>
      </c>
      <c r="N6" t="s">
        <v>1949</v>
      </c>
      <c r="O6" t="s">
        <v>1950</v>
      </c>
      <c r="P6" t="s">
        <v>1951</v>
      </c>
      <c r="Q6" t="s">
        <v>2</v>
      </c>
      <c r="R6" t="s">
        <v>1952</v>
      </c>
      <c r="S6" t="s">
        <v>191</v>
      </c>
      <c r="T6" t="b">
        <f>OR(ISNUMBER(SEARCH("Klinik",RUB_Truth[[#This Row],[Position1]])),ISNUMBER(SEARCH("arzt",RUB_Truth[[#This Row],[Position2]])),ISNUMBER(SEARCH("ärzt",RUB_Truth[[#This Row],[Position2]])))</f>
        <v>0</v>
      </c>
      <c r="U6" t="b">
        <f>OR(ISNUMBER(SEARCH("Verwaltungsange",RUB_Truth[[#This Row],[Position1]])),ISNUMBER(SEARCH("Verw.-Angestellt",RUB_Truth[[#This Row],[Position1]])))</f>
        <v>0</v>
      </c>
      <c r="V6">
        <f>IF(COUNTIF(RUB_Found[Name],RUB_Truth[[#This Row],[Name]])=0,0,1)</f>
        <v>0</v>
      </c>
      <c r="W6">
        <f>IF(OR(RUB_Truth[[#This Row],[inKlinik]],RUB_Truth[[#This Row],[Verwaltung]]),0,1)</f>
        <v>1</v>
      </c>
      <c r="X6">
        <f>IF(RUB_Truth[[#This Row],[zählt]],IF(ISBLANK(RUB_Truth[[#This Row],[dochGefundenGrund]]),RUB_Truth[[#This Row],[Gefunden]],1),"")</f>
        <v>0</v>
      </c>
      <c r="Y6">
        <f>IF(AND(RUB_Truth[[#This Row],[zähltAuto]],ISBLANK(RUB_Truth[[#This Row],[zähltNichtGrund]])),1,0)</f>
        <v>1</v>
      </c>
      <c r="AB6" t="s">
        <v>8409</v>
      </c>
    </row>
    <row r="7" spans="1:29" x14ac:dyDescent="0.25">
      <c r="A7" t="s">
        <v>1953</v>
      </c>
      <c r="B7" t="s">
        <v>1903</v>
      </c>
      <c r="C7" t="s">
        <v>0</v>
      </c>
      <c r="D7" t="s">
        <v>1954</v>
      </c>
      <c r="E7" t="s">
        <v>1955</v>
      </c>
      <c r="F7" t="s">
        <v>2</v>
      </c>
      <c r="G7" t="s">
        <v>2</v>
      </c>
      <c r="H7" t="s">
        <v>2</v>
      </c>
      <c r="I7" t="s">
        <v>1956</v>
      </c>
      <c r="J7" t="s">
        <v>1918</v>
      </c>
      <c r="K7" t="s">
        <v>1919</v>
      </c>
      <c r="L7" s="1" t="str">
        <f>HYPERLINK(RUB_Truth[[#This Row],[URL]])</f>
        <v>https://vvz.ruhr-uni-bochum.de/campus/all/unit.asp?gguid=0x9FBFF103E560B84DBD1A35CC00ED8AAD&amp;tguid=0x699D25992ED34B6E9889C1D506E44105&amp;lang=de</v>
      </c>
      <c r="M7" t="s">
        <v>1957</v>
      </c>
      <c r="N7" t="s">
        <v>1958</v>
      </c>
      <c r="O7" t="s">
        <v>2</v>
      </c>
      <c r="P7" t="s">
        <v>1959</v>
      </c>
      <c r="Q7" t="s">
        <v>2</v>
      </c>
      <c r="R7" t="s">
        <v>1960</v>
      </c>
      <c r="S7" t="s">
        <v>0</v>
      </c>
      <c r="T7" t="b">
        <f>OR(ISNUMBER(SEARCH("Klinik",RUB_Truth[[#This Row],[Position1]])),ISNUMBER(SEARCH("arzt",RUB_Truth[[#This Row],[Position2]])),ISNUMBER(SEARCH("ärzt",RUB_Truth[[#This Row],[Position2]])))</f>
        <v>0</v>
      </c>
      <c r="U7" t="b">
        <f>OR(ISNUMBER(SEARCH("Verwaltungsange",RUB_Truth[[#This Row],[Position1]])),ISNUMBER(SEARCH("Verw.-Angestellt",RUB_Truth[[#This Row],[Position1]])))</f>
        <v>0</v>
      </c>
      <c r="V7">
        <f>IF(COUNTIF(RUB_Found[Name],RUB_Truth[[#This Row],[Name]])=0,0,1)</f>
        <v>0</v>
      </c>
      <c r="W7">
        <f>IF(OR(RUB_Truth[[#This Row],[inKlinik]],RUB_Truth[[#This Row],[Verwaltung]]),0,1)</f>
        <v>1</v>
      </c>
      <c r="X7" t="str">
        <f>IF(RUB_Truth[[#This Row],[zählt]],IF(ISBLANK(RUB_Truth[[#This Row],[dochGefundenGrund]]),RUB_Truth[[#This Row],[Gefunden]],1),"")</f>
        <v/>
      </c>
      <c r="Y7">
        <f>IF(AND(RUB_Truth[[#This Row],[zähltAuto]],ISBLANK(RUB_Truth[[#This Row],[zähltNichtGrund]])),1,0)</f>
        <v>0</v>
      </c>
      <c r="Z7" t="s">
        <v>8274</v>
      </c>
      <c r="AC7" t="s">
        <v>8413</v>
      </c>
    </row>
    <row r="8" spans="1:29" x14ac:dyDescent="0.25">
      <c r="A8" t="s">
        <v>1961</v>
      </c>
      <c r="B8" t="s">
        <v>1903</v>
      </c>
      <c r="C8" t="s">
        <v>1962</v>
      </c>
      <c r="D8" t="s">
        <v>1963</v>
      </c>
      <c r="E8" t="s">
        <v>1964</v>
      </c>
      <c r="F8" t="s">
        <v>2</v>
      </c>
      <c r="G8" t="s">
        <v>2</v>
      </c>
      <c r="H8" t="s">
        <v>1945</v>
      </c>
      <c r="I8" t="s">
        <v>1907</v>
      </c>
      <c r="J8" t="s">
        <v>1928</v>
      </c>
      <c r="K8" t="s">
        <v>1929</v>
      </c>
      <c r="L8" s="1" t="str">
        <f>HYPERLINK(RUB_Truth[[#This Row],[URL]])</f>
        <v>https://vvz.ruhr-uni-bochum.de/campus/all/unit.asp?gguid=0x296E78F5AE562643A9E391A747FD5FF8&amp;tguid=0x699D25992ED34B6E9889C1D506E44105&amp;lang=de</v>
      </c>
      <c r="M8" t="s">
        <v>1965</v>
      </c>
      <c r="N8" t="s">
        <v>1966</v>
      </c>
      <c r="O8" t="s">
        <v>1967</v>
      </c>
      <c r="P8" t="s">
        <v>1968</v>
      </c>
      <c r="Q8" t="s">
        <v>2</v>
      </c>
      <c r="R8" t="s">
        <v>2</v>
      </c>
      <c r="S8" t="s">
        <v>1962</v>
      </c>
      <c r="T8" t="b">
        <f>OR(ISNUMBER(SEARCH("Klinik",RUB_Truth[[#This Row],[Position1]])),ISNUMBER(SEARCH("arzt",RUB_Truth[[#This Row],[Position2]])),ISNUMBER(SEARCH("ärzt",RUB_Truth[[#This Row],[Position2]])))</f>
        <v>0</v>
      </c>
      <c r="U8" t="b">
        <f>OR(ISNUMBER(SEARCH("Verwaltungsange",RUB_Truth[[#This Row],[Position1]])),ISNUMBER(SEARCH("Verw.-Angestellt",RUB_Truth[[#This Row],[Position1]])))</f>
        <v>0</v>
      </c>
      <c r="V8">
        <f>IF(COUNTIF(RUB_Found[Name],RUB_Truth[[#This Row],[Name]])=0,0,1)</f>
        <v>0</v>
      </c>
      <c r="W8">
        <f>IF(OR(RUB_Truth[[#This Row],[inKlinik]],RUB_Truth[[#This Row],[Verwaltung]]),0,1)</f>
        <v>1</v>
      </c>
      <c r="X8">
        <f>IF(RUB_Truth[[#This Row],[zählt]],IF(ISBLANK(RUB_Truth[[#This Row],[dochGefundenGrund]]),RUB_Truth[[#This Row],[Gefunden]],1),"")</f>
        <v>0</v>
      </c>
      <c r="Y8">
        <f>IF(AND(RUB_Truth[[#This Row],[zähltAuto]],ISBLANK(RUB_Truth[[#This Row],[zähltNichtGrund]])),1,0)</f>
        <v>1</v>
      </c>
      <c r="AB8" t="s">
        <v>8295</v>
      </c>
      <c r="AC8" t="s">
        <v>8410</v>
      </c>
    </row>
    <row r="9" spans="1:29" x14ac:dyDescent="0.25">
      <c r="A9" t="s">
        <v>1969</v>
      </c>
      <c r="B9" t="s">
        <v>1903</v>
      </c>
      <c r="C9" t="s">
        <v>1970</v>
      </c>
      <c r="D9" t="s">
        <v>1971</v>
      </c>
      <c r="E9" t="s">
        <v>1972</v>
      </c>
      <c r="F9" t="s">
        <v>2</v>
      </c>
      <c r="G9" t="s">
        <v>2</v>
      </c>
      <c r="H9" t="s">
        <v>1973</v>
      </c>
      <c r="I9" t="s">
        <v>1907</v>
      </c>
      <c r="J9" t="s">
        <v>1974</v>
      </c>
      <c r="K9" t="s">
        <v>1975</v>
      </c>
      <c r="L9" s="1" t="str">
        <f>HYPERLINK(RUB_Truth[[#This Row],[URL]])</f>
        <v>https://vvz.ruhr-uni-bochum.de/campus/all/unit.asp?gguid=0xE09FBFD01F5641478AAD887CE4810199&amp;tguid=0x699D25992ED34B6E9889C1D506E44105&amp;lang=de</v>
      </c>
      <c r="M9" t="s">
        <v>1976</v>
      </c>
      <c r="N9" t="s">
        <v>1977</v>
      </c>
      <c r="O9" t="s">
        <v>1978</v>
      </c>
      <c r="P9" t="s">
        <v>1979</v>
      </c>
      <c r="Q9" t="s">
        <v>2</v>
      </c>
      <c r="R9" t="s">
        <v>2</v>
      </c>
      <c r="S9" t="s">
        <v>1970</v>
      </c>
      <c r="T9" t="b">
        <f>OR(ISNUMBER(SEARCH("Klinik",RUB_Truth[[#This Row],[Position1]])),ISNUMBER(SEARCH("arzt",RUB_Truth[[#This Row],[Position2]])),ISNUMBER(SEARCH("ärzt",RUB_Truth[[#This Row],[Position2]])))</f>
        <v>1</v>
      </c>
      <c r="U9" t="b">
        <f>OR(ISNUMBER(SEARCH("Verwaltungsange",RUB_Truth[[#This Row],[Position1]])),ISNUMBER(SEARCH("Verw.-Angestellt",RUB_Truth[[#This Row],[Position1]])))</f>
        <v>0</v>
      </c>
      <c r="V9">
        <f>IF(COUNTIF(RUB_Found[Name],RUB_Truth[[#This Row],[Name]])=0,0,1)</f>
        <v>0</v>
      </c>
      <c r="W9">
        <f>IF(OR(RUB_Truth[[#This Row],[inKlinik]],RUB_Truth[[#This Row],[Verwaltung]]),0,1)</f>
        <v>0</v>
      </c>
      <c r="X9" t="str">
        <f>IF(RUB_Truth[[#This Row],[zählt]],IF(ISBLANK(RUB_Truth[[#This Row],[dochGefundenGrund]]),RUB_Truth[[#This Row],[Gefunden]],1),"")</f>
        <v/>
      </c>
      <c r="Y9">
        <f>IF(AND(RUB_Truth[[#This Row],[zähltAuto]],ISBLANK(RUB_Truth[[#This Row],[zähltNichtGrund]])),1,0)</f>
        <v>0</v>
      </c>
    </row>
    <row r="10" spans="1:29" x14ac:dyDescent="0.25">
      <c r="A10" t="s">
        <v>1980</v>
      </c>
      <c r="B10" t="s">
        <v>1903</v>
      </c>
      <c r="C10" t="s">
        <v>2</v>
      </c>
      <c r="D10" t="s">
        <v>1971</v>
      </c>
      <c r="E10" t="s">
        <v>1981</v>
      </c>
      <c r="F10" t="s">
        <v>2</v>
      </c>
      <c r="G10" t="s">
        <v>2</v>
      </c>
      <c r="H10" t="s">
        <v>1982</v>
      </c>
      <c r="I10" t="s">
        <v>1907</v>
      </c>
      <c r="J10" t="s">
        <v>1983</v>
      </c>
      <c r="K10" t="s">
        <v>1984</v>
      </c>
      <c r="L10" s="1" t="str">
        <f>HYPERLINK(RUB_Truth[[#This Row],[URL]])</f>
        <v>https://vvz.ruhr-uni-bochum.de/campus/all/unit.asp?gguid=0x7786079B50817F499CD3829A1080222C&amp;tguid=0x699D25992ED34B6E9889C1D506E44105&amp;lang=de</v>
      </c>
      <c r="M10" t="s">
        <v>1985</v>
      </c>
      <c r="N10" t="s">
        <v>1986</v>
      </c>
      <c r="O10" t="s">
        <v>2</v>
      </c>
      <c r="P10" t="s">
        <v>1987</v>
      </c>
      <c r="Q10" t="s">
        <v>2</v>
      </c>
      <c r="R10" t="s">
        <v>2</v>
      </c>
      <c r="S10" t="s">
        <v>2</v>
      </c>
      <c r="T10" t="b">
        <f>OR(ISNUMBER(SEARCH("Klinik",RUB_Truth[[#This Row],[Position1]])),ISNUMBER(SEARCH("arzt",RUB_Truth[[#This Row],[Position2]])),ISNUMBER(SEARCH("ärzt",RUB_Truth[[#This Row],[Position2]])))</f>
        <v>1</v>
      </c>
      <c r="U10" t="b">
        <f>OR(ISNUMBER(SEARCH("Verwaltungsange",RUB_Truth[[#This Row],[Position1]])),ISNUMBER(SEARCH("Verw.-Angestellt",RUB_Truth[[#This Row],[Position1]])))</f>
        <v>0</v>
      </c>
      <c r="V10">
        <f>IF(COUNTIF(RUB_Found[Name],RUB_Truth[[#This Row],[Name]])=0,0,1)</f>
        <v>0</v>
      </c>
      <c r="W10">
        <f>IF(OR(RUB_Truth[[#This Row],[inKlinik]],RUB_Truth[[#This Row],[Verwaltung]]),0,1)</f>
        <v>0</v>
      </c>
      <c r="X10" t="str">
        <f>IF(RUB_Truth[[#This Row],[zählt]],IF(ISBLANK(RUB_Truth[[#This Row],[dochGefundenGrund]]),RUB_Truth[[#This Row],[Gefunden]],1),"")</f>
        <v/>
      </c>
      <c r="Y10">
        <f>IF(AND(RUB_Truth[[#This Row],[zähltAuto]],ISBLANK(RUB_Truth[[#This Row],[zähltNichtGrund]])),1,0)</f>
        <v>0</v>
      </c>
    </row>
    <row r="11" spans="1:29" x14ac:dyDescent="0.25">
      <c r="A11" t="s">
        <v>1988</v>
      </c>
      <c r="B11" t="s">
        <v>1903</v>
      </c>
      <c r="C11" t="s">
        <v>1970</v>
      </c>
      <c r="D11" t="s">
        <v>1971</v>
      </c>
      <c r="E11" t="s">
        <v>1989</v>
      </c>
      <c r="F11" t="s">
        <v>2</v>
      </c>
      <c r="G11" t="s">
        <v>2</v>
      </c>
      <c r="H11" t="s">
        <v>1973</v>
      </c>
      <c r="I11" t="s">
        <v>1907</v>
      </c>
      <c r="J11" t="s">
        <v>1990</v>
      </c>
      <c r="K11" t="s">
        <v>1991</v>
      </c>
      <c r="L11" s="1" t="str">
        <f>HYPERLINK(RUB_Truth[[#This Row],[URL]])</f>
        <v>https://vvz.ruhr-uni-bochum.de/campus/all/unit.asp?gguid=0x599AB4BDC1085742B9C0441190B8DD6B&amp;tguid=0x699D25992ED34B6E9889C1D506E44105&amp;lang=de</v>
      </c>
      <c r="M11" t="s">
        <v>1992</v>
      </c>
      <c r="N11" t="s">
        <v>1993</v>
      </c>
      <c r="O11" t="s">
        <v>1994</v>
      </c>
      <c r="P11" t="s">
        <v>1995</v>
      </c>
      <c r="Q11" t="s">
        <v>2</v>
      </c>
      <c r="R11" t="s">
        <v>2</v>
      </c>
      <c r="S11" t="s">
        <v>1970</v>
      </c>
      <c r="T11" t="b">
        <f>OR(ISNUMBER(SEARCH("Klinik",RUB_Truth[[#This Row],[Position1]])),ISNUMBER(SEARCH("arzt",RUB_Truth[[#This Row],[Position2]])),ISNUMBER(SEARCH("ärzt",RUB_Truth[[#This Row],[Position2]])))</f>
        <v>1</v>
      </c>
      <c r="U11" t="b">
        <f>OR(ISNUMBER(SEARCH("Verwaltungsange",RUB_Truth[[#This Row],[Position1]])),ISNUMBER(SEARCH("Verw.-Angestellt",RUB_Truth[[#This Row],[Position1]])))</f>
        <v>0</v>
      </c>
      <c r="V11">
        <f>IF(COUNTIF(RUB_Found[Name],RUB_Truth[[#This Row],[Name]])=0,0,1)</f>
        <v>0</v>
      </c>
      <c r="W11">
        <f>IF(OR(RUB_Truth[[#This Row],[inKlinik]],RUB_Truth[[#This Row],[Verwaltung]]),0,1)</f>
        <v>0</v>
      </c>
      <c r="X11" t="str">
        <f>IF(RUB_Truth[[#This Row],[zählt]],IF(ISBLANK(RUB_Truth[[#This Row],[dochGefundenGrund]]),RUB_Truth[[#This Row],[Gefunden]],1),"")</f>
        <v/>
      </c>
      <c r="Y11">
        <f>IF(AND(RUB_Truth[[#This Row],[zähltAuto]],ISBLANK(RUB_Truth[[#This Row],[zähltNichtGrund]])),1,0)</f>
        <v>0</v>
      </c>
    </row>
    <row r="12" spans="1:29" x14ac:dyDescent="0.25">
      <c r="A12" t="s">
        <v>1996</v>
      </c>
      <c r="B12" t="s">
        <v>1903</v>
      </c>
      <c r="C12" t="s">
        <v>286</v>
      </c>
      <c r="D12" t="s">
        <v>1971</v>
      </c>
      <c r="E12" t="s">
        <v>1997</v>
      </c>
      <c r="F12" t="s">
        <v>2</v>
      </c>
      <c r="G12" t="s">
        <v>2</v>
      </c>
      <c r="H12" t="s">
        <v>1998</v>
      </c>
      <c r="I12" t="s">
        <v>1907</v>
      </c>
      <c r="J12" t="s">
        <v>1999</v>
      </c>
      <c r="K12" t="s">
        <v>2000</v>
      </c>
      <c r="L12" s="1" t="str">
        <f>HYPERLINK(RUB_Truth[[#This Row],[URL]])</f>
        <v>https://vvz.ruhr-uni-bochum.de/campus/all/unit.asp?gguid=0x513DF500831591498A4EC1283D43328F&amp;tguid=0x699D25992ED34B6E9889C1D506E44105&amp;lang=de</v>
      </c>
      <c r="M12" t="s">
        <v>2</v>
      </c>
      <c r="N12" t="s">
        <v>2001</v>
      </c>
      <c r="O12" t="s">
        <v>2002</v>
      </c>
      <c r="P12" t="s">
        <v>2003</v>
      </c>
      <c r="Q12" t="s">
        <v>2</v>
      </c>
      <c r="R12" t="s">
        <v>2</v>
      </c>
      <c r="S12" t="s">
        <v>286</v>
      </c>
      <c r="T12" t="b">
        <f>OR(ISNUMBER(SEARCH("Klinik",RUB_Truth[[#This Row],[Position1]])),ISNUMBER(SEARCH("arzt",RUB_Truth[[#This Row],[Position2]])),ISNUMBER(SEARCH("ärzt",RUB_Truth[[#This Row],[Position2]])))</f>
        <v>0</v>
      </c>
      <c r="U12" t="b">
        <f>OR(ISNUMBER(SEARCH("Verwaltungsange",RUB_Truth[[#This Row],[Position1]])),ISNUMBER(SEARCH("Verw.-Angestellt",RUB_Truth[[#This Row],[Position1]])))</f>
        <v>0</v>
      </c>
      <c r="V12">
        <f>IF(COUNTIF(RUB_Found[Name],RUB_Truth[[#This Row],[Name]])=0,0,1)</f>
        <v>0</v>
      </c>
      <c r="W12">
        <f>IF(OR(RUB_Truth[[#This Row],[inKlinik]],RUB_Truth[[#This Row],[Verwaltung]]),0,1)</f>
        <v>1</v>
      </c>
      <c r="X12" t="str">
        <f>IF(RUB_Truth[[#This Row],[zählt]],IF(ISBLANK(RUB_Truth[[#This Row],[dochGefundenGrund]]),RUB_Truth[[#This Row],[Gefunden]],1),"")</f>
        <v/>
      </c>
      <c r="Y12">
        <f>IF(AND(RUB_Truth[[#This Row],[zähltAuto]],ISBLANK(RUB_Truth[[#This Row],[zähltNichtGrund]])),1,0)</f>
        <v>0</v>
      </c>
      <c r="Z12" t="s">
        <v>8296</v>
      </c>
    </row>
    <row r="13" spans="1:29" x14ac:dyDescent="0.25">
      <c r="A13" t="s">
        <v>2004</v>
      </c>
      <c r="B13" t="s">
        <v>1903</v>
      </c>
      <c r="C13" t="s">
        <v>286</v>
      </c>
      <c r="D13" t="s">
        <v>1971</v>
      </c>
      <c r="E13" t="s">
        <v>2005</v>
      </c>
      <c r="F13" t="s">
        <v>2</v>
      </c>
      <c r="G13" t="s">
        <v>2</v>
      </c>
      <c r="H13" t="s">
        <v>1998</v>
      </c>
      <c r="I13" t="s">
        <v>1907</v>
      </c>
      <c r="J13" t="s">
        <v>2006</v>
      </c>
      <c r="K13" t="s">
        <v>2007</v>
      </c>
      <c r="L13" s="1" t="str">
        <f>HYPERLINK(RUB_Truth[[#This Row],[URL]])</f>
        <v>https://vvz.ruhr-uni-bochum.de/campus/all/unit.asp?gguid=0xADFC2FFFAF594F4193BAD4542935B2BE&amp;tguid=0x699D25992ED34B6E9889C1D506E44105&amp;lang=de</v>
      </c>
      <c r="M13" t="s">
        <v>2008</v>
      </c>
      <c r="N13" t="s">
        <v>2009</v>
      </c>
      <c r="O13" t="s">
        <v>2010</v>
      </c>
      <c r="P13" t="s">
        <v>2011</v>
      </c>
      <c r="Q13" t="s">
        <v>2</v>
      </c>
      <c r="R13" t="s">
        <v>2</v>
      </c>
      <c r="S13" t="s">
        <v>286</v>
      </c>
      <c r="T13" t="b">
        <f>OR(ISNUMBER(SEARCH("Klinik",RUB_Truth[[#This Row],[Position1]])),ISNUMBER(SEARCH("arzt",RUB_Truth[[#This Row],[Position2]])),ISNUMBER(SEARCH("ärzt",RUB_Truth[[#This Row],[Position2]])))</f>
        <v>0</v>
      </c>
      <c r="U13" t="b">
        <f>OR(ISNUMBER(SEARCH("Verwaltungsange",RUB_Truth[[#This Row],[Position1]])),ISNUMBER(SEARCH("Verw.-Angestellt",RUB_Truth[[#This Row],[Position1]])))</f>
        <v>0</v>
      </c>
      <c r="V13">
        <f>IF(COUNTIF(RUB_Found[Name],RUB_Truth[[#This Row],[Name]])=0,0,1)</f>
        <v>0</v>
      </c>
      <c r="W13">
        <f>IF(OR(RUB_Truth[[#This Row],[inKlinik]],RUB_Truth[[#This Row],[Verwaltung]]),0,1)</f>
        <v>1</v>
      </c>
      <c r="X13" t="str">
        <f>IF(RUB_Truth[[#This Row],[zählt]],IF(ISBLANK(RUB_Truth[[#This Row],[dochGefundenGrund]]),RUB_Truth[[#This Row],[Gefunden]],1),"")</f>
        <v/>
      </c>
      <c r="Y13">
        <f>IF(AND(RUB_Truth[[#This Row],[zähltAuto]],ISBLANK(RUB_Truth[[#This Row],[zähltNichtGrund]])),1,0)</f>
        <v>0</v>
      </c>
      <c r="Z13" t="s">
        <v>8296</v>
      </c>
    </row>
    <row r="14" spans="1:29" x14ac:dyDescent="0.25">
      <c r="A14" t="s">
        <v>84</v>
      </c>
      <c r="B14" t="s">
        <v>1903</v>
      </c>
      <c r="C14" t="s">
        <v>0</v>
      </c>
      <c r="D14" t="s">
        <v>1971</v>
      </c>
      <c r="E14" t="s">
        <v>2012</v>
      </c>
      <c r="F14" t="s">
        <v>2</v>
      </c>
      <c r="G14" t="s">
        <v>2</v>
      </c>
      <c r="H14" t="s">
        <v>1917</v>
      </c>
      <c r="I14" t="s">
        <v>1907</v>
      </c>
      <c r="J14" t="s">
        <v>2013</v>
      </c>
      <c r="K14" t="s">
        <v>2014</v>
      </c>
      <c r="L14" s="1" t="str">
        <f>HYPERLINK(RUB_Truth[[#This Row],[URL]])</f>
        <v>https://vvz.ruhr-uni-bochum.de/campus/all/unit.asp?gguid=0x3B88BB852AEAC248A9CFCB18C57A72F1&amp;tguid=0x699D25992ED34B6E9889C1D506E44105&amp;lang=de</v>
      </c>
      <c r="M14" t="s">
        <v>1917</v>
      </c>
      <c r="N14" t="s">
        <v>2015</v>
      </c>
      <c r="O14" t="s">
        <v>2</v>
      </c>
      <c r="P14" t="s">
        <v>2016</v>
      </c>
      <c r="Q14" t="s">
        <v>2017</v>
      </c>
      <c r="R14" t="s">
        <v>2018</v>
      </c>
      <c r="S14" t="s">
        <v>0</v>
      </c>
      <c r="T14" t="b">
        <f>OR(ISNUMBER(SEARCH("Klinik",RUB_Truth[[#This Row],[Position1]])),ISNUMBER(SEARCH("arzt",RUB_Truth[[#This Row],[Position2]])),ISNUMBER(SEARCH("ärzt",RUB_Truth[[#This Row],[Position2]])))</f>
        <v>0</v>
      </c>
      <c r="U14" t="b">
        <f>OR(ISNUMBER(SEARCH("Verwaltungsange",RUB_Truth[[#This Row],[Position1]])),ISNUMBER(SEARCH("Verw.-Angestellt",RUB_Truth[[#This Row],[Position1]])))</f>
        <v>0</v>
      </c>
      <c r="V14">
        <f>IF(COUNTIF(RUB_Found[Name],RUB_Truth[[#This Row],[Name]])=0,0,1)</f>
        <v>1</v>
      </c>
      <c r="W14">
        <f>IF(OR(RUB_Truth[[#This Row],[inKlinik]],RUB_Truth[[#This Row],[Verwaltung]]),0,1)</f>
        <v>1</v>
      </c>
      <c r="X14">
        <f>IF(RUB_Truth[[#This Row],[zählt]],IF(ISBLANK(RUB_Truth[[#This Row],[dochGefundenGrund]]),RUB_Truth[[#This Row],[Gefunden]],1),"")</f>
        <v>1</v>
      </c>
      <c r="Y14">
        <f>IF(AND(RUB_Truth[[#This Row],[zähltAuto]],ISBLANK(RUB_Truth[[#This Row],[zähltNichtGrund]])),1,0)</f>
        <v>1</v>
      </c>
    </row>
    <row r="15" spans="1:29" x14ac:dyDescent="0.25">
      <c r="A15" t="s">
        <v>98</v>
      </c>
      <c r="B15" t="s">
        <v>1903</v>
      </c>
      <c r="C15" t="s">
        <v>2019</v>
      </c>
      <c r="D15" t="s">
        <v>1971</v>
      </c>
      <c r="E15" t="s">
        <v>2020</v>
      </c>
      <c r="F15" t="s">
        <v>2</v>
      </c>
      <c r="G15" t="s">
        <v>2</v>
      </c>
      <c r="H15" t="s">
        <v>2021</v>
      </c>
      <c r="I15" t="s">
        <v>1907</v>
      </c>
      <c r="J15" t="s">
        <v>2022</v>
      </c>
      <c r="K15" t="s">
        <v>2023</v>
      </c>
      <c r="L15" s="1" t="str">
        <f>HYPERLINK(RUB_Truth[[#This Row],[URL]])</f>
        <v>https://vvz.ruhr-uni-bochum.de/campus/all/unit.asp?gguid=0x05B9016EDCBC164782CE6858C3C5C42D&amp;tguid=0x699D25992ED34B6E9889C1D506E44105&amp;lang=de</v>
      </c>
      <c r="M15" t="s">
        <v>2024</v>
      </c>
      <c r="N15" t="s">
        <v>2025</v>
      </c>
      <c r="O15" t="s">
        <v>2026</v>
      </c>
      <c r="P15" t="s">
        <v>2027</v>
      </c>
      <c r="Q15" t="s">
        <v>2</v>
      </c>
      <c r="R15" t="s">
        <v>2028</v>
      </c>
      <c r="S15" t="s">
        <v>2019</v>
      </c>
      <c r="T15" t="b">
        <f>OR(ISNUMBER(SEARCH("Klinik",RUB_Truth[[#This Row],[Position1]])),ISNUMBER(SEARCH("arzt",RUB_Truth[[#This Row],[Position2]])),ISNUMBER(SEARCH("ärzt",RUB_Truth[[#This Row],[Position2]])))</f>
        <v>0</v>
      </c>
      <c r="U15" t="b">
        <f>OR(ISNUMBER(SEARCH("Verwaltungsange",RUB_Truth[[#This Row],[Position1]])),ISNUMBER(SEARCH("Verw.-Angestellt",RUB_Truth[[#This Row],[Position1]])))</f>
        <v>0</v>
      </c>
      <c r="V15">
        <f>IF(COUNTIF(RUB_Found[Name],RUB_Truth[[#This Row],[Name]])=0,0,1)</f>
        <v>1</v>
      </c>
      <c r="W15">
        <f>IF(OR(RUB_Truth[[#This Row],[inKlinik]],RUB_Truth[[#This Row],[Verwaltung]]),0,1)</f>
        <v>1</v>
      </c>
      <c r="X15">
        <f>IF(RUB_Truth[[#This Row],[zählt]],IF(ISBLANK(RUB_Truth[[#This Row],[dochGefundenGrund]]),RUB_Truth[[#This Row],[Gefunden]],1),"")</f>
        <v>1</v>
      </c>
      <c r="Y15">
        <f>IF(AND(RUB_Truth[[#This Row],[zähltAuto]],ISBLANK(RUB_Truth[[#This Row],[zähltNichtGrund]])),1,0)</f>
        <v>1</v>
      </c>
    </row>
    <row r="16" spans="1:29" x14ac:dyDescent="0.25">
      <c r="A16" t="s">
        <v>100</v>
      </c>
      <c r="B16" t="s">
        <v>1903</v>
      </c>
      <c r="C16" t="s">
        <v>2029</v>
      </c>
      <c r="D16" t="s">
        <v>2030</v>
      </c>
      <c r="E16" t="s">
        <v>2031</v>
      </c>
      <c r="F16" t="s">
        <v>2</v>
      </c>
      <c r="G16" t="s">
        <v>2</v>
      </c>
      <c r="H16" t="s">
        <v>2032</v>
      </c>
      <c r="I16" t="s">
        <v>1907</v>
      </c>
      <c r="J16" t="s">
        <v>2033</v>
      </c>
      <c r="K16" t="s">
        <v>2034</v>
      </c>
      <c r="L16" s="1" t="str">
        <f>HYPERLINK(RUB_Truth[[#This Row],[URL]])</f>
        <v>https://vvz.ruhr-uni-bochum.de/campus/all/unit.asp?gguid=0x1623263E5D089446958FCB513AFBCC0E&amp;tguid=0x699D25992ED34B6E9889C1D506E44105&amp;lang=de</v>
      </c>
      <c r="M16" t="s">
        <v>1906</v>
      </c>
      <c r="N16" t="s">
        <v>2</v>
      </c>
      <c r="O16" t="s">
        <v>2</v>
      </c>
      <c r="P16" t="s">
        <v>2035</v>
      </c>
      <c r="Q16" t="s">
        <v>2</v>
      </c>
      <c r="R16" t="s">
        <v>2036</v>
      </c>
      <c r="S16" t="s">
        <v>2029</v>
      </c>
      <c r="T16" t="b">
        <f>OR(ISNUMBER(SEARCH("Klinik",RUB_Truth[[#This Row],[Position1]])),ISNUMBER(SEARCH("arzt",RUB_Truth[[#This Row],[Position2]])),ISNUMBER(SEARCH("ärzt",RUB_Truth[[#This Row],[Position2]])))</f>
        <v>0</v>
      </c>
      <c r="U16" t="b">
        <f>OR(ISNUMBER(SEARCH("Verwaltungsange",RUB_Truth[[#This Row],[Position1]])),ISNUMBER(SEARCH("Verw.-Angestellt",RUB_Truth[[#This Row],[Position1]])))</f>
        <v>0</v>
      </c>
      <c r="V16">
        <f>IF(COUNTIF(RUB_Found[Name],RUB_Truth[[#This Row],[Name]])=0,0,1)</f>
        <v>1</v>
      </c>
      <c r="W16">
        <f>IF(OR(RUB_Truth[[#This Row],[inKlinik]],RUB_Truth[[#This Row],[Verwaltung]]),0,1)</f>
        <v>1</v>
      </c>
      <c r="X16">
        <f>IF(RUB_Truth[[#This Row],[zählt]],IF(ISBLANK(RUB_Truth[[#This Row],[dochGefundenGrund]]),RUB_Truth[[#This Row],[Gefunden]],1),"")</f>
        <v>1</v>
      </c>
      <c r="Y16">
        <f>IF(AND(RUB_Truth[[#This Row],[zähltAuto]],ISBLANK(RUB_Truth[[#This Row],[zähltNichtGrund]])),1,0)</f>
        <v>1</v>
      </c>
    </row>
    <row r="17" spans="1:29" x14ac:dyDescent="0.25">
      <c r="A17" t="s">
        <v>2037</v>
      </c>
      <c r="B17" t="s">
        <v>1903</v>
      </c>
      <c r="C17" t="s">
        <v>2</v>
      </c>
      <c r="D17" t="s">
        <v>2038</v>
      </c>
      <c r="E17" t="s">
        <v>2039</v>
      </c>
      <c r="F17" t="s">
        <v>2</v>
      </c>
      <c r="G17" t="s">
        <v>2</v>
      </c>
      <c r="H17" t="s">
        <v>1917</v>
      </c>
      <c r="I17" t="s">
        <v>1907</v>
      </c>
      <c r="J17" t="s">
        <v>2040</v>
      </c>
      <c r="K17" t="s">
        <v>2041</v>
      </c>
      <c r="L17" s="1" t="str">
        <f>HYPERLINK(RUB_Truth[[#This Row],[URL]])</f>
        <v>https://vvz.ruhr-uni-bochum.de/campus/all/unit.asp?gguid=0xBAFF298F48AB9243B514CE431CBB7FEF&amp;tguid=0x699D25992ED34B6E9889C1D506E44105&amp;lang=de</v>
      </c>
      <c r="M17" t="s">
        <v>1917</v>
      </c>
      <c r="N17" t="s">
        <v>2042</v>
      </c>
      <c r="O17" t="s">
        <v>2</v>
      </c>
      <c r="P17" t="s">
        <v>2043</v>
      </c>
      <c r="Q17" t="s">
        <v>2</v>
      </c>
      <c r="R17" t="s">
        <v>2044</v>
      </c>
      <c r="S17" t="s">
        <v>2</v>
      </c>
      <c r="T17" t="b">
        <f>OR(ISNUMBER(SEARCH("Klinik",RUB_Truth[[#This Row],[Position1]])),ISNUMBER(SEARCH("arzt",RUB_Truth[[#This Row],[Position2]])),ISNUMBER(SEARCH("ärzt",RUB_Truth[[#This Row],[Position2]])))</f>
        <v>0</v>
      </c>
      <c r="U17" t="b">
        <f>OR(ISNUMBER(SEARCH("Verwaltungsange",RUB_Truth[[#This Row],[Position1]])),ISNUMBER(SEARCH("Verw.-Angestellt",RUB_Truth[[#This Row],[Position1]])))</f>
        <v>0</v>
      </c>
      <c r="V17">
        <f>IF(COUNTIF(RUB_Found[Name],RUB_Truth[[#This Row],[Name]])=0,0,1)</f>
        <v>0</v>
      </c>
      <c r="W17">
        <f>IF(OR(RUB_Truth[[#This Row],[inKlinik]],RUB_Truth[[#This Row],[Verwaltung]]),0,1)</f>
        <v>1</v>
      </c>
      <c r="X17">
        <f>IF(RUB_Truth[[#This Row],[zählt]],IF(ISBLANK(RUB_Truth[[#This Row],[dochGefundenGrund]]),RUB_Truth[[#This Row],[Gefunden]],1),"")</f>
        <v>1</v>
      </c>
      <c r="Y17">
        <f>IF(AND(RUB_Truth[[#This Row],[zähltAuto]],ISBLANK(RUB_Truth[[#This Row],[zähltNichtGrund]])),1,0)</f>
        <v>1</v>
      </c>
      <c r="AA17" t="s">
        <v>8105</v>
      </c>
    </row>
    <row r="18" spans="1:29" x14ac:dyDescent="0.25">
      <c r="A18" t="s">
        <v>111</v>
      </c>
      <c r="B18" t="s">
        <v>2045</v>
      </c>
      <c r="C18" t="s">
        <v>2046</v>
      </c>
      <c r="D18" t="s">
        <v>2047</v>
      </c>
      <c r="E18" t="s">
        <v>2048</v>
      </c>
      <c r="F18" t="s">
        <v>2</v>
      </c>
      <c r="G18" t="s">
        <v>2</v>
      </c>
      <c r="H18" t="s">
        <v>2049</v>
      </c>
      <c r="I18" t="s">
        <v>1907</v>
      </c>
      <c r="J18" t="s">
        <v>2022</v>
      </c>
      <c r="K18" t="s">
        <v>2050</v>
      </c>
      <c r="L18" s="1" t="str">
        <f>HYPERLINK(RUB_Truth[[#This Row],[URL]])</f>
        <v>https://vvz.ruhr-uni-bochum.de/campus/all/unit.asp?gguid=0x85340831580F424BA785778B88EC72FE&amp;tguid=0x699D25992ED34B6E9889C1D506E44105&amp;lang=de</v>
      </c>
      <c r="M18" t="s">
        <v>2049</v>
      </c>
      <c r="N18" t="s">
        <v>2051</v>
      </c>
      <c r="O18" t="s">
        <v>2052</v>
      </c>
      <c r="P18" t="s">
        <v>2053</v>
      </c>
      <c r="Q18" t="s">
        <v>2054</v>
      </c>
      <c r="R18" t="s">
        <v>2055</v>
      </c>
      <c r="S18" t="s">
        <v>2046</v>
      </c>
      <c r="T18" t="b">
        <f>OR(ISNUMBER(SEARCH("Klinik",RUB_Truth[[#This Row],[Position1]])),ISNUMBER(SEARCH("arzt",RUB_Truth[[#This Row],[Position2]])),ISNUMBER(SEARCH("ärzt",RUB_Truth[[#This Row],[Position2]])))</f>
        <v>0</v>
      </c>
      <c r="U18" t="b">
        <f>OR(ISNUMBER(SEARCH("Verwaltungsange",RUB_Truth[[#This Row],[Position1]])),ISNUMBER(SEARCH("Verw.-Angestellt",RUB_Truth[[#This Row],[Position1]])))</f>
        <v>0</v>
      </c>
      <c r="V18">
        <f>IF(COUNTIF(RUB_Found[Name],RUB_Truth[[#This Row],[Name]])=0,0,1)</f>
        <v>1</v>
      </c>
      <c r="W18">
        <f>IF(OR(RUB_Truth[[#This Row],[inKlinik]],RUB_Truth[[#This Row],[Verwaltung]]),0,1)</f>
        <v>1</v>
      </c>
      <c r="X18">
        <f>IF(RUB_Truth[[#This Row],[zählt]],IF(ISBLANK(RUB_Truth[[#This Row],[dochGefundenGrund]]),RUB_Truth[[#This Row],[Gefunden]],1),"")</f>
        <v>1</v>
      </c>
      <c r="Y18">
        <f>IF(AND(RUB_Truth[[#This Row],[zähltAuto]],ISBLANK(RUB_Truth[[#This Row],[zähltNichtGrund]])),1,0)</f>
        <v>1</v>
      </c>
    </row>
    <row r="19" spans="1:29" x14ac:dyDescent="0.25">
      <c r="A19" t="s">
        <v>120</v>
      </c>
      <c r="B19" t="s">
        <v>1903</v>
      </c>
      <c r="C19" t="s">
        <v>2</v>
      </c>
      <c r="D19" t="s">
        <v>2056</v>
      </c>
      <c r="E19" t="s">
        <v>2057</v>
      </c>
      <c r="F19" t="s">
        <v>2</v>
      </c>
      <c r="G19" t="s">
        <v>2</v>
      </c>
      <c r="H19" t="s">
        <v>2</v>
      </c>
      <c r="I19" t="s">
        <v>1956</v>
      </c>
      <c r="J19" t="s">
        <v>2058</v>
      </c>
      <c r="K19" t="s">
        <v>2059</v>
      </c>
      <c r="L19" s="1" t="str">
        <f>HYPERLINK(RUB_Truth[[#This Row],[URL]])</f>
        <v>https://vvz.ruhr-uni-bochum.de/campus/all/unit.asp?gguid=0x3FE31378ADA420469B6D46CAE893FB98&amp;tguid=0x699D25992ED34B6E9889C1D506E44105&amp;lang=de</v>
      </c>
      <c r="M19" t="s">
        <v>2060</v>
      </c>
      <c r="N19" t="s">
        <v>2061</v>
      </c>
      <c r="O19" t="s">
        <v>2062</v>
      </c>
      <c r="P19" t="s">
        <v>121</v>
      </c>
      <c r="Q19" t="s">
        <v>2063</v>
      </c>
      <c r="R19" t="s">
        <v>2064</v>
      </c>
      <c r="S19" t="s">
        <v>2</v>
      </c>
      <c r="T19" t="b">
        <f>OR(ISNUMBER(SEARCH("Klinik",RUB_Truth[[#This Row],[Position1]])),ISNUMBER(SEARCH("arzt",RUB_Truth[[#This Row],[Position2]])),ISNUMBER(SEARCH("ärzt",RUB_Truth[[#This Row],[Position2]])))</f>
        <v>0</v>
      </c>
      <c r="U19" t="b">
        <f>OR(ISNUMBER(SEARCH("Verwaltungsange",RUB_Truth[[#This Row],[Position1]])),ISNUMBER(SEARCH("Verw.-Angestellt",RUB_Truth[[#This Row],[Position1]])))</f>
        <v>0</v>
      </c>
      <c r="V19">
        <f>IF(COUNTIF(RUB_Found[Name],RUB_Truth[[#This Row],[Name]])=0,0,1)</f>
        <v>1</v>
      </c>
      <c r="W19">
        <f>IF(OR(RUB_Truth[[#This Row],[inKlinik]],RUB_Truth[[#This Row],[Verwaltung]]),0,1)</f>
        <v>1</v>
      </c>
      <c r="X19">
        <f>IF(RUB_Truth[[#This Row],[zählt]],IF(ISBLANK(RUB_Truth[[#This Row],[dochGefundenGrund]]),RUB_Truth[[#This Row],[Gefunden]],1),"")</f>
        <v>1</v>
      </c>
      <c r="Y19">
        <f>IF(AND(RUB_Truth[[#This Row],[zähltAuto]],ISBLANK(RUB_Truth[[#This Row],[zähltNichtGrund]])),1,0)</f>
        <v>1</v>
      </c>
    </row>
    <row r="20" spans="1:29" x14ac:dyDescent="0.25">
      <c r="A20" t="s">
        <v>2065</v>
      </c>
      <c r="B20" t="s">
        <v>1903</v>
      </c>
      <c r="C20" t="s">
        <v>2</v>
      </c>
      <c r="D20" t="s">
        <v>2066</v>
      </c>
      <c r="E20" t="s">
        <v>2067</v>
      </c>
      <c r="F20" t="s">
        <v>2</v>
      </c>
      <c r="G20" t="s">
        <v>2</v>
      </c>
      <c r="H20" t="s">
        <v>2068</v>
      </c>
      <c r="I20" t="s">
        <v>1956</v>
      </c>
      <c r="J20" t="s">
        <v>1918</v>
      </c>
      <c r="K20" t="s">
        <v>1919</v>
      </c>
      <c r="L20" s="1" t="str">
        <f>HYPERLINK(RUB_Truth[[#This Row],[URL]])</f>
        <v>https://vvz.ruhr-uni-bochum.de/campus/all/unit.asp?gguid=0x9FBFF103E560B84DBD1A35CC00ED8AAD&amp;tguid=0x699D25992ED34B6E9889C1D506E44105&amp;lang=de</v>
      </c>
      <c r="M20" t="s">
        <v>2069</v>
      </c>
      <c r="N20" t="s">
        <v>2070</v>
      </c>
      <c r="O20" t="s">
        <v>2071</v>
      </c>
      <c r="P20" t="s">
        <v>2072</v>
      </c>
      <c r="Q20" t="s">
        <v>2</v>
      </c>
      <c r="R20" t="s">
        <v>2073</v>
      </c>
      <c r="S20" t="s">
        <v>2</v>
      </c>
      <c r="T20" t="b">
        <f>OR(ISNUMBER(SEARCH("Klinik",RUB_Truth[[#This Row],[Position1]])),ISNUMBER(SEARCH("arzt",RUB_Truth[[#This Row],[Position2]])),ISNUMBER(SEARCH("ärzt",RUB_Truth[[#This Row],[Position2]])))</f>
        <v>0</v>
      </c>
      <c r="U20" t="b">
        <f>OR(ISNUMBER(SEARCH("Verwaltungsange",RUB_Truth[[#This Row],[Position1]])),ISNUMBER(SEARCH("Verw.-Angestellt",RUB_Truth[[#This Row],[Position1]])))</f>
        <v>0</v>
      </c>
      <c r="V20">
        <f>IF(COUNTIF(RUB_Found[Name],RUB_Truth[[#This Row],[Name]])=0,0,1)</f>
        <v>0</v>
      </c>
      <c r="W20">
        <f>IF(OR(RUB_Truth[[#This Row],[inKlinik]],RUB_Truth[[#This Row],[Verwaltung]]),0,1)</f>
        <v>1</v>
      </c>
      <c r="X20" t="str">
        <f>IF(RUB_Truth[[#This Row],[zählt]],IF(ISBLANK(RUB_Truth[[#This Row],[dochGefundenGrund]]),RUB_Truth[[#This Row],[Gefunden]],1),"")</f>
        <v/>
      </c>
      <c r="Y20">
        <f>IF(AND(RUB_Truth[[#This Row],[zähltAuto]],ISBLANK(RUB_Truth[[#This Row],[zähltNichtGrund]])),1,0)</f>
        <v>0</v>
      </c>
      <c r="Z20" t="s">
        <v>8274</v>
      </c>
    </row>
    <row r="21" spans="1:29" x14ac:dyDescent="0.25">
      <c r="A21" t="s">
        <v>2074</v>
      </c>
      <c r="B21" t="s">
        <v>1903</v>
      </c>
      <c r="C21" t="s">
        <v>80</v>
      </c>
      <c r="D21" t="s">
        <v>2066</v>
      </c>
      <c r="E21" t="s">
        <v>2075</v>
      </c>
      <c r="F21" t="s">
        <v>2</v>
      </c>
      <c r="G21" t="s">
        <v>2</v>
      </c>
      <c r="H21" t="s">
        <v>2</v>
      </c>
      <c r="I21" t="s">
        <v>1907</v>
      </c>
      <c r="J21" t="s">
        <v>2022</v>
      </c>
      <c r="K21" t="s">
        <v>2076</v>
      </c>
      <c r="L21" s="1" t="str">
        <f>HYPERLINK(RUB_Truth[[#This Row],[URL]])</f>
        <v>https://vvz.ruhr-uni-bochum.de/campus/all/unit.asp?gguid=0x20DDC83E509653479EF087540874DC4F&amp;tguid=0x699D25992ED34B6E9889C1D506E44105&amp;lang=de</v>
      </c>
      <c r="M21" t="s">
        <v>2077</v>
      </c>
      <c r="N21" t="s">
        <v>2</v>
      </c>
      <c r="O21" t="s">
        <v>2078</v>
      </c>
      <c r="P21" t="s">
        <v>2079</v>
      </c>
      <c r="Q21" t="s">
        <v>2</v>
      </c>
      <c r="R21" t="s">
        <v>2</v>
      </c>
      <c r="S21" t="s">
        <v>80</v>
      </c>
      <c r="T21" t="b">
        <f>OR(ISNUMBER(SEARCH("Klinik",RUB_Truth[[#This Row],[Position1]])),ISNUMBER(SEARCH("arzt",RUB_Truth[[#This Row],[Position2]])),ISNUMBER(SEARCH("ärzt",RUB_Truth[[#This Row],[Position2]])))</f>
        <v>0</v>
      </c>
      <c r="U21" t="b">
        <f>OR(ISNUMBER(SEARCH("Verwaltungsange",RUB_Truth[[#This Row],[Position1]])),ISNUMBER(SEARCH("Verw.-Angestellt",RUB_Truth[[#This Row],[Position1]])))</f>
        <v>0</v>
      </c>
      <c r="V21">
        <f>IF(COUNTIF(RUB_Found[Name],RUB_Truth[[#This Row],[Name]])=0,0,1)</f>
        <v>0</v>
      </c>
      <c r="W21">
        <f>IF(OR(RUB_Truth[[#This Row],[inKlinik]],RUB_Truth[[#This Row],[Verwaltung]]),0,1)</f>
        <v>1</v>
      </c>
      <c r="X21">
        <f>IF(RUB_Truth[[#This Row],[zählt]],IF(ISBLANK(RUB_Truth[[#This Row],[dochGefundenGrund]]),RUB_Truth[[#This Row],[Gefunden]],1),"")</f>
        <v>0</v>
      </c>
      <c r="Y21">
        <f>IF(AND(RUB_Truth[[#This Row],[zähltAuto]],ISBLANK(RUB_Truth[[#This Row],[zähltNichtGrund]])),1,0)</f>
        <v>1</v>
      </c>
      <c r="AB21" t="s">
        <v>8415</v>
      </c>
      <c r="AC21" s="19" t="s">
        <v>8414</v>
      </c>
    </row>
    <row r="22" spans="1:29" x14ac:dyDescent="0.25">
      <c r="A22" t="s">
        <v>2080</v>
      </c>
      <c r="B22" t="s">
        <v>2045</v>
      </c>
      <c r="C22" t="s">
        <v>513</v>
      </c>
      <c r="D22" t="s">
        <v>2081</v>
      </c>
      <c r="E22" t="s">
        <v>2082</v>
      </c>
      <c r="F22" t="s">
        <v>2</v>
      </c>
      <c r="G22" t="s">
        <v>2</v>
      </c>
      <c r="H22" t="s">
        <v>2083</v>
      </c>
      <c r="I22" t="s">
        <v>1907</v>
      </c>
      <c r="J22" t="s">
        <v>2084</v>
      </c>
      <c r="K22" t="s">
        <v>2085</v>
      </c>
      <c r="L22" s="1" t="str">
        <f>HYPERLINK(RUB_Truth[[#This Row],[URL]])</f>
        <v>https://vvz.ruhr-uni-bochum.de/campus/all/unit.asp?gguid=0xE55397F00BE0E94D941B4D94BC5105B2&amp;tguid=0x699D25992ED34B6E9889C1D506E44105&amp;lang=de</v>
      </c>
      <c r="M22" t="s">
        <v>2086</v>
      </c>
      <c r="N22" t="s">
        <v>2087</v>
      </c>
      <c r="O22" t="s">
        <v>2088</v>
      </c>
      <c r="P22" t="s">
        <v>2089</v>
      </c>
      <c r="Q22" t="s">
        <v>2</v>
      </c>
      <c r="R22" t="s">
        <v>2</v>
      </c>
      <c r="S22" t="s">
        <v>513</v>
      </c>
      <c r="T22" t="b">
        <f>OR(ISNUMBER(SEARCH("Klinik",RUB_Truth[[#This Row],[Position1]])),ISNUMBER(SEARCH("arzt",RUB_Truth[[#This Row],[Position2]])),ISNUMBER(SEARCH("ärzt",RUB_Truth[[#This Row],[Position2]])))</f>
        <v>1</v>
      </c>
      <c r="U22" t="b">
        <f>OR(ISNUMBER(SEARCH("Verwaltungsange",RUB_Truth[[#This Row],[Position1]])),ISNUMBER(SEARCH("Verw.-Angestellt",RUB_Truth[[#This Row],[Position1]])))</f>
        <v>0</v>
      </c>
      <c r="V22">
        <f>IF(COUNTIF(RUB_Found[Name],RUB_Truth[[#This Row],[Name]])=0,0,1)</f>
        <v>0</v>
      </c>
      <c r="W22">
        <f>IF(OR(RUB_Truth[[#This Row],[inKlinik]],RUB_Truth[[#This Row],[Verwaltung]]),0,1)</f>
        <v>0</v>
      </c>
      <c r="X22" t="str">
        <f>IF(RUB_Truth[[#This Row],[zählt]],IF(ISBLANK(RUB_Truth[[#This Row],[dochGefundenGrund]]),RUB_Truth[[#This Row],[Gefunden]],1),"")</f>
        <v/>
      </c>
      <c r="Y22">
        <f>IF(AND(RUB_Truth[[#This Row],[zähltAuto]],ISBLANK(RUB_Truth[[#This Row],[zähltNichtGrund]])),1,0)</f>
        <v>0</v>
      </c>
    </row>
    <row r="23" spans="1:29" x14ac:dyDescent="0.25">
      <c r="A23" t="s">
        <v>2090</v>
      </c>
      <c r="B23" t="s">
        <v>2045</v>
      </c>
      <c r="C23" t="s">
        <v>513</v>
      </c>
      <c r="D23" t="s">
        <v>2091</v>
      </c>
      <c r="E23" t="s">
        <v>2092</v>
      </c>
      <c r="F23" t="s">
        <v>2</v>
      </c>
      <c r="G23" t="s">
        <v>2</v>
      </c>
      <c r="H23" t="s">
        <v>2093</v>
      </c>
      <c r="I23" t="s">
        <v>1907</v>
      </c>
      <c r="J23" t="s">
        <v>2094</v>
      </c>
      <c r="K23" t="s">
        <v>2095</v>
      </c>
      <c r="L23" s="1" t="str">
        <f>HYPERLINK(RUB_Truth[[#This Row],[URL]])</f>
        <v>https://vvz.ruhr-uni-bochum.de/campus/all/unit.asp?gguid=0x6207CE73DE7550418969A153908D38DF&amp;tguid=0x699D25992ED34B6E9889C1D506E44105&amp;lang=de</v>
      </c>
      <c r="M23" t="s">
        <v>2093</v>
      </c>
      <c r="N23" t="s">
        <v>2</v>
      </c>
      <c r="O23" t="s">
        <v>2</v>
      </c>
      <c r="P23" t="s">
        <v>2096</v>
      </c>
      <c r="Q23" t="s">
        <v>2</v>
      </c>
      <c r="R23" t="s">
        <v>2</v>
      </c>
      <c r="S23" t="s">
        <v>513</v>
      </c>
      <c r="T23" t="b">
        <f>OR(ISNUMBER(SEARCH("Klinik",RUB_Truth[[#This Row],[Position1]])),ISNUMBER(SEARCH("arzt",RUB_Truth[[#This Row],[Position2]])),ISNUMBER(SEARCH("ärzt",RUB_Truth[[#This Row],[Position2]])))</f>
        <v>0</v>
      </c>
      <c r="U23" t="b">
        <f>OR(ISNUMBER(SEARCH("Verwaltungsange",RUB_Truth[[#This Row],[Position1]])),ISNUMBER(SEARCH("Verw.-Angestellt",RUB_Truth[[#This Row],[Position1]])))</f>
        <v>0</v>
      </c>
      <c r="V23">
        <f>IF(COUNTIF(RUB_Found[Name],RUB_Truth[[#This Row],[Name]])=0,0,1)</f>
        <v>0</v>
      </c>
      <c r="W23">
        <f>IF(OR(RUB_Truth[[#This Row],[inKlinik]],RUB_Truth[[#This Row],[Verwaltung]]),0,1)</f>
        <v>1</v>
      </c>
      <c r="X23">
        <f>IF(RUB_Truth[[#This Row],[zählt]],IF(ISBLANK(RUB_Truth[[#This Row],[dochGefundenGrund]]),RUB_Truth[[#This Row],[Gefunden]],1),"")</f>
        <v>0</v>
      </c>
      <c r="Y23">
        <f>IF(AND(RUB_Truth[[#This Row],[zähltAuto]],ISBLANK(RUB_Truth[[#This Row],[zähltNichtGrund]])),1,0)</f>
        <v>1</v>
      </c>
      <c r="AB23" t="s">
        <v>8409</v>
      </c>
      <c r="AC23" t="s">
        <v>8416</v>
      </c>
    </row>
    <row r="24" spans="1:29" x14ac:dyDescent="0.25">
      <c r="A24" t="s">
        <v>2097</v>
      </c>
      <c r="B24" t="s">
        <v>2045</v>
      </c>
      <c r="C24" t="s">
        <v>513</v>
      </c>
      <c r="D24" t="s">
        <v>2091</v>
      </c>
      <c r="E24" t="s">
        <v>2098</v>
      </c>
      <c r="F24" t="s">
        <v>2</v>
      </c>
      <c r="G24" t="s">
        <v>2</v>
      </c>
      <c r="H24" t="s">
        <v>2083</v>
      </c>
      <c r="I24" t="s">
        <v>1907</v>
      </c>
      <c r="J24" t="s">
        <v>2099</v>
      </c>
      <c r="K24" t="s">
        <v>2100</v>
      </c>
      <c r="L24" s="1" t="str">
        <f>HYPERLINK(RUB_Truth[[#This Row],[URL]])</f>
        <v>https://vvz.ruhr-uni-bochum.de/campus/all/unit.asp?gguid=0xAE4AE317FEB9064E8D280AED2BEC6FE6&amp;tguid=0x699D25992ED34B6E9889C1D506E44105&amp;lang=de</v>
      </c>
      <c r="M24" t="s">
        <v>2101</v>
      </c>
      <c r="N24" t="s">
        <v>2102</v>
      </c>
      <c r="O24" t="s">
        <v>2</v>
      </c>
      <c r="P24" t="s">
        <v>2103</v>
      </c>
      <c r="Q24" t="s">
        <v>2</v>
      </c>
      <c r="R24" t="s">
        <v>2</v>
      </c>
      <c r="S24" t="s">
        <v>513</v>
      </c>
      <c r="T24" t="b">
        <f>OR(ISNUMBER(SEARCH("Klinik",RUB_Truth[[#This Row],[Position1]])),ISNUMBER(SEARCH("arzt",RUB_Truth[[#This Row],[Position2]])),ISNUMBER(SEARCH("ärzt",RUB_Truth[[#This Row],[Position2]])))</f>
        <v>1</v>
      </c>
      <c r="U24" t="b">
        <f>OR(ISNUMBER(SEARCH("Verwaltungsange",RUB_Truth[[#This Row],[Position1]])),ISNUMBER(SEARCH("Verw.-Angestellt",RUB_Truth[[#This Row],[Position1]])))</f>
        <v>0</v>
      </c>
      <c r="V24">
        <f>IF(COUNTIF(RUB_Found[Name],RUB_Truth[[#This Row],[Name]])=0,0,1)</f>
        <v>0</v>
      </c>
      <c r="W24">
        <f>IF(OR(RUB_Truth[[#This Row],[inKlinik]],RUB_Truth[[#This Row],[Verwaltung]]),0,1)</f>
        <v>0</v>
      </c>
      <c r="X24" t="str">
        <f>IF(RUB_Truth[[#This Row],[zählt]],IF(ISBLANK(RUB_Truth[[#This Row],[dochGefundenGrund]]),RUB_Truth[[#This Row],[Gefunden]],1),"")</f>
        <v/>
      </c>
      <c r="Y24">
        <f>IF(AND(RUB_Truth[[#This Row],[zähltAuto]],ISBLANK(RUB_Truth[[#This Row],[zähltNichtGrund]])),1,0)</f>
        <v>0</v>
      </c>
    </row>
    <row r="25" spans="1:29" x14ac:dyDescent="0.25">
      <c r="A25" t="s">
        <v>2104</v>
      </c>
      <c r="B25" t="s">
        <v>2045</v>
      </c>
      <c r="C25" t="s">
        <v>2</v>
      </c>
      <c r="D25" t="s">
        <v>2105</v>
      </c>
      <c r="E25" t="s">
        <v>2106</v>
      </c>
      <c r="F25" t="s">
        <v>2</v>
      </c>
      <c r="G25" t="s">
        <v>2</v>
      </c>
      <c r="H25" t="s">
        <v>2</v>
      </c>
      <c r="I25" t="s">
        <v>1956</v>
      </c>
      <c r="J25" t="s">
        <v>2107</v>
      </c>
      <c r="K25" t="s">
        <v>2076</v>
      </c>
      <c r="L25" s="1" t="str">
        <f>HYPERLINK(RUB_Truth[[#This Row],[URL]])</f>
        <v>https://vvz.ruhr-uni-bochum.de/campus/all/unit.asp?gguid=0x20DDC83E509653479EF087540874DC4F&amp;tguid=0x699D25992ED34B6E9889C1D506E44105&amp;lang=de</v>
      </c>
      <c r="M25" t="s">
        <v>2</v>
      </c>
      <c r="N25" t="s">
        <v>2</v>
      </c>
      <c r="O25" t="s">
        <v>2</v>
      </c>
      <c r="P25" t="s">
        <v>2108</v>
      </c>
      <c r="Q25" t="s">
        <v>2</v>
      </c>
      <c r="R25" t="s">
        <v>2</v>
      </c>
      <c r="S25" t="s">
        <v>2</v>
      </c>
      <c r="T25" t="b">
        <f>OR(ISNUMBER(SEARCH("Klinik",RUB_Truth[[#This Row],[Position1]])),ISNUMBER(SEARCH("arzt",RUB_Truth[[#This Row],[Position2]])),ISNUMBER(SEARCH("ärzt",RUB_Truth[[#This Row],[Position2]])))</f>
        <v>0</v>
      </c>
      <c r="U25" t="b">
        <f>OR(ISNUMBER(SEARCH("Verwaltungsange",RUB_Truth[[#This Row],[Position1]])),ISNUMBER(SEARCH("Verw.-Angestellt",RUB_Truth[[#This Row],[Position1]])))</f>
        <v>0</v>
      </c>
      <c r="V25">
        <f>IF(COUNTIF(RUB_Found[Name],RUB_Truth[[#This Row],[Name]])=0,0,1)</f>
        <v>0</v>
      </c>
      <c r="W25">
        <f>IF(OR(RUB_Truth[[#This Row],[inKlinik]],RUB_Truth[[#This Row],[Verwaltung]]),0,1)</f>
        <v>1</v>
      </c>
      <c r="X25" t="str">
        <f>IF(RUB_Truth[[#This Row],[zählt]],IF(ISBLANK(RUB_Truth[[#This Row],[dochGefundenGrund]]),RUB_Truth[[#This Row],[Gefunden]],1),"")</f>
        <v/>
      </c>
      <c r="Y25">
        <f>IF(AND(RUB_Truth[[#This Row],[zähltAuto]],ISBLANK(RUB_Truth[[#This Row],[zähltNichtGrund]])),1,0)</f>
        <v>0</v>
      </c>
      <c r="Z25" t="s">
        <v>8274</v>
      </c>
    </row>
    <row r="26" spans="1:29" x14ac:dyDescent="0.25">
      <c r="A26" t="s">
        <v>2109</v>
      </c>
      <c r="B26" t="s">
        <v>2045</v>
      </c>
      <c r="C26" t="s">
        <v>0</v>
      </c>
      <c r="D26" t="s">
        <v>2105</v>
      </c>
      <c r="E26" t="s">
        <v>2110</v>
      </c>
      <c r="F26" t="s">
        <v>2</v>
      </c>
      <c r="G26" t="s">
        <v>2</v>
      </c>
      <c r="H26" t="s">
        <v>2111</v>
      </c>
      <c r="I26" t="s">
        <v>1907</v>
      </c>
      <c r="J26" t="s">
        <v>2112</v>
      </c>
      <c r="K26" t="s">
        <v>2113</v>
      </c>
      <c r="L26" s="1" t="str">
        <f>HYPERLINK(RUB_Truth[[#This Row],[URL]])</f>
        <v>https://vvz.ruhr-uni-bochum.de/campus/all/unit.asp?gguid=0x4DB307F9251DF040B71A444D3D4D242E&amp;tguid=0x699D25992ED34B6E9889C1D506E44105&amp;lang=de</v>
      </c>
      <c r="M26" t="s">
        <v>2114</v>
      </c>
      <c r="N26" t="s">
        <v>2115</v>
      </c>
      <c r="O26" t="s">
        <v>2</v>
      </c>
      <c r="P26" t="s">
        <v>2116</v>
      </c>
      <c r="Q26" t="s">
        <v>2</v>
      </c>
      <c r="R26" t="s">
        <v>2117</v>
      </c>
      <c r="S26" t="s">
        <v>0</v>
      </c>
      <c r="T26" t="b">
        <f>OR(ISNUMBER(SEARCH("Klinik",RUB_Truth[[#This Row],[Position1]])),ISNUMBER(SEARCH("arzt",RUB_Truth[[#This Row],[Position2]])),ISNUMBER(SEARCH("ärzt",RUB_Truth[[#This Row],[Position2]])))</f>
        <v>0</v>
      </c>
      <c r="U26" t="b">
        <f>OR(ISNUMBER(SEARCH("Verwaltungsange",RUB_Truth[[#This Row],[Position1]])),ISNUMBER(SEARCH("Verw.-Angestellt",RUB_Truth[[#This Row],[Position1]])))</f>
        <v>0</v>
      </c>
      <c r="V26">
        <f>IF(COUNTIF(RUB_Found[Name],RUB_Truth[[#This Row],[Name]])=0,0,1)</f>
        <v>0</v>
      </c>
      <c r="W26">
        <f>IF(OR(RUB_Truth[[#This Row],[inKlinik]],RUB_Truth[[#This Row],[Verwaltung]]),0,1)</f>
        <v>1</v>
      </c>
      <c r="X26">
        <f>IF(RUB_Truth[[#This Row],[zählt]],IF(ISBLANK(RUB_Truth[[#This Row],[dochGefundenGrund]]),RUB_Truth[[#This Row],[Gefunden]],1),"")</f>
        <v>0</v>
      </c>
      <c r="Y26">
        <f>IF(AND(RUB_Truth[[#This Row],[zähltAuto]],ISBLANK(RUB_Truth[[#This Row],[zähltNichtGrund]])),1,0)</f>
        <v>1</v>
      </c>
      <c r="AB26" t="s">
        <v>8418</v>
      </c>
      <c r="AC26" s="19" t="s">
        <v>8417</v>
      </c>
    </row>
    <row r="27" spans="1:29" x14ac:dyDescent="0.25">
      <c r="A27" t="s">
        <v>2118</v>
      </c>
      <c r="B27" t="s">
        <v>1903</v>
      </c>
      <c r="C27" t="s">
        <v>2</v>
      </c>
      <c r="D27" t="s">
        <v>2119</v>
      </c>
      <c r="E27" t="s">
        <v>2120</v>
      </c>
      <c r="F27" t="s">
        <v>2</v>
      </c>
      <c r="G27" t="s">
        <v>2</v>
      </c>
      <c r="H27" t="s">
        <v>2121</v>
      </c>
      <c r="I27" t="s">
        <v>1956</v>
      </c>
      <c r="J27" t="s">
        <v>2122</v>
      </c>
      <c r="K27" t="s">
        <v>2123</v>
      </c>
      <c r="L27" s="1" t="str">
        <f>HYPERLINK(RUB_Truth[[#This Row],[URL]])</f>
        <v>https://vvz.ruhr-uni-bochum.de/campus/all/unit.asp?gguid=0xD2ED017D154ED845A730AFEB7282D5F4&amp;tguid=0x699D25992ED34B6E9889C1D506E44105&amp;lang=de</v>
      </c>
      <c r="M27" t="s">
        <v>2124</v>
      </c>
      <c r="N27" t="s">
        <v>2125</v>
      </c>
      <c r="O27" t="s">
        <v>2126</v>
      </c>
      <c r="P27" t="s">
        <v>2127</v>
      </c>
      <c r="Q27" t="s">
        <v>2</v>
      </c>
      <c r="R27" t="s">
        <v>2128</v>
      </c>
      <c r="S27" t="s">
        <v>2</v>
      </c>
      <c r="T27" t="b">
        <f>OR(ISNUMBER(SEARCH("Klinik",RUB_Truth[[#This Row],[Position1]])),ISNUMBER(SEARCH("arzt",RUB_Truth[[#This Row],[Position2]])),ISNUMBER(SEARCH("ärzt",RUB_Truth[[#This Row],[Position2]])))</f>
        <v>0</v>
      </c>
      <c r="U27" t="b">
        <f>OR(ISNUMBER(SEARCH("Verwaltungsange",RUB_Truth[[#This Row],[Position1]])),ISNUMBER(SEARCH("Verw.-Angestellt",RUB_Truth[[#This Row],[Position1]])))</f>
        <v>1</v>
      </c>
      <c r="V27">
        <f>IF(COUNTIF(RUB_Found[Name],RUB_Truth[[#This Row],[Name]])=0,0,1)</f>
        <v>0</v>
      </c>
      <c r="W27">
        <f>IF(OR(RUB_Truth[[#This Row],[inKlinik]],RUB_Truth[[#This Row],[Verwaltung]]),0,1)</f>
        <v>0</v>
      </c>
      <c r="X27" t="str">
        <f>IF(RUB_Truth[[#This Row],[zählt]],IF(ISBLANK(RUB_Truth[[#This Row],[dochGefundenGrund]]),RUB_Truth[[#This Row],[Gefunden]],1),"")</f>
        <v/>
      </c>
      <c r="Y27">
        <f>IF(AND(RUB_Truth[[#This Row],[zähltAuto]],ISBLANK(RUB_Truth[[#This Row],[zähltNichtGrund]])),1,0)</f>
        <v>0</v>
      </c>
    </row>
    <row r="28" spans="1:29" x14ac:dyDescent="0.25">
      <c r="A28" t="s">
        <v>2129</v>
      </c>
      <c r="B28" t="s">
        <v>2045</v>
      </c>
      <c r="C28" t="s">
        <v>2132</v>
      </c>
      <c r="D28" t="s">
        <v>2130</v>
      </c>
      <c r="E28" t="s">
        <v>2131</v>
      </c>
      <c r="F28" t="s">
        <v>2132</v>
      </c>
      <c r="G28" t="s">
        <v>2</v>
      </c>
      <c r="H28" t="s">
        <v>2133</v>
      </c>
      <c r="I28" t="s">
        <v>1907</v>
      </c>
      <c r="J28" t="s">
        <v>2134</v>
      </c>
      <c r="K28" t="s">
        <v>2135</v>
      </c>
      <c r="L28" s="1" t="str">
        <f>HYPERLINK(RUB_Truth[[#This Row],[URL]])</f>
        <v>https://vvz.ruhr-uni-bochum.de/campus/all/unit.asp?gguid=0x80D940FC5871334D9231534108041188&amp;tguid=0x699D25992ED34B6E9889C1D506E44105&amp;lang=de</v>
      </c>
      <c r="M28" t="s">
        <v>2093</v>
      </c>
      <c r="N28" t="s">
        <v>2136</v>
      </c>
      <c r="O28" t="s">
        <v>2</v>
      </c>
      <c r="P28" t="s">
        <v>205</v>
      </c>
      <c r="Q28" t="s">
        <v>2</v>
      </c>
      <c r="R28" t="s">
        <v>2137</v>
      </c>
      <c r="S28" t="s">
        <v>2</v>
      </c>
      <c r="T28" t="b">
        <f>OR(ISNUMBER(SEARCH("Klinik",RUB_Truth[[#This Row],[Position1]])),ISNUMBER(SEARCH("arzt",RUB_Truth[[#This Row],[Position2]])),ISNUMBER(SEARCH("ärzt",RUB_Truth[[#This Row],[Position2]])))</f>
        <v>0</v>
      </c>
      <c r="U28" t="b">
        <f>OR(ISNUMBER(SEARCH("Verwaltungsange",RUB_Truth[[#This Row],[Position1]])),ISNUMBER(SEARCH("Verw.-Angestellt",RUB_Truth[[#This Row],[Position1]])))</f>
        <v>0</v>
      </c>
      <c r="V28">
        <f>IF(COUNTIF(RUB_Found[Name],RUB_Truth[[#This Row],[Name]])=0,0,1)</f>
        <v>0</v>
      </c>
      <c r="W28">
        <f>IF(OR(RUB_Truth[[#This Row],[inKlinik]],RUB_Truth[[#This Row],[Verwaltung]]),0,1)</f>
        <v>1</v>
      </c>
      <c r="X28">
        <f>IF(RUB_Truth[[#This Row],[zählt]],IF(ISBLANK(RUB_Truth[[#This Row],[dochGefundenGrund]]),RUB_Truth[[#This Row],[Gefunden]],1),"")</f>
        <v>1</v>
      </c>
      <c r="Y28">
        <f>IF(AND(RUB_Truth[[#This Row],[zähltAuto]],ISBLANK(RUB_Truth[[#This Row],[zähltNichtGrund]])),1,0)</f>
        <v>1</v>
      </c>
      <c r="AA28" t="s">
        <v>8419</v>
      </c>
    </row>
    <row r="29" spans="1:29" x14ac:dyDescent="0.25">
      <c r="A29" t="s">
        <v>2138</v>
      </c>
      <c r="B29" t="s">
        <v>1903</v>
      </c>
      <c r="C29" t="s">
        <v>2</v>
      </c>
      <c r="D29" t="s">
        <v>2139</v>
      </c>
      <c r="E29" t="s">
        <v>2140</v>
      </c>
      <c r="F29" t="s">
        <v>2</v>
      </c>
      <c r="G29" t="s">
        <v>2</v>
      </c>
      <c r="H29" t="s">
        <v>1982</v>
      </c>
      <c r="I29" t="s">
        <v>1907</v>
      </c>
      <c r="J29" t="s">
        <v>2141</v>
      </c>
      <c r="K29" t="s">
        <v>2142</v>
      </c>
      <c r="L29" s="1" t="str">
        <f>HYPERLINK(RUB_Truth[[#This Row],[URL]])</f>
        <v>https://vvz.ruhr-uni-bochum.de/campus/all/unit.asp?gguid=0x5D2540F83C494A4B95E408F36BB2725B&amp;tguid=0x699D25992ED34B6E9889C1D506E44105&amp;lang=de</v>
      </c>
      <c r="M29" t="s">
        <v>2143</v>
      </c>
      <c r="N29" t="s">
        <v>2144</v>
      </c>
      <c r="O29" t="s">
        <v>2</v>
      </c>
      <c r="P29" t="s">
        <v>2145</v>
      </c>
      <c r="Q29" t="s">
        <v>2</v>
      </c>
      <c r="R29" t="s">
        <v>2</v>
      </c>
      <c r="S29" t="s">
        <v>2</v>
      </c>
      <c r="T29" t="b">
        <f>OR(ISNUMBER(SEARCH("Klinik",RUB_Truth[[#This Row],[Position1]])),ISNUMBER(SEARCH("arzt",RUB_Truth[[#This Row],[Position2]])),ISNUMBER(SEARCH("ärzt",RUB_Truth[[#This Row],[Position2]])))</f>
        <v>1</v>
      </c>
      <c r="U29" t="b">
        <f>OR(ISNUMBER(SEARCH("Verwaltungsange",RUB_Truth[[#This Row],[Position1]])),ISNUMBER(SEARCH("Verw.-Angestellt",RUB_Truth[[#This Row],[Position1]])))</f>
        <v>0</v>
      </c>
      <c r="V29">
        <f>IF(COUNTIF(RUB_Found[Name],RUB_Truth[[#This Row],[Name]])=0,0,1)</f>
        <v>0</v>
      </c>
      <c r="W29">
        <f>IF(OR(RUB_Truth[[#This Row],[inKlinik]],RUB_Truth[[#This Row],[Verwaltung]]),0,1)</f>
        <v>0</v>
      </c>
      <c r="X29" t="str">
        <f>IF(RUB_Truth[[#This Row],[zählt]],IF(ISBLANK(RUB_Truth[[#This Row],[dochGefundenGrund]]),RUB_Truth[[#This Row],[Gefunden]],1),"")</f>
        <v/>
      </c>
      <c r="Y29">
        <f>IF(AND(RUB_Truth[[#This Row],[zähltAuto]],ISBLANK(RUB_Truth[[#This Row],[zähltNichtGrund]])),1,0)</f>
        <v>0</v>
      </c>
    </row>
    <row r="30" spans="1:29" x14ac:dyDescent="0.25">
      <c r="A30" t="s">
        <v>2146</v>
      </c>
      <c r="B30" t="s">
        <v>1903</v>
      </c>
      <c r="C30" t="s">
        <v>191</v>
      </c>
      <c r="D30" t="s">
        <v>2147</v>
      </c>
      <c r="E30" t="s">
        <v>2148</v>
      </c>
      <c r="F30" t="s">
        <v>2</v>
      </c>
      <c r="G30" t="s">
        <v>2</v>
      </c>
      <c r="H30" t="s">
        <v>1917</v>
      </c>
      <c r="I30" t="s">
        <v>1907</v>
      </c>
      <c r="J30" t="s">
        <v>2149</v>
      </c>
      <c r="K30" t="s">
        <v>2150</v>
      </c>
      <c r="L30" s="1" t="str">
        <f>HYPERLINK(RUB_Truth[[#This Row],[URL]])</f>
        <v>https://vvz.ruhr-uni-bochum.de/campus/all/unit.asp?gguid=0xE8060C65F8DF99449C450C0E9C69174B&amp;tguid=0x699D25992ED34B6E9889C1D506E44105&amp;lang=de</v>
      </c>
      <c r="M30" t="s">
        <v>1917</v>
      </c>
      <c r="N30" t="s">
        <v>2</v>
      </c>
      <c r="O30" t="s">
        <v>2</v>
      </c>
      <c r="P30" t="s">
        <v>2151</v>
      </c>
      <c r="Q30" t="s">
        <v>2</v>
      </c>
      <c r="R30" t="s">
        <v>2</v>
      </c>
      <c r="S30" t="s">
        <v>191</v>
      </c>
      <c r="T30" t="b">
        <f>OR(ISNUMBER(SEARCH("Klinik",RUB_Truth[[#This Row],[Position1]])),ISNUMBER(SEARCH("arzt",RUB_Truth[[#This Row],[Position2]])),ISNUMBER(SEARCH("ärzt",RUB_Truth[[#This Row],[Position2]])))</f>
        <v>0</v>
      </c>
      <c r="U30" t="b">
        <f>OR(ISNUMBER(SEARCH("Verwaltungsange",RUB_Truth[[#This Row],[Position1]])),ISNUMBER(SEARCH("Verw.-Angestellt",RUB_Truth[[#This Row],[Position1]])))</f>
        <v>0</v>
      </c>
      <c r="V30">
        <f>IF(COUNTIF(RUB_Found[Name],RUB_Truth[[#This Row],[Name]])=0,0,1)</f>
        <v>0</v>
      </c>
      <c r="W30">
        <f>IF(OR(RUB_Truth[[#This Row],[inKlinik]],RUB_Truth[[#This Row],[Verwaltung]]),0,1)</f>
        <v>1</v>
      </c>
      <c r="X30" t="str">
        <f>IF(RUB_Truth[[#This Row],[zählt]],IF(ISBLANK(RUB_Truth[[#This Row],[dochGefundenGrund]]),RUB_Truth[[#This Row],[Gefunden]],1),"")</f>
        <v/>
      </c>
      <c r="Y30">
        <f>IF(AND(RUB_Truth[[#This Row],[zähltAuto]],ISBLANK(RUB_Truth[[#This Row],[zähltNichtGrund]])),1,0)</f>
        <v>0</v>
      </c>
      <c r="Z30" t="s">
        <v>6508</v>
      </c>
      <c r="AB30" t="s">
        <v>8421</v>
      </c>
      <c r="AC30" t="s">
        <v>8420</v>
      </c>
    </row>
    <row r="31" spans="1:29" x14ac:dyDescent="0.25">
      <c r="A31" t="s">
        <v>261</v>
      </c>
      <c r="B31" t="s">
        <v>1903</v>
      </c>
      <c r="C31" t="s">
        <v>2</v>
      </c>
      <c r="D31" t="s">
        <v>2152</v>
      </c>
      <c r="E31" t="s">
        <v>2153</v>
      </c>
      <c r="F31" t="s">
        <v>2</v>
      </c>
      <c r="G31" t="s">
        <v>2</v>
      </c>
      <c r="H31" t="s">
        <v>2032</v>
      </c>
      <c r="I31" t="s">
        <v>1907</v>
      </c>
      <c r="J31" t="s">
        <v>2040</v>
      </c>
      <c r="K31" t="s">
        <v>2041</v>
      </c>
      <c r="L31" s="1" t="str">
        <f>HYPERLINK(RUB_Truth[[#This Row],[URL]])</f>
        <v>https://vvz.ruhr-uni-bochum.de/campus/all/unit.asp?gguid=0xBAFF298F48AB9243B514CE431CBB7FEF&amp;tguid=0x699D25992ED34B6E9889C1D506E44105&amp;lang=de</v>
      </c>
      <c r="M31" t="s">
        <v>2032</v>
      </c>
      <c r="N31" t="s">
        <v>2154</v>
      </c>
      <c r="O31" t="s">
        <v>2</v>
      </c>
      <c r="P31" t="s">
        <v>2155</v>
      </c>
      <c r="Q31" t="s">
        <v>2</v>
      </c>
      <c r="R31" t="s">
        <v>2156</v>
      </c>
      <c r="S31" t="s">
        <v>2</v>
      </c>
      <c r="T31" t="b">
        <f>OR(ISNUMBER(SEARCH("Klinik",RUB_Truth[[#This Row],[Position1]])),ISNUMBER(SEARCH("arzt",RUB_Truth[[#This Row],[Position2]])),ISNUMBER(SEARCH("ärzt",RUB_Truth[[#This Row],[Position2]])))</f>
        <v>0</v>
      </c>
      <c r="U31" t="b">
        <f>OR(ISNUMBER(SEARCH("Verwaltungsange",RUB_Truth[[#This Row],[Position1]])),ISNUMBER(SEARCH("Verw.-Angestellt",RUB_Truth[[#This Row],[Position1]])))</f>
        <v>0</v>
      </c>
      <c r="V31">
        <f>IF(COUNTIF(RUB_Found[Name],RUB_Truth[[#This Row],[Name]])=0,0,1)</f>
        <v>1</v>
      </c>
      <c r="W31">
        <f>IF(OR(RUB_Truth[[#This Row],[inKlinik]],RUB_Truth[[#This Row],[Verwaltung]]),0,1)</f>
        <v>1</v>
      </c>
      <c r="X31">
        <f>IF(RUB_Truth[[#This Row],[zählt]],IF(ISBLANK(RUB_Truth[[#This Row],[dochGefundenGrund]]),RUB_Truth[[#This Row],[Gefunden]],1),"")</f>
        <v>1</v>
      </c>
      <c r="Y31">
        <f>IF(AND(RUB_Truth[[#This Row],[zähltAuto]],ISBLANK(RUB_Truth[[#This Row],[zähltNichtGrund]])),1,0)</f>
        <v>1</v>
      </c>
    </row>
    <row r="32" spans="1:29" x14ac:dyDescent="0.25">
      <c r="A32" t="s">
        <v>264</v>
      </c>
      <c r="B32" t="s">
        <v>1903</v>
      </c>
      <c r="C32" t="s">
        <v>152</v>
      </c>
      <c r="D32" t="s">
        <v>2152</v>
      </c>
      <c r="E32" t="s">
        <v>2157</v>
      </c>
      <c r="F32" t="s">
        <v>2</v>
      </c>
      <c r="G32" t="s">
        <v>2</v>
      </c>
      <c r="H32" t="s">
        <v>1945</v>
      </c>
      <c r="I32" t="s">
        <v>1907</v>
      </c>
      <c r="J32" t="s">
        <v>2158</v>
      </c>
      <c r="K32" t="s">
        <v>2159</v>
      </c>
      <c r="L32" s="1" t="str">
        <f>HYPERLINK(RUB_Truth[[#This Row],[URL]])</f>
        <v>https://vvz.ruhr-uni-bochum.de/campus/all/unit.asp?gguid=0xCD136E04E0C61943997A9A9EFD4CA607&amp;tguid=0x699D25992ED34B6E9889C1D506E44105&amp;lang=de</v>
      </c>
      <c r="M32" t="s">
        <v>1945</v>
      </c>
      <c r="N32" t="s">
        <v>2160</v>
      </c>
      <c r="O32" t="s">
        <v>2</v>
      </c>
      <c r="P32" t="s">
        <v>2161</v>
      </c>
      <c r="Q32" t="s">
        <v>2</v>
      </c>
      <c r="R32" t="s">
        <v>2162</v>
      </c>
      <c r="S32" t="s">
        <v>152</v>
      </c>
      <c r="T32" t="b">
        <f>OR(ISNUMBER(SEARCH("Klinik",RUB_Truth[[#This Row],[Position1]])),ISNUMBER(SEARCH("arzt",RUB_Truth[[#This Row],[Position2]])),ISNUMBER(SEARCH("ärzt",RUB_Truth[[#This Row],[Position2]])))</f>
        <v>0</v>
      </c>
      <c r="U32" t="b">
        <f>OR(ISNUMBER(SEARCH("Verwaltungsange",RUB_Truth[[#This Row],[Position1]])),ISNUMBER(SEARCH("Verw.-Angestellt",RUB_Truth[[#This Row],[Position1]])))</f>
        <v>0</v>
      </c>
      <c r="V32">
        <f>IF(COUNTIF(RUB_Found[Name],RUB_Truth[[#This Row],[Name]])=0,0,1)</f>
        <v>1</v>
      </c>
      <c r="W32">
        <f>IF(OR(RUB_Truth[[#This Row],[inKlinik]],RUB_Truth[[#This Row],[Verwaltung]]),0,1)</f>
        <v>1</v>
      </c>
      <c r="X32">
        <f>IF(RUB_Truth[[#This Row],[zählt]],IF(ISBLANK(RUB_Truth[[#This Row],[dochGefundenGrund]]),RUB_Truth[[#This Row],[Gefunden]],1),"")</f>
        <v>1</v>
      </c>
      <c r="Y32">
        <f>IF(AND(RUB_Truth[[#This Row],[zähltAuto]],ISBLANK(RUB_Truth[[#This Row],[zähltNichtGrund]])),1,0)</f>
        <v>1</v>
      </c>
    </row>
    <row r="33" spans="1:29" x14ac:dyDescent="0.25">
      <c r="A33" t="s">
        <v>280</v>
      </c>
      <c r="B33" t="s">
        <v>1903</v>
      </c>
      <c r="C33" t="s">
        <v>80</v>
      </c>
      <c r="D33" t="s">
        <v>2163</v>
      </c>
      <c r="E33" t="s">
        <v>2164</v>
      </c>
      <c r="F33" t="s">
        <v>2</v>
      </c>
      <c r="G33" t="s">
        <v>2</v>
      </c>
      <c r="H33" t="s">
        <v>2021</v>
      </c>
      <c r="I33" t="s">
        <v>1907</v>
      </c>
      <c r="J33" t="s">
        <v>2022</v>
      </c>
      <c r="K33" t="s">
        <v>2165</v>
      </c>
      <c r="L33" s="1" t="str">
        <f>HYPERLINK(RUB_Truth[[#This Row],[URL]])</f>
        <v>https://vvz.ruhr-uni-bochum.de/campus/all/unit.asp?gguid=0x42969BDBA7BC014AB69B30DF8ECEA02B&amp;tguid=0x699D25992ED34B6E9889C1D506E44105&amp;lang=de</v>
      </c>
      <c r="M33" t="s">
        <v>2021</v>
      </c>
      <c r="N33" t="s">
        <v>2166</v>
      </c>
      <c r="O33" t="s">
        <v>2167</v>
      </c>
      <c r="P33" t="s">
        <v>2168</v>
      </c>
      <c r="Q33" t="s">
        <v>2054</v>
      </c>
      <c r="R33" t="s">
        <v>2169</v>
      </c>
      <c r="S33" t="s">
        <v>80</v>
      </c>
      <c r="T33" t="b">
        <f>OR(ISNUMBER(SEARCH("Klinik",RUB_Truth[[#This Row],[Position1]])),ISNUMBER(SEARCH("arzt",RUB_Truth[[#This Row],[Position2]])),ISNUMBER(SEARCH("ärzt",RUB_Truth[[#This Row],[Position2]])))</f>
        <v>0</v>
      </c>
      <c r="U33" t="b">
        <f>OR(ISNUMBER(SEARCH("Verwaltungsange",RUB_Truth[[#This Row],[Position1]])),ISNUMBER(SEARCH("Verw.-Angestellt",RUB_Truth[[#This Row],[Position1]])))</f>
        <v>0</v>
      </c>
      <c r="V33">
        <f>IF(COUNTIF(RUB_Found[Name],RUB_Truth[[#This Row],[Name]])=0,0,1)</f>
        <v>1</v>
      </c>
      <c r="W33">
        <f>IF(OR(RUB_Truth[[#This Row],[inKlinik]],RUB_Truth[[#This Row],[Verwaltung]]),0,1)</f>
        <v>1</v>
      </c>
      <c r="X33">
        <f>IF(RUB_Truth[[#This Row],[zählt]],IF(ISBLANK(RUB_Truth[[#This Row],[dochGefundenGrund]]),RUB_Truth[[#This Row],[Gefunden]],1),"")</f>
        <v>1</v>
      </c>
      <c r="Y33">
        <f>IF(AND(RUB_Truth[[#This Row],[zähltAuto]],ISBLANK(RUB_Truth[[#This Row],[zähltNichtGrund]])),1,0)</f>
        <v>1</v>
      </c>
    </row>
    <row r="34" spans="1:29" x14ac:dyDescent="0.25">
      <c r="A34" t="s">
        <v>2170</v>
      </c>
      <c r="B34" t="s">
        <v>1903</v>
      </c>
      <c r="C34" t="s">
        <v>2019</v>
      </c>
      <c r="D34" t="s">
        <v>2163</v>
      </c>
      <c r="E34" t="s">
        <v>2171</v>
      </c>
      <c r="F34" t="s">
        <v>2</v>
      </c>
      <c r="G34" t="s">
        <v>2</v>
      </c>
      <c r="H34" t="s">
        <v>2021</v>
      </c>
      <c r="I34" t="s">
        <v>1907</v>
      </c>
      <c r="J34" t="s">
        <v>2172</v>
      </c>
      <c r="K34" t="s">
        <v>2173</v>
      </c>
      <c r="L34" s="1" t="str">
        <f>HYPERLINK(RUB_Truth[[#This Row],[URL]])</f>
        <v>https://vvz.ruhr-uni-bochum.de/campus/all/unit.asp?gguid=0x2D9D45CEC4EA014A9F0805A1D8D785DA&amp;tguid=0x699D25992ED34B6E9889C1D506E44105&amp;lang=de</v>
      </c>
      <c r="M34" t="s">
        <v>2174</v>
      </c>
      <c r="N34" t="s">
        <v>2175</v>
      </c>
      <c r="O34" t="s">
        <v>2176</v>
      </c>
      <c r="P34" t="s">
        <v>2177</v>
      </c>
      <c r="Q34" t="s">
        <v>2</v>
      </c>
      <c r="R34" t="s">
        <v>2</v>
      </c>
      <c r="S34" t="s">
        <v>2019</v>
      </c>
      <c r="T34" t="b">
        <f>OR(ISNUMBER(SEARCH("Klinik",RUB_Truth[[#This Row],[Position1]])),ISNUMBER(SEARCH("arzt",RUB_Truth[[#This Row],[Position2]])),ISNUMBER(SEARCH("ärzt",RUB_Truth[[#This Row],[Position2]])))</f>
        <v>0</v>
      </c>
      <c r="U34" t="b">
        <f>OR(ISNUMBER(SEARCH("Verwaltungsange",RUB_Truth[[#This Row],[Position1]])),ISNUMBER(SEARCH("Verw.-Angestellt",RUB_Truth[[#This Row],[Position1]])))</f>
        <v>0</v>
      </c>
      <c r="V34">
        <f>IF(COUNTIF(RUB_Found[Name],RUB_Truth[[#This Row],[Name]])=0,0,1)</f>
        <v>0</v>
      </c>
      <c r="W34">
        <f>IF(OR(RUB_Truth[[#This Row],[inKlinik]],RUB_Truth[[#This Row],[Verwaltung]]),0,1)</f>
        <v>1</v>
      </c>
      <c r="X34" t="str">
        <f>IF(RUB_Truth[[#This Row],[zählt]],IF(ISBLANK(RUB_Truth[[#This Row],[dochGefundenGrund]]),RUB_Truth[[#This Row],[Gefunden]],1),"")</f>
        <v/>
      </c>
      <c r="Y34">
        <f>IF(AND(RUB_Truth[[#This Row],[zähltAuto]],ISBLANK(RUB_Truth[[#This Row],[zähltNichtGrund]])),1,0)</f>
        <v>0</v>
      </c>
      <c r="Z34" t="s">
        <v>8109</v>
      </c>
    </row>
    <row r="35" spans="1:29" x14ac:dyDescent="0.25">
      <c r="A35" t="s">
        <v>282</v>
      </c>
      <c r="B35" t="s">
        <v>1903</v>
      </c>
      <c r="C35" t="s">
        <v>80</v>
      </c>
      <c r="D35" t="s">
        <v>2178</v>
      </c>
      <c r="E35" t="s">
        <v>2179</v>
      </c>
      <c r="F35" t="s">
        <v>2</v>
      </c>
      <c r="G35" t="s">
        <v>2</v>
      </c>
      <c r="H35" t="s">
        <v>2021</v>
      </c>
      <c r="I35" t="s">
        <v>1907</v>
      </c>
      <c r="J35" t="s">
        <v>2022</v>
      </c>
      <c r="K35" t="s">
        <v>2180</v>
      </c>
      <c r="L35" s="1" t="str">
        <f>HYPERLINK(RUB_Truth[[#This Row],[URL]])</f>
        <v>https://vvz.ruhr-uni-bochum.de/campus/all/unit.asp?gguid=0x35BC7783028FDB41ACF3C8E23B544A1A&amp;tguid=0x699D25992ED34B6E9889C1D506E44105&amp;lang=de</v>
      </c>
      <c r="M35" t="s">
        <v>2021</v>
      </c>
      <c r="N35" t="s">
        <v>2181</v>
      </c>
      <c r="O35" t="s">
        <v>2</v>
      </c>
      <c r="P35" t="s">
        <v>2182</v>
      </c>
      <c r="Q35" t="s">
        <v>2</v>
      </c>
      <c r="R35" t="s">
        <v>2183</v>
      </c>
      <c r="S35" t="s">
        <v>80</v>
      </c>
      <c r="T35" t="b">
        <f>OR(ISNUMBER(SEARCH("Klinik",RUB_Truth[[#This Row],[Position1]])),ISNUMBER(SEARCH("arzt",RUB_Truth[[#This Row],[Position2]])),ISNUMBER(SEARCH("ärzt",RUB_Truth[[#This Row],[Position2]])))</f>
        <v>0</v>
      </c>
      <c r="U35" t="b">
        <f>OR(ISNUMBER(SEARCH("Verwaltungsange",RUB_Truth[[#This Row],[Position1]])),ISNUMBER(SEARCH("Verw.-Angestellt",RUB_Truth[[#This Row],[Position1]])))</f>
        <v>0</v>
      </c>
      <c r="V35">
        <f>IF(COUNTIF(RUB_Found[Name],RUB_Truth[[#This Row],[Name]])=0,0,1)</f>
        <v>1</v>
      </c>
      <c r="W35">
        <f>IF(OR(RUB_Truth[[#This Row],[inKlinik]],RUB_Truth[[#This Row],[Verwaltung]]),0,1)</f>
        <v>1</v>
      </c>
      <c r="X35">
        <f>IF(RUB_Truth[[#This Row],[zählt]],IF(ISBLANK(RUB_Truth[[#This Row],[dochGefundenGrund]]),RUB_Truth[[#This Row],[Gefunden]],1),"")</f>
        <v>1</v>
      </c>
      <c r="Y35">
        <f>IF(AND(RUB_Truth[[#This Row],[zähltAuto]],ISBLANK(RUB_Truth[[#This Row],[zähltNichtGrund]])),1,0)</f>
        <v>1</v>
      </c>
    </row>
    <row r="36" spans="1:29" x14ac:dyDescent="0.25">
      <c r="A36" t="s">
        <v>2184</v>
      </c>
      <c r="B36" t="s">
        <v>1903</v>
      </c>
      <c r="C36" t="s">
        <v>286</v>
      </c>
      <c r="D36" t="s">
        <v>2185</v>
      </c>
      <c r="E36" t="s">
        <v>2186</v>
      </c>
      <c r="F36" t="s">
        <v>2</v>
      </c>
      <c r="G36" t="s">
        <v>2</v>
      </c>
      <c r="H36" t="s">
        <v>2187</v>
      </c>
      <c r="I36" t="s">
        <v>1907</v>
      </c>
      <c r="J36" t="s">
        <v>2188</v>
      </c>
      <c r="K36" t="s">
        <v>2189</v>
      </c>
      <c r="L36" s="1" t="str">
        <f>HYPERLINK(RUB_Truth[[#This Row],[URL]])</f>
        <v>https://vvz.ruhr-uni-bochum.de/campus/all/unit.asp?gguid=0xAB0418A751C1D4479F3057AB75B7EBE1&amp;tguid=0x699D25992ED34B6E9889C1D506E44105&amp;lang=de</v>
      </c>
      <c r="M36" t="s">
        <v>2187</v>
      </c>
      <c r="N36" t="s">
        <v>2</v>
      </c>
      <c r="O36" t="s">
        <v>2</v>
      </c>
      <c r="P36" t="s">
        <v>2190</v>
      </c>
      <c r="Q36" t="s">
        <v>2</v>
      </c>
      <c r="R36" t="s">
        <v>2</v>
      </c>
      <c r="S36" t="s">
        <v>286</v>
      </c>
      <c r="T36" t="b">
        <f>OR(ISNUMBER(SEARCH("Klinik",RUB_Truth[[#This Row],[Position1]])),ISNUMBER(SEARCH("arzt",RUB_Truth[[#This Row],[Position2]])),ISNUMBER(SEARCH("ärzt",RUB_Truth[[#This Row],[Position2]])))</f>
        <v>0</v>
      </c>
      <c r="U36" t="b">
        <f>OR(ISNUMBER(SEARCH("Verwaltungsange",RUB_Truth[[#This Row],[Position1]])),ISNUMBER(SEARCH("Verw.-Angestellt",RUB_Truth[[#This Row],[Position1]])))</f>
        <v>0</v>
      </c>
      <c r="V36">
        <f>IF(COUNTIF(RUB_Found[Name],RUB_Truth[[#This Row],[Name]])=0,0,1)</f>
        <v>0</v>
      </c>
      <c r="W36">
        <f>IF(OR(RUB_Truth[[#This Row],[inKlinik]],RUB_Truth[[#This Row],[Verwaltung]]),0,1)</f>
        <v>1</v>
      </c>
      <c r="X36" t="str">
        <f>IF(RUB_Truth[[#This Row],[zählt]],IF(ISBLANK(RUB_Truth[[#This Row],[dochGefundenGrund]]),RUB_Truth[[#This Row],[Gefunden]],1),"")</f>
        <v/>
      </c>
      <c r="Y36">
        <f>IF(AND(RUB_Truth[[#This Row],[zähltAuto]],ISBLANK(RUB_Truth[[#This Row],[zähltNichtGrund]])),1,0)</f>
        <v>0</v>
      </c>
      <c r="Z36" t="s">
        <v>6508</v>
      </c>
    </row>
    <row r="37" spans="1:29" x14ac:dyDescent="0.25">
      <c r="A37" t="s">
        <v>2191</v>
      </c>
      <c r="B37" t="s">
        <v>1903</v>
      </c>
      <c r="C37" t="s">
        <v>286</v>
      </c>
      <c r="D37" t="s">
        <v>2185</v>
      </c>
      <c r="E37" t="s">
        <v>2192</v>
      </c>
      <c r="F37" t="s">
        <v>2</v>
      </c>
      <c r="G37" t="s">
        <v>2</v>
      </c>
      <c r="H37" t="s">
        <v>1998</v>
      </c>
      <c r="I37" t="s">
        <v>1907</v>
      </c>
      <c r="J37" t="s">
        <v>2193</v>
      </c>
      <c r="K37" t="s">
        <v>2194</v>
      </c>
      <c r="L37" s="1" t="str">
        <f>HYPERLINK(RUB_Truth[[#This Row],[URL]])</f>
        <v>https://vvz.ruhr-uni-bochum.de/campus/all/unit.asp?gguid=0xA06D9621F2CA7E46A719B34051FCD9B0&amp;tguid=0x699D25992ED34B6E9889C1D506E44105&amp;lang=de</v>
      </c>
      <c r="M37" t="s">
        <v>2195</v>
      </c>
      <c r="N37" t="s">
        <v>2196</v>
      </c>
      <c r="O37" t="s">
        <v>2</v>
      </c>
      <c r="P37" t="s">
        <v>2197</v>
      </c>
      <c r="Q37" t="s">
        <v>2</v>
      </c>
      <c r="R37" t="s">
        <v>2</v>
      </c>
      <c r="S37" t="s">
        <v>286</v>
      </c>
      <c r="T37" t="b">
        <f>OR(ISNUMBER(SEARCH("Klinik",RUB_Truth[[#This Row],[Position1]])),ISNUMBER(SEARCH("arzt",RUB_Truth[[#This Row],[Position2]])),ISNUMBER(SEARCH("ärzt",RUB_Truth[[#This Row],[Position2]])))</f>
        <v>1</v>
      </c>
      <c r="U37" t="b">
        <f>OR(ISNUMBER(SEARCH("Verwaltungsange",RUB_Truth[[#This Row],[Position1]])),ISNUMBER(SEARCH("Verw.-Angestellt",RUB_Truth[[#This Row],[Position1]])))</f>
        <v>0</v>
      </c>
      <c r="V37">
        <f>IF(COUNTIF(RUB_Found[Name],RUB_Truth[[#This Row],[Name]])=0,0,1)</f>
        <v>0</v>
      </c>
      <c r="W37">
        <f>IF(OR(RUB_Truth[[#This Row],[inKlinik]],RUB_Truth[[#This Row],[Verwaltung]]),0,1)</f>
        <v>0</v>
      </c>
      <c r="X37" t="str">
        <f>IF(RUB_Truth[[#This Row],[zählt]],IF(ISBLANK(RUB_Truth[[#This Row],[dochGefundenGrund]]),RUB_Truth[[#This Row],[Gefunden]],1),"")</f>
        <v/>
      </c>
      <c r="Y37">
        <f>IF(AND(RUB_Truth[[#This Row],[zähltAuto]],ISBLANK(RUB_Truth[[#This Row],[zähltNichtGrund]])),1,0)</f>
        <v>0</v>
      </c>
    </row>
    <row r="38" spans="1:29" x14ac:dyDescent="0.25">
      <c r="A38" t="s">
        <v>2198</v>
      </c>
      <c r="B38" t="s">
        <v>1903</v>
      </c>
      <c r="C38" t="s">
        <v>2019</v>
      </c>
      <c r="D38" t="s">
        <v>2185</v>
      </c>
      <c r="E38" t="s">
        <v>2199</v>
      </c>
      <c r="F38" t="s">
        <v>2</v>
      </c>
      <c r="G38" t="s">
        <v>2</v>
      </c>
      <c r="H38" t="s">
        <v>2200</v>
      </c>
      <c r="I38" t="s">
        <v>1956</v>
      </c>
      <c r="J38" t="s">
        <v>2201</v>
      </c>
      <c r="K38" t="s">
        <v>2202</v>
      </c>
      <c r="L38" s="1" t="str">
        <f>HYPERLINK(RUB_Truth[[#This Row],[URL]])</f>
        <v>https://vvz.ruhr-uni-bochum.de/campus/all/unit.asp?gguid=0xAE9CB31BE434AC4B9987BFF748CAADFC&amp;tguid=0x699D25992ED34B6E9889C1D506E44105&amp;lang=de</v>
      </c>
      <c r="M38" t="s">
        <v>2203</v>
      </c>
      <c r="N38" t="s">
        <v>2204</v>
      </c>
      <c r="O38" t="s">
        <v>2205</v>
      </c>
      <c r="P38" t="s">
        <v>2206</v>
      </c>
      <c r="Q38" t="s">
        <v>2</v>
      </c>
      <c r="R38" t="s">
        <v>2207</v>
      </c>
      <c r="S38" t="s">
        <v>2019</v>
      </c>
      <c r="T38" t="b">
        <f>OR(ISNUMBER(SEARCH("Klinik",RUB_Truth[[#This Row],[Position1]])),ISNUMBER(SEARCH("arzt",RUB_Truth[[#This Row],[Position2]])),ISNUMBER(SEARCH("ärzt",RUB_Truth[[#This Row],[Position2]])))</f>
        <v>0</v>
      </c>
      <c r="U38" t="b">
        <f>OR(ISNUMBER(SEARCH("Verwaltungsange",RUB_Truth[[#This Row],[Position1]])),ISNUMBER(SEARCH("Verw.-Angestellt",RUB_Truth[[#This Row],[Position1]])))</f>
        <v>0</v>
      </c>
      <c r="V38">
        <f>IF(COUNTIF(RUB_Found[Name],RUB_Truth[[#This Row],[Name]])=0,0,1)</f>
        <v>0</v>
      </c>
      <c r="W38">
        <f>IF(OR(RUB_Truth[[#This Row],[inKlinik]],RUB_Truth[[#This Row],[Verwaltung]]),0,1)</f>
        <v>1</v>
      </c>
      <c r="X38" t="str">
        <f>IF(RUB_Truth[[#This Row],[zählt]],IF(ISBLANK(RUB_Truth[[#This Row],[dochGefundenGrund]]),RUB_Truth[[#This Row],[Gefunden]],1),"")</f>
        <v/>
      </c>
      <c r="Y38">
        <f>IF(AND(RUB_Truth[[#This Row],[zähltAuto]],ISBLANK(RUB_Truth[[#This Row],[zähltNichtGrund]])),1,0)</f>
        <v>0</v>
      </c>
      <c r="Z38" t="s">
        <v>6508</v>
      </c>
    </row>
    <row r="39" spans="1:29" x14ac:dyDescent="0.25">
      <c r="A39" t="s">
        <v>2208</v>
      </c>
      <c r="B39" t="s">
        <v>1903</v>
      </c>
      <c r="C39" t="s">
        <v>1970</v>
      </c>
      <c r="D39" t="s">
        <v>2185</v>
      </c>
      <c r="E39" t="s">
        <v>2209</v>
      </c>
      <c r="F39" t="s">
        <v>2</v>
      </c>
      <c r="G39" t="s">
        <v>2</v>
      </c>
      <c r="H39" t="s">
        <v>1973</v>
      </c>
      <c r="I39" t="s">
        <v>1907</v>
      </c>
      <c r="J39" t="s">
        <v>2210</v>
      </c>
      <c r="K39" t="s">
        <v>2211</v>
      </c>
      <c r="L39" s="1" t="str">
        <f>HYPERLINK(RUB_Truth[[#This Row],[URL]])</f>
        <v>https://vvz.ruhr-uni-bochum.de/campus/all/unit.asp?gguid=0x8C66757400A4A74FA8B39462F8A202F0&amp;tguid=0x699D25992ED34B6E9889C1D506E44105&amp;lang=de</v>
      </c>
      <c r="M39" t="s">
        <v>2195</v>
      </c>
      <c r="N39" t="s">
        <v>2212</v>
      </c>
      <c r="O39" t="s">
        <v>2</v>
      </c>
      <c r="P39" t="s">
        <v>2213</v>
      </c>
      <c r="Q39" t="s">
        <v>2</v>
      </c>
      <c r="R39" t="s">
        <v>2</v>
      </c>
      <c r="S39" t="s">
        <v>1970</v>
      </c>
      <c r="T39" t="b">
        <f>OR(ISNUMBER(SEARCH("Klinik",RUB_Truth[[#This Row],[Position1]])),ISNUMBER(SEARCH("arzt",RUB_Truth[[#This Row],[Position2]])),ISNUMBER(SEARCH("ärzt",RUB_Truth[[#This Row],[Position2]])))</f>
        <v>1</v>
      </c>
      <c r="U39" t="b">
        <f>OR(ISNUMBER(SEARCH("Verwaltungsange",RUB_Truth[[#This Row],[Position1]])),ISNUMBER(SEARCH("Verw.-Angestellt",RUB_Truth[[#This Row],[Position1]])))</f>
        <v>0</v>
      </c>
      <c r="V39">
        <f>IF(COUNTIF(RUB_Found[Name],RUB_Truth[[#This Row],[Name]])=0,0,1)</f>
        <v>0</v>
      </c>
      <c r="W39">
        <f>IF(OR(RUB_Truth[[#This Row],[inKlinik]],RUB_Truth[[#This Row],[Verwaltung]]),0,1)</f>
        <v>0</v>
      </c>
      <c r="X39" t="str">
        <f>IF(RUB_Truth[[#This Row],[zählt]],IF(ISBLANK(RUB_Truth[[#This Row],[dochGefundenGrund]]),RUB_Truth[[#This Row],[Gefunden]],1),"")</f>
        <v/>
      </c>
      <c r="Y39">
        <f>IF(AND(RUB_Truth[[#This Row],[zähltAuto]],ISBLANK(RUB_Truth[[#This Row],[zähltNichtGrund]])),1,0)</f>
        <v>0</v>
      </c>
    </row>
    <row r="40" spans="1:29" x14ac:dyDescent="0.25">
      <c r="A40" t="s">
        <v>306</v>
      </c>
      <c r="B40" t="s">
        <v>2045</v>
      </c>
      <c r="C40" t="s">
        <v>2</v>
      </c>
      <c r="D40" t="s">
        <v>2214</v>
      </c>
      <c r="E40" t="s">
        <v>2215</v>
      </c>
      <c r="F40" t="s">
        <v>2</v>
      </c>
      <c r="G40" t="s">
        <v>2</v>
      </c>
      <c r="H40" t="s">
        <v>2133</v>
      </c>
      <c r="I40" t="s">
        <v>1907</v>
      </c>
      <c r="J40" t="s">
        <v>2216</v>
      </c>
      <c r="K40" t="s">
        <v>2217</v>
      </c>
      <c r="L40" s="1" t="str">
        <f>HYPERLINK(RUB_Truth[[#This Row],[URL]])</f>
        <v>https://vvz.ruhr-uni-bochum.de/campus/all/unit.asp?gguid=0x46E6BE60DFD4364C9EFD28D345A31576&amp;tguid=0x699D25992ED34B6E9889C1D506E44105&amp;lang=de</v>
      </c>
      <c r="M40" t="s">
        <v>2133</v>
      </c>
      <c r="N40" t="s">
        <v>2218</v>
      </c>
      <c r="O40" t="s">
        <v>2</v>
      </c>
      <c r="P40" t="s">
        <v>2219</v>
      </c>
      <c r="Q40" t="s">
        <v>2</v>
      </c>
      <c r="R40" t="s">
        <v>2220</v>
      </c>
      <c r="S40" t="s">
        <v>2</v>
      </c>
      <c r="T40" t="b">
        <f>OR(ISNUMBER(SEARCH("Klinik",RUB_Truth[[#This Row],[Position1]])),ISNUMBER(SEARCH("arzt",RUB_Truth[[#This Row],[Position2]])),ISNUMBER(SEARCH("ärzt",RUB_Truth[[#This Row],[Position2]])))</f>
        <v>0</v>
      </c>
      <c r="U40" t="b">
        <f>OR(ISNUMBER(SEARCH("Verwaltungsange",RUB_Truth[[#This Row],[Position1]])),ISNUMBER(SEARCH("Verw.-Angestellt",RUB_Truth[[#This Row],[Position1]])))</f>
        <v>0</v>
      </c>
      <c r="V40">
        <f>IF(COUNTIF(RUB_Found[Name],RUB_Truth[[#This Row],[Name]])=0,0,1)</f>
        <v>1</v>
      </c>
      <c r="W40">
        <f>IF(OR(RUB_Truth[[#This Row],[inKlinik]],RUB_Truth[[#This Row],[Verwaltung]]),0,1)</f>
        <v>1</v>
      </c>
      <c r="X40">
        <f>IF(RUB_Truth[[#This Row],[zählt]],IF(ISBLANK(RUB_Truth[[#This Row],[dochGefundenGrund]]),RUB_Truth[[#This Row],[Gefunden]],1),"")</f>
        <v>1</v>
      </c>
      <c r="Y40">
        <f>IF(AND(RUB_Truth[[#This Row],[zähltAuto]],ISBLANK(RUB_Truth[[#This Row],[zähltNichtGrund]])),1,0)</f>
        <v>1</v>
      </c>
    </row>
    <row r="41" spans="1:29" x14ac:dyDescent="0.25">
      <c r="A41" t="s">
        <v>2221</v>
      </c>
      <c r="B41" t="s">
        <v>2045</v>
      </c>
      <c r="C41" t="s">
        <v>2</v>
      </c>
      <c r="D41" t="s">
        <v>2214</v>
      </c>
      <c r="E41" t="s">
        <v>2222</v>
      </c>
      <c r="F41" t="s">
        <v>2</v>
      </c>
      <c r="G41" t="s">
        <v>2</v>
      </c>
      <c r="H41" t="s">
        <v>2223</v>
      </c>
      <c r="I41" t="s">
        <v>1956</v>
      </c>
      <c r="J41" t="s">
        <v>2224</v>
      </c>
      <c r="K41" t="s">
        <v>2225</v>
      </c>
      <c r="L41" s="1" t="str">
        <f>HYPERLINK(RUB_Truth[[#This Row],[URL]])</f>
        <v>https://vvz.ruhr-uni-bochum.de/campus/all/unit.asp?gguid=0x4D5D521532104A4B817216F969E753BF&amp;tguid=0x699D25992ED34B6E9889C1D506E44105&amp;lang=de</v>
      </c>
      <c r="M41" t="s">
        <v>2226</v>
      </c>
      <c r="N41" t="s">
        <v>2227</v>
      </c>
      <c r="O41" t="s">
        <v>2228</v>
      </c>
      <c r="P41" t="s">
        <v>2229</v>
      </c>
      <c r="Q41" t="s">
        <v>2</v>
      </c>
      <c r="R41" t="s">
        <v>2230</v>
      </c>
      <c r="S41" t="s">
        <v>2</v>
      </c>
      <c r="T41" t="b">
        <f>OR(ISNUMBER(SEARCH("Klinik",RUB_Truth[[#This Row],[Position1]])),ISNUMBER(SEARCH("arzt",RUB_Truth[[#This Row],[Position2]])),ISNUMBER(SEARCH("ärzt",RUB_Truth[[#This Row],[Position2]])))</f>
        <v>0</v>
      </c>
      <c r="U41" t="b">
        <f>OR(ISNUMBER(SEARCH("Verwaltungsange",RUB_Truth[[#This Row],[Position1]])),ISNUMBER(SEARCH("Verw.-Angestellt",RUB_Truth[[#This Row],[Position1]])))</f>
        <v>1</v>
      </c>
      <c r="V41">
        <f>IF(COUNTIF(RUB_Found[Name],RUB_Truth[[#This Row],[Name]])=0,0,1)</f>
        <v>0</v>
      </c>
      <c r="W41">
        <f>IF(OR(RUB_Truth[[#This Row],[inKlinik]],RUB_Truth[[#This Row],[Verwaltung]]),0,1)</f>
        <v>0</v>
      </c>
      <c r="X41" t="str">
        <f>IF(RUB_Truth[[#This Row],[zählt]],IF(ISBLANK(RUB_Truth[[#This Row],[dochGefundenGrund]]),RUB_Truth[[#This Row],[Gefunden]],1),"")</f>
        <v/>
      </c>
      <c r="Y41">
        <f>IF(AND(RUB_Truth[[#This Row],[zähltAuto]],ISBLANK(RUB_Truth[[#This Row],[zähltNichtGrund]])),1,0)</f>
        <v>0</v>
      </c>
    </row>
    <row r="42" spans="1:29" x14ac:dyDescent="0.25">
      <c r="A42" t="s">
        <v>2231</v>
      </c>
      <c r="B42" t="s">
        <v>1903</v>
      </c>
      <c r="C42" t="s">
        <v>2</v>
      </c>
      <c r="D42" t="s">
        <v>2232</v>
      </c>
      <c r="E42" t="s">
        <v>2233</v>
      </c>
      <c r="F42" t="s">
        <v>2</v>
      </c>
      <c r="G42" t="s">
        <v>2</v>
      </c>
      <c r="H42" t="s">
        <v>1982</v>
      </c>
      <c r="I42" t="s">
        <v>1907</v>
      </c>
      <c r="J42" t="s">
        <v>1983</v>
      </c>
      <c r="K42" t="s">
        <v>1984</v>
      </c>
      <c r="L42" s="1" t="str">
        <f>HYPERLINK(RUB_Truth[[#This Row],[URL]])</f>
        <v>https://vvz.ruhr-uni-bochum.de/campus/all/unit.asp?gguid=0x7786079B50817F499CD3829A1080222C&amp;tguid=0x699D25992ED34B6E9889C1D506E44105&amp;lang=de</v>
      </c>
      <c r="M42" t="s">
        <v>2234</v>
      </c>
      <c r="N42" t="s">
        <v>2235</v>
      </c>
      <c r="O42" t="s">
        <v>2</v>
      </c>
      <c r="P42" t="s">
        <v>2236</v>
      </c>
      <c r="Q42" t="s">
        <v>2</v>
      </c>
      <c r="R42" t="s">
        <v>2</v>
      </c>
      <c r="S42" t="s">
        <v>2</v>
      </c>
      <c r="T42" t="b">
        <f>OR(ISNUMBER(SEARCH("Klinik",RUB_Truth[[#This Row],[Position1]])),ISNUMBER(SEARCH("arzt",RUB_Truth[[#This Row],[Position2]])),ISNUMBER(SEARCH("ärzt",RUB_Truth[[#This Row],[Position2]])))</f>
        <v>1</v>
      </c>
      <c r="U42" t="b">
        <f>OR(ISNUMBER(SEARCH("Verwaltungsange",RUB_Truth[[#This Row],[Position1]])),ISNUMBER(SEARCH("Verw.-Angestellt",RUB_Truth[[#This Row],[Position1]])))</f>
        <v>0</v>
      </c>
      <c r="V42">
        <f>IF(COUNTIF(RUB_Found[Name],RUB_Truth[[#This Row],[Name]])=0,0,1)</f>
        <v>0</v>
      </c>
      <c r="W42">
        <f>IF(OR(RUB_Truth[[#This Row],[inKlinik]],RUB_Truth[[#This Row],[Verwaltung]]),0,1)</f>
        <v>0</v>
      </c>
      <c r="X42" t="str">
        <f>IF(RUB_Truth[[#This Row],[zählt]],IF(ISBLANK(RUB_Truth[[#This Row],[dochGefundenGrund]]),RUB_Truth[[#This Row],[Gefunden]],1),"")</f>
        <v/>
      </c>
      <c r="Y42">
        <f>IF(AND(RUB_Truth[[#This Row],[zähltAuto]],ISBLANK(RUB_Truth[[#This Row],[zähltNichtGrund]])),1,0)</f>
        <v>0</v>
      </c>
    </row>
    <row r="43" spans="1:29" x14ac:dyDescent="0.25">
      <c r="A43" t="s">
        <v>322</v>
      </c>
      <c r="B43" t="s">
        <v>2045</v>
      </c>
      <c r="C43" t="s">
        <v>2</v>
      </c>
      <c r="D43" t="s">
        <v>2237</v>
      </c>
      <c r="E43" t="s">
        <v>2238</v>
      </c>
      <c r="F43" t="s">
        <v>2</v>
      </c>
      <c r="G43" t="s">
        <v>2</v>
      </c>
      <c r="H43" t="s">
        <v>2133</v>
      </c>
      <c r="I43" t="s">
        <v>1907</v>
      </c>
      <c r="J43" t="s">
        <v>2239</v>
      </c>
      <c r="K43" t="s">
        <v>2240</v>
      </c>
      <c r="L43" s="1" t="str">
        <f>HYPERLINK(RUB_Truth[[#This Row],[URL]])</f>
        <v>https://vvz.ruhr-uni-bochum.de/campus/all/unit.asp?gguid=0xC130E498928D9A4B97114C128F93224C&amp;tguid=0x699D25992ED34B6E9889C1D506E44105&amp;lang=de</v>
      </c>
      <c r="M43" t="s">
        <v>2133</v>
      </c>
      <c r="N43" t="s">
        <v>2241</v>
      </c>
      <c r="O43" t="s">
        <v>2</v>
      </c>
      <c r="P43" t="s">
        <v>2242</v>
      </c>
      <c r="Q43" t="s">
        <v>2</v>
      </c>
      <c r="R43" t="s">
        <v>2</v>
      </c>
      <c r="S43" t="s">
        <v>2</v>
      </c>
      <c r="T43" t="b">
        <f>OR(ISNUMBER(SEARCH("Klinik",RUB_Truth[[#This Row],[Position1]])),ISNUMBER(SEARCH("arzt",RUB_Truth[[#This Row],[Position2]])),ISNUMBER(SEARCH("ärzt",RUB_Truth[[#This Row],[Position2]])))</f>
        <v>0</v>
      </c>
      <c r="U43" t="b">
        <f>OR(ISNUMBER(SEARCH("Verwaltungsange",RUB_Truth[[#This Row],[Position1]])),ISNUMBER(SEARCH("Verw.-Angestellt",RUB_Truth[[#This Row],[Position1]])))</f>
        <v>0</v>
      </c>
      <c r="V43">
        <f>IF(COUNTIF(RUB_Found[Name],RUB_Truth[[#This Row],[Name]])=0,0,1)</f>
        <v>1</v>
      </c>
      <c r="W43">
        <f>IF(OR(RUB_Truth[[#This Row],[inKlinik]],RUB_Truth[[#This Row],[Verwaltung]]),0,1)</f>
        <v>1</v>
      </c>
      <c r="X43">
        <f>IF(RUB_Truth[[#This Row],[zählt]],IF(ISBLANK(RUB_Truth[[#This Row],[dochGefundenGrund]]),RUB_Truth[[#This Row],[Gefunden]],1),"")</f>
        <v>1</v>
      </c>
      <c r="Y43">
        <f>IF(AND(RUB_Truth[[#This Row],[zähltAuto]],ISBLANK(RUB_Truth[[#This Row],[zähltNichtGrund]])),1,0)</f>
        <v>1</v>
      </c>
    </row>
    <row r="44" spans="1:29" x14ac:dyDescent="0.25">
      <c r="A44" t="s">
        <v>2243</v>
      </c>
      <c r="B44" t="s">
        <v>2045</v>
      </c>
      <c r="C44" t="s">
        <v>2</v>
      </c>
      <c r="D44" t="s">
        <v>2237</v>
      </c>
      <c r="E44" t="s">
        <v>2244</v>
      </c>
      <c r="F44" t="s">
        <v>2</v>
      </c>
      <c r="G44" t="s">
        <v>2</v>
      </c>
      <c r="H44" t="s">
        <v>2093</v>
      </c>
      <c r="I44" t="s">
        <v>1907</v>
      </c>
      <c r="J44" t="s">
        <v>2245</v>
      </c>
      <c r="K44" t="s">
        <v>2246</v>
      </c>
      <c r="L44" s="1" t="str">
        <f>HYPERLINK(RUB_Truth[[#This Row],[URL]])</f>
        <v>https://vvz.ruhr-uni-bochum.de/campus/all/unit.asp?gguid=0x22007A348D0A2D4F97968F0ACE83709E&amp;tguid=0x699D25992ED34B6E9889C1D506E44105&amp;lang=de</v>
      </c>
      <c r="M44" t="s">
        <v>2</v>
      </c>
      <c r="N44" t="s">
        <v>2247</v>
      </c>
      <c r="O44" t="s">
        <v>2</v>
      </c>
      <c r="P44" t="s">
        <v>2248</v>
      </c>
      <c r="Q44" t="s">
        <v>2</v>
      </c>
      <c r="R44" t="s">
        <v>2</v>
      </c>
      <c r="S44" t="s">
        <v>2</v>
      </c>
      <c r="T44" t="b">
        <f>OR(ISNUMBER(SEARCH("Klinik",RUB_Truth[[#This Row],[Position1]])),ISNUMBER(SEARCH("arzt",RUB_Truth[[#This Row],[Position2]])),ISNUMBER(SEARCH("ärzt",RUB_Truth[[#This Row],[Position2]])))</f>
        <v>0</v>
      </c>
      <c r="U44" t="b">
        <f>OR(ISNUMBER(SEARCH("Verwaltungsange",RUB_Truth[[#This Row],[Position1]])),ISNUMBER(SEARCH("Verw.-Angestellt",RUB_Truth[[#This Row],[Position1]])))</f>
        <v>0</v>
      </c>
      <c r="V44">
        <f>IF(COUNTIF(RUB_Found[Name],RUB_Truth[[#This Row],[Name]])=0,0,1)</f>
        <v>0</v>
      </c>
      <c r="W44">
        <f>IF(OR(RUB_Truth[[#This Row],[inKlinik]],RUB_Truth[[#This Row],[Verwaltung]]),0,1)</f>
        <v>1</v>
      </c>
      <c r="X44" t="str">
        <f>IF(RUB_Truth[[#This Row],[zählt]],IF(ISBLANK(RUB_Truth[[#This Row],[dochGefundenGrund]]),RUB_Truth[[#This Row],[Gefunden]],1),"")</f>
        <v/>
      </c>
      <c r="Y44">
        <f>IF(AND(RUB_Truth[[#This Row],[zähltAuto]],ISBLANK(RUB_Truth[[#This Row],[zähltNichtGrund]])),1,0)</f>
        <v>0</v>
      </c>
      <c r="Z44" t="s">
        <v>8109</v>
      </c>
      <c r="AC44" t="s">
        <v>8422</v>
      </c>
    </row>
    <row r="45" spans="1:29" x14ac:dyDescent="0.25">
      <c r="A45" t="s">
        <v>2249</v>
      </c>
      <c r="B45" t="s">
        <v>1903</v>
      </c>
      <c r="C45" t="s">
        <v>2250</v>
      </c>
      <c r="D45" t="s">
        <v>2251</v>
      </c>
      <c r="E45" t="s">
        <v>2252</v>
      </c>
      <c r="F45" t="s">
        <v>2</v>
      </c>
      <c r="G45" t="s">
        <v>2</v>
      </c>
      <c r="H45" t="s">
        <v>1906</v>
      </c>
      <c r="I45" t="s">
        <v>1907</v>
      </c>
      <c r="J45" t="s">
        <v>2245</v>
      </c>
      <c r="K45" t="s">
        <v>2246</v>
      </c>
      <c r="L45" s="1" t="str">
        <f>HYPERLINK(RUB_Truth[[#This Row],[URL]])</f>
        <v>https://vvz.ruhr-uni-bochum.de/campus/all/unit.asp?gguid=0x22007A348D0A2D4F97968F0ACE83709E&amp;tguid=0x699D25992ED34B6E9889C1D506E44105&amp;lang=de</v>
      </c>
      <c r="M45" t="s">
        <v>2</v>
      </c>
      <c r="N45" t="s">
        <v>2253</v>
      </c>
      <c r="O45" t="s">
        <v>2</v>
      </c>
      <c r="P45" t="s">
        <v>2254</v>
      </c>
      <c r="Q45" t="s">
        <v>2</v>
      </c>
      <c r="R45" t="s">
        <v>2255</v>
      </c>
      <c r="S45" t="s">
        <v>2250</v>
      </c>
      <c r="T45" t="b">
        <f>OR(ISNUMBER(SEARCH("Klinik",RUB_Truth[[#This Row],[Position1]])),ISNUMBER(SEARCH("arzt",RUB_Truth[[#This Row],[Position2]])),ISNUMBER(SEARCH("ärzt",RUB_Truth[[#This Row],[Position2]])))</f>
        <v>0</v>
      </c>
      <c r="U45" t="b">
        <f>OR(ISNUMBER(SEARCH("Verwaltungsange",RUB_Truth[[#This Row],[Position1]])),ISNUMBER(SEARCH("Verw.-Angestellt",RUB_Truth[[#This Row],[Position1]])))</f>
        <v>0</v>
      </c>
      <c r="V45">
        <f>IF(COUNTIF(RUB_Found[Name],RUB_Truth[[#This Row],[Name]])=0,0,1)</f>
        <v>0</v>
      </c>
      <c r="W45">
        <f>IF(OR(RUB_Truth[[#This Row],[inKlinik]],RUB_Truth[[#This Row],[Verwaltung]]),0,1)</f>
        <v>1</v>
      </c>
      <c r="X45" t="str">
        <f>IF(RUB_Truth[[#This Row],[zählt]],IF(ISBLANK(RUB_Truth[[#This Row],[dochGefundenGrund]]),RUB_Truth[[#This Row],[Gefunden]],1),"")</f>
        <v/>
      </c>
      <c r="Y45">
        <f>IF(AND(RUB_Truth[[#This Row],[zähltAuto]],ISBLANK(RUB_Truth[[#This Row],[zähltNichtGrund]])),1,0)</f>
        <v>0</v>
      </c>
      <c r="Z45" t="s">
        <v>8274</v>
      </c>
    </row>
    <row r="46" spans="1:29" x14ac:dyDescent="0.25">
      <c r="A46" t="s">
        <v>327</v>
      </c>
      <c r="B46" t="s">
        <v>1903</v>
      </c>
      <c r="C46" t="s">
        <v>2256</v>
      </c>
      <c r="D46" t="s">
        <v>2251</v>
      </c>
      <c r="E46" t="s">
        <v>2257</v>
      </c>
      <c r="F46" t="s">
        <v>2</v>
      </c>
      <c r="G46" t="s">
        <v>2</v>
      </c>
      <c r="H46" t="s">
        <v>2133</v>
      </c>
      <c r="I46" t="s">
        <v>1907</v>
      </c>
      <c r="J46" t="s">
        <v>2258</v>
      </c>
      <c r="K46" t="s">
        <v>2259</v>
      </c>
      <c r="L46" s="1" t="str">
        <f>HYPERLINK(RUB_Truth[[#This Row],[URL]])</f>
        <v>https://vvz.ruhr-uni-bochum.de/campus/all/unit.asp?gguid=0x454D9144DD6FA14DA81D1C8D7F855D8C&amp;tguid=0x699D25992ED34B6E9889C1D506E44105&amp;lang=de</v>
      </c>
      <c r="M46" t="s">
        <v>1948</v>
      </c>
      <c r="N46" t="s">
        <v>2260</v>
      </c>
      <c r="O46" t="s">
        <v>2261</v>
      </c>
      <c r="P46" t="s">
        <v>2262</v>
      </c>
      <c r="Q46" t="s">
        <v>2</v>
      </c>
      <c r="R46" t="s">
        <v>2263</v>
      </c>
      <c r="S46" t="s">
        <v>2256</v>
      </c>
      <c r="T46" t="b">
        <f>OR(ISNUMBER(SEARCH("Klinik",RUB_Truth[[#This Row],[Position1]])),ISNUMBER(SEARCH("arzt",RUB_Truth[[#This Row],[Position2]])),ISNUMBER(SEARCH("ärzt",RUB_Truth[[#This Row],[Position2]])))</f>
        <v>0</v>
      </c>
      <c r="U46" t="b">
        <f>OR(ISNUMBER(SEARCH("Verwaltungsange",RUB_Truth[[#This Row],[Position1]])),ISNUMBER(SEARCH("Verw.-Angestellt",RUB_Truth[[#This Row],[Position1]])))</f>
        <v>0</v>
      </c>
      <c r="V46">
        <f>IF(COUNTIF(RUB_Found[Name],RUB_Truth[[#This Row],[Name]])=0,0,1)</f>
        <v>1</v>
      </c>
      <c r="W46">
        <f>IF(OR(RUB_Truth[[#This Row],[inKlinik]],RUB_Truth[[#This Row],[Verwaltung]]),0,1)</f>
        <v>1</v>
      </c>
      <c r="X46">
        <f>IF(RUB_Truth[[#This Row],[zählt]],IF(ISBLANK(RUB_Truth[[#This Row],[dochGefundenGrund]]),RUB_Truth[[#This Row],[Gefunden]],1),"")</f>
        <v>1</v>
      </c>
      <c r="Y46">
        <f>IF(AND(RUB_Truth[[#This Row],[zähltAuto]],ISBLANK(RUB_Truth[[#This Row],[zähltNichtGrund]])),1,0)</f>
        <v>1</v>
      </c>
    </row>
    <row r="47" spans="1:29" x14ac:dyDescent="0.25">
      <c r="A47" t="s">
        <v>2264</v>
      </c>
      <c r="B47" t="s">
        <v>1903</v>
      </c>
      <c r="C47" t="s">
        <v>2</v>
      </c>
      <c r="D47" t="s">
        <v>2265</v>
      </c>
      <c r="E47" t="s">
        <v>2266</v>
      </c>
      <c r="F47" t="s">
        <v>2</v>
      </c>
      <c r="G47" t="s">
        <v>2</v>
      </c>
      <c r="H47" t="s">
        <v>1945</v>
      </c>
      <c r="I47" t="s">
        <v>1907</v>
      </c>
      <c r="J47" t="s">
        <v>2267</v>
      </c>
      <c r="K47" t="s">
        <v>2268</v>
      </c>
      <c r="L47" s="1" t="str">
        <f>HYPERLINK(RUB_Truth[[#This Row],[URL]])</f>
        <v>https://vvz.ruhr-uni-bochum.de/campus/all/unit.asp?gguid=0xCC2D8778FE3A4A428C33D5A5C710B894&amp;tguid=0x699D25992ED34B6E9889C1D506E44105&amp;lang=de</v>
      </c>
      <c r="M47" t="s">
        <v>1948</v>
      </c>
      <c r="N47" t="s">
        <v>2269</v>
      </c>
      <c r="O47" t="s">
        <v>2</v>
      </c>
      <c r="P47" t="s">
        <v>2270</v>
      </c>
      <c r="Q47" t="s">
        <v>2271</v>
      </c>
      <c r="R47" t="s">
        <v>2272</v>
      </c>
      <c r="S47" t="s">
        <v>2</v>
      </c>
      <c r="T47" t="b">
        <f>OR(ISNUMBER(SEARCH("Klinik",RUB_Truth[[#This Row],[Position1]])),ISNUMBER(SEARCH("arzt",RUB_Truth[[#This Row],[Position2]])),ISNUMBER(SEARCH("ärzt",RUB_Truth[[#This Row],[Position2]])))</f>
        <v>0</v>
      </c>
      <c r="U47" t="b">
        <f>OR(ISNUMBER(SEARCH("Verwaltungsange",RUB_Truth[[#This Row],[Position1]])),ISNUMBER(SEARCH("Verw.-Angestellt",RUB_Truth[[#This Row],[Position1]])))</f>
        <v>0</v>
      </c>
      <c r="V47">
        <f>IF(COUNTIF(RUB_Found[Name],RUB_Truth[[#This Row],[Name]])=0,0,1)</f>
        <v>0</v>
      </c>
      <c r="W47">
        <f>IF(OR(RUB_Truth[[#This Row],[inKlinik]],RUB_Truth[[#This Row],[Verwaltung]]),0,1)</f>
        <v>1</v>
      </c>
      <c r="X47">
        <f>IF(RUB_Truth[[#This Row],[zählt]],IF(ISBLANK(RUB_Truth[[#This Row],[dochGefundenGrund]]),RUB_Truth[[#This Row],[Gefunden]],1),"")</f>
        <v>0</v>
      </c>
      <c r="Y47">
        <f>IF(AND(RUB_Truth[[#This Row],[zähltAuto]],ISBLANK(RUB_Truth[[#This Row],[zähltNichtGrund]])),1,0)</f>
        <v>1</v>
      </c>
      <c r="AB47" t="s">
        <v>8409</v>
      </c>
      <c r="AC47" t="s">
        <v>8423</v>
      </c>
    </row>
    <row r="48" spans="1:29" x14ac:dyDescent="0.25">
      <c r="A48" t="s">
        <v>2273</v>
      </c>
      <c r="B48" t="s">
        <v>1903</v>
      </c>
      <c r="C48" t="s">
        <v>2</v>
      </c>
      <c r="D48" t="s">
        <v>2274</v>
      </c>
      <c r="E48" t="s">
        <v>2275</v>
      </c>
      <c r="F48" t="s">
        <v>2</v>
      </c>
      <c r="G48" t="s">
        <v>2</v>
      </c>
      <c r="H48" t="s">
        <v>1982</v>
      </c>
      <c r="I48" t="s">
        <v>1907</v>
      </c>
      <c r="J48" t="s">
        <v>2141</v>
      </c>
      <c r="K48" t="s">
        <v>2142</v>
      </c>
      <c r="L48" s="1" t="str">
        <f>HYPERLINK(RUB_Truth[[#This Row],[URL]])</f>
        <v>https://vvz.ruhr-uni-bochum.de/campus/all/unit.asp?gguid=0x5D2540F83C494A4B95E408F36BB2725B&amp;tguid=0x699D25992ED34B6E9889C1D506E44105&amp;lang=de</v>
      </c>
      <c r="M48" t="s">
        <v>2143</v>
      </c>
      <c r="N48" t="s">
        <v>2276</v>
      </c>
      <c r="O48" t="s">
        <v>2</v>
      </c>
      <c r="P48" t="s">
        <v>2277</v>
      </c>
      <c r="Q48" t="s">
        <v>2</v>
      </c>
      <c r="R48" t="s">
        <v>2</v>
      </c>
      <c r="S48" t="s">
        <v>2</v>
      </c>
      <c r="T48" t="b">
        <f>OR(ISNUMBER(SEARCH("Klinik",RUB_Truth[[#This Row],[Position1]])),ISNUMBER(SEARCH("arzt",RUB_Truth[[#This Row],[Position2]])),ISNUMBER(SEARCH("ärzt",RUB_Truth[[#This Row],[Position2]])))</f>
        <v>1</v>
      </c>
      <c r="U48" t="b">
        <f>OR(ISNUMBER(SEARCH("Verwaltungsange",RUB_Truth[[#This Row],[Position1]])),ISNUMBER(SEARCH("Verw.-Angestellt",RUB_Truth[[#This Row],[Position1]])))</f>
        <v>0</v>
      </c>
      <c r="V48">
        <f>IF(COUNTIF(RUB_Found[Name],RUB_Truth[[#This Row],[Name]])=0,0,1)</f>
        <v>0</v>
      </c>
      <c r="W48">
        <f>IF(OR(RUB_Truth[[#This Row],[inKlinik]],RUB_Truth[[#This Row],[Verwaltung]]),0,1)</f>
        <v>0</v>
      </c>
      <c r="X48" t="str">
        <f>IF(RUB_Truth[[#This Row],[zählt]],IF(ISBLANK(RUB_Truth[[#This Row],[dochGefundenGrund]]),RUB_Truth[[#This Row],[Gefunden]],1),"")</f>
        <v/>
      </c>
      <c r="Y48">
        <f>IF(AND(RUB_Truth[[#This Row],[zähltAuto]],ISBLANK(RUB_Truth[[#This Row],[zähltNichtGrund]])),1,0)</f>
        <v>0</v>
      </c>
    </row>
    <row r="49" spans="1:29" x14ac:dyDescent="0.25">
      <c r="A49" t="s">
        <v>2278</v>
      </c>
      <c r="B49" t="s">
        <v>2045</v>
      </c>
      <c r="C49" t="s">
        <v>2</v>
      </c>
      <c r="D49" t="s">
        <v>2279</v>
      </c>
      <c r="E49" t="s">
        <v>2280</v>
      </c>
      <c r="F49" t="s">
        <v>2</v>
      </c>
      <c r="G49" t="s">
        <v>2</v>
      </c>
      <c r="H49" t="s">
        <v>2281</v>
      </c>
      <c r="I49" t="s">
        <v>1907</v>
      </c>
      <c r="J49" t="s">
        <v>2267</v>
      </c>
      <c r="K49" t="s">
        <v>2268</v>
      </c>
      <c r="L49" s="1" t="str">
        <f>HYPERLINK(RUB_Truth[[#This Row],[URL]])</f>
        <v>https://vvz.ruhr-uni-bochum.de/campus/all/unit.asp?gguid=0xCC2D8778FE3A4A428C33D5A5C710B894&amp;tguid=0x699D25992ED34B6E9889C1D506E44105&amp;lang=de</v>
      </c>
      <c r="M49" t="s">
        <v>2281</v>
      </c>
      <c r="N49" t="s">
        <v>2282</v>
      </c>
      <c r="O49" t="s">
        <v>2</v>
      </c>
      <c r="P49" t="s">
        <v>2283</v>
      </c>
      <c r="Q49" t="s">
        <v>2284</v>
      </c>
      <c r="R49" t="s">
        <v>2285</v>
      </c>
      <c r="S49" t="s">
        <v>2</v>
      </c>
      <c r="T49" t="b">
        <f>OR(ISNUMBER(SEARCH("Klinik",RUB_Truth[[#This Row],[Position1]])),ISNUMBER(SEARCH("arzt",RUB_Truth[[#This Row],[Position2]])),ISNUMBER(SEARCH("ärzt",RUB_Truth[[#This Row],[Position2]])))</f>
        <v>0</v>
      </c>
      <c r="U49" t="b">
        <f>OR(ISNUMBER(SEARCH("Verwaltungsange",RUB_Truth[[#This Row],[Position1]])),ISNUMBER(SEARCH("Verw.-Angestellt",RUB_Truth[[#This Row],[Position1]])))</f>
        <v>0</v>
      </c>
      <c r="V49">
        <f>IF(COUNTIF(RUB_Found[Name],RUB_Truth[[#This Row],[Name]])=0,0,1)</f>
        <v>0</v>
      </c>
      <c r="W49">
        <f>IF(OR(RUB_Truth[[#This Row],[inKlinik]],RUB_Truth[[#This Row],[Verwaltung]]),0,1)</f>
        <v>1</v>
      </c>
      <c r="X49" t="str">
        <f>IF(RUB_Truth[[#This Row],[zählt]],IF(ISBLANK(RUB_Truth[[#This Row],[dochGefundenGrund]]),RUB_Truth[[#This Row],[Gefunden]],1),"")</f>
        <v/>
      </c>
      <c r="Y49">
        <f>IF(AND(RUB_Truth[[#This Row],[zähltAuto]],ISBLANK(RUB_Truth[[#This Row],[zähltNichtGrund]])),1,0)</f>
        <v>0</v>
      </c>
      <c r="Z49" t="s">
        <v>8274</v>
      </c>
    </row>
    <row r="50" spans="1:29" x14ac:dyDescent="0.25">
      <c r="A50" t="s">
        <v>2286</v>
      </c>
      <c r="B50" t="s">
        <v>1903</v>
      </c>
      <c r="C50" t="s">
        <v>1674</v>
      </c>
      <c r="D50" t="s">
        <v>2287</v>
      </c>
      <c r="E50" t="s">
        <v>2288</v>
      </c>
      <c r="F50" t="s">
        <v>2</v>
      </c>
      <c r="G50" t="s">
        <v>2</v>
      </c>
      <c r="H50" t="s">
        <v>1906</v>
      </c>
      <c r="I50" t="s">
        <v>1907</v>
      </c>
      <c r="J50" t="s">
        <v>2022</v>
      </c>
      <c r="K50" t="s">
        <v>2289</v>
      </c>
      <c r="L50" s="1" t="str">
        <f>HYPERLINK(RUB_Truth[[#This Row],[URL]])</f>
        <v>https://vvz.ruhr-uni-bochum.de/campus/all/unit.asp?gguid=0x9410261736E96F40B33AC1E72169B48C&amp;tguid=0x699D25992ED34B6E9889C1D506E44105&amp;lang=de</v>
      </c>
      <c r="M50" t="s">
        <v>1906</v>
      </c>
      <c r="N50" t="s">
        <v>2290</v>
      </c>
      <c r="O50" t="s">
        <v>2291</v>
      </c>
      <c r="P50" t="s">
        <v>2292</v>
      </c>
      <c r="Q50" t="s">
        <v>2</v>
      </c>
      <c r="R50" t="s">
        <v>2293</v>
      </c>
      <c r="S50" t="s">
        <v>1674</v>
      </c>
      <c r="T50" t="b">
        <f>OR(ISNUMBER(SEARCH("Klinik",RUB_Truth[[#This Row],[Position1]])),ISNUMBER(SEARCH("arzt",RUB_Truth[[#This Row],[Position2]])),ISNUMBER(SEARCH("ärzt",RUB_Truth[[#This Row],[Position2]])))</f>
        <v>0</v>
      </c>
      <c r="U50" t="b">
        <f>OR(ISNUMBER(SEARCH("Verwaltungsange",RUB_Truth[[#This Row],[Position1]])),ISNUMBER(SEARCH("Verw.-Angestellt",RUB_Truth[[#This Row],[Position1]])))</f>
        <v>0</v>
      </c>
      <c r="V50">
        <f>IF(COUNTIF(RUB_Found[Name],RUB_Truth[[#This Row],[Name]])=0,0,1)</f>
        <v>0</v>
      </c>
      <c r="W50">
        <f>IF(OR(RUB_Truth[[#This Row],[inKlinik]],RUB_Truth[[#This Row],[Verwaltung]]),0,1)</f>
        <v>1</v>
      </c>
      <c r="X50">
        <f>IF(RUB_Truth[[#This Row],[zählt]],IF(ISBLANK(RUB_Truth[[#This Row],[dochGefundenGrund]]),RUB_Truth[[#This Row],[Gefunden]],1),"")</f>
        <v>0</v>
      </c>
      <c r="Y50">
        <f>IF(AND(RUB_Truth[[#This Row],[zähltAuto]],ISBLANK(RUB_Truth[[#This Row],[zähltNichtGrund]])),1,0)</f>
        <v>1</v>
      </c>
      <c r="AB50" t="s">
        <v>8409</v>
      </c>
      <c r="AC50" t="s">
        <v>8424</v>
      </c>
    </row>
    <row r="51" spans="1:29" x14ac:dyDescent="0.25">
      <c r="A51" t="s">
        <v>2294</v>
      </c>
      <c r="B51" t="s">
        <v>1903</v>
      </c>
      <c r="C51" t="s">
        <v>513</v>
      </c>
      <c r="D51" t="s">
        <v>2287</v>
      </c>
      <c r="E51" t="s">
        <v>2295</v>
      </c>
      <c r="F51" t="s">
        <v>2</v>
      </c>
      <c r="G51" t="s">
        <v>2</v>
      </c>
      <c r="H51" t="s">
        <v>1906</v>
      </c>
      <c r="I51" t="s">
        <v>1907</v>
      </c>
      <c r="J51" t="s">
        <v>2296</v>
      </c>
      <c r="K51" t="s">
        <v>2297</v>
      </c>
      <c r="L51" s="1" t="str">
        <f>HYPERLINK(RUB_Truth[[#This Row],[URL]])</f>
        <v>https://vvz.ruhr-uni-bochum.de/campus/all/unit.asp?gguid=0x233E1220D5511D489DE985455425824C&amp;tguid=0x699D25992ED34B6E9889C1D506E44105&amp;lang=de</v>
      </c>
      <c r="M51" t="s">
        <v>1906</v>
      </c>
      <c r="N51" t="s">
        <v>2298</v>
      </c>
      <c r="O51" t="s">
        <v>2299</v>
      </c>
      <c r="P51" t="s">
        <v>2300</v>
      </c>
      <c r="Q51" t="s">
        <v>2</v>
      </c>
      <c r="R51" t="s">
        <v>2</v>
      </c>
      <c r="S51" t="s">
        <v>513</v>
      </c>
      <c r="T51" t="b">
        <f>OR(ISNUMBER(SEARCH("Klinik",RUB_Truth[[#This Row],[Position1]])),ISNUMBER(SEARCH("arzt",RUB_Truth[[#This Row],[Position2]])),ISNUMBER(SEARCH("ärzt",RUB_Truth[[#This Row],[Position2]])))</f>
        <v>0</v>
      </c>
      <c r="U51" t="b">
        <f>OR(ISNUMBER(SEARCH("Verwaltungsange",RUB_Truth[[#This Row],[Position1]])),ISNUMBER(SEARCH("Verw.-Angestellt",RUB_Truth[[#This Row],[Position1]])))</f>
        <v>0</v>
      </c>
      <c r="V51">
        <f>IF(COUNTIF(RUB_Found[Name],RUB_Truth[[#This Row],[Name]])=0,0,1)</f>
        <v>0</v>
      </c>
      <c r="W51">
        <f>IF(OR(RUB_Truth[[#This Row],[inKlinik]],RUB_Truth[[#This Row],[Verwaltung]]),0,1)</f>
        <v>1</v>
      </c>
      <c r="X51" t="str">
        <f>IF(RUB_Truth[[#This Row],[zählt]],IF(ISBLANK(RUB_Truth[[#This Row],[dochGefundenGrund]]),RUB_Truth[[#This Row],[Gefunden]],1),"")</f>
        <v/>
      </c>
      <c r="Y51">
        <f>IF(AND(RUB_Truth[[#This Row],[zähltAuto]],ISBLANK(RUB_Truth[[#This Row],[zähltNichtGrund]])),1,0)</f>
        <v>0</v>
      </c>
      <c r="Z51" t="s">
        <v>8296</v>
      </c>
    </row>
    <row r="52" spans="1:29" x14ac:dyDescent="0.25">
      <c r="A52" t="s">
        <v>344</v>
      </c>
      <c r="B52" t="s">
        <v>1903</v>
      </c>
      <c r="C52" t="s">
        <v>152</v>
      </c>
      <c r="D52" t="s">
        <v>2287</v>
      </c>
      <c r="E52" t="s">
        <v>2301</v>
      </c>
      <c r="F52" t="s">
        <v>2</v>
      </c>
      <c r="G52" t="s">
        <v>2</v>
      </c>
      <c r="H52" t="s">
        <v>1945</v>
      </c>
      <c r="I52" t="s">
        <v>1907</v>
      </c>
      <c r="J52" t="s">
        <v>2302</v>
      </c>
      <c r="K52" t="s">
        <v>2303</v>
      </c>
      <c r="L52" s="1" t="str">
        <f>HYPERLINK(RUB_Truth[[#This Row],[URL]])</f>
        <v>https://vvz.ruhr-uni-bochum.de/campus/all/unit.asp?gguid=0xFD63CD1FD2FE420FA0E1349DFA247199&amp;tguid=0x699D25992ED34B6E9889C1D506E44105&amp;lang=de</v>
      </c>
      <c r="M52" t="s">
        <v>1945</v>
      </c>
      <c r="N52" t="s">
        <v>2304</v>
      </c>
      <c r="O52" t="s">
        <v>2</v>
      </c>
      <c r="P52" t="s">
        <v>2305</v>
      </c>
      <c r="Q52" t="s">
        <v>2</v>
      </c>
      <c r="R52" t="s">
        <v>2306</v>
      </c>
      <c r="S52" t="s">
        <v>152</v>
      </c>
      <c r="T52" t="b">
        <f>OR(ISNUMBER(SEARCH("Klinik",RUB_Truth[[#This Row],[Position1]])),ISNUMBER(SEARCH("arzt",RUB_Truth[[#This Row],[Position2]])),ISNUMBER(SEARCH("ärzt",RUB_Truth[[#This Row],[Position2]])))</f>
        <v>0</v>
      </c>
      <c r="U52" t="b">
        <f>OR(ISNUMBER(SEARCH("Verwaltungsange",RUB_Truth[[#This Row],[Position1]])),ISNUMBER(SEARCH("Verw.-Angestellt",RUB_Truth[[#This Row],[Position1]])))</f>
        <v>0</v>
      </c>
      <c r="V52">
        <f>IF(COUNTIF(RUB_Found[Name],RUB_Truth[[#This Row],[Name]])=0,0,1)</f>
        <v>1</v>
      </c>
      <c r="W52">
        <f>IF(OR(RUB_Truth[[#This Row],[inKlinik]],RUB_Truth[[#This Row],[Verwaltung]]),0,1)</f>
        <v>1</v>
      </c>
      <c r="X52">
        <f>IF(RUB_Truth[[#This Row],[zählt]],IF(ISBLANK(RUB_Truth[[#This Row],[dochGefundenGrund]]),RUB_Truth[[#This Row],[Gefunden]],1),"")</f>
        <v>1</v>
      </c>
      <c r="Y52">
        <f>IF(AND(RUB_Truth[[#This Row],[zähltAuto]],ISBLANK(RUB_Truth[[#This Row],[zähltNichtGrund]])),1,0)</f>
        <v>1</v>
      </c>
    </row>
    <row r="53" spans="1:29" x14ac:dyDescent="0.25">
      <c r="A53" t="s">
        <v>355</v>
      </c>
      <c r="B53" t="s">
        <v>1903</v>
      </c>
      <c r="C53" t="s">
        <v>80</v>
      </c>
      <c r="D53" t="s">
        <v>2287</v>
      </c>
      <c r="E53" t="s">
        <v>2307</v>
      </c>
      <c r="F53" t="s">
        <v>2</v>
      </c>
      <c r="G53" t="s">
        <v>2</v>
      </c>
      <c r="H53" t="s">
        <v>2021</v>
      </c>
      <c r="I53" t="s">
        <v>1907</v>
      </c>
      <c r="J53" t="s">
        <v>2308</v>
      </c>
      <c r="K53" t="s">
        <v>2309</v>
      </c>
      <c r="L53" s="1" t="str">
        <f>HYPERLINK(RUB_Truth[[#This Row],[URL]])</f>
        <v>https://vvz.ruhr-uni-bochum.de/campus/all/unit.asp?gguid=0x1A13247740C0E342A85FB46BCCB9DADA&amp;tguid=0x699D25992ED34B6E9889C1D506E44105&amp;lang=de</v>
      </c>
      <c r="M53" t="s">
        <v>2021</v>
      </c>
      <c r="N53" t="s">
        <v>2310</v>
      </c>
      <c r="O53" t="s">
        <v>2311</v>
      </c>
      <c r="P53" t="s">
        <v>2312</v>
      </c>
      <c r="Q53" t="s">
        <v>2</v>
      </c>
      <c r="R53" t="s">
        <v>2313</v>
      </c>
      <c r="S53" t="s">
        <v>80</v>
      </c>
      <c r="T53" t="b">
        <f>OR(ISNUMBER(SEARCH("Klinik",RUB_Truth[[#This Row],[Position1]])),ISNUMBER(SEARCH("arzt",RUB_Truth[[#This Row],[Position2]])),ISNUMBER(SEARCH("ärzt",RUB_Truth[[#This Row],[Position2]])))</f>
        <v>0</v>
      </c>
      <c r="U53" t="b">
        <f>OR(ISNUMBER(SEARCH("Verwaltungsange",RUB_Truth[[#This Row],[Position1]])),ISNUMBER(SEARCH("Verw.-Angestellt",RUB_Truth[[#This Row],[Position1]])))</f>
        <v>0</v>
      </c>
      <c r="V53">
        <f>IF(COUNTIF(RUB_Found[Name],RUB_Truth[[#This Row],[Name]])=0,0,1)</f>
        <v>1</v>
      </c>
      <c r="W53">
        <f>IF(OR(RUB_Truth[[#This Row],[inKlinik]],RUB_Truth[[#This Row],[Verwaltung]]),0,1)</f>
        <v>1</v>
      </c>
      <c r="X53">
        <f>IF(RUB_Truth[[#This Row],[zählt]],IF(ISBLANK(RUB_Truth[[#This Row],[dochGefundenGrund]]),RUB_Truth[[#This Row],[Gefunden]],1),"")</f>
        <v>1</v>
      </c>
      <c r="Y53">
        <f>IF(AND(RUB_Truth[[#This Row],[zähltAuto]],ISBLANK(RUB_Truth[[#This Row],[zähltNichtGrund]])),1,0)</f>
        <v>1</v>
      </c>
    </row>
    <row r="54" spans="1:29" x14ac:dyDescent="0.25">
      <c r="A54" t="s">
        <v>2314</v>
      </c>
      <c r="B54" t="s">
        <v>1903</v>
      </c>
      <c r="C54" t="s">
        <v>0</v>
      </c>
      <c r="D54" t="s">
        <v>2287</v>
      </c>
      <c r="E54" t="s">
        <v>2315</v>
      </c>
      <c r="F54" t="s">
        <v>2</v>
      </c>
      <c r="G54" t="s">
        <v>2</v>
      </c>
      <c r="H54" t="s">
        <v>1917</v>
      </c>
      <c r="I54" t="s">
        <v>1907</v>
      </c>
      <c r="J54" t="s">
        <v>2316</v>
      </c>
      <c r="K54" t="s">
        <v>2317</v>
      </c>
      <c r="L54" s="1" t="str">
        <f>HYPERLINK(RUB_Truth[[#This Row],[URL]])</f>
        <v>https://vvz.ruhr-uni-bochum.de/campus/all/unit.asp?gguid=0xF38C7E62C8B12B43B803638377D2A6DF&amp;tguid=0x699D25992ED34B6E9889C1D506E44105&amp;lang=de</v>
      </c>
      <c r="M54" t="s">
        <v>1917</v>
      </c>
      <c r="N54" t="s">
        <v>2</v>
      </c>
      <c r="O54" t="s">
        <v>2</v>
      </c>
      <c r="P54" t="s">
        <v>2318</v>
      </c>
      <c r="Q54" t="s">
        <v>2</v>
      </c>
      <c r="R54" t="s">
        <v>2</v>
      </c>
      <c r="S54" t="s">
        <v>0</v>
      </c>
      <c r="T54" t="b">
        <f>OR(ISNUMBER(SEARCH("Klinik",RUB_Truth[[#This Row],[Position1]])),ISNUMBER(SEARCH("arzt",RUB_Truth[[#This Row],[Position2]])),ISNUMBER(SEARCH("ärzt",RUB_Truth[[#This Row],[Position2]])))</f>
        <v>0</v>
      </c>
      <c r="U54" t="b">
        <f>OR(ISNUMBER(SEARCH("Verwaltungsange",RUB_Truth[[#This Row],[Position1]])),ISNUMBER(SEARCH("Verw.-Angestellt",RUB_Truth[[#This Row],[Position1]])))</f>
        <v>0</v>
      </c>
      <c r="V54">
        <f>IF(COUNTIF(RUB_Found[Name],RUB_Truth[[#This Row],[Name]])=0,0,1)</f>
        <v>0</v>
      </c>
      <c r="W54">
        <f>IF(OR(RUB_Truth[[#This Row],[inKlinik]],RUB_Truth[[#This Row],[Verwaltung]]),0,1)</f>
        <v>1</v>
      </c>
      <c r="X54" t="str">
        <f>IF(RUB_Truth[[#This Row],[zählt]],IF(ISBLANK(RUB_Truth[[#This Row],[dochGefundenGrund]]),RUB_Truth[[#This Row],[Gefunden]],1),"")</f>
        <v/>
      </c>
      <c r="Y54">
        <f>IF(AND(RUB_Truth[[#This Row],[zähltAuto]],ISBLANK(RUB_Truth[[#This Row],[zähltNichtGrund]])),1,0)</f>
        <v>0</v>
      </c>
      <c r="Z54" t="s">
        <v>8109</v>
      </c>
      <c r="AC54" t="s">
        <v>8425</v>
      </c>
    </row>
    <row r="55" spans="1:29" x14ac:dyDescent="0.25">
      <c r="A55" t="s">
        <v>2319</v>
      </c>
      <c r="B55" t="s">
        <v>1903</v>
      </c>
      <c r="C55" t="s">
        <v>2019</v>
      </c>
      <c r="D55" t="s">
        <v>2287</v>
      </c>
      <c r="E55" t="s">
        <v>2320</v>
      </c>
      <c r="F55" t="s">
        <v>2</v>
      </c>
      <c r="G55" t="s">
        <v>2</v>
      </c>
      <c r="H55" t="s">
        <v>2</v>
      </c>
      <c r="I55" t="s">
        <v>1907</v>
      </c>
      <c r="J55" t="s">
        <v>2022</v>
      </c>
      <c r="K55" t="s">
        <v>2321</v>
      </c>
      <c r="L55" s="1" t="str">
        <f>HYPERLINK(RUB_Truth[[#This Row],[URL]])</f>
        <v>https://vvz.ruhr-uni-bochum.de/campus/all/unit.asp?gguid=0xC1F3A1CFB5364A0489541705AF5BE2C4&amp;tguid=0x699D25992ED34B6E9889C1D506E44105&amp;lang=de</v>
      </c>
      <c r="M55" t="s">
        <v>2008</v>
      </c>
      <c r="N55" t="s">
        <v>2322</v>
      </c>
      <c r="O55" t="s">
        <v>2323</v>
      </c>
      <c r="P55" t="s">
        <v>2324</v>
      </c>
      <c r="Q55" t="s">
        <v>2</v>
      </c>
      <c r="R55" t="s">
        <v>2325</v>
      </c>
      <c r="S55" t="s">
        <v>2019</v>
      </c>
      <c r="T55" t="b">
        <f>OR(ISNUMBER(SEARCH("Klinik",RUB_Truth[[#This Row],[Position1]])),ISNUMBER(SEARCH("arzt",RUB_Truth[[#This Row],[Position2]])),ISNUMBER(SEARCH("ärzt",RUB_Truth[[#This Row],[Position2]])))</f>
        <v>0</v>
      </c>
      <c r="U55" t="b">
        <f>OR(ISNUMBER(SEARCH("Verwaltungsange",RUB_Truth[[#This Row],[Position1]])),ISNUMBER(SEARCH("Verw.-Angestellt",RUB_Truth[[#This Row],[Position1]])))</f>
        <v>0</v>
      </c>
      <c r="V55">
        <f>IF(COUNTIF(RUB_Found[Name],RUB_Truth[[#This Row],[Name]])=0,0,1)</f>
        <v>0</v>
      </c>
      <c r="W55">
        <f>IF(OR(RUB_Truth[[#This Row],[inKlinik]],RUB_Truth[[#This Row],[Verwaltung]]),0,1)</f>
        <v>1</v>
      </c>
      <c r="X55">
        <f>IF(RUB_Truth[[#This Row],[zählt]],IF(ISBLANK(RUB_Truth[[#This Row],[dochGefundenGrund]]),RUB_Truth[[#This Row],[Gefunden]],1),"")</f>
        <v>0</v>
      </c>
      <c r="Y55">
        <f>IF(AND(RUB_Truth[[#This Row],[zähltAuto]],ISBLANK(RUB_Truth[[#This Row],[zähltNichtGrund]])),1,0)</f>
        <v>1</v>
      </c>
      <c r="AB55" t="s">
        <v>8427</v>
      </c>
      <c r="AC55" t="s">
        <v>8426</v>
      </c>
    </row>
    <row r="56" spans="1:29" x14ac:dyDescent="0.25">
      <c r="A56" t="s">
        <v>2326</v>
      </c>
      <c r="B56" t="s">
        <v>1903</v>
      </c>
      <c r="C56" t="s">
        <v>80</v>
      </c>
      <c r="D56" t="s">
        <v>2287</v>
      </c>
      <c r="E56" t="s">
        <v>2327</v>
      </c>
      <c r="F56" t="s">
        <v>2</v>
      </c>
      <c r="G56" t="s">
        <v>2</v>
      </c>
      <c r="H56" t="s">
        <v>2021</v>
      </c>
      <c r="I56" t="s">
        <v>1907</v>
      </c>
      <c r="J56" t="s">
        <v>2022</v>
      </c>
      <c r="K56" t="s">
        <v>2180</v>
      </c>
      <c r="L56" s="1" t="str">
        <f>HYPERLINK(RUB_Truth[[#This Row],[URL]])</f>
        <v>https://vvz.ruhr-uni-bochum.de/campus/all/unit.asp?gguid=0x35BC7783028FDB41ACF3C8E23B544A1A&amp;tguid=0x699D25992ED34B6E9889C1D506E44105&amp;lang=de</v>
      </c>
      <c r="M56" t="s">
        <v>2021</v>
      </c>
      <c r="N56" t="s">
        <v>2328</v>
      </c>
      <c r="O56" t="s">
        <v>2</v>
      </c>
      <c r="P56" t="s">
        <v>2329</v>
      </c>
      <c r="Q56" t="s">
        <v>2</v>
      </c>
      <c r="R56" t="s">
        <v>2330</v>
      </c>
      <c r="S56" t="s">
        <v>80</v>
      </c>
      <c r="T56" t="b">
        <f>OR(ISNUMBER(SEARCH("Klinik",RUB_Truth[[#This Row],[Position1]])),ISNUMBER(SEARCH("arzt",RUB_Truth[[#This Row],[Position2]])),ISNUMBER(SEARCH("ärzt",RUB_Truth[[#This Row],[Position2]])))</f>
        <v>0</v>
      </c>
      <c r="U56" t="b">
        <f>OR(ISNUMBER(SEARCH("Verwaltungsange",RUB_Truth[[#This Row],[Position1]])),ISNUMBER(SEARCH("Verw.-Angestellt",RUB_Truth[[#This Row],[Position1]])))</f>
        <v>0</v>
      </c>
      <c r="V56">
        <f>IF(COUNTIF(RUB_Found[Name],RUB_Truth[[#This Row],[Name]])=0,0,1)</f>
        <v>0</v>
      </c>
      <c r="W56">
        <f>IF(OR(RUB_Truth[[#This Row],[inKlinik]],RUB_Truth[[#This Row],[Verwaltung]]),0,1)</f>
        <v>1</v>
      </c>
      <c r="X56">
        <f>IF(RUB_Truth[[#This Row],[zählt]],IF(ISBLANK(RUB_Truth[[#This Row],[dochGefundenGrund]]),RUB_Truth[[#This Row],[Gefunden]],1),"")</f>
        <v>0</v>
      </c>
      <c r="Y56">
        <f>IF(AND(RUB_Truth[[#This Row],[zähltAuto]],ISBLANK(RUB_Truth[[#This Row],[zähltNichtGrund]])),1,0)</f>
        <v>1</v>
      </c>
      <c r="AB56" t="s">
        <v>8295</v>
      </c>
      <c r="AC56" s="19" t="s">
        <v>8428</v>
      </c>
    </row>
    <row r="57" spans="1:29" x14ac:dyDescent="0.25">
      <c r="A57" t="s">
        <v>406</v>
      </c>
      <c r="B57" t="s">
        <v>1903</v>
      </c>
      <c r="C57" t="s">
        <v>80</v>
      </c>
      <c r="D57" t="s">
        <v>2287</v>
      </c>
      <c r="E57" t="s">
        <v>2331</v>
      </c>
      <c r="F57" t="s">
        <v>2</v>
      </c>
      <c r="G57" t="s">
        <v>2</v>
      </c>
      <c r="H57" t="s">
        <v>2021</v>
      </c>
      <c r="I57" t="s">
        <v>1907</v>
      </c>
      <c r="J57" t="s">
        <v>2332</v>
      </c>
      <c r="K57" t="s">
        <v>2333</v>
      </c>
      <c r="L57" s="1" t="str">
        <f>HYPERLINK(RUB_Truth[[#This Row],[URL]])</f>
        <v>https://vvz.ruhr-uni-bochum.de/campus/all/unit.asp?gguid=0x73E51306D0E3254782D87BA76EA6A6AD&amp;tguid=0x699D25992ED34B6E9889C1D506E44105&amp;lang=de</v>
      </c>
      <c r="M57" t="s">
        <v>2021</v>
      </c>
      <c r="N57" t="s">
        <v>2334</v>
      </c>
      <c r="O57" t="s">
        <v>2</v>
      </c>
      <c r="P57" t="s">
        <v>2335</v>
      </c>
      <c r="Q57" t="s">
        <v>2</v>
      </c>
      <c r="R57" t="s">
        <v>2336</v>
      </c>
      <c r="S57" t="s">
        <v>80</v>
      </c>
      <c r="T57" t="b">
        <f>OR(ISNUMBER(SEARCH("Klinik",RUB_Truth[[#This Row],[Position1]])),ISNUMBER(SEARCH("arzt",RUB_Truth[[#This Row],[Position2]])),ISNUMBER(SEARCH("ärzt",RUB_Truth[[#This Row],[Position2]])))</f>
        <v>0</v>
      </c>
      <c r="U57" t="b">
        <f>OR(ISNUMBER(SEARCH("Verwaltungsange",RUB_Truth[[#This Row],[Position1]])),ISNUMBER(SEARCH("Verw.-Angestellt",RUB_Truth[[#This Row],[Position1]])))</f>
        <v>0</v>
      </c>
      <c r="V57">
        <f>IF(COUNTIF(RUB_Found[Name],RUB_Truth[[#This Row],[Name]])=0,0,1)</f>
        <v>1</v>
      </c>
      <c r="W57">
        <f>IF(OR(RUB_Truth[[#This Row],[inKlinik]],RUB_Truth[[#This Row],[Verwaltung]]),0,1)</f>
        <v>1</v>
      </c>
      <c r="X57">
        <f>IF(RUB_Truth[[#This Row],[zählt]],IF(ISBLANK(RUB_Truth[[#This Row],[dochGefundenGrund]]),RUB_Truth[[#This Row],[Gefunden]],1),"")</f>
        <v>1</v>
      </c>
      <c r="Y57">
        <f>IF(AND(RUB_Truth[[#This Row],[zähltAuto]],ISBLANK(RUB_Truth[[#This Row],[zähltNichtGrund]])),1,0)</f>
        <v>1</v>
      </c>
    </row>
    <row r="58" spans="1:29" x14ac:dyDescent="0.25">
      <c r="A58" t="s">
        <v>412</v>
      </c>
      <c r="B58" t="s">
        <v>1903</v>
      </c>
      <c r="C58" t="s">
        <v>2</v>
      </c>
      <c r="D58" t="s">
        <v>2287</v>
      </c>
      <c r="E58" t="s">
        <v>2337</v>
      </c>
      <c r="F58" t="s">
        <v>2</v>
      </c>
      <c r="G58" t="s">
        <v>2</v>
      </c>
      <c r="H58" t="s">
        <v>1945</v>
      </c>
      <c r="I58" t="s">
        <v>1907</v>
      </c>
      <c r="J58" t="s">
        <v>2338</v>
      </c>
      <c r="K58" t="s">
        <v>2339</v>
      </c>
      <c r="L58" s="1" t="str">
        <f>HYPERLINK(RUB_Truth[[#This Row],[URL]])</f>
        <v>https://vvz.ruhr-uni-bochum.de/campus/all/unit.asp?gguid=0x1398D65BF64DAB4DA3F84D07E08580A6&amp;tguid=0x699D25992ED34B6E9889C1D506E44105&amp;lang=de</v>
      </c>
      <c r="M58" t="s">
        <v>1948</v>
      </c>
      <c r="N58" t="s">
        <v>2340</v>
      </c>
      <c r="O58" t="s">
        <v>2</v>
      </c>
      <c r="P58" t="s">
        <v>2341</v>
      </c>
      <c r="Q58" t="s">
        <v>2</v>
      </c>
      <c r="R58" t="s">
        <v>2342</v>
      </c>
      <c r="S58" t="s">
        <v>2</v>
      </c>
      <c r="T58" t="b">
        <f>OR(ISNUMBER(SEARCH("Klinik",RUB_Truth[[#This Row],[Position1]])),ISNUMBER(SEARCH("arzt",RUB_Truth[[#This Row],[Position2]])),ISNUMBER(SEARCH("ärzt",RUB_Truth[[#This Row],[Position2]])))</f>
        <v>0</v>
      </c>
      <c r="U58" t="b">
        <f>OR(ISNUMBER(SEARCH("Verwaltungsange",RUB_Truth[[#This Row],[Position1]])),ISNUMBER(SEARCH("Verw.-Angestellt",RUB_Truth[[#This Row],[Position1]])))</f>
        <v>0</v>
      </c>
      <c r="V58">
        <f>IF(COUNTIF(RUB_Found[Name],RUB_Truth[[#This Row],[Name]])=0,0,1)</f>
        <v>1</v>
      </c>
      <c r="W58">
        <f>IF(OR(RUB_Truth[[#This Row],[inKlinik]],RUB_Truth[[#This Row],[Verwaltung]]),0,1)</f>
        <v>1</v>
      </c>
      <c r="X58">
        <f>IF(RUB_Truth[[#This Row],[zählt]],IF(ISBLANK(RUB_Truth[[#This Row],[dochGefundenGrund]]),RUB_Truth[[#This Row],[Gefunden]],1),"")</f>
        <v>1</v>
      </c>
      <c r="Y58">
        <f>IF(AND(RUB_Truth[[#This Row],[zähltAuto]],ISBLANK(RUB_Truth[[#This Row],[zähltNichtGrund]])),1,0)</f>
        <v>1</v>
      </c>
    </row>
    <row r="59" spans="1:29" x14ac:dyDescent="0.25">
      <c r="A59" t="s">
        <v>420</v>
      </c>
      <c r="B59" t="s">
        <v>1903</v>
      </c>
      <c r="C59" t="s">
        <v>152</v>
      </c>
      <c r="D59" t="s">
        <v>2287</v>
      </c>
      <c r="E59" t="s">
        <v>2343</v>
      </c>
      <c r="F59" t="s">
        <v>2</v>
      </c>
      <c r="G59" t="s">
        <v>2</v>
      </c>
      <c r="H59" t="s">
        <v>1945</v>
      </c>
      <c r="I59" t="s">
        <v>1956</v>
      </c>
      <c r="J59" t="s">
        <v>2344</v>
      </c>
      <c r="K59" t="s">
        <v>2345</v>
      </c>
      <c r="L59" s="1" t="str">
        <f>HYPERLINK(RUB_Truth[[#This Row],[URL]])</f>
        <v>https://vvz.ruhr-uni-bochum.de/campus/all/unit.asp?gguid=0x4E556BA84922044FABA4FE18653EAD28&amp;tguid=0x699D25992ED34B6E9889C1D506E44105&amp;lang=de</v>
      </c>
      <c r="M59" t="s">
        <v>1945</v>
      </c>
      <c r="N59" t="s">
        <v>2346</v>
      </c>
      <c r="O59" t="s">
        <v>2</v>
      </c>
      <c r="P59" t="s">
        <v>2347</v>
      </c>
      <c r="Q59" t="s">
        <v>2</v>
      </c>
      <c r="R59" t="s">
        <v>2348</v>
      </c>
      <c r="S59" t="s">
        <v>152</v>
      </c>
      <c r="T59" t="b">
        <f>OR(ISNUMBER(SEARCH("Klinik",RUB_Truth[[#This Row],[Position1]])),ISNUMBER(SEARCH("arzt",RUB_Truth[[#This Row],[Position2]])),ISNUMBER(SEARCH("ärzt",RUB_Truth[[#This Row],[Position2]])))</f>
        <v>0</v>
      </c>
      <c r="U59" t="b">
        <f>OR(ISNUMBER(SEARCH("Verwaltungsange",RUB_Truth[[#This Row],[Position1]])),ISNUMBER(SEARCH("Verw.-Angestellt",RUB_Truth[[#This Row],[Position1]])))</f>
        <v>0</v>
      </c>
      <c r="V59">
        <f>IF(COUNTIF(RUB_Found[Name],RUB_Truth[[#This Row],[Name]])=0,0,1)</f>
        <v>1</v>
      </c>
      <c r="W59">
        <f>IF(OR(RUB_Truth[[#This Row],[inKlinik]],RUB_Truth[[#This Row],[Verwaltung]]),0,1)</f>
        <v>1</v>
      </c>
      <c r="X59">
        <f>IF(RUB_Truth[[#This Row],[zählt]],IF(ISBLANK(RUB_Truth[[#This Row],[dochGefundenGrund]]),RUB_Truth[[#This Row],[Gefunden]],1),"")</f>
        <v>1</v>
      </c>
      <c r="Y59">
        <f>IF(AND(RUB_Truth[[#This Row],[zähltAuto]],ISBLANK(RUB_Truth[[#This Row],[zähltNichtGrund]])),1,0)</f>
        <v>1</v>
      </c>
    </row>
    <row r="60" spans="1:29" x14ac:dyDescent="0.25">
      <c r="A60" t="s">
        <v>431</v>
      </c>
      <c r="B60" t="s">
        <v>1903</v>
      </c>
      <c r="C60" t="s">
        <v>1914</v>
      </c>
      <c r="D60" t="s">
        <v>2287</v>
      </c>
      <c r="E60" t="s">
        <v>2349</v>
      </c>
      <c r="F60" t="s">
        <v>2</v>
      </c>
      <c r="G60" t="s">
        <v>2</v>
      </c>
      <c r="H60" t="s">
        <v>1906</v>
      </c>
      <c r="I60" t="s">
        <v>1907</v>
      </c>
      <c r="J60" t="s">
        <v>2350</v>
      </c>
      <c r="K60" t="s">
        <v>2351</v>
      </c>
      <c r="L60" s="1" t="str">
        <f>HYPERLINK(RUB_Truth[[#This Row],[URL]])</f>
        <v>https://vvz.ruhr-uni-bochum.de/campus/all/unit.asp?gguid=0x48C9C558D90FFF49A9D06C75C1AF8642&amp;tguid=0x699D25992ED34B6E9889C1D506E44105&amp;lang=de</v>
      </c>
      <c r="M60" t="s">
        <v>2032</v>
      </c>
      <c r="N60" t="s">
        <v>2352</v>
      </c>
      <c r="O60" t="s">
        <v>2</v>
      </c>
      <c r="P60" t="s">
        <v>2353</v>
      </c>
      <c r="Q60" t="s">
        <v>2354</v>
      </c>
      <c r="R60" t="s">
        <v>2355</v>
      </c>
      <c r="S60" t="s">
        <v>1914</v>
      </c>
      <c r="T60" t="b">
        <f>OR(ISNUMBER(SEARCH("Klinik",RUB_Truth[[#This Row],[Position1]])),ISNUMBER(SEARCH("arzt",RUB_Truth[[#This Row],[Position2]])),ISNUMBER(SEARCH("ärzt",RUB_Truth[[#This Row],[Position2]])))</f>
        <v>0</v>
      </c>
      <c r="U60" t="b">
        <f>OR(ISNUMBER(SEARCH("Verwaltungsange",RUB_Truth[[#This Row],[Position1]])),ISNUMBER(SEARCH("Verw.-Angestellt",RUB_Truth[[#This Row],[Position1]])))</f>
        <v>0</v>
      </c>
      <c r="V60">
        <f>IF(COUNTIF(RUB_Found[Name],RUB_Truth[[#This Row],[Name]])=0,0,1)</f>
        <v>1</v>
      </c>
      <c r="W60">
        <f>IF(OR(RUB_Truth[[#This Row],[inKlinik]],RUB_Truth[[#This Row],[Verwaltung]]),0,1)</f>
        <v>1</v>
      </c>
      <c r="X60">
        <f>IF(RUB_Truth[[#This Row],[zählt]],IF(ISBLANK(RUB_Truth[[#This Row],[dochGefundenGrund]]),RUB_Truth[[#This Row],[Gefunden]],1),"")</f>
        <v>1</v>
      </c>
      <c r="Y60">
        <f>IF(AND(RUB_Truth[[#This Row],[zähltAuto]],ISBLANK(RUB_Truth[[#This Row],[zähltNichtGrund]])),1,0)</f>
        <v>1</v>
      </c>
    </row>
    <row r="61" spans="1:29" x14ac:dyDescent="0.25">
      <c r="A61" t="s">
        <v>435</v>
      </c>
      <c r="B61" t="s">
        <v>1903</v>
      </c>
      <c r="C61" t="s">
        <v>2</v>
      </c>
      <c r="D61" t="s">
        <v>2287</v>
      </c>
      <c r="E61" t="s">
        <v>2356</v>
      </c>
      <c r="F61" t="s">
        <v>2</v>
      </c>
      <c r="G61" t="s">
        <v>2</v>
      </c>
      <c r="H61" t="s">
        <v>1945</v>
      </c>
      <c r="I61" t="s">
        <v>1907</v>
      </c>
      <c r="J61" t="s">
        <v>2357</v>
      </c>
      <c r="K61" t="s">
        <v>2358</v>
      </c>
      <c r="L61" s="1" t="str">
        <f>HYPERLINK(RUB_Truth[[#This Row],[URL]])</f>
        <v>https://vvz.ruhr-uni-bochum.de/campus/all/unit.asp?gguid=0x2948D8A4EA36455BBF1C6587B8752992&amp;tguid=0x699D25992ED34B6E9889C1D506E44105&amp;lang=de</v>
      </c>
      <c r="M61" t="s">
        <v>1948</v>
      </c>
      <c r="N61" t="s">
        <v>2359</v>
      </c>
      <c r="O61" t="s">
        <v>2</v>
      </c>
      <c r="P61" t="s">
        <v>2360</v>
      </c>
      <c r="Q61" t="s">
        <v>2</v>
      </c>
      <c r="R61" t="s">
        <v>2361</v>
      </c>
      <c r="S61" t="s">
        <v>2</v>
      </c>
      <c r="T61" t="b">
        <f>OR(ISNUMBER(SEARCH("Klinik",RUB_Truth[[#This Row],[Position1]])),ISNUMBER(SEARCH("arzt",RUB_Truth[[#This Row],[Position2]])),ISNUMBER(SEARCH("ärzt",RUB_Truth[[#This Row],[Position2]])))</f>
        <v>0</v>
      </c>
      <c r="U61" t="b">
        <f>OR(ISNUMBER(SEARCH("Verwaltungsange",RUB_Truth[[#This Row],[Position1]])),ISNUMBER(SEARCH("Verw.-Angestellt",RUB_Truth[[#This Row],[Position1]])))</f>
        <v>0</v>
      </c>
      <c r="V61">
        <f>IF(COUNTIF(RUB_Found[Name],RUB_Truth[[#This Row],[Name]])=0,0,1)</f>
        <v>1</v>
      </c>
      <c r="W61">
        <f>IF(OR(RUB_Truth[[#This Row],[inKlinik]],RUB_Truth[[#This Row],[Verwaltung]]),0,1)</f>
        <v>1</v>
      </c>
      <c r="X61">
        <f>IF(RUB_Truth[[#This Row],[zählt]],IF(ISBLANK(RUB_Truth[[#This Row],[dochGefundenGrund]]),RUB_Truth[[#This Row],[Gefunden]],1),"")</f>
        <v>1</v>
      </c>
      <c r="Y61">
        <f>IF(AND(RUB_Truth[[#This Row],[zähltAuto]],ISBLANK(RUB_Truth[[#This Row],[zähltNichtGrund]])),1,0)</f>
        <v>1</v>
      </c>
    </row>
    <row r="62" spans="1:29" x14ac:dyDescent="0.25">
      <c r="A62" t="s">
        <v>2362</v>
      </c>
      <c r="B62" t="s">
        <v>1903</v>
      </c>
      <c r="C62" t="s">
        <v>0</v>
      </c>
      <c r="D62" t="s">
        <v>2287</v>
      </c>
      <c r="E62" t="s">
        <v>2363</v>
      </c>
      <c r="F62" t="s">
        <v>2</v>
      </c>
      <c r="G62" t="s">
        <v>2</v>
      </c>
      <c r="H62" t="s">
        <v>1906</v>
      </c>
      <c r="I62" t="s">
        <v>1907</v>
      </c>
      <c r="J62" t="s">
        <v>2364</v>
      </c>
      <c r="K62" t="s">
        <v>2365</v>
      </c>
      <c r="L62" s="1" t="str">
        <f>HYPERLINK(RUB_Truth[[#This Row],[URL]])</f>
        <v>https://vvz.ruhr-uni-bochum.de/campus/all/unit.asp?gguid=0x657DB01814426549A30408DE58F0F932&amp;tguid=0x699D25992ED34B6E9889C1D506E44105&amp;lang=de</v>
      </c>
      <c r="M62" t="s">
        <v>2366</v>
      </c>
      <c r="N62" t="s">
        <v>2</v>
      </c>
      <c r="O62" t="s">
        <v>2</v>
      </c>
      <c r="P62" t="s">
        <v>2367</v>
      </c>
      <c r="Q62" t="s">
        <v>2</v>
      </c>
      <c r="R62" t="s">
        <v>2368</v>
      </c>
      <c r="S62" t="s">
        <v>0</v>
      </c>
      <c r="T62" t="b">
        <f>OR(ISNUMBER(SEARCH("Klinik",RUB_Truth[[#This Row],[Position1]])),ISNUMBER(SEARCH("arzt",RUB_Truth[[#This Row],[Position2]])),ISNUMBER(SEARCH("ärzt",RUB_Truth[[#This Row],[Position2]])))</f>
        <v>0</v>
      </c>
      <c r="U62" t="b">
        <f>OR(ISNUMBER(SEARCH("Verwaltungsange",RUB_Truth[[#This Row],[Position1]])),ISNUMBER(SEARCH("Verw.-Angestellt",RUB_Truth[[#This Row],[Position1]])))</f>
        <v>0</v>
      </c>
      <c r="V62">
        <f>IF(COUNTIF(RUB_Found[Name],RUB_Truth[[#This Row],[Name]])=0,0,1)</f>
        <v>0</v>
      </c>
      <c r="W62">
        <f>IF(OR(RUB_Truth[[#This Row],[inKlinik]],RUB_Truth[[#This Row],[Verwaltung]]),0,1)</f>
        <v>1</v>
      </c>
      <c r="X62" t="str">
        <f>IF(RUB_Truth[[#This Row],[zählt]],IF(ISBLANK(RUB_Truth[[#This Row],[dochGefundenGrund]]),RUB_Truth[[#This Row],[Gefunden]],1),"")</f>
        <v/>
      </c>
      <c r="Y62">
        <f>IF(AND(RUB_Truth[[#This Row],[zähltAuto]],ISBLANK(RUB_Truth[[#This Row],[zähltNichtGrund]])),1,0)</f>
        <v>0</v>
      </c>
      <c r="Z62" t="s">
        <v>8274</v>
      </c>
    </row>
    <row r="63" spans="1:29" x14ac:dyDescent="0.25">
      <c r="A63" t="s">
        <v>2369</v>
      </c>
      <c r="B63" t="s">
        <v>1903</v>
      </c>
      <c r="C63" t="s">
        <v>2</v>
      </c>
      <c r="D63" t="s">
        <v>2287</v>
      </c>
      <c r="E63" t="s">
        <v>2370</v>
      </c>
      <c r="F63" t="s">
        <v>2</v>
      </c>
      <c r="G63" t="s">
        <v>2</v>
      </c>
      <c r="H63" t="s">
        <v>1945</v>
      </c>
      <c r="I63" t="s">
        <v>1907</v>
      </c>
      <c r="J63" t="s">
        <v>2371</v>
      </c>
      <c r="K63" t="s">
        <v>2372</v>
      </c>
      <c r="L63" s="1" t="str">
        <f>HYPERLINK(RUB_Truth[[#This Row],[URL]])</f>
        <v>https://vvz.ruhr-uni-bochum.de/campus/all/unit.asp?gguid=0x76A1F3627F8A436EB9F5816FCEB0042B&amp;tguid=0x699D25992ED34B6E9889C1D506E44105&amp;lang=de</v>
      </c>
      <c r="M63" t="s">
        <v>1906</v>
      </c>
      <c r="N63" t="s">
        <v>2373</v>
      </c>
      <c r="O63" t="s">
        <v>2</v>
      </c>
      <c r="P63" t="s">
        <v>2374</v>
      </c>
      <c r="Q63" t="s">
        <v>2</v>
      </c>
      <c r="R63" t="s">
        <v>2375</v>
      </c>
      <c r="S63" t="s">
        <v>2</v>
      </c>
      <c r="T63" t="b">
        <f>OR(ISNUMBER(SEARCH("Klinik",RUB_Truth[[#This Row],[Position1]])),ISNUMBER(SEARCH("arzt",RUB_Truth[[#This Row],[Position2]])),ISNUMBER(SEARCH("ärzt",RUB_Truth[[#This Row],[Position2]])))</f>
        <v>0</v>
      </c>
      <c r="U63" t="b">
        <f>OR(ISNUMBER(SEARCH("Verwaltungsange",RUB_Truth[[#This Row],[Position1]])),ISNUMBER(SEARCH("Verw.-Angestellt",RUB_Truth[[#This Row],[Position1]])))</f>
        <v>0</v>
      </c>
      <c r="V63">
        <f>IF(COUNTIF(RUB_Found[Name],RUB_Truth[[#This Row],[Name]])=0,0,1)</f>
        <v>0</v>
      </c>
      <c r="W63">
        <f>IF(OR(RUB_Truth[[#This Row],[inKlinik]],RUB_Truth[[#This Row],[Verwaltung]]),0,1)</f>
        <v>1</v>
      </c>
      <c r="X63">
        <f>IF(RUB_Truth[[#This Row],[zählt]],IF(ISBLANK(RUB_Truth[[#This Row],[dochGefundenGrund]]),RUB_Truth[[#This Row],[Gefunden]],1),"")</f>
        <v>0</v>
      </c>
      <c r="Y63">
        <f>IF(AND(RUB_Truth[[#This Row],[zähltAuto]],ISBLANK(RUB_Truth[[#This Row],[zähltNichtGrund]])),1,0)</f>
        <v>1</v>
      </c>
      <c r="AB63" t="s">
        <v>8418</v>
      </c>
      <c r="AC63" t="s">
        <v>8429</v>
      </c>
    </row>
    <row r="64" spans="1:29" x14ac:dyDescent="0.25">
      <c r="A64" t="s">
        <v>2376</v>
      </c>
      <c r="B64" t="s">
        <v>1903</v>
      </c>
      <c r="C64" t="s">
        <v>286</v>
      </c>
      <c r="D64" t="s">
        <v>2377</v>
      </c>
      <c r="E64" t="s">
        <v>2378</v>
      </c>
      <c r="F64" t="s">
        <v>2</v>
      </c>
      <c r="G64" t="s">
        <v>2</v>
      </c>
      <c r="H64" t="s">
        <v>1998</v>
      </c>
      <c r="I64" t="s">
        <v>1907</v>
      </c>
      <c r="J64" t="s">
        <v>2022</v>
      </c>
      <c r="K64" t="s">
        <v>2379</v>
      </c>
      <c r="L64" s="1" t="str">
        <f>HYPERLINK(RUB_Truth[[#This Row],[URL]])</f>
        <v>https://vvz.ruhr-uni-bochum.de/campus/all/unit.asp?gguid=0x891DB88F441C0743B4EF4DFE188678E5&amp;tguid=0x699D25992ED34B6E9889C1D506E44105&amp;lang=de</v>
      </c>
      <c r="M64" t="s">
        <v>2380</v>
      </c>
      <c r="N64" t="s">
        <v>2381</v>
      </c>
      <c r="O64" t="s">
        <v>2382</v>
      </c>
      <c r="P64" t="s">
        <v>2383</v>
      </c>
      <c r="Q64" t="s">
        <v>2</v>
      </c>
      <c r="R64" t="s">
        <v>2</v>
      </c>
      <c r="S64" t="s">
        <v>286</v>
      </c>
      <c r="T64" t="b">
        <f>OR(ISNUMBER(SEARCH("Klinik",RUB_Truth[[#This Row],[Position1]])),ISNUMBER(SEARCH("arzt",RUB_Truth[[#This Row],[Position2]])),ISNUMBER(SEARCH("ärzt",RUB_Truth[[#This Row],[Position2]])))</f>
        <v>1</v>
      </c>
      <c r="U64" t="b">
        <f>OR(ISNUMBER(SEARCH("Verwaltungsange",RUB_Truth[[#This Row],[Position1]])),ISNUMBER(SEARCH("Verw.-Angestellt",RUB_Truth[[#This Row],[Position1]])))</f>
        <v>0</v>
      </c>
      <c r="V64">
        <f>IF(COUNTIF(RUB_Found[Name],RUB_Truth[[#This Row],[Name]])=0,0,1)</f>
        <v>0</v>
      </c>
      <c r="W64">
        <f>IF(OR(RUB_Truth[[#This Row],[inKlinik]],RUB_Truth[[#This Row],[Verwaltung]]),0,1)</f>
        <v>0</v>
      </c>
      <c r="X64" t="str">
        <f>IF(RUB_Truth[[#This Row],[zählt]],IF(ISBLANK(RUB_Truth[[#This Row],[dochGefundenGrund]]),RUB_Truth[[#This Row],[Gefunden]],1),"")</f>
        <v/>
      </c>
      <c r="Y64">
        <f>IF(AND(RUB_Truth[[#This Row],[zähltAuto]],ISBLANK(RUB_Truth[[#This Row],[zähltNichtGrund]])),1,0)</f>
        <v>0</v>
      </c>
    </row>
    <row r="65" spans="1:29" x14ac:dyDescent="0.25">
      <c r="A65" t="s">
        <v>2384</v>
      </c>
      <c r="B65" t="s">
        <v>1903</v>
      </c>
      <c r="C65" t="s">
        <v>1028</v>
      </c>
      <c r="D65" t="s">
        <v>2287</v>
      </c>
      <c r="E65" t="s">
        <v>2385</v>
      </c>
      <c r="F65" t="s">
        <v>2</v>
      </c>
      <c r="G65" t="s">
        <v>2</v>
      </c>
      <c r="H65" t="s">
        <v>1973</v>
      </c>
      <c r="I65" t="s">
        <v>1907</v>
      </c>
      <c r="J65" t="s">
        <v>2245</v>
      </c>
      <c r="K65" t="s">
        <v>2246</v>
      </c>
      <c r="L65" s="1" t="str">
        <f>HYPERLINK(RUB_Truth[[#This Row],[URL]])</f>
        <v>https://vvz.ruhr-uni-bochum.de/campus/all/unit.asp?gguid=0x22007A348D0A2D4F97968F0ACE83709E&amp;tguid=0x699D25992ED34B6E9889C1D506E44105&amp;lang=de</v>
      </c>
      <c r="M65" t="s">
        <v>2</v>
      </c>
      <c r="N65" t="s">
        <v>2386</v>
      </c>
      <c r="O65" t="s">
        <v>2387</v>
      </c>
      <c r="P65" t="s">
        <v>2388</v>
      </c>
      <c r="Q65" t="s">
        <v>2</v>
      </c>
      <c r="R65" t="s">
        <v>2389</v>
      </c>
      <c r="S65" t="s">
        <v>1028</v>
      </c>
      <c r="T65" t="b">
        <f>OR(ISNUMBER(SEARCH("Klinik",RUB_Truth[[#This Row],[Position1]])),ISNUMBER(SEARCH("arzt",RUB_Truth[[#This Row],[Position2]])),ISNUMBER(SEARCH("ärzt",RUB_Truth[[#This Row],[Position2]])))</f>
        <v>0</v>
      </c>
      <c r="U65" t="b">
        <f>OR(ISNUMBER(SEARCH("Verwaltungsange",RUB_Truth[[#This Row],[Position1]])),ISNUMBER(SEARCH("Verw.-Angestellt",RUB_Truth[[#This Row],[Position1]])))</f>
        <v>0</v>
      </c>
      <c r="V65">
        <f>IF(COUNTIF(RUB_Found[Name],RUB_Truth[[#This Row],[Name]])=0,0,1)</f>
        <v>0</v>
      </c>
      <c r="W65">
        <f>IF(OR(RUB_Truth[[#This Row],[inKlinik]],RUB_Truth[[#This Row],[Verwaltung]]),0,1)</f>
        <v>1</v>
      </c>
      <c r="X65" t="str">
        <f>IF(RUB_Truth[[#This Row],[zählt]],IF(ISBLANK(RUB_Truth[[#This Row],[dochGefundenGrund]]),RUB_Truth[[#This Row],[Gefunden]],1),"")</f>
        <v/>
      </c>
      <c r="Y65">
        <f>IF(AND(RUB_Truth[[#This Row],[zähltAuto]],ISBLANK(RUB_Truth[[#This Row],[zähltNichtGrund]])),1,0)</f>
        <v>0</v>
      </c>
      <c r="Z65" t="s">
        <v>8109</v>
      </c>
    </row>
    <row r="66" spans="1:29" x14ac:dyDescent="0.25">
      <c r="A66" t="s">
        <v>2390</v>
      </c>
      <c r="B66" t="s">
        <v>1903</v>
      </c>
      <c r="C66" t="s">
        <v>2</v>
      </c>
      <c r="D66" t="s">
        <v>2287</v>
      </c>
      <c r="E66" t="s">
        <v>2391</v>
      </c>
      <c r="F66" t="s">
        <v>2</v>
      </c>
      <c r="G66" t="s">
        <v>2</v>
      </c>
      <c r="H66" t="s">
        <v>2121</v>
      </c>
      <c r="I66" t="s">
        <v>1956</v>
      </c>
      <c r="J66" t="s">
        <v>2392</v>
      </c>
      <c r="K66" t="s">
        <v>2393</v>
      </c>
      <c r="L66" s="1" t="str">
        <f>HYPERLINK(RUB_Truth[[#This Row],[URL]])</f>
        <v>https://vvz.ruhr-uni-bochum.de/campus/all/unit.asp?gguid=0x1EA60E6510632542935EF213A90A2A4E&amp;tguid=0x699D25992ED34B6E9889C1D506E44105&amp;lang=de</v>
      </c>
      <c r="M66" t="s">
        <v>2121</v>
      </c>
      <c r="N66" t="s">
        <v>2394</v>
      </c>
      <c r="O66" t="s">
        <v>2395</v>
      </c>
      <c r="P66" t="s">
        <v>2396</v>
      </c>
      <c r="Q66" t="s">
        <v>2</v>
      </c>
      <c r="R66" t="s">
        <v>2397</v>
      </c>
      <c r="S66" t="s">
        <v>2</v>
      </c>
      <c r="T66" t="b">
        <f>OR(ISNUMBER(SEARCH("Klinik",RUB_Truth[[#This Row],[Position1]])),ISNUMBER(SEARCH("arzt",RUB_Truth[[#This Row],[Position2]])),ISNUMBER(SEARCH("ärzt",RUB_Truth[[#This Row],[Position2]])))</f>
        <v>0</v>
      </c>
      <c r="U66" t="b">
        <f>OR(ISNUMBER(SEARCH("Verwaltungsange",RUB_Truth[[#This Row],[Position1]])),ISNUMBER(SEARCH("Verw.-Angestellt",RUB_Truth[[#This Row],[Position1]])))</f>
        <v>1</v>
      </c>
      <c r="V66">
        <f>IF(COUNTIF(RUB_Found[Name],RUB_Truth[[#This Row],[Name]])=0,0,1)</f>
        <v>0</v>
      </c>
      <c r="W66">
        <f>IF(OR(RUB_Truth[[#This Row],[inKlinik]],RUB_Truth[[#This Row],[Verwaltung]]),0,1)</f>
        <v>0</v>
      </c>
      <c r="X66" t="str">
        <f>IF(RUB_Truth[[#This Row],[zählt]],IF(ISBLANK(RUB_Truth[[#This Row],[dochGefundenGrund]]),RUB_Truth[[#This Row],[Gefunden]],1),"")</f>
        <v/>
      </c>
      <c r="Y66">
        <f>IF(AND(RUB_Truth[[#This Row],[zähltAuto]],ISBLANK(RUB_Truth[[#This Row],[zähltNichtGrund]])),1,0)</f>
        <v>0</v>
      </c>
    </row>
    <row r="67" spans="1:29" x14ac:dyDescent="0.25">
      <c r="A67" t="s">
        <v>2398</v>
      </c>
      <c r="B67" t="s">
        <v>2045</v>
      </c>
      <c r="C67" t="s">
        <v>2</v>
      </c>
      <c r="D67" t="s">
        <v>2399</v>
      </c>
      <c r="E67" t="s">
        <v>2400</v>
      </c>
      <c r="F67" t="s">
        <v>2</v>
      </c>
      <c r="G67" t="s">
        <v>2</v>
      </c>
      <c r="H67" t="s">
        <v>2401</v>
      </c>
      <c r="I67" t="s">
        <v>1956</v>
      </c>
      <c r="J67" t="s">
        <v>2402</v>
      </c>
      <c r="K67" t="s">
        <v>2403</v>
      </c>
      <c r="L67" s="1" t="str">
        <f>HYPERLINK(RUB_Truth[[#This Row],[URL]])</f>
        <v>https://vvz.ruhr-uni-bochum.de/campus/all/unit.asp?gguid=0x782BA2D69A18AA46BA581FB89825AEEA&amp;tguid=0x699D25992ED34B6E9889C1D506E44105&amp;lang=de</v>
      </c>
      <c r="M67" t="s">
        <v>2404</v>
      </c>
      <c r="N67" t="s">
        <v>2405</v>
      </c>
      <c r="O67" t="s">
        <v>2406</v>
      </c>
      <c r="P67" t="s">
        <v>2407</v>
      </c>
      <c r="Q67" t="s">
        <v>2</v>
      </c>
      <c r="R67" t="s">
        <v>2408</v>
      </c>
      <c r="S67" t="s">
        <v>2</v>
      </c>
      <c r="T67" t="b">
        <f>OR(ISNUMBER(SEARCH("Klinik",RUB_Truth[[#This Row],[Position1]])),ISNUMBER(SEARCH("arzt",RUB_Truth[[#This Row],[Position2]])),ISNUMBER(SEARCH("ärzt",RUB_Truth[[#This Row],[Position2]])))</f>
        <v>0</v>
      </c>
      <c r="U67" t="b">
        <f>OR(ISNUMBER(SEARCH("Verwaltungsange",RUB_Truth[[#This Row],[Position1]])),ISNUMBER(SEARCH("Verw.-Angestellt",RUB_Truth[[#This Row],[Position1]])))</f>
        <v>0</v>
      </c>
      <c r="V67">
        <f>IF(COUNTIF(RUB_Found[Name],RUB_Truth[[#This Row],[Name]])=0,0,1)</f>
        <v>0</v>
      </c>
      <c r="W67">
        <f>IF(OR(RUB_Truth[[#This Row],[inKlinik]],RUB_Truth[[#This Row],[Verwaltung]]),0,1)</f>
        <v>1</v>
      </c>
      <c r="X67" t="str">
        <f>IF(RUB_Truth[[#This Row],[zählt]],IF(ISBLANK(RUB_Truth[[#This Row],[dochGefundenGrund]]),RUB_Truth[[#This Row],[Gefunden]],1),"")</f>
        <v/>
      </c>
      <c r="Y67">
        <f>IF(AND(RUB_Truth[[#This Row],[zähltAuto]],ISBLANK(RUB_Truth[[#This Row],[zähltNichtGrund]])),1,0)</f>
        <v>0</v>
      </c>
      <c r="Z67" t="s">
        <v>8270</v>
      </c>
    </row>
    <row r="68" spans="1:29" x14ac:dyDescent="0.25">
      <c r="A68" t="s">
        <v>2409</v>
      </c>
      <c r="B68" t="s">
        <v>2045</v>
      </c>
      <c r="C68" t="s">
        <v>513</v>
      </c>
      <c r="D68" t="s">
        <v>2399</v>
      </c>
      <c r="E68" t="s">
        <v>2410</v>
      </c>
      <c r="F68" t="s">
        <v>2</v>
      </c>
      <c r="G68" t="s">
        <v>2</v>
      </c>
      <c r="H68" t="s">
        <v>2083</v>
      </c>
      <c r="I68" t="s">
        <v>1907</v>
      </c>
      <c r="J68" t="s">
        <v>2296</v>
      </c>
      <c r="K68" t="s">
        <v>2297</v>
      </c>
      <c r="L68" s="1" t="str">
        <f>HYPERLINK(RUB_Truth[[#This Row],[URL]])</f>
        <v>https://vvz.ruhr-uni-bochum.de/campus/all/unit.asp?gguid=0x233E1220D5511D489DE985455425824C&amp;tguid=0x699D25992ED34B6E9889C1D506E44105&amp;lang=de</v>
      </c>
      <c r="M68" t="s">
        <v>2411</v>
      </c>
      <c r="N68" t="s">
        <v>2412</v>
      </c>
      <c r="O68" t="s">
        <v>2413</v>
      </c>
      <c r="P68" t="s">
        <v>2414</v>
      </c>
      <c r="Q68" t="s">
        <v>2</v>
      </c>
      <c r="R68" t="s">
        <v>2</v>
      </c>
      <c r="S68" t="s">
        <v>513</v>
      </c>
      <c r="T68" t="b">
        <f>OR(ISNUMBER(SEARCH("Klinik",RUB_Truth[[#This Row],[Position1]])),ISNUMBER(SEARCH("arzt",RUB_Truth[[#This Row],[Position2]])),ISNUMBER(SEARCH("ärzt",RUB_Truth[[#This Row],[Position2]])))</f>
        <v>1</v>
      </c>
      <c r="U68" t="b">
        <f>OR(ISNUMBER(SEARCH("Verwaltungsange",RUB_Truth[[#This Row],[Position1]])),ISNUMBER(SEARCH("Verw.-Angestellt",RUB_Truth[[#This Row],[Position1]])))</f>
        <v>0</v>
      </c>
      <c r="V68">
        <f>IF(COUNTIF(RUB_Found[Name],RUB_Truth[[#This Row],[Name]])=0,0,1)</f>
        <v>0</v>
      </c>
      <c r="W68">
        <f>IF(OR(RUB_Truth[[#This Row],[inKlinik]],RUB_Truth[[#This Row],[Verwaltung]]),0,1)</f>
        <v>0</v>
      </c>
      <c r="X68" t="str">
        <f>IF(RUB_Truth[[#This Row],[zählt]],IF(ISBLANK(RUB_Truth[[#This Row],[dochGefundenGrund]]),RUB_Truth[[#This Row],[Gefunden]],1),"")</f>
        <v/>
      </c>
      <c r="Y68">
        <f>IF(AND(RUB_Truth[[#This Row],[zähltAuto]],ISBLANK(RUB_Truth[[#This Row],[zähltNichtGrund]])),1,0)</f>
        <v>0</v>
      </c>
    </row>
    <row r="69" spans="1:29" x14ac:dyDescent="0.25">
      <c r="A69" t="s">
        <v>466</v>
      </c>
      <c r="B69" t="s">
        <v>2045</v>
      </c>
      <c r="C69" t="s">
        <v>2415</v>
      </c>
      <c r="D69" t="s">
        <v>2399</v>
      </c>
      <c r="E69" t="s">
        <v>2416</v>
      </c>
      <c r="F69" t="s">
        <v>2</v>
      </c>
      <c r="G69" t="s">
        <v>2</v>
      </c>
      <c r="H69" t="s">
        <v>2049</v>
      </c>
      <c r="I69" t="s">
        <v>1907</v>
      </c>
      <c r="J69" t="s">
        <v>2022</v>
      </c>
      <c r="K69" t="s">
        <v>2417</v>
      </c>
      <c r="L69" s="1" t="str">
        <f>HYPERLINK(RUB_Truth[[#This Row],[URL]])</f>
        <v>https://vvz.ruhr-uni-bochum.de/campus/all/unit.asp?gguid=0x62E0F4D0A15A6D4CAB00F61E8F3F8324&amp;tguid=0x699D25992ED34B6E9889C1D506E44105&amp;lang=de</v>
      </c>
      <c r="M69" t="s">
        <v>2049</v>
      </c>
      <c r="N69" t="s">
        <v>2418</v>
      </c>
      <c r="O69" t="s">
        <v>2</v>
      </c>
      <c r="P69" t="s">
        <v>2419</v>
      </c>
      <c r="Q69" t="s">
        <v>2</v>
      </c>
      <c r="R69" t="s">
        <v>2420</v>
      </c>
      <c r="S69" t="s">
        <v>2415</v>
      </c>
      <c r="T69" t="b">
        <f>OR(ISNUMBER(SEARCH("Klinik",RUB_Truth[[#This Row],[Position1]])),ISNUMBER(SEARCH("arzt",RUB_Truth[[#This Row],[Position2]])),ISNUMBER(SEARCH("ärzt",RUB_Truth[[#This Row],[Position2]])))</f>
        <v>0</v>
      </c>
      <c r="U69" t="b">
        <f>OR(ISNUMBER(SEARCH("Verwaltungsange",RUB_Truth[[#This Row],[Position1]])),ISNUMBER(SEARCH("Verw.-Angestellt",RUB_Truth[[#This Row],[Position1]])))</f>
        <v>0</v>
      </c>
      <c r="V69">
        <f>IF(COUNTIF(RUB_Found[Name],RUB_Truth[[#This Row],[Name]])=0,0,1)</f>
        <v>1</v>
      </c>
      <c r="W69">
        <f>IF(OR(RUB_Truth[[#This Row],[inKlinik]],RUB_Truth[[#This Row],[Verwaltung]]),0,1)</f>
        <v>1</v>
      </c>
      <c r="X69">
        <f>IF(RUB_Truth[[#This Row],[zählt]],IF(ISBLANK(RUB_Truth[[#This Row],[dochGefundenGrund]]),RUB_Truth[[#This Row],[Gefunden]],1),"")</f>
        <v>1</v>
      </c>
      <c r="Y69">
        <f>IF(AND(RUB_Truth[[#This Row],[zähltAuto]],ISBLANK(RUB_Truth[[#This Row],[zähltNichtGrund]])),1,0)</f>
        <v>1</v>
      </c>
    </row>
    <row r="70" spans="1:29" x14ac:dyDescent="0.25">
      <c r="A70" t="s">
        <v>2421</v>
      </c>
      <c r="B70" t="s">
        <v>2045</v>
      </c>
      <c r="C70" t="s">
        <v>2</v>
      </c>
      <c r="D70" t="s">
        <v>2399</v>
      </c>
      <c r="E70" t="s">
        <v>2422</v>
      </c>
      <c r="F70" t="s">
        <v>2</v>
      </c>
      <c r="G70" t="s">
        <v>2</v>
      </c>
      <c r="H70" t="s">
        <v>2423</v>
      </c>
      <c r="I70" t="s">
        <v>1956</v>
      </c>
      <c r="J70" t="s">
        <v>2022</v>
      </c>
      <c r="K70" t="s">
        <v>2180</v>
      </c>
      <c r="L70" s="1" t="str">
        <f>HYPERLINK(RUB_Truth[[#This Row],[URL]])</f>
        <v>https://vvz.ruhr-uni-bochum.de/campus/all/unit.asp?gguid=0x35BC7783028FDB41ACF3C8E23B544A1A&amp;tguid=0x699D25992ED34B6E9889C1D506E44105&amp;lang=de</v>
      </c>
      <c r="M70" t="s">
        <v>2423</v>
      </c>
      <c r="N70" t="s">
        <v>2424</v>
      </c>
      <c r="O70" t="s">
        <v>2</v>
      </c>
      <c r="P70" t="s">
        <v>2425</v>
      </c>
      <c r="Q70" t="s">
        <v>2</v>
      </c>
      <c r="R70" t="s">
        <v>2426</v>
      </c>
      <c r="S70" t="s">
        <v>2</v>
      </c>
      <c r="T70" t="b">
        <f>OR(ISNUMBER(SEARCH("Klinik",RUB_Truth[[#This Row],[Position1]])),ISNUMBER(SEARCH("arzt",RUB_Truth[[#This Row],[Position2]])),ISNUMBER(SEARCH("ärzt",RUB_Truth[[#This Row],[Position2]])))</f>
        <v>0</v>
      </c>
      <c r="U70" t="b">
        <f>OR(ISNUMBER(SEARCH("Verwaltungsange",RUB_Truth[[#This Row],[Position1]])),ISNUMBER(SEARCH("Verw.-Angestellt",RUB_Truth[[#This Row],[Position1]])))</f>
        <v>1</v>
      </c>
      <c r="V70">
        <f>IF(COUNTIF(RUB_Found[Name],RUB_Truth[[#This Row],[Name]])=0,0,1)</f>
        <v>0</v>
      </c>
      <c r="W70">
        <f>IF(OR(RUB_Truth[[#This Row],[inKlinik]],RUB_Truth[[#This Row],[Verwaltung]]),0,1)</f>
        <v>0</v>
      </c>
      <c r="X70" t="str">
        <f>IF(RUB_Truth[[#This Row],[zählt]],IF(ISBLANK(RUB_Truth[[#This Row],[dochGefundenGrund]]),RUB_Truth[[#This Row],[Gefunden]],1),"")</f>
        <v/>
      </c>
      <c r="Y70">
        <f>IF(AND(RUB_Truth[[#This Row],[zähltAuto]],ISBLANK(RUB_Truth[[#This Row],[zähltNichtGrund]])),1,0)</f>
        <v>0</v>
      </c>
    </row>
    <row r="71" spans="1:29" x14ac:dyDescent="0.25">
      <c r="A71" t="s">
        <v>2427</v>
      </c>
      <c r="B71" t="s">
        <v>2045</v>
      </c>
      <c r="C71" t="s">
        <v>2</v>
      </c>
      <c r="D71" t="s">
        <v>2399</v>
      </c>
      <c r="E71" t="s">
        <v>2428</v>
      </c>
      <c r="F71" t="s">
        <v>2</v>
      </c>
      <c r="G71" t="s">
        <v>2</v>
      </c>
      <c r="H71" t="s">
        <v>2429</v>
      </c>
      <c r="I71" t="s">
        <v>1907</v>
      </c>
      <c r="J71" t="s">
        <v>2296</v>
      </c>
      <c r="K71" t="s">
        <v>2297</v>
      </c>
      <c r="L71" s="1" t="str">
        <f>HYPERLINK(RUB_Truth[[#This Row],[URL]])</f>
        <v>https://vvz.ruhr-uni-bochum.de/campus/all/unit.asp?gguid=0x233E1220D5511D489DE985455425824C&amp;tguid=0x699D25992ED34B6E9889C1D506E44105&amp;lang=de</v>
      </c>
      <c r="M71" t="s">
        <v>2</v>
      </c>
      <c r="N71" t="s">
        <v>2430</v>
      </c>
      <c r="O71" t="s">
        <v>2431</v>
      </c>
      <c r="P71" t="s">
        <v>2432</v>
      </c>
      <c r="Q71" t="s">
        <v>2</v>
      </c>
      <c r="R71" t="s">
        <v>2</v>
      </c>
      <c r="S71" t="s">
        <v>2</v>
      </c>
      <c r="T71" t="b">
        <f>OR(ISNUMBER(SEARCH("Klinik",RUB_Truth[[#This Row],[Position1]])),ISNUMBER(SEARCH("arzt",RUB_Truth[[#This Row],[Position2]])),ISNUMBER(SEARCH("ärzt",RUB_Truth[[#This Row],[Position2]])))</f>
        <v>0</v>
      </c>
      <c r="U71" t="b">
        <f>OR(ISNUMBER(SEARCH("Verwaltungsange",RUB_Truth[[#This Row],[Position1]])),ISNUMBER(SEARCH("Verw.-Angestellt",RUB_Truth[[#This Row],[Position1]])))</f>
        <v>0</v>
      </c>
      <c r="V71">
        <f>IF(COUNTIF(RUB_Found[Name],RUB_Truth[[#This Row],[Name]])=0,0,1)</f>
        <v>0</v>
      </c>
      <c r="W71">
        <f>IF(OR(RUB_Truth[[#This Row],[inKlinik]],RUB_Truth[[#This Row],[Verwaltung]]),0,1)</f>
        <v>1</v>
      </c>
      <c r="X71" t="str">
        <f>IF(RUB_Truth[[#This Row],[zählt]],IF(ISBLANK(RUB_Truth[[#This Row],[dochGefundenGrund]]),RUB_Truth[[#This Row],[Gefunden]],1),"")</f>
        <v/>
      </c>
      <c r="Y71">
        <f>IF(AND(RUB_Truth[[#This Row],[zähltAuto]],ISBLANK(RUB_Truth[[#This Row],[zähltNichtGrund]])),1,0)</f>
        <v>0</v>
      </c>
      <c r="Z71" t="s">
        <v>8296</v>
      </c>
    </row>
    <row r="72" spans="1:29" x14ac:dyDescent="0.25">
      <c r="A72" t="s">
        <v>2433</v>
      </c>
      <c r="B72" t="s">
        <v>1903</v>
      </c>
      <c r="C72" t="s">
        <v>286</v>
      </c>
      <c r="D72" t="s">
        <v>2434</v>
      </c>
      <c r="E72" t="s">
        <v>2435</v>
      </c>
      <c r="F72" t="s">
        <v>2</v>
      </c>
      <c r="G72" t="s">
        <v>2</v>
      </c>
      <c r="H72" t="s">
        <v>2021</v>
      </c>
      <c r="I72" t="s">
        <v>1907</v>
      </c>
      <c r="J72" t="s">
        <v>2436</v>
      </c>
      <c r="K72" t="s">
        <v>2437</v>
      </c>
      <c r="L72" s="1" t="str">
        <f>HYPERLINK(RUB_Truth[[#This Row],[URL]])</f>
        <v>https://vvz.ruhr-uni-bochum.de/campus/all/unit.asp?gguid=0x676801B43F0440458D791C6ABFE95574&amp;tguid=0x699D25992ED34B6E9889C1D506E44105&amp;lang=de</v>
      </c>
      <c r="M72" t="s">
        <v>2438</v>
      </c>
      <c r="N72" t="s">
        <v>2439</v>
      </c>
      <c r="O72" t="s">
        <v>2</v>
      </c>
      <c r="P72" t="s">
        <v>2440</v>
      </c>
      <c r="Q72" t="s">
        <v>2</v>
      </c>
      <c r="R72" t="s">
        <v>2</v>
      </c>
      <c r="S72" t="s">
        <v>286</v>
      </c>
      <c r="T72" t="b">
        <f>OR(ISNUMBER(SEARCH("Klinik",RUB_Truth[[#This Row],[Position1]])),ISNUMBER(SEARCH("arzt",RUB_Truth[[#This Row],[Position2]])),ISNUMBER(SEARCH("ärzt",RUB_Truth[[#This Row],[Position2]])))</f>
        <v>0</v>
      </c>
      <c r="U72" t="b">
        <f>OR(ISNUMBER(SEARCH("Verwaltungsange",RUB_Truth[[#This Row],[Position1]])),ISNUMBER(SEARCH("Verw.-Angestellt",RUB_Truth[[#This Row],[Position1]])))</f>
        <v>0</v>
      </c>
      <c r="V72">
        <f>IF(COUNTIF(RUB_Found[Name],RUB_Truth[[#This Row],[Name]])=0,0,1)</f>
        <v>0</v>
      </c>
      <c r="W72">
        <f>IF(OR(RUB_Truth[[#This Row],[inKlinik]],RUB_Truth[[#This Row],[Verwaltung]]),0,1)</f>
        <v>1</v>
      </c>
      <c r="X72" t="str">
        <f>IF(RUB_Truth[[#This Row],[zählt]],IF(ISBLANK(RUB_Truth[[#This Row],[dochGefundenGrund]]),RUB_Truth[[#This Row],[Gefunden]],1),"")</f>
        <v/>
      </c>
      <c r="Y72">
        <f>IF(AND(RUB_Truth[[#This Row],[zähltAuto]],ISBLANK(RUB_Truth[[#This Row],[zähltNichtGrund]])),1,0)</f>
        <v>0</v>
      </c>
      <c r="Z72" t="s">
        <v>8296</v>
      </c>
    </row>
    <row r="73" spans="1:29" x14ac:dyDescent="0.25">
      <c r="A73" t="s">
        <v>2441</v>
      </c>
      <c r="B73" t="s">
        <v>2045</v>
      </c>
      <c r="C73" t="s">
        <v>0</v>
      </c>
      <c r="D73" t="s">
        <v>2442</v>
      </c>
      <c r="E73" t="s">
        <v>2443</v>
      </c>
      <c r="F73" t="s">
        <v>2</v>
      </c>
      <c r="G73" t="s">
        <v>2</v>
      </c>
      <c r="H73" t="s">
        <v>2093</v>
      </c>
      <c r="I73" t="s">
        <v>1907</v>
      </c>
      <c r="J73" t="s">
        <v>2122</v>
      </c>
      <c r="K73" t="s">
        <v>2123</v>
      </c>
      <c r="L73" s="1" t="str">
        <f>HYPERLINK(RUB_Truth[[#This Row],[URL]])</f>
        <v>https://vvz.ruhr-uni-bochum.de/campus/all/unit.asp?gguid=0xD2ED017D154ED845A730AFEB7282D5F4&amp;tguid=0x699D25992ED34B6E9889C1D506E44105&amp;lang=de</v>
      </c>
      <c r="M73" t="s">
        <v>2</v>
      </c>
      <c r="N73" t="s">
        <v>2444</v>
      </c>
      <c r="O73" t="s">
        <v>2445</v>
      </c>
      <c r="P73" t="s">
        <v>2446</v>
      </c>
      <c r="Q73" t="s">
        <v>2</v>
      </c>
      <c r="R73" t="s">
        <v>2447</v>
      </c>
      <c r="S73" t="s">
        <v>0</v>
      </c>
      <c r="T73" t="b">
        <f>OR(ISNUMBER(SEARCH("Klinik",RUB_Truth[[#This Row],[Position1]])),ISNUMBER(SEARCH("arzt",RUB_Truth[[#This Row],[Position2]])),ISNUMBER(SEARCH("ärzt",RUB_Truth[[#This Row],[Position2]])))</f>
        <v>0</v>
      </c>
      <c r="U73" t="b">
        <f>OR(ISNUMBER(SEARCH("Verwaltungsange",RUB_Truth[[#This Row],[Position1]])),ISNUMBER(SEARCH("Verw.-Angestellt",RUB_Truth[[#This Row],[Position1]])))</f>
        <v>0</v>
      </c>
      <c r="V73">
        <f>IF(COUNTIF(RUB_Found[Name],RUB_Truth[[#This Row],[Name]])=0,0,1)</f>
        <v>0</v>
      </c>
      <c r="W73">
        <f>IF(OR(RUB_Truth[[#This Row],[inKlinik]],RUB_Truth[[#This Row],[Verwaltung]]),0,1)</f>
        <v>1</v>
      </c>
      <c r="X73" t="str">
        <f>IF(RUB_Truth[[#This Row],[zählt]],IF(ISBLANK(RUB_Truth[[#This Row],[dochGefundenGrund]]),RUB_Truth[[#This Row],[Gefunden]],1),"")</f>
        <v/>
      </c>
      <c r="Y73">
        <f>IF(AND(RUB_Truth[[#This Row],[zähltAuto]],ISBLANK(RUB_Truth[[#This Row],[zähltNichtGrund]])),1,0)</f>
        <v>0</v>
      </c>
      <c r="Z73" t="s">
        <v>8274</v>
      </c>
    </row>
    <row r="74" spans="1:29" x14ac:dyDescent="0.25">
      <c r="A74" t="s">
        <v>2448</v>
      </c>
      <c r="B74" t="s">
        <v>2</v>
      </c>
      <c r="C74" t="s">
        <v>2</v>
      </c>
      <c r="D74" t="s">
        <v>2449</v>
      </c>
      <c r="E74" t="s">
        <v>2450</v>
      </c>
      <c r="F74" t="s">
        <v>2</v>
      </c>
      <c r="G74" t="s">
        <v>2</v>
      </c>
      <c r="H74" t="s">
        <v>1917</v>
      </c>
      <c r="I74" t="s">
        <v>1907</v>
      </c>
      <c r="J74" t="s">
        <v>2451</v>
      </c>
      <c r="K74" t="s">
        <v>2452</v>
      </c>
      <c r="L74" s="1" t="str">
        <f>HYPERLINK(RUB_Truth[[#This Row],[URL]])</f>
        <v>https://vvz.ruhr-uni-bochum.de/campus/all/unit.asp?gguid=0x3CD44D216343F84CB93C9D3FDA63D5AC&amp;tguid=0x699D25992ED34B6E9889C1D506E44105&amp;lang=de</v>
      </c>
      <c r="M74" t="s">
        <v>2453</v>
      </c>
      <c r="N74" t="s">
        <v>2</v>
      </c>
      <c r="O74" t="s">
        <v>2</v>
      </c>
      <c r="P74" t="s">
        <v>2454</v>
      </c>
      <c r="Q74" t="s">
        <v>2</v>
      </c>
      <c r="R74" t="s">
        <v>2</v>
      </c>
      <c r="S74" t="s">
        <v>2</v>
      </c>
      <c r="T74" t="b">
        <f>OR(ISNUMBER(SEARCH("Klinik",RUB_Truth[[#This Row],[Position1]])),ISNUMBER(SEARCH("arzt",RUB_Truth[[#This Row],[Position2]])),ISNUMBER(SEARCH("ärzt",RUB_Truth[[#This Row],[Position2]])))</f>
        <v>0</v>
      </c>
      <c r="U74" t="b">
        <f>OR(ISNUMBER(SEARCH("Verwaltungsange",RUB_Truth[[#This Row],[Position1]])),ISNUMBER(SEARCH("Verw.-Angestellt",RUB_Truth[[#This Row],[Position1]])))</f>
        <v>0</v>
      </c>
      <c r="V74">
        <f>IF(COUNTIF(RUB_Found[Name],RUB_Truth[[#This Row],[Name]])=0,0,1)</f>
        <v>0</v>
      </c>
      <c r="W74">
        <f>IF(OR(RUB_Truth[[#This Row],[inKlinik]],RUB_Truth[[#This Row],[Verwaltung]]),0,1)</f>
        <v>1</v>
      </c>
      <c r="X74" t="str">
        <f>IF(RUB_Truth[[#This Row],[zählt]],IF(ISBLANK(RUB_Truth[[#This Row],[dochGefundenGrund]]),RUB_Truth[[#This Row],[Gefunden]],1),"")</f>
        <v/>
      </c>
      <c r="Y74">
        <f>IF(AND(RUB_Truth[[#This Row],[zähltAuto]],ISBLANK(RUB_Truth[[#This Row],[zähltNichtGrund]])),1,0)</f>
        <v>0</v>
      </c>
      <c r="Z74" t="s">
        <v>8109</v>
      </c>
      <c r="AC74" t="s">
        <v>8430</v>
      </c>
    </row>
    <row r="75" spans="1:29" x14ac:dyDescent="0.25">
      <c r="A75" t="s">
        <v>518</v>
      </c>
      <c r="B75" t="s">
        <v>1903</v>
      </c>
      <c r="C75" t="s">
        <v>191</v>
      </c>
      <c r="D75" t="s">
        <v>2455</v>
      </c>
      <c r="E75" t="s">
        <v>2456</v>
      </c>
      <c r="F75" t="s">
        <v>2</v>
      </c>
      <c r="G75" t="s">
        <v>2</v>
      </c>
      <c r="H75" t="s">
        <v>2457</v>
      </c>
      <c r="I75" t="s">
        <v>1907</v>
      </c>
      <c r="J75" t="s">
        <v>2458</v>
      </c>
      <c r="K75" t="s">
        <v>2459</v>
      </c>
      <c r="L75" s="1" t="str">
        <f>HYPERLINK(RUB_Truth[[#This Row],[URL]])</f>
        <v>https://vvz.ruhr-uni-bochum.de/campus/all/unit.asp?gguid=0x0F583C2C15B4F8439610D2055882A861&amp;tguid=0x699D25992ED34B6E9889C1D506E44105&amp;lang=de</v>
      </c>
      <c r="M75" t="s">
        <v>2</v>
      </c>
      <c r="N75" t="s">
        <v>2460</v>
      </c>
      <c r="O75" t="s">
        <v>2</v>
      </c>
      <c r="P75" t="s">
        <v>2461</v>
      </c>
      <c r="Q75" t="s">
        <v>2</v>
      </c>
      <c r="R75" t="s">
        <v>2462</v>
      </c>
      <c r="S75" t="s">
        <v>191</v>
      </c>
      <c r="T75" t="b">
        <f>OR(ISNUMBER(SEARCH("Klinik",RUB_Truth[[#This Row],[Position1]])),ISNUMBER(SEARCH("arzt",RUB_Truth[[#This Row],[Position2]])),ISNUMBER(SEARCH("ärzt",RUB_Truth[[#This Row],[Position2]])))</f>
        <v>0</v>
      </c>
      <c r="U75" t="b">
        <f>OR(ISNUMBER(SEARCH("Verwaltungsange",RUB_Truth[[#This Row],[Position1]])),ISNUMBER(SEARCH("Verw.-Angestellt",RUB_Truth[[#This Row],[Position1]])))</f>
        <v>0</v>
      </c>
      <c r="V75">
        <f>IF(COUNTIF(RUB_Found[Name],RUB_Truth[[#This Row],[Name]])=0,0,1)</f>
        <v>1</v>
      </c>
      <c r="W75">
        <f>IF(OR(RUB_Truth[[#This Row],[inKlinik]],RUB_Truth[[#This Row],[Verwaltung]]),0,1)</f>
        <v>1</v>
      </c>
      <c r="X75">
        <f>IF(RUB_Truth[[#This Row],[zählt]],IF(ISBLANK(RUB_Truth[[#This Row],[dochGefundenGrund]]),RUB_Truth[[#This Row],[Gefunden]],1),"")</f>
        <v>1</v>
      </c>
      <c r="Y75">
        <f>IF(AND(RUB_Truth[[#This Row],[zähltAuto]],ISBLANK(RUB_Truth[[#This Row],[zähltNichtGrund]])),1,0)</f>
        <v>1</v>
      </c>
    </row>
    <row r="76" spans="1:29" x14ac:dyDescent="0.25">
      <c r="A76" t="s">
        <v>520</v>
      </c>
      <c r="B76" t="s">
        <v>1903</v>
      </c>
      <c r="C76" t="s">
        <v>519</v>
      </c>
      <c r="D76" t="s">
        <v>2455</v>
      </c>
      <c r="E76" t="s">
        <v>2463</v>
      </c>
      <c r="F76" t="s">
        <v>2</v>
      </c>
      <c r="G76" t="s">
        <v>2</v>
      </c>
      <c r="H76" t="s">
        <v>2021</v>
      </c>
      <c r="I76" t="s">
        <v>1907</v>
      </c>
      <c r="J76" t="s">
        <v>2022</v>
      </c>
      <c r="K76" t="s">
        <v>2464</v>
      </c>
      <c r="L76" s="1" t="str">
        <f>HYPERLINK(RUB_Truth[[#This Row],[URL]])</f>
        <v>https://vvz.ruhr-uni-bochum.de/campus/all/unit.asp?gguid=0xA41489D30B793743955DCEF5EA68D662&amp;tguid=0x699D25992ED34B6E9889C1D506E44105&amp;lang=de</v>
      </c>
      <c r="M76" t="s">
        <v>2</v>
      </c>
      <c r="N76" t="s">
        <v>2465</v>
      </c>
      <c r="O76" t="s">
        <v>2466</v>
      </c>
      <c r="P76" t="s">
        <v>2467</v>
      </c>
      <c r="Q76" t="s">
        <v>2</v>
      </c>
      <c r="R76" t="s">
        <v>2468</v>
      </c>
      <c r="S76" t="s">
        <v>519</v>
      </c>
      <c r="T76" t="b">
        <f>OR(ISNUMBER(SEARCH("Klinik",RUB_Truth[[#This Row],[Position1]])),ISNUMBER(SEARCH("arzt",RUB_Truth[[#This Row],[Position2]])),ISNUMBER(SEARCH("ärzt",RUB_Truth[[#This Row],[Position2]])))</f>
        <v>0</v>
      </c>
      <c r="U76" t="b">
        <f>OR(ISNUMBER(SEARCH("Verwaltungsange",RUB_Truth[[#This Row],[Position1]])),ISNUMBER(SEARCH("Verw.-Angestellt",RUB_Truth[[#This Row],[Position1]])))</f>
        <v>0</v>
      </c>
      <c r="V76">
        <f>IF(COUNTIF(RUB_Found[Name],RUB_Truth[[#This Row],[Name]])=0,0,1)</f>
        <v>1</v>
      </c>
      <c r="W76">
        <f>IF(OR(RUB_Truth[[#This Row],[inKlinik]],RUB_Truth[[#This Row],[Verwaltung]]),0,1)</f>
        <v>1</v>
      </c>
      <c r="X76">
        <f>IF(RUB_Truth[[#This Row],[zählt]],IF(ISBLANK(RUB_Truth[[#This Row],[dochGefundenGrund]]),RUB_Truth[[#This Row],[Gefunden]],1),"")</f>
        <v>1</v>
      </c>
      <c r="Y76">
        <f>IF(AND(RUB_Truth[[#This Row],[zähltAuto]],ISBLANK(RUB_Truth[[#This Row],[zähltNichtGrund]])),1,0)</f>
        <v>1</v>
      </c>
    </row>
    <row r="77" spans="1:29" x14ac:dyDescent="0.25">
      <c r="A77" t="s">
        <v>2469</v>
      </c>
      <c r="B77" t="s">
        <v>1903</v>
      </c>
      <c r="C77" t="s">
        <v>2470</v>
      </c>
      <c r="D77" t="s">
        <v>2455</v>
      </c>
      <c r="E77" t="s">
        <v>2471</v>
      </c>
      <c r="F77" t="s">
        <v>2</v>
      </c>
      <c r="G77" t="s">
        <v>2</v>
      </c>
      <c r="H77" t="s">
        <v>2</v>
      </c>
      <c r="I77" t="s">
        <v>1907</v>
      </c>
      <c r="J77" t="s">
        <v>2472</v>
      </c>
      <c r="K77" t="s">
        <v>2473</v>
      </c>
      <c r="L77" s="1" t="str">
        <f>HYPERLINK(RUB_Truth[[#This Row],[URL]])</f>
        <v>https://vvz.ruhr-uni-bochum.de/campus/all/unit.asp?gguid=0xAB7AE6F8E7E6524DBD38909C927DC045&amp;tguid=0x699D25992ED34B6E9889C1D506E44105&amp;lang=de</v>
      </c>
      <c r="M77" t="s">
        <v>2</v>
      </c>
      <c r="N77" t="s">
        <v>2474</v>
      </c>
      <c r="O77" t="s">
        <v>2475</v>
      </c>
      <c r="P77" t="s">
        <v>2476</v>
      </c>
      <c r="Q77" t="s">
        <v>2</v>
      </c>
      <c r="R77" t="s">
        <v>2477</v>
      </c>
      <c r="S77" t="s">
        <v>2470</v>
      </c>
      <c r="T77" t="b">
        <f>OR(ISNUMBER(SEARCH("Klinik",RUB_Truth[[#This Row],[Position1]])),ISNUMBER(SEARCH("arzt",RUB_Truth[[#This Row],[Position2]])),ISNUMBER(SEARCH("ärzt",RUB_Truth[[#This Row],[Position2]])))</f>
        <v>0</v>
      </c>
      <c r="U77" t="b">
        <f>OR(ISNUMBER(SEARCH("Verwaltungsange",RUB_Truth[[#This Row],[Position1]])),ISNUMBER(SEARCH("Verw.-Angestellt",RUB_Truth[[#This Row],[Position1]])))</f>
        <v>0</v>
      </c>
      <c r="V77">
        <f>IF(COUNTIF(RUB_Found[Name],RUB_Truth[[#This Row],[Name]])=0,0,1)</f>
        <v>0</v>
      </c>
      <c r="W77">
        <f>IF(OR(RUB_Truth[[#This Row],[inKlinik]],RUB_Truth[[#This Row],[Verwaltung]]),0,1)</f>
        <v>1</v>
      </c>
      <c r="X77">
        <f>IF(RUB_Truth[[#This Row],[zählt]],IF(ISBLANK(RUB_Truth[[#This Row],[dochGefundenGrund]]),RUB_Truth[[#This Row],[Gefunden]],1),"")</f>
        <v>0</v>
      </c>
      <c r="Y77">
        <f>IF(AND(RUB_Truth[[#This Row],[zähltAuto]],ISBLANK(RUB_Truth[[#This Row],[zähltNichtGrund]])),1,0)</f>
        <v>1</v>
      </c>
      <c r="AB77" t="s">
        <v>8418</v>
      </c>
      <c r="AC77" t="s">
        <v>8431</v>
      </c>
    </row>
    <row r="78" spans="1:29" x14ac:dyDescent="0.25">
      <c r="A78" t="s">
        <v>525</v>
      </c>
      <c r="B78" t="s">
        <v>1903</v>
      </c>
      <c r="C78" t="s">
        <v>0</v>
      </c>
      <c r="D78" t="s">
        <v>2478</v>
      </c>
      <c r="E78" t="s">
        <v>2479</v>
      </c>
      <c r="F78" t="s">
        <v>2</v>
      </c>
      <c r="G78" t="s">
        <v>2</v>
      </c>
      <c r="H78" t="s">
        <v>1945</v>
      </c>
      <c r="I78" t="s">
        <v>1907</v>
      </c>
      <c r="J78" t="s">
        <v>2480</v>
      </c>
      <c r="K78" t="s">
        <v>2481</v>
      </c>
      <c r="L78" s="1" t="str">
        <f>HYPERLINK(RUB_Truth[[#This Row],[URL]])</f>
        <v>https://vvz.ruhr-uni-bochum.de/campus/all/unit.asp?gguid=0x11CB0E1CDEF14E55A2BA90E881672BC0&amp;tguid=0x699D25992ED34B6E9889C1D506E44105&amp;lang=de</v>
      </c>
      <c r="M78" t="s">
        <v>2</v>
      </c>
      <c r="N78" t="s">
        <v>2</v>
      </c>
      <c r="O78" t="s">
        <v>2</v>
      </c>
      <c r="P78" t="s">
        <v>2482</v>
      </c>
      <c r="Q78" t="s">
        <v>2</v>
      </c>
      <c r="R78" t="s">
        <v>2483</v>
      </c>
      <c r="S78" t="s">
        <v>0</v>
      </c>
      <c r="T78" t="b">
        <f>OR(ISNUMBER(SEARCH("Klinik",RUB_Truth[[#This Row],[Position1]])),ISNUMBER(SEARCH("arzt",RUB_Truth[[#This Row],[Position2]])),ISNUMBER(SEARCH("ärzt",RUB_Truth[[#This Row],[Position2]])))</f>
        <v>0</v>
      </c>
      <c r="U78" t="b">
        <f>OR(ISNUMBER(SEARCH("Verwaltungsange",RUB_Truth[[#This Row],[Position1]])),ISNUMBER(SEARCH("Verw.-Angestellt",RUB_Truth[[#This Row],[Position1]])))</f>
        <v>0</v>
      </c>
      <c r="V78">
        <f>IF(COUNTIF(RUB_Found[Name],RUB_Truth[[#This Row],[Name]])=0,0,1)</f>
        <v>1</v>
      </c>
      <c r="W78">
        <f>IF(OR(RUB_Truth[[#This Row],[inKlinik]],RUB_Truth[[#This Row],[Verwaltung]]),0,1)</f>
        <v>1</v>
      </c>
      <c r="X78">
        <f>IF(RUB_Truth[[#This Row],[zählt]],IF(ISBLANK(RUB_Truth[[#This Row],[dochGefundenGrund]]),RUB_Truth[[#This Row],[Gefunden]],1),"")</f>
        <v>1</v>
      </c>
      <c r="Y78">
        <f>IF(AND(RUB_Truth[[#This Row],[zähltAuto]],ISBLANK(RUB_Truth[[#This Row],[zähltNichtGrund]])),1,0)</f>
        <v>1</v>
      </c>
    </row>
    <row r="79" spans="1:29" x14ac:dyDescent="0.25">
      <c r="A79" t="s">
        <v>2484</v>
      </c>
      <c r="B79" t="s">
        <v>1903</v>
      </c>
      <c r="C79" t="s">
        <v>1674</v>
      </c>
      <c r="D79" t="s">
        <v>2485</v>
      </c>
      <c r="E79" t="s">
        <v>2486</v>
      </c>
      <c r="F79" t="s">
        <v>2</v>
      </c>
      <c r="G79" t="s">
        <v>2</v>
      </c>
      <c r="H79" t="s">
        <v>1982</v>
      </c>
      <c r="I79" t="s">
        <v>1907</v>
      </c>
      <c r="J79" t="s">
        <v>2487</v>
      </c>
      <c r="K79" t="s">
        <v>2488</v>
      </c>
      <c r="L79" s="1" t="str">
        <f>HYPERLINK(RUB_Truth[[#This Row],[URL]])</f>
        <v>https://vvz.ruhr-uni-bochum.de/campus/all/unit.asp?gguid=0xF6472C6B3A1673498B19C9C1ED2804DA&amp;tguid=0x699D25992ED34B6E9889C1D506E44105&amp;lang=de</v>
      </c>
      <c r="M79" t="s">
        <v>1906</v>
      </c>
      <c r="N79" t="s">
        <v>2489</v>
      </c>
      <c r="O79" t="s">
        <v>2</v>
      </c>
      <c r="P79" t="s">
        <v>2490</v>
      </c>
      <c r="Q79" t="s">
        <v>2</v>
      </c>
      <c r="R79" t="s">
        <v>2</v>
      </c>
      <c r="S79" t="s">
        <v>1674</v>
      </c>
      <c r="T79" t="b">
        <f>OR(ISNUMBER(SEARCH("Klinik",RUB_Truth[[#This Row],[Position1]])),ISNUMBER(SEARCH("arzt",RUB_Truth[[#This Row],[Position2]])),ISNUMBER(SEARCH("ärzt",RUB_Truth[[#This Row],[Position2]])))</f>
        <v>1</v>
      </c>
      <c r="U79" t="b">
        <f>OR(ISNUMBER(SEARCH("Verwaltungsange",RUB_Truth[[#This Row],[Position1]])),ISNUMBER(SEARCH("Verw.-Angestellt",RUB_Truth[[#This Row],[Position1]])))</f>
        <v>0</v>
      </c>
      <c r="V79">
        <f>IF(COUNTIF(RUB_Found[Name],RUB_Truth[[#This Row],[Name]])=0,0,1)</f>
        <v>0</v>
      </c>
      <c r="W79">
        <f>IF(OR(RUB_Truth[[#This Row],[inKlinik]],RUB_Truth[[#This Row],[Verwaltung]]),0,1)</f>
        <v>0</v>
      </c>
      <c r="X79" t="str">
        <f>IF(RUB_Truth[[#This Row],[zählt]],IF(ISBLANK(RUB_Truth[[#This Row],[dochGefundenGrund]]),RUB_Truth[[#This Row],[Gefunden]],1),"")</f>
        <v/>
      </c>
      <c r="Y79">
        <f>IF(AND(RUB_Truth[[#This Row],[zähltAuto]],ISBLANK(RUB_Truth[[#This Row],[zähltNichtGrund]])),1,0)</f>
        <v>0</v>
      </c>
    </row>
    <row r="80" spans="1:29" x14ac:dyDescent="0.25">
      <c r="A80" t="s">
        <v>546</v>
      </c>
      <c r="B80" t="s">
        <v>1903</v>
      </c>
      <c r="C80" t="s">
        <v>2</v>
      </c>
      <c r="D80" t="s">
        <v>2491</v>
      </c>
      <c r="E80" t="s">
        <v>2492</v>
      </c>
      <c r="F80" t="s">
        <v>2</v>
      </c>
      <c r="G80" t="s">
        <v>2</v>
      </c>
      <c r="H80" t="s">
        <v>1945</v>
      </c>
      <c r="I80" t="s">
        <v>1907</v>
      </c>
      <c r="J80" t="s">
        <v>2022</v>
      </c>
      <c r="K80" t="s">
        <v>2180</v>
      </c>
      <c r="L80" s="1" t="str">
        <f>HYPERLINK(RUB_Truth[[#This Row],[URL]])</f>
        <v>https://vvz.ruhr-uni-bochum.de/campus/all/unit.asp?gguid=0x35BC7783028FDB41ACF3C8E23B544A1A&amp;tguid=0x699D25992ED34B6E9889C1D506E44105&amp;lang=de</v>
      </c>
      <c r="M80" t="s">
        <v>1945</v>
      </c>
      <c r="N80" t="s">
        <v>2493</v>
      </c>
      <c r="O80" t="s">
        <v>2</v>
      </c>
      <c r="P80" t="s">
        <v>2494</v>
      </c>
      <c r="Q80" t="s">
        <v>2</v>
      </c>
      <c r="R80" t="s">
        <v>2495</v>
      </c>
      <c r="S80" t="s">
        <v>2</v>
      </c>
      <c r="T80" t="b">
        <f>OR(ISNUMBER(SEARCH("Klinik",RUB_Truth[[#This Row],[Position1]])),ISNUMBER(SEARCH("arzt",RUB_Truth[[#This Row],[Position2]])),ISNUMBER(SEARCH("ärzt",RUB_Truth[[#This Row],[Position2]])))</f>
        <v>0</v>
      </c>
      <c r="U80" t="b">
        <f>OR(ISNUMBER(SEARCH("Verwaltungsange",RUB_Truth[[#This Row],[Position1]])),ISNUMBER(SEARCH("Verw.-Angestellt",RUB_Truth[[#This Row],[Position1]])))</f>
        <v>0</v>
      </c>
      <c r="V80">
        <f>IF(COUNTIF(RUB_Found[Name],RUB_Truth[[#This Row],[Name]])=0,0,1)</f>
        <v>1</v>
      </c>
      <c r="W80">
        <f>IF(OR(RUB_Truth[[#This Row],[inKlinik]],RUB_Truth[[#This Row],[Verwaltung]]),0,1)</f>
        <v>1</v>
      </c>
      <c r="X80">
        <f>IF(RUB_Truth[[#This Row],[zählt]],IF(ISBLANK(RUB_Truth[[#This Row],[dochGefundenGrund]]),RUB_Truth[[#This Row],[Gefunden]],1),"")</f>
        <v>1</v>
      </c>
      <c r="Y80">
        <f>IF(AND(RUB_Truth[[#This Row],[zähltAuto]],ISBLANK(RUB_Truth[[#This Row],[zähltNichtGrund]])),1,0)</f>
        <v>1</v>
      </c>
    </row>
    <row r="81" spans="1:29" x14ac:dyDescent="0.25">
      <c r="A81" t="s">
        <v>2496</v>
      </c>
      <c r="B81" t="s">
        <v>2045</v>
      </c>
      <c r="C81" t="s">
        <v>2</v>
      </c>
      <c r="D81" t="s">
        <v>2497</v>
      </c>
      <c r="E81" t="s">
        <v>2498</v>
      </c>
      <c r="F81" t="s">
        <v>2</v>
      </c>
      <c r="G81" t="s">
        <v>2</v>
      </c>
      <c r="H81" t="s">
        <v>2281</v>
      </c>
      <c r="I81" t="s">
        <v>1907</v>
      </c>
      <c r="J81" t="s">
        <v>2267</v>
      </c>
      <c r="K81" t="s">
        <v>2268</v>
      </c>
      <c r="L81" s="1" t="str">
        <f>HYPERLINK(RUB_Truth[[#This Row],[URL]])</f>
        <v>https://vvz.ruhr-uni-bochum.de/campus/all/unit.asp?gguid=0xCC2D8778FE3A4A428C33D5A5C710B894&amp;tguid=0x699D25992ED34B6E9889C1D506E44105&amp;lang=de</v>
      </c>
      <c r="M81" t="s">
        <v>2281</v>
      </c>
      <c r="N81" t="s">
        <v>2499</v>
      </c>
      <c r="O81" t="s">
        <v>2</v>
      </c>
      <c r="P81" t="s">
        <v>2500</v>
      </c>
      <c r="Q81" t="s">
        <v>2</v>
      </c>
      <c r="R81" t="s">
        <v>2501</v>
      </c>
      <c r="S81" t="s">
        <v>2</v>
      </c>
      <c r="T81" t="b">
        <f>OR(ISNUMBER(SEARCH("Klinik",RUB_Truth[[#This Row],[Position1]])),ISNUMBER(SEARCH("arzt",RUB_Truth[[#This Row],[Position2]])),ISNUMBER(SEARCH("ärzt",RUB_Truth[[#This Row],[Position2]])))</f>
        <v>0</v>
      </c>
      <c r="U81" t="b">
        <f>OR(ISNUMBER(SEARCH("Verwaltungsange",RUB_Truth[[#This Row],[Position1]])),ISNUMBER(SEARCH("Verw.-Angestellt",RUB_Truth[[#This Row],[Position1]])))</f>
        <v>0</v>
      </c>
      <c r="V81">
        <f>IF(COUNTIF(RUB_Found[Name],RUB_Truth[[#This Row],[Name]])=0,0,1)</f>
        <v>0</v>
      </c>
      <c r="W81">
        <f>IF(OR(RUB_Truth[[#This Row],[inKlinik]],RUB_Truth[[#This Row],[Verwaltung]]),0,1)</f>
        <v>1</v>
      </c>
      <c r="X81">
        <f>IF(RUB_Truth[[#This Row],[zählt]],IF(ISBLANK(RUB_Truth[[#This Row],[dochGefundenGrund]]),RUB_Truth[[#This Row],[Gefunden]],1),"")</f>
        <v>0</v>
      </c>
      <c r="Y81">
        <f>IF(AND(RUB_Truth[[#This Row],[zähltAuto]],ISBLANK(RUB_Truth[[#This Row],[zähltNichtGrund]])),1,0)</f>
        <v>1</v>
      </c>
      <c r="AB81" t="s">
        <v>8409</v>
      </c>
      <c r="AC81" t="s">
        <v>8432</v>
      </c>
    </row>
    <row r="82" spans="1:29" x14ac:dyDescent="0.25">
      <c r="A82" t="s">
        <v>2502</v>
      </c>
      <c r="B82" t="s">
        <v>2045</v>
      </c>
      <c r="C82" t="s">
        <v>2</v>
      </c>
      <c r="D82" t="s">
        <v>2497</v>
      </c>
      <c r="E82" t="s">
        <v>2503</v>
      </c>
      <c r="F82" t="s">
        <v>2</v>
      </c>
      <c r="G82" t="s">
        <v>2</v>
      </c>
      <c r="H82" t="s">
        <v>2133</v>
      </c>
      <c r="I82" t="s">
        <v>1907</v>
      </c>
      <c r="J82" t="s">
        <v>2504</v>
      </c>
      <c r="K82" t="s">
        <v>2505</v>
      </c>
      <c r="L82" s="1" t="str">
        <f>HYPERLINK(RUB_Truth[[#This Row],[URL]])</f>
        <v>https://vvz.ruhr-uni-bochum.de/campus/all/unit.asp?gguid=0x5F80D0EB1D4052409E2121E31B2FEC97&amp;tguid=0x699D25992ED34B6E9889C1D506E44105&amp;lang=de</v>
      </c>
      <c r="M82" t="s">
        <v>2093</v>
      </c>
      <c r="N82" t="s">
        <v>2506</v>
      </c>
      <c r="O82" t="s">
        <v>2</v>
      </c>
      <c r="P82" t="s">
        <v>2507</v>
      </c>
      <c r="Q82" t="s">
        <v>2</v>
      </c>
      <c r="R82" t="s">
        <v>2508</v>
      </c>
      <c r="S82" t="s">
        <v>2</v>
      </c>
      <c r="T82" t="b">
        <f>OR(ISNUMBER(SEARCH("Klinik",RUB_Truth[[#This Row],[Position1]])),ISNUMBER(SEARCH("arzt",RUB_Truth[[#This Row],[Position2]])),ISNUMBER(SEARCH("ärzt",RUB_Truth[[#This Row],[Position2]])))</f>
        <v>0</v>
      </c>
      <c r="U82" t="b">
        <f>OR(ISNUMBER(SEARCH("Verwaltungsange",RUB_Truth[[#This Row],[Position1]])),ISNUMBER(SEARCH("Verw.-Angestellt",RUB_Truth[[#This Row],[Position1]])))</f>
        <v>0</v>
      </c>
      <c r="V82">
        <f>IF(COUNTIF(RUB_Found[Name],RUB_Truth[[#This Row],[Name]])=0,0,1)</f>
        <v>0</v>
      </c>
      <c r="W82">
        <f>IF(OR(RUB_Truth[[#This Row],[inKlinik]],RUB_Truth[[#This Row],[Verwaltung]]),0,1)</f>
        <v>1</v>
      </c>
      <c r="X82" t="str">
        <f>IF(RUB_Truth[[#This Row],[zählt]],IF(ISBLANK(RUB_Truth[[#This Row],[dochGefundenGrund]]),RUB_Truth[[#This Row],[Gefunden]],1),"")</f>
        <v/>
      </c>
      <c r="Y82">
        <f>IF(AND(RUB_Truth[[#This Row],[zähltAuto]],ISBLANK(RUB_Truth[[#This Row],[zähltNichtGrund]])),1,0)</f>
        <v>0</v>
      </c>
      <c r="Z82" t="s">
        <v>8274</v>
      </c>
    </row>
    <row r="83" spans="1:29" x14ac:dyDescent="0.25">
      <c r="A83" t="s">
        <v>556</v>
      </c>
      <c r="B83" t="s">
        <v>2045</v>
      </c>
      <c r="C83" t="s">
        <v>0</v>
      </c>
      <c r="D83" t="s">
        <v>2509</v>
      </c>
      <c r="E83" t="s">
        <v>2510</v>
      </c>
      <c r="F83" t="s">
        <v>2</v>
      </c>
      <c r="G83" t="s">
        <v>2</v>
      </c>
      <c r="H83" t="s">
        <v>2133</v>
      </c>
      <c r="I83" t="s">
        <v>1907</v>
      </c>
      <c r="J83" t="s">
        <v>2511</v>
      </c>
      <c r="K83" t="s">
        <v>2512</v>
      </c>
      <c r="L83" s="1" t="str">
        <f>HYPERLINK(RUB_Truth[[#This Row],[URL]])</f>
        <v>https://vvz.ruhr-uni-bochum.de/campus/all/unit.asp?gguid=0x48ADD7F8913B452EBB9EC21F95D482F0&amp;tguid=0x699D25992ED34B6E9889C1D506E44105&amp;lang=de</v>
      </c>
      <c r="M83" t="s">
        <v>2513</v>
      </c>
      <c r="N83" t="s">
        <v>2514</v>
      </c>
      <c r="O83" t="s">
        <v>2</v>
      </c>
      <c r="P83" t="s">
        <v>2515</v>
      </c>
      <c r="Q83" t="s">
        <v>2</v>
      </c>
      <c r="R83" t="s">
        <v>2516</v>
      </c>
      <c r="S83" t="s">
        <v>0</v>
      </c>
      <c r="T83" t="b">
        <f>OR(ISNUMBER(SEARCH("Klinik",RUB_Truth[[#This Row],[Position1]])),ISNUMBER(SEARCH("arzt",RUB_Truth[[#This Row],[Position2]])),ISNUMBER(SEARCH("ärzt",RUB_Truth[[#This Row],[Position2]])))</f>
        <v>0</v>
      </c>
      <c r="U83" t="b">
        <f>OR(ISNUMBER(SEARCH("Verwaltungsange",RUB_Truth[[#This Row],[Position1]])),ISNUMBER(SEARCH("Verw.-Angestellt",RUB_Truth[[#This Row],[Position1]])))</f>
        <v>0</v>
      </c>
      <c r="V83">
        <f>IF(COUNTIF(RUB_Found[Name],RUB_Truth[[#This Row],[Name]])=0,0,1)</f>
        <v>1</v>
      </c>
      <c r="W83">
        <f>IF(OR(RUB_Truth[[#This Row],[inKlinik]],RUB_Truth[[#This Row],[Verwaltung]]),0,1)</f>
        <v>1</v>
      </c>
      <c r="X83">
        <f>IF(RUB_Truth[[#This Row],[zählt]],IF(ISBLANK(RUB_Truth[[#This Row],[dochGefundenGrund]]),RUB_Truth[[#This Row],[Gefunden]],1),"")</f>
        <v>1</v>
      </c>
      <c r="Y83">
        <f>IF(AND(RUB_Truth[[#This Row],[zähltAuto]],ISBLANK(RUB_Truth[[#This Row],[zähltNichtGrund]])),1,0)</f>
        <v>1</v>
      </c>
    </row>
    <row r="84" spans="1:29" x14ac:dyDescent="0.25">
      <c r="A84" t="s">
        <v>2517</v>
      </c>
      <c r="B84" t="s">
        <v>2045</v>
      </c>
      <c r="C84" t="s">
        <v>2</v>
      </c>
      <c r="D84" t="s">
        <v>2518</v>
      </c>
      <c r="E84" t="s">
        <v>2519</v>
      </c>
      <c r="F84" t="s">
        <v>2</v>
      </c>
      <c r="G84" t="s">
        <v>2</v>
      </c>
      <c r="H84" t="s">
        <v>2281</v>
      </c>
      <c r="I84" t="s">
        <v>1907</v>
      </c>
      <c r="J84" t="s">
        <v>2520</v>
      </c>
      <c r="K84" t="s">
        <v>2521</v>
      </c>
      <c r="L84" s="1" t="str">
        <f>HYPERLINK(RUB_Truth[[#This Row],[URL]])</f>
        <v>https://vvz.ruhr-uni-bochum.de/campus/all/unit.asp?gguid=0xE1398D37ED5342BB8E8842230673D19A&amp;tguid=0x699D25992ED34B6E9889C1D506E44105&amp;lang=de</v>
      </c>
      <c r="M84" t="s">
        <v>2281</v>
      </c>
      <c r="N84" t="s">
        <v>2</v>
      </c>
      <c r="O84" t="s">
        <v>2</v>
      </c>
      <c r="P84" t="s">
        <v>2522</v>
      </c>
      <c r="Q84" t="s">
        <v>2</v>
      </c>
      <c r="R84" t="s">
        <v>2</v>
      </c>
      <c r="S84" t="s">
        <v>2</v>
      </c>
      <c r="T84" t="b">
        <f>OR(ISNUMBER(SEARCH("Klinik",RUB_Truth[[#This Row],[Position1]])),ISNUMBER(SEARCH("arzt",RUB_Truth[[#This Row],[Position2]])),ISNUMBER(SEARCH("ärzt",RUB_Truth[[#This Row],[Position2]])))</f>
        <v>0</v>
      </c>
      <c r="U84" t="b">
        <f>OR(ISNUMBER(SEARCH("Verwaltungsange",RUB_Truth[[#This Row],[Position1]])),ISNUMBER(SEARCH("Verw.-Angestellt",RUB_Truth[[#This Row],[Position1]])))</f>
        <v>0</v>
      </c>
      <c r="V84">
        <f>IF(COUNTIF(RUB_Found[Name],RUB_Truth[[#This Row],[Name]])=0,0,1)</f>
        <v>0</v>
      </c>
      <c r="W84">
        <f>IF(OR(RUB_Truth[[#This Row],[inKlinik]],RUB_Truth[[#This Row],[Verwaltung]]),0,1)</f>
        <v>1</v>
      </c>
      <c r="X84">
        <f>IF(RUB_Truth[[#This Row],[zählt]],IF(ISBLANK(RUB_Truth[[#This Row],[dochGefundenGrund]]),RUB_Truth[[#This Row],[Gefunden]],1),"")</f>
        <v>0</v>
      </c>
      <c r="Y84">
        <f>IF(AND(RUB_Truth[[#This Row],[zähltAuto]],ISBLANK(RUB_Truth[[#This Row],[zähltNichtGrund]])),1,0)</f>
        <v>1</v>
      </c>
      <c r="AB84" t="s">
        <v>8418</v>
      </c>
      <c r="AC84" t="s">
        <v>8433</v>
      </c>
    </row>
    <row r="85" spans="1:29" x14ac:dyDescent="0.25">
      <c r="A85" t="s">
        <v>589</v>
      </c>
      <c r="B85" t="s">
        <v>2045</v>
      </c>
      <c r="C85" t="s">
        <v>0</v>
      </c>
      <c r="D85" t="s">
        <v>2523</v>
      </c>
      <c r="E85" t="s">
        <v>2524</v>
      </c>
      <c r="F85" t="s">
        <v>2</v>
      </c>
      <c r="G85" t="s">
        <v>2</v>
      </c>
      <c r="H85" t="s">
        <v>2093</v>
      </c>
      <c r="I85" t="s">
        <v>1907</v>
      </c>
      <c r="J85" t="s">
        <v>2525</v>
      </c>
      <c r="K85" t="s">
        <v>2526</v>
      </c>
      <c r="L85" s="1" t="str">
        <f>HYPERLINK(RUB_Truth[[#This Row],[URL]])</f>
        <v>https://vvz.ruhr-uni-bochum.de/campus/all/unit.asp?gguid=0x6A11A920949C4F42886999AE912B1075&amp;tguid=0x699D25992ED34B6E9889C1D506E44105&amp;lang=de</v>
      </c>
      <c r="M85" t="s">
        <v>2093</v>
      </c>
      <c r="N85" t="s">
        <v>2527</v>
      </c>
      <c r="O85" t="s">
        <v>2</v>
      </c>
      <c r="P85" t="s">
        <v>590</v>
      </c>
      <c r="Q85" t="s">
        <v>2054</v>
      </c>
      <c r="R85" t="s">
        <v>2528</v>
      </c>
      <c r="S85" t="s">
        <v>0</v>
      </c>
      <c r="T85" t="b">
        <f>OR(ISNUMBER(SEARCH("Klinik",RUB_Truth[[#This Row],[Position1]])),ISNUMBER(SEARCH("arzt",RUB_Truth[[#This Row],[Position2]])),ISNUMBER(SEARCH("ärzt",RUB_Truth[[#This Row],[Position2]])))</f>
        <v>0</v>
      </c>
      <c r="U85" t="b">
        <f>OR(ISNUMBER(SEARCH("Verwaltungsange",RUB_Truth[[#This Row],[Position1]])),ISNUMBER(SEARCH("Verw.-Angestellt",RUB_Truth[[#This Row],[Position1]])))</f>
        <v>0</v>
      </c>
      <c r="V85">
        <f>IF(COUNTIF(RUB_Found[Name],RUB_Truth[[#This Row],[Name]])=0,0,1)</f>
        <v>1</v>
      </c>
      <c r="W85">
        <f>IF(OR(RUB_Truth[[#This Row],[inKlinik]],RUB_Truth[[#This Row],[Verwaltung]]),0,1)</f>
        <v>1</v>
      </c>
      <c r="X85">
        <f>IF(RUB_Truth[[#This Row],[zählt]],IF(ISBLANK(RUB_Truth[[#This Row],[dochGefundenGrund]]),RUB_Truth[[#This Row],[Gefunden]],1),"")</f>
        <v>1</v>
      </c>
      <c r="Y85">
        <f>IF(AND(RUB_Truth[[#This Row],[zähltAuto]],ISBLANK(RUB_Truth[[#This Row],[zähltNichtGrund]])),1,0)</f>
        <v>1</v>
      </c>
    </row>
    <row r="86" spans="1:29" x14ac:dyDescent="0.25">
      <c r="A86" t="s">
        <v>2529</v>
      </c>
      <c r="B86" t="s">
        <v>2045</v>
      </c>
      <c r="C86" t="s">
        <v>0</v>
      </c>
      <c r="D86" t="s">
        <v>2530</v>
      </c>
      <c r="E86" t="s">
        <v>2531</v>
      </c>
      <c r="F86" t="s">
        <v>2</v>
      </c>
      <c r="G86" t="s">
        <v>2</v>
      </c>
      <c r="H86" t="s">
        <v>2281</v>
      </c>
      <c r="I86" t="s">
        <v>1907</v>
      </c>
      <c r="J86" t="s">
        <v>2532</v>
      </c>
      <c r="K86" t="s">
        <v>2533</v>
      </c>
      <c r="L86" s="1" t="str">
        <f>HYPERLINK(RUB_Truth[[#This Row],[URL]])</f>
        <v>https://vvz.ruhr-uni-bochum.de/campus/all/unit.asp?gguid=0x693B2611FBA256438EB2E3DAED9B65FE&amp;tguid=0x699D25992ED34B6E9889C1D506E44105&amp;lang=de</v>
      </c>
      <c r="M86" t="s">
        <v>2534</v>
      </c>
      <c r="N86" t="s">
        <v>2</v>
      </c>
      <c r="O86" t="s">
        <v>2</v>
      </c>
      <c r="P86" t="s">
        <v>2535</v>
      </c>
      <c r="Q86" t="s">
        <v>2</v>
      </c>
      <c r="R86" t="s">
        <v>2</v>
      </c>
      <c r="S86" t="s">
        <v>0</v>
      </c>
      <c r="T86" t="b">
        <f>OR(ISNUMBER(SEARCH("Klinik",RUB_Truth[[#This Row],[Position1]])),ISNUMBER(SEARCH("arzt",RUB_Truth[[#This Row],[Position2]])),ISNUMBER(SEARCH("ärzt",RUB_Truth[[#This Row],[Position2]])))</f>
        <v>0</v>
      </c>
      <c r="U86" t="b">
        <f>OR(ISNUMBER(SEARCH("Verwaltungsange",RUB_Truth[[#This Row],[Position1]])),ISNUMBER(SEARCH("Verw.-Angestellt",RUB_Truth[[#This Row],[Position1]])))</f>
        <v>0</v>
      </c>
      <c r="V86">
        <f>IF(COUNTIF(RUB_Found[Name],RUB_Truth[[#This Row],[Name]])=0,0,1)</f>
        <v>0</v>
      </c>
      <c r="W86">
        <f>IF(OR(RUB_Truth[[#This Row],[inKlinik]],RUB_Truth[[#This Row],[Verwaltung]]),0,1)</f>
        <v>1</v>
      </c>
      <c r="X86">
        <f>IF(RUB_Truth[[#This Row],[zählt]],IF(ISBLANK(RUB_Truth[[#This Row],[dochGefundenGrund]]),RUB_Truth[[#This Row],[Gefunden]],1),"")</f>
        <v>0</v>
      </c>
      <c r="Y86">
        <f>IF(AND(RUB_Truth[[#This Row],[zähltAuto]],ISBLANK(RUB_Truth[[#This Row],[zähltNichtGrund]])),1,0)</f>
        <v>1</v>
      </c>
      <c r="AB86" t="s">
        <v>8409</v>
      </c>
      <c r="AC86" t="s">
        <v>8434</v>
      </c>
    </row>
    <row r="87" spans="1:29" x14ac:dyDescent="0.25">
      <c r="A87" t="s">
        <v>2536</v>
      </c>
      <c r="B87" t="s">
        <v>2045</v>
      </c>
      <c r="C87" t="s">
        <v>513</v>
      </c>
      <c r="D87" t="s">
        <v>2537</v>
      </c>
      <c r="E87" t="s">
        <v>2538</v>
      </c>
      <c r="F87" t="s">
        <v>2</v>
      </c>
      <c r="G87" t="s">
        <v>2</v>
      </c>
      <c r="H87" t="s">
        <v>2083</v>
      </c>
      <c r="I87" t="s">
        <v>1907</v>
      </c>
      <c r="J87" t="s">
        <v>2539</v>
      </c>
      <c r="K87" t="s">
        <v>2540</v>
      </c>
      <c r="L87" s="1" t="str">
        <f>HYPERLINK(RUB_Truth[[#This Row],[URL]])</f>
        <v>https://vvz.ruhr-uni-bochum.de/campus/all/unit.asp?gguid=0xDD1C22FE81A2B3418482013C4F47BA5F&amp;tguid=0x699D25992ED34B6E9889C1D506E44105&amp;lang=de</v>
      </c>
      <c r="M87" t="s">
        <v>2</v>
      </c>
      <c r="N87" t="s">
        <v>2541</v>
      </c>
      <c r="O87" t="s">
        <v>2</v>
      </c>
      <c r="P87" t="s">
        <v>2542</v>
      </c>
      <c r="Q87" t="s">
        <v>2</v>
      </c>
      <c r="R87" t="s">
        <v>2</v>
      </c>
      <c r="S87" t="s">
        <v>513</v>
      </c>
      <c r="T87" t="b">
        <f>OR(ISNUMBER(SEARCH("Klinik",RUB_Truth[[#This Row],[Position1]])),ISNUMBER(SEARCH("arzt",RUB_Truth[[#This Row],[Position2]])),ISNUMBER(SEARCH("ärzt",RUB_Truth[[#This Row],[Position2]])))</f>
        <v>1</v>
      </c>
      <c r="U87" t="b">
        <f>OR(ISNUMBER(SEARCH("Verwaltungsange",RUB_Truth[[#This Row],[Position1]])),ISNUMBER(SEARCH("Verw.-Angestellt",RUB_Truth[[#This Row],[Position1]])))</f>
        <v>0</v>
      </c>
      <c r="V87">
        <f>IF(COUNTIF(RUB_Found[Name],RUB_Truth[[#This Row],[Name]])=0,0,1)</f>
        <v>0</v>
      </c>
      <c r="W87">
        <f>IF(OR(RUB_Truth[[#This Row],[inKlinik]],RUB_Truth[[#This Row],[Verwaltung]]),0,1)</f>
        <v>0</v>
      </c>
      <c r="X87" t="str">
        <f>IF(RUB_Truth[[#This Row],[zählt]],IF(ISBLANK(RUB_Truth[[#This Row],[dochGefundenGrund]]),RUB_Truth[[#This Row],[Gefunden]],1),"")</f>
        <v/>
      </c>
      <c r="Y87">
        <f>IF(AND(RUB_Truth[[#This Row],[zähltAuto]],ISBLANK(RUB_Truth[[#This Row],[zähltNichtGrund]])),1,0)</f>
        <v>0</v>
      </c>
    </row>
    <row r="88" spans="1:29" x14ac:dyDescent="0.25">
      <c r="A88" t="s">
        <v>2543</v>
      </c>
      <c r="B88" t="s">
        <v>1903</v>
      </c>
      <c r="C88" t="s">
        <v>2544</v>
      </c>
      <c r="D88" t="s">
        <v>2545</v>
      </c>
      <c r="E88" t="s">
        <v>2546</v>
      </c>
      <c r="F88" t="s">
        <v>2</v>
      </c>
      <c r="G88" t="s">
        <v>2</v>
      </c>
      <c r="H88" t="s">
        <v>2187</v>
      </c>
      <c r="I88" t="s">
        <v>1956</v>
      </c>
      <c r="J88" t="s">
        <v>2547</v>
      </c>
      <c r="K88" t="s">
        <v>2548</v>
      </c>
      <c r="L88" s="1" t="str">
        <f>HYPERLINK(RUB_Truth[[#This Row],[URL]])</f>
        <v>https://vvz.ruhr-uni-bochum.de/campus/all/unit.asp?gguid=0x524E2A5614AE744A80DB194BBD397C3F&amp;tguid=0x699D25992ED34B6E9889C1D506E44105&amp;lang=de</v>
      </c>
      <c r="M88" t="s">
        <v>2187</v>
      </c>
      <c r="N88" t="s">
        <v>2</v>
      </c>
      <c r="O88" t="s">
        <v>2</v>
      </c>
      <c r="P88" t="s">
        <v>2549</v>
      </c>
      <c r="Q88" t="s">
        <v>2</v>
      </c>
      <c r="R88" t="s">
        <v>2</v>
      </c>
      <c r="S88" t="s">
        <v>2544</v>
      </c>
      <c r="T88" t="b">
        <f>OR(ISNUMBER(SEARCH("Klinik",RUB_Truth[[#This Row],[Position1]])),ISNUMBER(SEARCH("arzt",RUB_Truth[[#This Row],[Position2]])),ISNUMBER(SEARCH("ärzt",RUB_Truth[[#This Row],[Position2]])))</f>
        <v>0</v>
      </c>
      <c r="U88" t="b">
        <f>OR(ISNUMBER(SEARCH("Verwaltungsange",RUB_Truth[[#This Row],[Position1]])),ISNUMBER(SEARCH("Verw.-Angestellt",RUB_Truth[[#This Row],[Position1]])))</f>
        <v>0</v>
      </c>
      <c r="V88">
        <f>IF(COUNTIF(RUB_Found[Name],RUB_Truth[[#This Row],[Name]])=0,0,1)</f>
        <v>0</v>
      </c>
      <c r="W88">
        <f>IF(OR(RUB_Truth[[#This Row],[inKlinik]],RUB_Truth[[#This Row],[Verwaltung]]),0,1)</f>
        <v>1</v>
      </c>
      <c r="X88" t="str">
        <f>IF(RUB_Truth[[#This Row],[zählt]],IF(ISBLANK(RUB_Truth[[#This Row],[dochGefundenGrund]]),RUB_Truth[[#This Row],[Gefunden]],1),"")</f>
        <v/>
      </c>
      <c r="Y88">
        <f>IF(AND(RUB_Truth[[#This Row],[zähltAuto]],ISBLANK(RUB_Truth[[#This Row],[zähltNichtGrund]])),1,0)</f>
        <v>0</v>
      </c>
      <c r="Z88" t="s">
        <v>6508</v>
      </c>
    </row>
    <row r="89" spans="1:29" x14ac:dyDescent="0.25">
      <c r="A89" t="s">
        <v>2550</v>
      </c>
      <c r="B89" t="s">
        <v>1903</v>
      </c>
      <c r="C89" t="s">
        <v>2</v>
      </c>
      <c r="D89" t="s">
        <v>2551</v>
      </c>
      <c r="E89" t="s">
        <v>2552</v>
      </c>
      <c r="F89" t="s">
        <v>2</v>
      </c>
      <c r="G89" t="s">
        <v>2</v>
      </c>
      <c r="H89" t="s">
        <v>1917</v>
      </c>
      <c r="I89" t="s">
        <v>1907</v>
      </c>
      <c r="J89" t="s">
        <v>2040</v>
      </c>
      <c r="K89" t="s">
        <v>2041</v>
      </c>
      <c r="L89" s="1" t="str">
        <f>HYPERLINK(RUB_Truth[[#This Row],[URL]])</f>
        <v>https://vvz.ruhr-uni-bochum.de/campus/all/unit.asp?gguid=0xBAFF298F48AB9243B514CE431CBB7FEF&amp;tguid=0x699D25992ED34B6E9889C1D506E44105&amp;lang=de</v>
      </c>
      <c r="M89" t="s">
        <v>1917</v>
      </c>
      <c r="N89" t="s">
        <v>2553</v>
      </c>
      <c r="O89" t="s">
        <v>2</v>
      </c>
      <c r="P89" t="s">
        <v>2554</v>
      </c>
      <c r="Q89" t="s">
        <v>2</v>
      </c>
      <c r="R89" t="s">
        <v>2555</v>
      </c>
      <c r="S89" t="s">
        <v>2</v>
      </c>
      <c r="T89" t="b">
        <f>OR(ISNUMBER(SEARCH("Klinik",RUB_Truth[[#This Row],[Position1]])),ISNUMBER(SEARCH("arzt",RUB_Truth[[#This Row],[Position2]])),ISNUMBER(SEARCH("ärzt",RUB_Truth[[#This Row],[Position2]])))</f>
        <v>0</v>
      </c>
      <c r="U89" t="b">
        <f>OR(ISNUMBER(SEARCH("Verwaltungsange",RUB_Truth[[#This Row],[Position1]])),ISNUMBER(SEARCH("Verw.-Angestellt",RUB_Truth[[#This Row],[Position1]])))</f>
        <v>0</v>
      </c>
      <c r="V89">
        <f>IF(COUNTIF(RUB_Found[Name],RUB_Truth[[#This Row],[Name]])=0,0,1)</f>
        <v>0</v>
      </c>
      <c r="W89">
        <f>IF(OR(RUB_Truth[[#This Row],[inKlinik]],RUB_Truth[[#This Row],[Verwaltung]]),0,1)</f>
        <v>1</v>
      </c>
      <c r="X89" t="str">
        <f>IF(RUB_Truth[[#This Row],[zählt]],IF(ISBLANK(RUB_Truth[[#This Row],[dochGefundenGrund]]),RUB_Truth[[#This Row],[Gefunden]],1),"")</f>
        <v/>
      </c>
      <c r="Y89">
        <f>IF(AND(RUB_Truth[[#This Row],[zähltAuto]],ISBLANK(RUB_Truth[[#This Row],[zähltNichtGrund]])),1,0)</f>
        <v>0</v>
      </c>
      <c r="Z89" t="s">
        <v>8274</v>
      </c>
    </row>
    <row r="90" spans="1:29" x14ac:dyDescent="0.25">
      <c r="A90" t="s">
        <v>2556</v>
      </c>
      <c r="B90" t="s">
        <v>1903</v>
      </c>
      <c r="C90" t="s">
        <v>2019</v>
      </c>
      <c r="D90" t="s">
        <v>2557</v>
      </c>
      <c r="E90" t="s">
        <v>2558</v>
      </c>
      <c r="F90" t="s">
        <v>2</v>
      </c>
      <c r="G90" t="s">
        <v>2</v>
      </c>
      <c r="H90" t="s">
        <v>2200</v>
      </c>
      <c r="I90" t="s">
        <v>1907</v>
      </c>
      <c r="J90" t="s">
        <v>2559</v>
      </c>
      <c r="K90" t="s">
        <v>2560</v>
      </c>
      <c r="L90" s="1" t="str">
        <f>HYPERLINK(RUB_Truth[[#This Row],[URL]])</f>
        <v>https://vvz.ruhr-uni-bochum.de/campus/all/unit.asp?gguid=0xD68E1F11CC5C45429E06FC33FECAC977&amp;tguid=0x699D25992ED34B6E9889C1D506E44105&amp;lang=de</v>
      </c>
      <c r="M90" t="s">
        <v>2</v>
      </c>
      <c r="N90" t="s">
        <v>2</v>
      </c>
      <c r="O90" t="s">
        <v>2</v>
      </c>
      <c r="P90" t="s">
        <v>2561</v>
      </c>
      <c r="Q90" t="s">
        <v>2</v>
      </c>
      <c r="R90" t="s">
        <v>2</v>
      </c>
      <c r="S90" t="s">
        <v>2019</v>
      </c>
      <c r="T90" t="b">
        <f>OR(ISNUMBER(SEARCH("Klinik",RUB_Truth[[#This Row],[Position1]])),ISNUMBER(SEARCH("arzt",RUB_Truth[[#This Row],[Position2]])),ISNUMBER(SEARCH("ärzt",RUB_Truth[[#This Row],[Position2]])))</f>
        <v>0</v>
      </c>
      <c r="U90" t="b">
        <f>OR(ISNUMBER(SEARCH("Verwaltungsange",RUB_Truth[[#This Row],[Position1]])),ISNUMBER(SEARCH("Verw.-Angestellt",RUB_Truth[[#This Row],[Position1]])))</f>
        <v>0</v>
      </c>
      <c r="V90">
        <f>IF(COUNTIF(RUB_Found[Name],RUB_Truth[[#This Row],[Name]])=0,0,1)</f>
        <v>0</v>
      </c>
      <c r="W90">
        <f>IF(OR(RUB_Truth[[#This Row],[inKlinik]],RUB_Truth[[#This Row],[Verwaltung]]),0,1)</f>
        <v>1</v>
      </c>
      <c r="X90" t="str">
        <f>IF(RUB_Truth[[#This Row],[zählt]],IF(ISBLANK(RUB_Truth[[#This Row],[dochGefundenGrund]]),RUB_Truth[[#This Row],[Gefunden]],1),"")</f>
        <v/>
      </c>
      <c r="Y90">
        <f>IF(AND(RUB_Truth[[#This Row],[zähltAuto]],ISBLANK(RUB_Truth[[#This Row],[zähltNichtGrund]])),1,0)</f>
        <v>0</v>
      </c>
      <c r="Z90" t="s">
        <v>8109</v>
      </c>
    </row>
    <row r="91" spans="1:29" x14ac:dyDescent="0.25">
      <c r="A91" t="s">
        <v>2562</v>
      </c>
      <c r="B91" t="s">
        <v>2045</v>
      </c>
      <c r="C91" t="s">
        <v>2</v>
      </c>
      <c r="D91" t="s">
        <v>2563</v>
      </c>
      <c r="E91" t="s">
        <v>2564</v>
      </c>
      <c r="F91" t="s">
        <v>2</v>
      </c>
      <c r="G91" t="s">
        <v>2</v>
      </c>
      <c r="H91" t="s">
        <v>2133</v>
      </c>
      <c r="I91" t="s">
        <v>1907</v>
      </c>
      <c r="J91" t="s">
        <v>2565</v>
      </c>
      <c r="K91" t="s">
        <v>2566</v>
      </c>
      <c r="L91" s="1" t="str">
        <f>HYPERLINK(RUB_Truth[[#This Row],[URL]])</f>
        <v>https://vvz.ruhr-uni-bochum.de/campus/all/unit.asp?gguid=0x4108E50DD1E51E45A03FD6E51B8E23F8&amp;tguid=0x699D25992ED34B6E9889C1D506E44105&amp;lang=de</v>
      </c>
      <c r="M91" t="s">
        <v>2</v>
      </c>
      <c r="N91" t="s">
        <v>2567</v>
      </c>
      <c r="O91" t="s">
        <v>2</v>
      </c>
      <c r="P91" t="s">
        <v>2568</v>
      </c>
      <c r="Q91" t="s">
        <v>2</v>
      </c>
      <c r="R91" t="s">
        <v>2569</v>
      </c>
      <c r="S91" t="s">
        <v>2</v>
      </c>
      <c r="T91" t="b">
        <f>OR(ISNUMBER(SEARCH("Klinik",RUB_Truth[[#This Row],[Position1]])),ISNUMBER(SEARCH("arzt",RUB_Truth[[#This Row],[Position2]])),ISNUMBER(SEARCH("ärzt",RUB_Truth[[#This Row],[Position2]])))</f>
        <v>0</v>
      </c>
      <c r="U91" t="b">
        <f>OR(ISNUMBER(SEARCH("Verwaltungsange",RUB_Truth[[#This Row],[Position1]])),ISNUMBER(SEARCH("Verw.-Angestellt",RUB_Truth[[#This Row],[Position1]])))</f>
        <v>0</v>
      </c>
      <c r="V91">
        <f>IF(COUNTIF(RUB_Found[Name],RUB_Truth[[#This Row],[Name]])=0,0,1)</f>
        <v>0</v>
      </c>
      <c r="W91">
        <f>IF(OR(RUB_Truth[[#This Row],[inKlinik]],RUB_Truth[[#This Row],[Verwaltung]]),0,1)</f>
        <v>1</v>
      </c>
      <c r="X91" t="str">
        <f>IF(RUB_Truth[[#This Row],[zählt]],IF(ISBLANK(RUB_Truth[[#This Row],[dochGefundenGrund]]),RUB_Truth[[#This Row],[Gefunden]],1),"")</f>
        <v/>
      </c>
      <c r="Y91">
        <f>IF(AND(RUB_Truth[[#This Row],[zähltAuto]],ISBLANK(RUB_Truth[[#This Row],[zähltNichtGrund]])),1,0)</f>
        <v>0</v>
      </c>
      <c r="Z91" t="s">
        <v>6508</v>
      </c>
      <c r="AB91" t="s">
        <v>8436</v>
      </c>
      <c r="AC91" t="s">
        <v>8435</v>
      </c>
    </row>
    <row r="92" spans="1:29" x14ac:dyDescent="0.25">
      <c r="A92" t="s">
        <v>2570</v>
      </c>
      <c r="B92" t="s">
        <v>1903</v>
      </c>
      <c r="C92" t="s">
        <v>286</v>
      </c>
      <c r="D92" t="s">
        <v>2571</v>
      </c>
      <c r="E92" t="s">
        <v>2572</v>
      </c>
      <c r="F92" t="s">
        <v>2</v>
      </c>
      <c r="G92" t="s">
        <v>2</v>
      </c>
      <c r="H92" t="s">
        <v>1998</v>
      </c>
      <c r="I92" t="s">
        <v>1907</v>
      </c>
      <c r="J92" t="s">
        <v>2573</v>
      </c>
      <c r="K92" t="s">
        <v>2574</v>
      </c>
      <c r="L92" s="1" t="str">
        <f>HYPERLINK(RUB_Truth[[#This Row],[URL]])</f>
        <v>https://vvz.ruhr-uni-bochum.de/campus/all/unit.asp?gguid=0xE181C5B37D091142AD3BAA38CADB5DA3&amp;tguid=0x699D25992ED34B6E9889C1D506E44105&amp;lang=de</v>
      </c>
      <c r="M92" t="s">
        <v>2575</v>
      </c>
      <c r="N92" t="s">
        <v>2576</v>
      </c>
      <c r="O92" t="s">
        <v>2577</v>
      </c>
      <c r="P92" t="s">
        <v>2578</v>
      </c>
      <c r="Q92" t="s">
        <v>2</v>
      </c>
      <c r="R92" t="s">
        <v>2</v>
      </c>
      <c r="S92" t="s">
        <v>286</v>
      </c>
      <c r="T92" t="b">
        <f>OR(ISNUMBER(SEARCH("Klinik",RUB_Truth[[#This Row],[Position1]])),ISNUMBER(SEARCH("arzt",RUB_Truth[[#This Row],[Position2]])),ISNUMBER(SEARCH("ärzt",RUB_Truth[[#This Row],[Position2]])))</f>
        <v>1</v>
      </c>
      <c r="U92" t="b">
        <f>OR(ISNUMBER(SEARCH("Verwaltungsange",RUB_Truth[[#This Row],[Position1]])),ISNUMBER(SEARCH("Verw.-Angestellt",RUB_Truth[[#This Row],[Position1]])))</f>
        <v>0</v>
      </c>
      <c r="V92">
        <f>IF(COUNTIF(RUB_Found[Name],RUB_Truth[[#This Row],[Name]])=0,0,1)</f>
        <v>0</v>
      </c>
      <c r="W92">
        <f>IF(OR(RUB_Truth[[#This Row],[inKlinik]],RUB_Truth[[#This Row],[Verwaltung]]),0,1)</f>
        <v>0</v>
      </c>
      <c r="X92" t="str">
        <f>IF(RUB_Truth[[#This Row],[zählt]],IF(ISBLANK(RUB_Truth[[#This Row],[dochGefundenGrund]]),RUB_Truth[[#This Row],[Gefunden]],1),"")</f>
        <v/>
      </c>
      <c r="Y92">
        <f>IF(AND(RUB_Truth[[#This Row],[zähltAuto]],ISBLANK(RUB_Truth[[#This Row],[zähltNichtGrund]])),1,0)</f>
        <v>0</v>
      </c>
    </row>
    <row r="93" spans="1:29" x14ac:dyDescent="0.25">
      <c r="A93" t="s">
        <v>2579</v>
      </c>
      <c r="B93" t="s">
        <v>2045</v>
      </c>
      <c r="C93" t="s">
        <v>0</v>
      </c>
      <c r="D93" t="s">
        <v>2580</v>
      </c>
      <c r="E93" t="s">
        <v>2581</v>
      </c>
      <c r="F93" t="s">
        <v>2</v>
      </c>
      <c r="G93" t="s">
        <v>2</v>
      </c>
      <c r="H93" t="s">
        <v>2133</v>
      </c>
      <c r="I93" t="s">
        <v>1907</v>
      </c>
      <c r="J93" t="s">
        <v>2582</v>
      </c>
      <c r="K93" t="s">
        <v>2583</v>
      </c>
      <c r="L93" s="1" t="str">
        <f>HYPERLINK(RUB_Truth[[#This Row],[URL]])</f>
        <v>https://vvz.ruhr-uni-bochum.de/campus/all/unit.asp?gguid=0x3111D594BAE5AF418DF7008FD4ECCB1C&amp;tguid=0x699D25992ED34B6E9889C1D506E44105&amp;lang=de</v>
      </c>
      <c r="M93" t="s">
        <v>1906</v>
      </c>
      <c r="N93" t="s">
        <v>2584</v>
      </c>
      <c r="O93" t="s">
        <v>2</v>
      </c>
      <c r="P93" t="s">
        <v>2585</v>
      </c>
      <c r="Q93" t="s">
        <v>2</v>
      </c>
      <c r="R93" t="s">
        <v>2586</v>
      </c>
      <c r="S93" t="s">
        <v>0</v>
      </c>
      <c r="T93" t="b">
        <f>OR(ISNUMBER(SEARCH("Klinik",RUB_Truth[[#This Row],[Position1]])),ISNUMBER(SEARCH("arzt",RUB_Truth[[#This Row],[Position2]])),ISNUMBER(SEARCH("ärzt",RUB_Truth[[#This Row],[Position2]])))</f>
        <v>0</v>
      </c>
      <c r="U93" t="b">
        <f>OR(ISNUMBER(SEARCH("Verwaltungsange",RUB_Truth[[#This Row],[Position1]])),ISNUMBER(SEARCH("Verw.-Angestellt",RUB_Truth[[#This Row],[Position1]])))</f>
        <v>0</v>
      </c>
      <c r="V93">
        <f>IF(COUNTIF(RUB_Found[Name],RUB_Truth[[#This Row],[Name]])=0,0,1)</f>
        <v>0</v>
      </c>
      <c r="W93">
        <f>IF(OR(RUB_Truth[[#This Row],[inKlinik]],RUB_Truth[[#This Row],[Verwaltung]]),0,1)</f>
        <v>1</v>
      </c>
      <c r="X93">
        <f>IF(RUB_Truth[[#This Row],[zählt]],IF(ISBLANK(RUB_Truth[[#This Row],[dochGefundenGrund]]),RUB_Truth[[#This Row],[Gefunden]],1),"")</f>
        <v>0</v>
      </c>
      <c r="Y93">
        <f>IF(AND(RUB_Truth[[#This Row],[zähltAuto]],ISBLANK(RUB_Truth[[#This Row],[zähltNichtGrund]])),1,0)</f>
        <v>1</v>
      </c>
      <c r="AB93" t="s">
        <v>8418</v>
      </c>
      <c r="AC93" t="s">
        <v>8437</v>
      </c>
    </row>
    <row r="94" spans="1:29" x14ac:dyDescent="0.25">
      <c r="A94" t="s">
        <v>2587</v>
      </c>
      <c r="B94" t="s">
        <v>2045</v>
      </c>
      <c r="C94" t="s">
        <v>2</v>
      </c>
      <c r="D94" t="s">
        <v>2588</v>
      </c>
      <c r="E94" t="s">
        <v>2589</v>
      </c>
      <c r="F94" t="s">
        <v>2</v>
      </c>
      <c r="G94" t="s">
        <v>2</v>
      </c>
      <c r="H94" t="s">
        <v>2281</v>
      </c>
      <c r="I94" t="s">
        <v>1907</v>
      </c>
      <c r="J94" t="s">
        <v>2040</v>
      </c>
      <c r="K94" t="s">
        <v>2041</v>
      </c>
      <c r="L94" s="1" t="str">
        <f>HYPERLINK(RUB_Truth[[#This Row],[URL]])</f>
        <v>https://vvz.ruhr-uni-bochum.de/campus/all/unit.asp?gguid=0xBAFF298F48AB9243B514CE431CBB7FEF&amp;tguid=0x699D25992ED34B6E9889C1D506E44105&amp;lang=de</v>
      </c>
      <c r="M94" t="s">
        <v>2281</v>
      </c>
      <c r="N94" t="s">
        <v>2553</v>
      </c>
      <c r="O94" t="s">
        <v>2</v>
      </c>
      <c r="P94" t="s">
        <v>2590</v>
      </c>
      <c r="Q94" t="s">
        <v>2</v>
      </c>
      <c r="R94" t="s">
        <v>2555</v>
      </c>
      <c r="S94" t="s">
        <v>2</v>
      </c>
      <c r="T94" t="b">
        <f>OR(ISNUMBER(SEARCH("Klinik",RUB_Truth[[#This Row],[Position1]])),ISNUMBER(SEARCH("arzt",RUB_Truth[[#This Row],[Position2]])),ISNUMBER(SEARCH("ärzt",RUB_Truth[[#This Row],[Position2]])))</f>
        <v>0</v>
      </c>
      <c r="U94" t="b">
        <f>OR(ISNUMBER(SEARCH("Verwaltungsange",RUB_Truth[[#This Row],[Position1]])),ISNUMBER(SEARCH("Verw.-Angestellt",RUB_Truth[[#This Row],[Position1]])))</f>
        <v>0</v>
      </c>
      <c r="V94">
        <f>IF(COUNTIF(RUB_Found[Name],RUB_Truth[[#This Row],[Name]])=0,0,1)</f>
        <v>0</v>
      </c>
      <c r="W94">
        <f>IF(OR(RUB_Truth[[#This Row],[inKlinik]],RUB_Truth[[#This Row],[Verwaltung]]),0,1)</f>
        <v>1</v>
      </c>
      <c r="X94" t="str">
        <f>IF(RUB_Truth[[#This Row],[zählt]],IF(ISBLANK(RUB_Truth[[#This Row],[dochGefundenGrund]]),RUB_Truth[[#This Row],[Gefunden]],1),"")</f>
        <v/>
      </c>
      <c r="Y94">
        <f>IF(AND(RUB_Truth[[#This Row],[zähltAuto]],ISBLANK(RUB_Truth[[#This Row],[zähltNichtGrund]])),1,0)</f>
        <v>0</v>
      </c>
      <c r="Z94" t="s">
        <v>8274</v>
      </c>
    </row>
    <row r="95" spans="1:29" x14ac:dyDescent="0.25">
      <c r="A95" t="s">
        <v>2591</v>
      </c>
      <c r="B95" t="s">
        <v>2045</v>
      </c>
      <c r="C95" t="s">
        <v>2</v>
      </c>
      <c r="D95" t="s">
        <v>2592</v>
      </c>
      <c r="E95" t="s">
        <v>2593</v>
      </c>
      <c r="F95" t="s">
        <v>2</v>
      </c>
      <c r="G95" t="s">
        <v>2</v>
      </c>
      <c r="H95" t="s">
        <v>2281</v>
      </c>
      <c r="I95" t="s">
        <v>1907</v>
      </c>
      <c r="J95" t="s">
        <v>2040</v>
      </c>
      <c r="K95" t="s">
        <v>2041</v>
      </c>
      <c r="L95" s="1" t="str">
        <f>HYPERLINK(RUB_Truth[[#This Row],[URL]])</f>
        <v>https://vvz.ruhr-uni-bochum.de/campus/all/unit.asp?gguid=0xBAFF298F48AB9243B514CE431CBB7FEF&amp;tguid=0x699D25992ED34B6E9889C1D506E44105&amp;lang=de</v>
      </c>
      <c r="M95" t="s">
        <v>2281</v>
      </c>
      <c r="N95" t="s">
        <v>2</v>
      </c>
      <c r="O95" t="s">
        <v>2</v>
      </c>
      <c r="P95" t="s">
        <v>2594</v>
      </c>
      <c r="Q95" t="s">
        <v>2</v>
      </c>
      <c r="R95" t="s">
        <v>2</v>
      </c>
      <c r="S95" t="s">
        <v>2</v>
      </c>
      <c r="T95" t="b">
        <f>OR(ISNUMBER(SEARCH("Klinik",RUB_Truth[[#This Row],[Position1]])),ISNUMBER(SEARCH("arzt",RUB_Truth[[#This Row],[Position2]])),ISNUMBER(SEARCH("ärzt",RUB_Truth[[#This Row],[Position2]])))</f>
        <v>0</v>
      </c>
      <c r="U95" t="b">
        <f>OR(ISNUMBER(SEARCH("Verwaltungsange",RUB_Truth[[#This Row],[Position1]])),ISNUMBER(SEARCH("Verw.-Angestellt",RUB_Truth[[#This Row],[Position1]])))</f>
        <v>0</v>
      </c>
      <c r="V95">
        <f>IF(COUNTIF(RUB_Found[Name],RUB_Truth[[#This Row],[Name]])=0,0,1)</f>
        <v>0</v>
      </c>
      <c r="W95">
        <f>IF(OR(RUB_Truth[[#This Row],[inKlinik]],RUB_Truth[[#This Row],[Verwaltung]]),0,1)</f>
        <v>1</v>
      </c>
      <c r="X95" t="str">
        <f>IF(RUB_Truth[[#This Row],[zählt]],IF(ISBLANK(RUB_Truth[[#This Row],[dochGefundenGrund]]),RUB_Truth[[#This Row],[Gefunden]],1),"")</f>
        <v/>
      </c>
      <c r="Y95">
        <f>IF(AND(RUB_Truth[[#This Row],[zähltAuto]],ISBLANK(RUB_Truth[[#This Row],[zähltNichtGrund]])),1,0)</f>
        <v>0</v>
      </c>
      <c r="Z95" t="s">
        <v>8274</v>
      </c>
    </row>
    <row r="96" spans="1:29" x14ac:dyDescent="0.25">
      <c r="A96" t="s">
        <v>2595</v>
      </c>
      <c r="B96" t="s">
        <v>2045</v>
      </c>
      <c r="C96" t="s">
        <v>2</v>
      </c>
      <c r="D96" t="s">
        <v>2596</v>
      </c>
      <c r="E96" t="s">
        <v>2597</v>
      </c>
      <c r="F96" t="s">
        <v>2</v>
      </c>
      <c r="G96" t="s">
        <v>2</v>
      </c>
      <c r="H96" t="s">
        <v>2133</v>
      </c>
      <c r="I96" t="s">
        <v>1956</v>
      </c>
      <c r="J96" t="s">
        <v>2598</v>
      </c>
      <c r="K96" t="s">
        <v>2599</v>
      </c>
      <c r="L96" s="1" t="str">
        <f>HYPERLINK(RUB_Truth[[#This Row],[URL]])</f>
        <v>https://vvz.ruhr-uni-bochum.de/campus/all/unit.asp?gguid=0x38D6693B59C65A469764B0F221E4158C&amp;tguid=0x699D25992ED34B6E9889C1D506E44105&amp;lang=de</v>
      </c>
      <c r="M96" t="s">
        <v>2</v>
      </c>
      <c r="N96" t="s">
        <v>2</v>
      </c>
      <c r="O96" t="s">
        <v>2</v>
      </c>
      <c r="P96" t="s">
        <v>2600</v>
      </c>
      <c r="Q96" t="s">
        <v>2</v>
      </c>
      <c r="R96" t="s">
        <v>2601</v>
      </c>
      <c r="S96" t="s">
        <v>2</v>
      </c>
      <c r="T96" t="b">
        <f>OR(ISNUMBER(SEARCH("Klinik",RUB_Truth[[#This Row],[Position1]])),ISNUMBER(SEARCH("arzt",RUB_Truth[[#This Row],[Position2]])),ISNUMBER(SEARCH("ärzt",RUB_Truth[[#This Row],[Position2]])))</f>
        <v>0</v>
      </c>
      <c r="U96" t="b">
        <f>OR(ISNUMBER(SEARCH("Verwaltungsange",RUB_Truth[[#This Row],[Position1]])),ISNUMBER(SEARCH("Verw.-Angestellt",RUB_Truth[[#This Row],[Position1]])))</f>
        <v>0</v>
      </c>
      <c r="V96">
        <f>IF(COUNTIF(RUB_Found[Name],RUB_Truth[[#This Row],[Name]])=0,0,1)</f>
        <v>0</v>
      </c>
      <c r="W96">
        <f>IF(OR(RUB_Truth[[#This Row],[inKlinik]],RUB_Truth[[#This Row],[Verwaltung]]),0,1)</f>
        <v>1</v>
      </c>
      <c r="X96" t="str">
        <f>IF(RUB_Truth[[#This Row],[zählt]],IF(ISBLANK(RUB_Truth[[#This Row],[dochGefundenGrund]]),RUB_Truth[[#This Row],[Gefunden]],1),"")</f>
        <v/>
      </c>
      <c r="Y96">
        <f>IF(AND(RUB_Truth[[#This Row],[zähltAuto]],ISBLANK(RUB_Truth[[#This Row],[zähltNichtGrund]])),1,0)</f>
        <v>0</v>
      </c>
      <c r="Z96" t="s">
        <v>8274</v>
      </c>
    </row>
    <row r="97" spans="1:29" x14ac:dyDescent="0.25">
      <c r="A97" t="s">
        <v>723</v>
      </c>
      <c r="B97" t="s">
        <v>1903</v>
      </c>
      <c r="C97" t="s">
        <v>0</v>
      </c>
      <c r="D97" t="s">
        <v>2602</v>
      </c>
      <c r="E97" t="s">
        <v>2603</v>
      </c>
      <c r="F97" t="s">
        <v>2</v>
      </c>
      <c r="G97" t="s">
        <v>2</v>
      </c>
      <c r="H97" t="s">
        <v>1945</v>
      </c>
      <c r="I97" t="s">
        <v>1907</v>
      </c>
      <c r="J97" t="s">
        <v>2604</v>
      </c>
      <c r="K97" t="s">
        <v>2165</v>
      </c>
      <c r="L97" s="1" t="str">
        <f>HYPERLINK(RUB_Truth[[#This Row],[URL]])</f>
        <v>https://vvz.ruhr-uni-bochum.de/campus/all/unit.asp?gguid=0x42969BDBA7BC014AB69B30DF8ECEA02B&amp;tguid=0x699D25992ED34B6E9889C1D506E44105&amp;lang=de</v>
      </c>
      <c r="M97" t="s">
        <v>1945</v>
      </c>
      <c r="N97" t="s">
        <v>2605</v>
      </c>
      <c r="O97" t="s">
        <v>2</v>
      </c>
      <c r="P97" t="s">
        <v>2606</v>
      </c>
      <c r="Q97" t="s">
        <v>2</v>
      </c>
      <c r="R97" t="s">
        <v>2607</v>
      </c>
      <c r="S97" t="s">
        <v>0</v>
      </c>
      <c r="T97" t="b">
        <f>OR(ISNUMBER(SEARCH("Klinik",RUB_Truth[[#This Row],[Position1]])),ISNUMBER(SEARCH("arzt",RUB_Truth[[#This Row],[Position2]])),ISNUMBER(SEARCH("ärzt",RUB_Truth[[#This Row],[Position2]])))</f>
        <v>0</v>
      </c>
      <c r="U97" t="b">
        <f>OR(ISNUMBER(SEARCH("Verwaltungsange",RUB_Truth[[#This Row],[Position1]])),ISNUMBER(SEARCH("Verw.-Angestellt",RUB_Truth[[#This Row],[Position1]])))</f>
        <v>0</v>
      </c>
      <c r="V97">
        <f>IF(COUNTIF(RUB_Found[Name],RUB_Truth[[#This Row],[Name]])=0,0,1)</f>
        <v>1</v>
      </c>
      <c r="W97">
        <f>IF(OR(RUB_Truth[[#This Row],[inKlinik]],RUB_Truth[[#This Row],[Verwaltung]]),0,1)</f>
        <v>1</v>
      </c>
      <c r="X97">
        <f>IF(RUB_Truth[[#This Row],[zählt]],IF(ISBLANK(RUB_Truth[[#This Row],[dochGefundenGrund]]),RUB_Truth[[#This Row],[Gefunden]],1),"")</f>
        <v>1</v>
      </c>
      <c r="Y97">
        <f>IF(AND(RUB_Truth[[#This Row],[zähltAuto]],ISBLANK(RUB_Truth[[#This Row],[zähltNichtGrund]])),1,0)</f>
        <v>1</v>
      </c>
    </row>
    <row r="98" spans="1:29" x14ac:dyDescent="0.25">
      <c r="A98" t="s">
        <v>2608</v>
      </c>
      <c r="B98" t="s">
        <v>1903</v>
      </c>
      <c r="C98" t="s">
        <v>0</v>
      </c>
      <c r="D98" t="s">
        <v>2609</v>
      </c>
      <c r="E98" t="s">
        <v>2610</v>
      </c>
      <c r="F98" t="s">
        <v>2</v>
      </c>
      <c r="G98" t="s">
        <v>2</v>
      </c>
      <c r="H98" t="s">
        <v>2</v>
      </c>
      <c r="I98" t="s">
        <v>1907</v>
      </c>
      <c r="J98" t="s">
        <v>2611</v>
      </c>
      <c r="K98" t="s">
        <v>2612</v>
      </c>
      <c r="L98" s="1" t="str">
        <f>HYPERLINK(RUB_Truth[[#This Row],[URL]])</f>
        <v>https://vvz.ruhr-uni-bochum.de/campus/all/unit.asp?gguid=0x11E80EBAA252B5478B7FBC2CE68D9F4A&amp;tguid=0x699D25992ED34B6E9889C1D506E44105&amp;lang=de</v>
      </c>
      <c r="M98" t="s">
        <v>1906</v>
      </c>
      <c r="N98" t="s">
        <v>2613</v>
      </c>
      <c r="O98" t="s">
        <v>2</v>
      </c>
      <c r="P98" t="s">
        <v>2614</v>
      </c>
      <c r="Q98" t="s">
        <v>2</v>
      </c>
      <c r="R98" t="s">
        <v>2615</v>
      </c>
      <c r="S98" t="s">
        <v>0</v>
      </c>
      <c r="T98" t="b">
        <f>OR(ISNUMBER(SEARCH("Klinik",RUB_Truth[[#This Row],[Position1]])),ISNUMBER(SEARCH("arzt",RUB_Truth[[#This Row],[Position2]])),ISNUMBER(SEARCH("ärzt",RUB_Truth[[#This Row],[Position2]])))</f>
        <v>0</v>
      </c>
      <c r="U98" t="b">
        <f>OR(ISNUMBER(SEARCH("Verwaltungsange",RUB_Truth[[#This Row],[Position1]])),ISNUMBER(SEARCH("Verw.-Angestellt",RUB_Truth[[#This Row],[Position1]])))</f>
        <v>0</v>
      </c>
      <c r="V98">
        <f>IF(COUNTIF(RUB_Found[Name],RUB_Truth[[#This Row],[Name]])=0,0,1)</f>
        <v>0</v>
      </c>
      <c r="W98">
        <f>IF(OR(RUB_Truth[[#This Row],[inKlinik]],RUB_Truth[[#This Row],[Verwaltung]]),0,1)</f>
        <v>1</v>
      </c>
      <c r="X98" t="str">
        <f>IF(RUB_Truth[[#This Row],[zählt]],IF(ISBLANK(RUB_Truth[[#This Row],[dochGefundenGrund]]),RUB_Truth[[#This Row],[Gefunden]],1),"")</f>
        <v/>
      </c>
      <c r="Y98">
        <f>IF(AND(RUB_Truth[[#This Row],[zähltAuto]],ISBLANK(RUB_Truth[[#This Row],[zähltNichtGrund]])),1,0)</f>
        <v>0</v>
      </c>
      <c r="Z98" t="s">
        <v>8274</v>
      </c>
    </row>
    <row r="99" spans="1:29" x14ac:dyDescent="0.25">
      <c r="A99" t="s">
        <v>2616</v>
      </c>
      <c r="B99" t="s">
        <v>1903</v>
      </c>
      <c r="C99" t="s">
        <v>2</v>
      </c>
      <c r="D99" t="s">
        <v>2609</v>
      </c>
      <c r="E99" t="s">
        <v>2617</v>
      </c>
      <c r="F99" t="s">
        <v>2</v>
      </c>
      <c r="G99" t="s">
        <v>2</v>
      </c>
      <c r="H99" t="s">
        <v>1906</v>
      </c>
      <c r="I99" t="s">
        <v>1907</v>
      </c>
      <c r="J99" t="s">
        <v>2618</v>
      </c>
      <c r="K99" t="s">
        <v>2619</v>
      </c>
      <c r="L99" s="1" t="str">
        <f>HYPERLINK(RUB_Truth[[#This Row],[URL]])</f>
        <v>https://vvz.ruhr-uni-bochum.de/campus/all/unit.asp?gguid=0xDEBAA83371C9F6468E1E38F884CE359C&amp;tguid=0x699D25992ED34B6E9889C1D506E44105&amp;lang=de</v>
      </c>
      <c r="M99" t="s">
        <v>2</v>
      </c>
      <c r="N99" t="s">
        <v>2620</v>
      </c>
      <c r="O99" t="s">
        <v>2621</v>
      </c>
      <c r="P99" t="s">
        <v>2622</v>
      </c>
      <c r="Q99" t="s">
        <v>2</v>
      </c>
      <c r="R99" t="s">
        <v>2623</v>
      </c>
      <c r="S99" t="s">
        <v>2</v>
      </c>
      <c r="T99" t="b">
        <f>OR(ISNUMBER(SEARCH("Klinik",RUB_Truth[[#This Row],[Position1]])),ISNUMBER(SEARCH("arzt",RUB_Truth[[#This Row],[Position2]])),ISNUMBER(SEARCH("ärzt",RUB_Truth[[#This Row],[Position2]])))</f>
        <v>0</v>
      </c>
      <c r="U99" t="b">
        <f>OR(ISNUMBER(SEARCH("Verwaltungsange",RUB_Truth[[#This Row],[Position1]])),ISNUMBER(SEARCH("Verw.-Angestellt",RUB_Truth[[#This Row],[Position1]])))</f>
        <v>0</v>
      </c>
      <c r="V99">
        <f>IF(COUNTIF(RUB_Found[Name],RUB_Truth[[#This Row],[Name]])=0,0,1)</f>
        <v>0</v>
      </c>
      <c r="W99">
        <f>IF(OR(RUB_Truth[[#This Row],[inKlinik]],RUB_Truth[[#This Row],[Verwaltung]]),0,1)</f>
        <v>1</v>
      </c>
      <c r="X99" t="str">
        <f>IF(RUB_Truth[[#This Row],[zählt]],IF(ISBLANK(RUB_Truth[[#This Row],[dochGefundenGrund]]),RUB_Truth[[#This Row],[Gefunden]],1),"")</f>
        <v/>
      </c>
      <c r="Y99">
        <f>IF(AND(RUB_Truth[[#This Row],[zähltAuto]],ISBLANK(RUB_Truth[[#This Row],[zähltNichtGrund]])),1,0)</f>
        <v>0</v>
      </c>
      <c r="Z99" t="s">
        <v>8109</v>
      </c>
      <c r="AC99" t="s">
        <v>8438</v>
      </c>
    </row>
    <row r="100" spans="1:29" x14ac:dyDescent="0.25">
      <c r="A100" t="s">
        <v>2624</v>
      </c>
      <c r="B100" t="s">
        <v>1903</v>
      </c>
      <c r="C100" t="s">
        <v>513</v>
      </c>
      <c r="D100" t="s">
        <v>2609</v>
      </c>
      <c r="E100" t="s">
        <v>2625</v>
      </c>
      <c r="F100" t="s">
        <v>2</v>
      </c>
      <c r="G100" t="s">
        <v>2</v>
      </c>
      <c r="H100" t="s">
        <v>1982</v>
      </c>
      <c r="I100" t="s">
        <v>1907</v>
      </c>
      <c r="J100" t="s">
        <v>2626</v>
      </c>
      <c r="K100" t="s">
        <v>2627</v>
      </c>
      <c r="L100" s="1" t="str">
        <f>HYPERLINK(RUB_Truth[[#This Row],[URL]])</f>
        <v>https://vvz.ruhr-uni-bochum.de/campus/all/unit.asp?gguid=0xB3942D1831213344B608EDBC1A5401F4&amp;tguid=0x699D25992ED34B6E9889C1D506E44105&amp;lang=de</v>
      </c>
      <c r="M100" t="s">
        <v>2195</v>
      </c>
      <c r="N100" t="s">
        <v>2</v>
      </c>
      <c r="O100" t="s">
        <v>2</v>
      </c>
      <c r="P100" t="s">
        <v>2628</v>
      </c>
      <c r="Q100" t="s">
        <v>2</v>
      </c>
      <c r="R100" t="s">
        <v>2</v>
      </c>
      <c r="S100" t="s">
        <v>513</v>
      </c>
      <c r="T100" t="b">
        <f>OR(ISNUMBER(SEARCH("Klinik",RUB_Truth[[#This Row],[Position1]])),ISNUMBER(SEARCH("arzt",RUB_Truth[[#This Row],[Position2]])),ISNUMBER(SEARCH("ärzt",RUB_Truth[[#This Row],[Position2]])))</f>
        <v>1</v>
      </c>
      <c r="U100" t="b">
        <f>OR(ISNUMBER(SEARCH("Verwaltungsange",RUB_Truth[[#This Row],[Position1]])),ISNUMBER(SEARCH("Verw.-Angestellt",RUB_Truth[[#This Row],[Position1]])))</f>
        <v>0</v>
      </c>
      <c r="V100">
        <f>IF(COUNTIF(RUB_Found[Name],RUB_Truth[[#This Row],[Name]])=0,0,1)</f>
        <v>0</v>
      </c>
      <c r="W100">
        <f>IF(OR(RUB_Truth[[#This Row],[inKlinik]],RUB_Truth[[#This Row],[Verwaltung]]),0,1)</f>
        <v>0</v>
      </c>
      <c r="X100" t="str">
        <f>IF(RUB_Truth[[#This Row],[zählt]],IF(ISBLANK(RUB_Truth[[#This Row],[dochGefundenGrund]]),RUB_Truth[[#This Row],[Gefunden]],1),"")</f>
        <v/>
      </c>
      <c r="Y100">
        <f>IF(AND(RUB_Truth[[#This Row],[zähltAuto]],ISBLANK(RUB_Truth[[#This Row],[zähltNichtGrund]])),1,0)</f>
        <v>0</v>
      </c>
    </row>
    <row r="101" spans="1:29" x14ac:dyDescent="0.25">
      <c r="A101" t="s">
        <v>2629</v>
      </c>
      <c r="B101" t="s">
        <v>1903</v>
      </c>
      <c r="C101" t="s">
        <v>0</v>
      </c>
      <c r="D101" t="s">
        <v>2609</v>
      </c>
      <c r="E101" t="s">
        <v>2630</v>
      </c>
      <c r="F101" t="s">
        <v>2</v>
      </c>
      <c r="G101" t="s">
        <v>2</v>
      </c>
      <c r="H101" t="s">
        <v>1906</v>
      </c>
      <c r="I101" t="s">
        <v>1907</v>
      </c>
      <c r="J101" t="s">
        <v>2631</v>
      </c>
      <c r="K101" t="s">
        <v>2632</v>
      </c>
      <c r="L101" s="1" t="str">
        <f>HYPERLINK(RUB_Truth[[#This Row],[URL]])</f>
        <v>https://vvz.ruhr-uni-bochum.de/campus/all/unit.asp?gguid=0xE7C7479832CD1E4E8EA04D960CE92D80&amp;tguid=0x699D25992ED34B6E9889C1D506E44105&amp;lang=de</v>
      </c>
      <c r="M101" t="s">
        <v>2</v>
      </c>
      <c r="N101" t="s">
        <v>2633</v>
      </c>
      <c r="O101" t="s">
        <v>2</v>
      </c>
      <c r="P101" t="s">
        <v>2634</v>
      </c>
      <c r="Q101" t="s">
        <v>2</v>
      </c>
      <c r="R101" t="s">
        <v>2</v>
      </c>
      <c r="S101" t="s">
        <v>0</v>
      </c>
      <c r="T101" t="b">
        <f>OR(ISNUMBER(SEARCH("Klinik",RUB_Truth[[#This Row],[Position1]])),ISNUMBER(SEARCH("arzt",RUB_Truth[[#This Row],[Position2]])),ISNUMBER(SEARCH("ärzt",RUB_Truth[[#This Row],[Position2]])))</f>
        <v>0</v>
      </c>
      <c r="U101" t="b">
        <f>OR(ISNUMBER(SEARCH("Verwaltungsange",RUB_Truth[[#This Row],[Position1]])),ISNUMBER(SEARCH("Verw.-Angestellt",RUB_Truth[[#This Row],[Position1]])))</f>
        <v>0</v>
      </c>
      <c r="V101">
        <f>IF(COUNTIF(RUB_Found[Name],RUB_Truth[[#This Row],[Name]])=0,0,1)</f>
        <v>0</v>
      </c>
      <c r="W101">
        <f>IF(OR(RUB_Truth[[#This Row],[inKlinik]],RUB_Truth[[#This Row],[Verwaltung]]),0,1)</f>
        <v>1</v>
      </c>
      <c r="X101">
        <f>IF(RUB_Truth[[#This Row],[zählt]],IF(ISBLANK(RUB_Truth[[#This Row],[dochGefundenGrund]]),RUB_Truth[[#This Row],[Gefunden]],1),"")</f>
        <v>1</v>
      </c>
      <c r="Y101">
        <f>IF(AND(RUB_Truth[[#This Row],[zähltAuto]],ISBLANK(RUB_Truth[[#This Row],[zähltNichtGrund]])),1,0)</f>
        <v>1</v>
      </c>
      <c r="AA101" t="s">
        <v>8273</v>
      </c>
    </row>
    <row r="102" spans="1:29" x14ac:dyDescent="0.25">
      <c r="A102" t="s">
        <v>2635</v>
      </c>
      <c r="B102" t="s">
        <v>1903</v>
      </c>
      <c r="C102" t="s">
        <v>513</v>
      </c>
      <c r="D102" t="s">
        <v>2609</v>
      </c>
      <c r="E102" t="s">
        <v>2636</v>
      </c>
      <c r="F102" t="s">
        <v>2</v>
      </c>
      <c r="G102" t="s">
        <v>2</v>
      </c>
      <c r="H102" t="s">
        <v>1982</v>
      </c>
      <c r="I102" t="s">
        <v>1907</v>
      </c>
      <c r="J102" t="s">
        <v>2099</v>
      </c>
      <c r="K102" t="s">
        <v>2100</v>
      </c>
      <c r="L102" s="1" t="str">
        <f>HYPERLINK(RUB_Truth[[#This Row],[URL]])</f>
        <v>https://vvz.ruhr-uni-bochum.de/campus/all/unit.asp?gguid=0xAE4AE317FEB9064E8D280AED2BEC6FE6&amp;tguid=0x699D25992ED34B6E9889C1D506E44105&amp;lang=de</v>
      </c>
      <c r="M102" t="s">
        <v>2195</v>
      </c>
      <c r="N102" t="s">
        <v>2102</v>
      </c>
      <c r="O102" t="s">
        <v>2</v>
      </c>
      <c r="P102" t="s">
        <v>2637</v>
      </c>
      <c r="Q102" t="s">
        <v>2</v>
      </c>
      <c r="R102" t="s">
        <v>2</v>
      </c>
      <c r="S102" t="s">
        <v>513</v>
      </c>
      <c r="T102" t="b">
        <f>OR(ISNUMBER(SEARCH("Klinik",RUB_Truth[[#This Row],[Position1]])),ISNUMBER(SEARCH("arzt",RUB_Truth[[#This Row],[Position2]])),ISNUMBER(SEARCH("ärzt",RUB_Truth[[#This Row],[Position2]])))</f>
        <v>1</v>
      </c>
      <c r="U102" t="b">
        <f>OR(ISNUMBER(SEARCH("Verwaltungsange",RUB_Truth[[#This Row],[Position1]])),ISNUMBER(SEARCH("Verw.-Angestellt",RUB_Truth[[#This Row],[Position1]])))</f>
        <v>0</v>
      </c>
      <c r="V102">
        <f>IF(COUNTIF(RUB_Found[Name],RUB_Truth[[#This Row],[Name]])=0,0,1)</f>
        <v>0</v>
      </c>
      <c r="W102">
        <f>IF(OR(RUB_Truth[[#This Row],[inKlinik]],RUB_Truth[[#This Row],[Verwaltung]]),0,1)</f>
        <v>0</v>
      </c>
      <c r="X102" t="str">
        <f>IF(RUB_Truth[[#This Row],[zählt]],IF(ISBLANK(RUB_Truth[[#This Row],[dochGefundenGrund]]),RUB_Truth[[#This Row],[Gefunden]],1),"")</f>
        <v/>
      </c>
      <c r="Y102">
        <f>IF(AND(RUB_Truth[[#This Row],[zähltAuto]],ISBLANK(RUB_Truth[[#This Row],[zähltNichtGrund]])),1,0)</f>
        <v>0</v>
      </c>
    </row>
    <row r="103" spans="1:29" x14ac:dyDescent="0.25">
      <c r="A103" t="s">
        <v>2638</v>
      </c>
      <c r="B103" t="s">
        <v>2045</v>
      </c>
      <c r="C103" t="s">
        <v>0</v>
      </c>
      <c r="D103" t="s">
        <v>2639</v>
      </c>
      <c r="E103" t="s">
        <v>2640</v>
      </c>
      <c r="F103" t="s">
        <v>2</v>
      </c>
      <c r="G103" t="s">
        <v>2</v>
      </c>
      <c r="H103" t="s">
        <v>2</v>
      </c>
      <c r="I103" t="s">
        <v>1907</v>
      </c>
      <c r="J103" t="s">
        <v>2641</v>
      </c>
      <c r="K103" t="s">
        <v>2642</v>
      </c>
      <c r="L103" s="1" t="str">
        <f>HYPERLINK(RUB_Truth[[#This Row],[URL]])</f>
        <v>https://vvz.ruhr-uni-bochum.de/campus/all/unit.asp?gguid=0x495EEBEA37476446B37B4C5228282EB4&amp;tguid=0x699D25992ED34B6E9889C1D506E44105&amp;lang=de</v>
      </c>
      <c r="M103" t="s">
        <v>2</v>
      </c>
      <c r="N103" t="s">
        <v>2643</v>
      </c>
      <c r="O103" t="s">
        <v>2</v>
      </c>
      <c r="P103" t="s">
        <v>2644</v>
      </c>
      <c r="Q103" t="s">
        <v>2</v>
      </c>
      <c r="R103" t="s">
        <v>2645</v>
      </c>
      <c r="S103" t="s">
        <v>0</v>
      </c>
      <c r="T103" t="b">
        <f>OR(ISNUMBER(SEARCH("Klinik",RUB_Truth[[#This Row],[Position1]])),ISNUMBER(SEARCH("arzt",RUB_Truth[[#This Row],[Position2]])),ISNUMBER(SEARCH("ärzt",RUB_Truth[[#This Row],[Position2]])))</f>
        <v>0</v>
      </c>
      <c r="U103" t="b">
        <f>OR(ISNUMBER(SEARCH("Verwaltungsange",RUB_Truth[[#This Row],[Position1]])),ISNUMBER(SEARCH("Verw.-Angestellt",RUB_Truth[[#This Row],[Position1]])))</f>
        <v>0</v>
      </c>
      <c r="V103">
        <f>IF(COUNTIF(RUB_Found[Name],RUB_Truth[[#This Row],[Name]])=0,0,1)</f>
        <v>0</v>
      </c>
      <c r="W103">
        <f>IF(OR(RUB_Truth[[#This Row],[inKlinik]],RUB_Truth[[#This Row],[Verwaltung]]),0,1)</f>
        <v>1</v>
      </c>
      <c r="X103" t="str">
        <f>IF(RUB_Truth[[#This Row],[zählt]],IF(ISBLANK(RUB_Truth[[#This Row],[dochGefundenGrund]]),RUB_Truth[[#This Row],[Gefunden]],1),"")</f>
        <v/>
      </c>
      <c r="Y103">
        <f>IF(AND(RUB_Truth[[#This Row],[zähltAuto]],ISBLANK(RUB_Truth[[#This Row],[zähltNichtGrund]])),1,0)</f>
        <v>0</v>
      </c>
      <c r="Z103" t="s">
        <v>8274</v>
      </c>
    </row>
    <row r="104" spans="1:29" x14ac:dyDescent="0.25">
      <c r="A104" t="s">
        <v>2646</v>
      </c>
      <c r="B104" t="s">
        <v>2045</v>
      </c>
      <c r="C104" t="s">
        <v>0</v>
      </c>
      <c r="D104" t="s">
        <v>2639</v>
      </c>
      <c r="E104" t="s">
        <v>2647</v>
      </c>
      <c r="F104" t="s">
        <v>2</v>
      </c>
      <c r="G104" t="s">
        <v>2</v>
      </c>
      <c r="H104" t="s">
        <v>2114</v>
      </c>
      <c r="I104" t="s">
        <v>1907</v>
      </c>
      <c r="J104" t="s">
        <v>2648</v>
      </c>
      <c r="K104" t="s">
        <v>2649</v>
      </c>
      <c r="L104" s="1" t="str">
        <f>HYPERLINK(RUB_Truth[[#This Row],[URL]])</f>
        <v>https://vvz.ruhr-uni-bochum.de/campus/all/unit.asp?gguid=0x203AF55CD2A2E641ADCBD65FF36D4E6E&amp;tguid=0x699D25992ED34B6E9889C1D506E44105&amp;lang=de</v>
      </c>
      <c r="M104" t="s">
        <v>2093</v>
      </c>
      <c r="N104" t="s">
        <v>2650</v>
      </c>
      <c r="O104" t="s">
        <v>2651</v>
      </c>
      <c r="P104" t="s">
        <v>2652</v>
      </c>
      <c r="Q104" t="s">
        <v>2</v>
      </c>
      <c r="R104" t="s">
        <v>2653</v>
      </c>
      <c r="S104" t="s">
        <v>0</v>
      </c>
      <c r="T104" t="b">
        <f>OR(ISNUMBER(SEARCH("Klinik",RUB_Truth[[#This Row],[Position1]])),ISNUMBER(SEARCH("arzt",RUB_Truth[[#This Row],[Position2]])),ISNUMBER(SEARCH("ärzt",RUB_Truth[[#This Row],[Position2]])))</f>
        <v>0</v>
      </c>
      <c r="U104" t="b">
        <f>OR(ISNUMBER(SEARCH("Verwaltungsange",RUB_Truth[[#This Row],[Position1]])),ISNUMBER(SEARCH("Verw.-Angestellt",RUB_Truth[[#This Row],[Position1]])))</f>
        <v>0</v>
      </c>
      <c r="V104">
        <f>IF(COUNTIF(RUB_Found[Name],RUB_Truth[[#This Row],[Name]])=0,0,1)</f>
        <v>0</v>
      </c>
      <c r="W104">
        <f>IF(OR(RUB_Truth[[#This Row],[inKlinik]],RUB_Truth[[#This Row],[Verwaltung]]),0,1)</f>
        <v>1</v>
      </c>
      <c r="X104">
        <f>IF(RUB_Truth[[#This Row],[zählt]],IF(ISBLANK(RUB_Truth[[#This Row],[dochGefundenGrund]]),RUB_Truth[[#This Row],[Gefunden]],1),"")</f>
        <v>0</v>
      </c>
      <c r="Y104">
        <f>IF(AND(RUB_Truth[[#This Row],[zähltAuto]],ISBLANK(RUB_Truth[[#This Row],[zähltNichtGrund]])),1,0)</f>
        <v>1</v>
      </c>
      <c r="AB104" t="s">
        <v>8415</v>
      </c>
      <c r="AC104" t="s">
        <v>8439</v>
      </c>
    </row>
    <row r="105" spans="1:29" x14ac:dyDescent="0.25">
      <c r="A105" t="s">
        <v>2654</v>
      </c>
      <c r="B105" t="s">
        <v>2045</v>
      </c>
      <c r="C105" t="s">
        <v>1970</v>
      </c>
      <c r="D105" t="s">
        <v>2639</v>
      </c>
      <c r="E105" t="s">
        <v>2655</v>
      </c>
      <c r="F105" t="s">
        <v>2</v>
      </c>
      <c r="G105" t="s">
        <v>2</v>
      </c>
      <c r="H105" t="s">
        <v>2656</v>
      </c>
      <c r="I105" t="s">
        <v>1907</v>
      </c>
      <c r="J105" t="s">
        <v>2657</v>
      </c>
      <c r="K105" t="s">
        <v>2658</v>
      </c>
      <c r="L105" s="1" t="str">
        <f>HYPERLINK(RUB_Truth[[#This Row],[URL]])</f>
        <v>https://vvz.ruhr-uni-bochum.de/campus/all/unit.asp?gguid=0xB39BBFA885C5D64FBE2BB71BCE45836C&amp;tguid=0x699D25992ED34B6E9889C1D506E44105&amp;lang=de</v>
      </c>
      <c r="M105" t="s">
        <v>2659</v>
      </c>
      <c r="N105" t="s">
        <v>2660</v>
      </c>
      <c r="O105" t="s">
        <v>2661</v>
      </c>
      <c r="P105" t="s">
        <v>2662</v>
      </c>
      <c r="Q105" t="s">
        <v>2</v>
      </c>
      <c r="R105" t="s">
        <v>2</v>
      </c>
      <c r="S105" t="s">
        <v>1970</v>
      </c>
      <c r="T105" t="b">
        <f>OR(ISNUMBER(SEARCH("Klinik",RUB_Truth[[#This Row],[Position1]])),ISNUMBER(SEARCH("arzt",RUB_Truth[[#This Row],[Position2]])),ISNUMBER(SEARCH("ärzt",RUB_Truth[[#This Row],[Position2]])))</f>
        <v>1</v>
      </c>
      <c r="U105" t="b">
        <f>OR(ISNUMBER(SEARCH("Verwaltungsange",RUB_Truth[[#This Row],[Position1]])),ISNUMBER(SEARCH("Verw.-Angestellt",RUB_Truth[[#This Row],[Position1]])))</f>
        <v>0</v>
      </c>
      <c r="V105">
        <f>IF(COUNTIF(RUB_Found[Name],RUB_Truth[[#This Row],[Name]])=0,0,1)</f>
        <v>0</v>
      </c>
      <c r="W105">
        <f>IF(OR(RUB_Truth[[#This Row],[inKlinik]],RUB_Truth[[#This Row],[Verwaltung]]),0,1)</f>
        <v>0</v>
      </c>
      <c r="X105" t="str">
        <f>IF(RUB_Truth[[#This Row],[zählt]],IF(ISBLANK(RUB_Truth[[#This Row],[dochGefundenGrund]]),RUB_Truth[[#This Row],[Gefunden]],1),"")</f>
        <v/>
      </c>
      <c r="Y105">
        <f>IF(AND(RUB_Truth[[#This Row],[zähltAuto]],ISBLANK(RUB_Truth[[#This Row],[zähltNichtGrund]])),1,0)</f>
        <v>0</v>
      </c>
    </row>
    <row r="106" spans="1:29" x14ac:dyDescent="0.25">
      <c r="A106" t="s">
        <v>760</v>
      </c>
      <c r="B106" t="s">
        <v>2045</v>
      </c>
      <c r="C106" t="s">
        <v>2029</v>
      </c>
      <c r="D106" t="s">
        <v>2639</v>
      </c>
      <c r="E106" t="s">
        <v>2663</v>
      </c>
      <c r="F106" t="s">
        <v>2</v>
      </c>
      <c r="G106" t="s">
        <v>2</v>
      </c>
      <c r="H106" t="s">
        <v>2093</v>
      </c>
      <c r="I106" t="s">
        <v>1907</v>
      </c>
      <c r="J106" t="s">
        <v>2033</v>
      </c>
      <c r="K106" t="s">
        <v>2034</v>
      </c>
      <c r="L106" s="1" t="str">
        <f>HYPERLINK(RUB_Truth[[#This Row],[URL]])</f>
        <v>https://vvz.ruhr-uni-bochum.de/campus/all/unit.asp?gguid=0x1623263E5D089446958FCB513AFBCC0E&amp;tguid=0x699D25992ED34B6E9889C1D506E44105&amp;lang=de</v>
      </c>
      <c r="M106" t="s">
        <v>2093</v>
      </c>
      <c r="N106" t="s">
        <v>2</v>
      </c>
      <c r="O106" t="s">
        <v>2</v>
      </c>
      <c r="P106" t="s">
        <v>2664</v>
      </c>
      <c r="Q106" t="s">
        <v>2</v>
      </c>
      <c r="R106" t="s">
        <v>2665</v>
      </c>
      <c r="S106" t="s">
        <v>2029</v>
      </c>
      <c r="T106" t="b">
        <f>OR(ISNUMBER(SEARCH("Klinik",RUB_Truth[[#This Row],[Position1]])),ISNUMBER(SEARCH("arzt",RUB_Truth[[#This Row],[Position2]])),ISNUMBER(SEARCH("ärzt",RUB_Truth[[#This Row],[Position2]])))</f>
        <v>0</v>
      </c>
      <c r="U106" t="b">
        <f>OR(ISNUMBER(SEARCH("Verwaltungsange",RUB_Truth[[#This Row],[Position1]])),ISNUMBER(SEARCH("Verw.-Angestellt",RUB_Truth[[#This Row],[Position1]])))</f>
        <v>0</v>
      </c>
      <c r="V106">
        <f>IF(COUNTIF(RUB_Found[Name],RUB_Truth[[#This Row],[Name]])=0,0,1)</f>
        <v>1</v>
      </c>
      <c r="W106">
        <f>IF(OR(RUB_Truth[[#This Row],[inKlinik]],RUB_Truth[[#This Row],[Verwaltung]]),0,1)</f>
        <v>1</v>
      </c>
      <c r="X106">
        <f>IF(RUB_Truth[[#This Row],[zählt]],IF(ISBLANK(RUB_Truth[[#This Row],[dochGefundenGrund]]),RUB_Truth[[#This Row],[Gefunden]],1),"")</f>
        <v>1</v>
      </c>
      <c r="Y106">
        <f>IF(AND(RUB_Truth[[#This Row],[zähltAuto]],ISBLANK(RUB_Truth[[#This Row],[zähltNichtGrund]])),1,0)</f>
        <v>1</v>
      </c>
    </row>
    <row r="107" spans="1:29" x14ac:dyDescent="0.25">
      <c r="A107" t="s">
        <v>2666</v>
      </c>
      <c r="B107" t="s">
        <v>2045</v>
      </c>
      <c r="C107" t="s">
        <v>2</v>
      </c>
      <c r="D107" t="s">
        <v>2639</v>
      </c>
      <c r="E107" t="s">
        <v>2667</v>
      </c>
      <c r="F107" t="s">
        <v>2</v>
      </c>
      <c r="G107" t="s">
        <v>2</v>
      </c>
      <c r="H107" t="s">
        <v>2223</v>
      </c>
      <c r="I107" t="s">
        <v>1956</v>
      </c>
      <c r="J107" t="s">
        <v>2668</v>
      </c>
      <c r="K107" t="s">
        <v>2669</v>
      </c>
      <c r="L107" s="1" t="str">
        <f>HYPERLINK(RUB_Truth[[#This Row],[URL]])</f>
        <v>https://vvz.ruhr-uni-bochum.de/campus/all/unit.asp?gguid=0x61E3EEBE3F2AD2458F131C4EFAACA1A8&amp;tguid=0x699D25992ED34B6E9889C1D506E44105&amp;lang=de</v>
      </c>
      <c r="M107" t="s">
        <v>2670</v>
      </c>
      <c r="N107" t="s">
        <v>2671</v>
      </c>
      <c r="O107" t="s">
        <v>2672</v>
      </c>
      <c r="P107" t="s">
        <v>2673</v>
      </c>
      <c r="Q107" t="s">
        <v>2</v>
      </c>
      <c r="R107" t="s">
        <v>2674</v>
      </c>
      <c r="S107" t="s">
        <v>2</v>
      </c>
      <c r="T107" t="b">
        <f>OR(ISNUMBER(SEARCH("Klinik",RUB_Truth[[#This Row],[Position1]])),ISNUMBER(SEARCH("arzt",RUB_Truth[[#This Row],[Position2]])),ISNUMBER(SEARCH("ärzt",RUB_Truth[[#This Row],[Position2]])))</f>
        <v>0</v>
      </c>
      <c r="U107" t="b">
        <f>OR(ISNUMBER(SEARCH("Verwaltungsange",RUB_Truth[[#This Row],[Position1]])),ISNUMBER(SEARCH("Verw.-Angestellt",RUB_Truth[[#This Row],[Position1]])))</f>
        <v>1</v>
      </c>
      <c r="V107">
        <f>IF(COUNTIF(RUB_Found[Name],RUB_Truth[[#This Row],[Name]])=0,0,1)</f>
        <v>0</v>
      </c>
      <c r="W107">
        <f>IF(OR(RUB_Truth[[#This Row],[inKlinik]],RUB_Truth[[#This Row],[Verwaltung]]),0,1)</f>
        <v>0</v>
      </c>
      <c r="X107" t="str">
        <f>IF(RUB_Truth[[#This Row],[zählt]],IF(ISBLANK(RUB_Truth[[#This Row],[dochGefundenGrund]]),RUB_Truth[[#This Row],[Gefunden]],1),"")</f>
        <v/>
      </c>
      <c r="Y107">
        <f>IF(AND(RUB_Truth[[#This Row],[zähltAuto]],ISBLANK(RUB_Truth[[#This Row],[zähltNichtGrund]])),1,0)</f>
        <v>0</v>
      </c>
    </row>
    <row r="108" spans="1:29" x14ac:dyDescent="0.25">
      <c r="A108" t="s">
        <v>2675</v>
      </c>
      <c r="B108" t="s">
        <v>2045</v>
      </c>
      <c r="C108" t="s">
        <v>0</v>
      </c>
      <c r="D108" t="s">
        <v>2639</v>
      </c>
      <c r="E108" t="s">
        <v>2676</v>
      </c>
      <c r="F108" t="s">
        <v>2</v>
      </c>
      <c r="G108" t="s">
        <v>2</v>
      </c>
      <c r="H108" t="s">
        <v>2114</v>
      </c>
      <c r="I108" t="s">
        <v>1907</v>
      </c>
      <c r="J108" t="s">
        <v>2677</v>
      </c>
      <c r="K108" t="s">
        <v>2678</v>
      </c>
      <c r="L108" s="1" t="str">
        <f>HYPERLINK(RUB_Truth[[#This Row],[URL]])</f>
        <v>https://vvz.ruhr-uni-bochum.de/campus/all/unit.asp?gguid=0xC840CBF14EB1C24FA433DDDADB053E15&amp;tguid=0x699D25992ED34B6E9889C1D506E44105&amp;lang=de</v>
      </c>
      <c r="M108" t="s">
        <v>2679</v>
      </c>
      <c r="N108" t="s">
        <v>2680</v>
      </c>
      <c r="O108" t="s">
        <v>2</v>
      </c>
      <c r="P108" t="s">
        <v>2681</v>
      </c>
      <c r="Q108" t="s">
        <v>2</v>
      </c>
      <c r="R108" t="s">
        <v>2682</v>
      </c>
      <c r="S108" t="s">
        <v>0</v>
      </c>
      <c r="T108" t="b">
        <f>OR(ISNUMBER(SEARCH("Klinik",RUB_Truth[[#This Row],[Position1]])),ISNUMBER(SEARCH("arzt",RUB_Truth[[#This Row],[Position2]])),ISNUMBER(SEARCH("ärzt",RUB_Truth[[#This Row],[Position2]])))</f>
        <v>0</v>
      </c>
      <c r="U108" t="b">
        <f>OR(ISNUMBER(SEARCH("Verwaltungsange",RUB_Truth[[#This Row],[Position1]])),ISNUMBER(SEARCH("Verw.-Angestellt",RUB_Truth[[#This Row],[Position1]])))</f>
        <v>0</v>
      </c>
      <c r="V108">
        <f>IF(COUNTIF(RUB_Found[Name],RUB_Truth[[#This Row],[Name]])=0,0,1)</f>
        <v>0</v>
      </c>
      <c r="W108">
        <f>IF(OR(RUB_Truth[[#This Row],[inKlinik]],RUB_Truth[[#This Row],[Verwaltung]]),0,1)</f>
        <v>1</v>
      </c>
      <c r="X108" t="str">
        <f>IF(RUB_Truth[[#This Row],[zählt]],IF(ISBLANK(RUB_Truth[[#This Row],[dochGefundenGrund]]),RUB_Truth[[#This Row],[Gefunden]],1),"")</f>
        <v/>
      </c>
      <c r="Y108">
        <f>IF(AND(RUB_Truth[[#This Row],[zähltAuto]],ISBLANK(RUB_Truth[[#This Row],[zähltNichtGrund]])),1,0)</f>
        <v>0</v>
      </c>
      <c r="Z108" t="s">
        <v>6508</v>
      </c>
      <c r="AC108" t="s">
        <v>8440</v>
      </c>
    </row>
    <row r="109" spans="1:29" x14ac:dyDescent="0.25">
      <c r="A109" t="s">
        <v>765</v>
      </c>
      <c r="B109" t="s">
        <v>2045</v>
      </c>
      <c r="C109" t="s">
        <v>0</v>
      </c>
      <c r="D109" t="s">
        <v>2639</v>
      </c>
      <c r="E109" t="s">
        <v>2683</v>
      </c>
      <c r="F109" t="s">
        <v>2</v>
      </c>
      <c r="G109" t="s">
        <v>2</v>
      </c>
      <c r="H109" t="s">
        <v>2133</v>
      </c>
      <c r="I109" t="s">
        <v>1907</v>
      </c>
      <c r="J109" t="s">
        <v>2684</v>
      </c>
      <c r="K109" t="s">
        <v>2685</v>
      </c>
      <c r="L109" s="1" t="str">
        <f>HYPERLINK(RUB_Truth[[#This Row],[URL]])</f>
        <v>https://vvz.ruhr-uni-bochum.de/campus/all/unit.asp?gguid=0xBCA90A07F3BC544BB6230AF461CAC28D&amp;tguid=0x699D25992ED34B6E9889C1D506E44105&amp;lang=de</v>
      </c>
      <c r="M109" t="s">
        <v>2686</v>
      </c>
      <c r="N109" t="s">
        <v>2687</v>
      </c>
      <c r="O109" t="s">
        <v>2</v>
      </c>
      <c r="P109" t="s">
        <v>2688</v>
      </c>
      <c r="Q109" t="s">
        <v>2</v>
      </c>
      <c r="R109" t="s">
        <v>2689</v>
      </c>
      <c r="S109" t="s">
        <v>0</v>
      </c>
      <c r="T109" t="b">
        <f>OR(ISNUMBER(SEARCH("Klinik",RUB_Truth[[#This Row],[Position1]])),ISNUMBER(SEARCH("arzt",RUB_Truth[[#This Row],[Position2]])),ISNUMBER(SEARCH("ärzt",RUB_Truth[[#This Row],[Position2]])))</f>
        <v>0</v>
      </c>
      <c r="U109" t="b">
        <f>OR(ISNUMBER(SEARCH("Verwaltungsange",RUB_Truth[[#This Row],[Position1]])),ISNUMBER(SEARCH("Verw.-Angestellt",RUB_Truth[[#This Row],[Position1]])))</f>
        <v>0</v>
      </c>
      <c r="V109">
        <f>IF(COUNTIF(RUB_Found[Name],RUB_Truth[[#This Row],[Name]])=0,0,1)</f>
        <v>1</v>
      </c>
      <c r="W109">
        <f>IF(OR(RUB_Truth[[#This Row],[inKlinik]],RUB_Truth[[#This Row],[Verwaltung]]),0,1)</f>
        <v>1</v>
      </c>
      <c r="X109">
        <f>IF(RUB_Truth[[#This Row],[zählt]],IF(ISBLANK(RUB_Truth[[#This Row],[dochGefundenGrund]]),RUB_Truth[[#This Row],[Gefunden]],1),"")</f>
        <v>1</v>
      </c>
      <c r="Y109">
        <f>IF(AND(RUB_Truth[[#This Row],[zähltAuto]],ISBLANK(RUB_Truth[[#This Row],[zähltNichtGrund]])),1,0)</f>
        <v>1</v>
      </c>
    </row>
    <row r="110" spans="1:29" x14ac:dyDescent="0.25">
      <c r="A110" t="s">
        <v>2690</v>
      </c>
      <c r="B110" t="s">
        <v>2045</v>
      </c>
      <c r="C110" t="s">
        <v>2</v>
      </c>
      <c r="D110" t="s">
        <v>2639</v>
      </c>
      <c r="E110" t="s">
        <v>2691</v>
      </c>
      <c r="F110" t="s">
        <v>2</v>
      </c>
      <c r="G110" t="s">
        <v>2</v>
      </c>
      <c r="H110" t="s">
        <v>2423</v>
      </c>
      <c r="I110" t="s">
        <v>1956</v>
      </c>
      <c r="J110" t="s">
        <v>2692</v>
      </c>
      <c r="K110" t="s">
        <v>2693</v>
      </c>
      <c r="L110" s="1" t="str">
        <f>HYPERLINK(RUB_Truth[[#This Row],[URL]])</f>
        <v>https://vvz.ruhr-uni-bochum.de/campus/all/unit.asp?gguid=0x578D36093C1D8E469AF71D1B23BD609D&amp;tguid=0x699D25992ED34B6E9889C1D506E44105&amp;lang=de</v>
      </c>
      <c r="M110" t="s">
        <v>2223</v>
      </c>
      <c r="N110" t="s">
        <v>2694</v>
      </c>
      <c r="O110" t="s">
        <v>2</v>
      </c>
      <c r="P110" t="s">
        <v>2695</v>
      </c>
      <c r="Q110" t="s">
        <v>2</v>
      </c>
      <c r="R110" t="s">
        <v>2</v>
      </c>
      <c r="S110" t="s">
        <v>2</v>
      </c>
      <c r="T110" t="b">
        <f>OR(ISNUMBER(SEARCH("Klinik",RUB_Truth[[#This Row],[Position1]])),ISNUMBER(SEARCH("arzt",RUB_Truth[[#This Row],[Position2]])),ISNUMBER(SEARCH("ärzt",RUB_Truth[[#This Row],[Position2]])))</f>
        <v>0</v>
      </c>
      <c r="U110" t="b">
        <f>OR(ISNUMBER(SEARCH("Verwaltungsange",RUB_Truth[[#This Row],[Position1]])),ISNUMBER(SEARCH("Verw.-Angestellt",RUB_Truth[[#This Row],[Position1]])))</f>
        <v>1</v>
      </c>
      <c r="V110">
        <f>IF(COUNTIF(RUB_Found[Name],RUB_Truth[[#This Row],[Name]])=0,0,1)</f>
        <v>0</v>
      </c>
      <c r="W110">
        <f>IF(OR(RUB_Truth[[#This Row],[inKlinik]],RUB_Truth[[#This Row],[Verwaltung]]),0,1)</f>
        <v>0</v>
      </c>
      <c r="X110" t="str">
        <f>IF(RUB_Truth[[#This Row],[zählt]],IF(ISBLANK(RUB_Truth[[#This Row],[dochGefundenGrund]]),RUB_Truth[[#This Row],[Gefunden]],1),"")</f>
        <v/>
      </c>
      <c r="Y110">
        <f>IF(AND(RUB_Truth[[#This Row],[zähltAuto]],ISBLANK(RUB_Truth[[#This Row],[zähltNichtGrund]])),1,0)</f>
        <v>0</v>
      </c>
    </row>
    <row r="111" spans="1:29" x14ac:dyDescent="0.25">
      <c r="A111" t="s">
        <v>2696</v>
      </c>
      <c r="B111" t="s">
        <v>2045</v>
      </c>
      <c r="C111" t="s">
        <v>880</v>
      </c>
      <c r="D111" t="s">
        <v>2639</v>
      </c>
      <c r="E111" t="s">
        <v>2697</v>
      </c>
      <c r="F111" t="s">
        <v>2</v>
      </c>
      <c r="G111" t="s">
        <v>2</v>
      </c>
      <c r="H111" t="s">
        <v>2049</v>
      </c>
      <c r="I111" t="s">
        <v>1907</v>
      </c>
      <c r="J111" t="s">
        <v>2698</v>
      </c>
      <c r="K111" t="s">
        <v>2699</v>
      </c>
      <c r="L111" s="1" t="str">
        <f>HYPERLINK(RUB_Truth[[#This Row],[URL]])</f>
        <v>https://vvz.ruhr-uni-bochum.de/campus/all/unit.asp?gguid=0xC2E49810F9985048B0846FF580573ED6&amp;tguid=0x699D25992ED34B6E9889C1D506E44105&amp;lang=de</v>
      </c>
      <c r="M111" t="s">
        <v>2049</v>
      </c>
      <c r="N111" t="s">
        <v>2700</v>
      </c>
      <c r="O111" t="s">
        <v>2701</v>
      </c>
      <c r="P111" t="s">
        <v>2702</v>
      </c>
      <c r="Q111" t="s">
        <v>2</v>
      </c>
      <c r="R111" t="s">
        <v>2703</v>
      </c>
      <c r="S111" t="s">
        <v>880</v>
      </c>
      <c r="T111" t="b">
        <f>OR(ISNUMBER(SEARCH("Klinik",RUB_Truth[[#This Row],[Position1]])),ISNUMBER(SEARCH("arzt",RUB_Truth[[#This Row],[Position2]])),ISNUMBER(SEARCH("ärzt",RUB_Truth[[#This Row],[Position2]])))</f>
        <v>0</v>
      </c>
      <c r="U111" t="b">
        <f>OR(ISNUMBER(SEARCH("Verwaltungsange",RUB_Truth[[#This Row],[Position1]])),ISNUMBER(SEARCH("Verw.-Angestellt",RUB_Truth[[#This Row],[Position1]])))</f>
        <v>0</v>
      </c>
      <c r="V111">
        <f>IF(COUNTIF(RUB_Found[Name],RUB_Truth[[#This Row],[Name]])=0,0,1)</f>
        <v>1</v>
      </c>
      <c r="W111">
        <f>IF(OR(RUB_Truth[[#This Row],[inKlinik]],RUB_Truth[[#This Row],[Verwaltung]]),0,1)</f>
        <v>1</v>
      </c>
      <c r="X111">
        <f>IF(RUB_Truth[[#This Row],[zählt]],IF(ISBLANK(RUB_Truth[[#This Row],[dochGefundenGrund]]),RUB_Truth[[#This Row],[Gefunden]],1),"")</f>
        <v>1</v>
      </c>
      <c r="Y111">
        <f>IF(AND(RUB_Truth[[#This Row],[zähltAuto]],ISBLANK(RUB_Truth[[#This Row],[zähltNichtGrund]])),1,0)</f>
        <v>1</v>
      </c>
      <c r="AB111" t="s">
        <v>8409</v>
      </c>
      <c r="AC111" t="s">
        <v>8441</v>
      </c>
    </row>
    <row r="112" spans="1:29" x14ac:dyDescent="0.25">
      <c r="A112" t="s">
        <v>2704</v>
      </c>
      <c r="B112" t="s">
        <v>2045</v>
      </c>
      <c r="C112" t="s">
        <v>2</v>
      </c>
      <c r="D112" t="s">
        <v>2639</v>
      </c>
      <c r="E112" t="s">
        <v>2705</v>
      </c>
      <c r="F112" t="s">
        <v>2</v>
      </c>
      <c r="G112" t="s">
        <v>2</v>
      </c>
      <c r="H112" t="s">
        <v>2706</v>
      </c>
      <c r="I112" t="s">
        <v>1956</v>
      </c>
      <c r="J112" t="s">
        <v>2707</v>
      </c>
      <c r="K112" t="s">
        <v>2708</v>
      </c>
      <c r="L112" s="1" t="str">
        <f>HYPERLINK(RUB_Truth[[#This Row],[URL]])</f>
        <v>https://vvz.ruhr-uni-bochum.de/campus/all/unit.asp?gguid=0x38089E61A3F2E345BF4CD6CB5C43A2EF&amp;tguid=0x699D25992ED34B6E9889C1D506E44105&amp;lang=de</v>
      </c>
      <c r="M112" t="s">
        <v>2709</v>
      </c>
      <c r="N112" t="s">
        <v>2710</v>
      </c>
      <c r="O112" t="s">
        <v>2711</v>
      </c>
      <c r="P112" t="s">
        <v>2712</v>
      </c>
      <c r="Q112" t="s">
        <v>2</v>
      </c>
      <c r="R112" t="s">
        <v>2713</v>
      </c>
      <c r="S112" t="s">
        <v>2</v>
      </c>
      <c r="T112" t="b">
        <f>OR(ISNUMBER(SEARCH("Klinik",RUB_Truth[[#This Row],[Position1]])),ISNUMBER(SEARCH("arzt",RUB_Truth[[#This Row],[Position2]])),ISNUMBER(SEARCH("ärzt",RUB_Truth[[#This Row],[Position2]])))</f>
        <v>0</v>
      </c>
      <c r="U112" t="b">
        <f>OR(ISNUMBER(SEARCH("Verwaltungsange",RUB_Truth[[#This Row],[Position1]])),ISNUMBER(SEARCH("Verw.-Angestellt",RUB_Truth[[#This Row],[Position1]])))</f>
        <v>0</v>
      </c>
      <c r="V112">
        <f>IF(COUNTIF(RUB_Found[Name],RUB_Truth[[#This Row],[Name]])=0,0,1)</f>
        <v>0</v>
      </c>
      <c r="W112">
        <f>IF(OR(RUB_Truth[[#This Row],[inKlinik]],RUB_Truth[[#This Row],[Verwaltung]]),0,1)</f>
        <v>1</v>
      </c>
      <c r="X112">
        <f>IF(RUB_Truth[[#This Row],[zählt]],IF(ISBLANK(RUB_Truth[[#This Row],[dochGefundenGrund]]),RUB_Truth[[#This Row],[Gefunden]],1),"")</f>
        <v>0</v>
      </c>
      <c r="Y112">
        <f>IF(AND(RUB_Truth[[#This Row],[zähltAuto]],ISBLANK(RUB_Truth[[#This Row],[zähltNichtGrund]])),1,0)</f>
        <v>1</v>
      </c>
      <c r="AB112" t="s">
        <v>8409</v>
      </c>
      <c r="AC112" t="s">
        <v>8442</v>
      </c>
    </row>
    <row r="113" spans="1:29" x14ac:dyDescent="0.25">
      <c r="A113" t="s">
        <v>2714</v>
      </c>
      <c r="B113" t="s">
        <v>2045</v>
      </c>
      <c r="C113" t="s">
        <v>0</v>
      </c>
      <c r="D113" t="s">
        <v>2639</v>
      </c>
      <c r="E113" t="s">
        <v>2715</v>
      </c>
      <c r="F113" t="s">
        <v>2</v>
      </c>
      <c r="G113" t="s">
        <v>2</v>
      </c>
      <c r="H113" t="s">
        <v>2083</v>
      </c>
      <c r="I113" t="s">
        <v>1907</v>
      </c>
      <c r="J113" t="s">
        <v>1983</v>
      </c>
      <c r="K113" t="s">
        <v>1984</v>
      </c>
      <c r="L113" s="1" t="str">
        <f>HYPERLINK(RUB_Truth[[#This Row],[URL]])</f>
        <v>https://vvz.ruhr-uni-bochum.de/campus/all/unit.asp?gguid=0x7786079B50817F499CD3829A1080222C&amp;tguid=0x699D25992ED34B6E9889C1D506E44105&amp;lang=de</v>
      </c>
      <c r="M113" t="s">
        <v>2716</v>
      </c>
      <c r="N113" t="s">
        <v>2717</v>
      </c>
      <c r="O113" t="s">
        <v>2</v>
      </c>
      <c r="P113" t="s">
        <v>2718</v>
      </c>
      <c r="Q113" t="s">
        <v>2</v>
      </c>
      <c r="R113" t="s">
        <v>2</v>
      </c>
      <c r="S113" t="s">
        <v>0</v>
      </c>
      <c r="T113" t="b">
        <f>OR(ISNUMBER(SEARCH("Klinik",RUB_Truth[[#This Row],[Position1]])),ISNUMBER(SEARCH("arzt",RUB_Truth[[#This Row],[Position2]])),ISNUMBER(SEARCH("ärzt",RUB_Truth[[#This Row],[Position2]])))</f>
        <v>1</v>
      </c>
      <c r="U113" t="b">
        <f>OR(ISNUMBER(SEARCH("Verwaltungsange",RUB_Truth[[#This Row],[Position1]])),ISNUMBER(SEARCH("Verw.-Angestellt",RUB_Truth[[#This Row],[Position1]])))</f>
        <v>0</v>
      </c>
      <c r="V113">
        <f>IF(COUNTIF(RUB_Found[Name],RUB_Truth[[#This Row],[Name]])=0,0,1)</f>
        <v>0</v>
      </c>
      <c r="W113">
        <f>IF(OR(RUB_Truth[[#This Row],[inKlinik]],RUB_Truth[[#This Row],[Verwaltung]]),0,1)</f>
        <v>0</v>
      </c>
      <c r="X113" t="str">
        <f>IF(RUB_Truth[[#This Row],[zählt]],IF(ISBLANK(RUB_Truth[[#This Row],[dochGefundenGrund]]),RUB_Truth[[#This Row],[Gefunden]],1),"")</f>
        <v/>
      </c>
      <c r="Y113">
        <f>IF(AND(RUB_Truth[[#This Row],[zähltAuto]],ISBLANK(RUB_Truth[[#This Row],[zähltNichtGrund]])),1,0)</f>
        <v>0</v>
      </c>
    </row>
    <row r="114" spans="1:29" x14ac:dyDescent="0.25">
      <c r="A114" t="s">
        <v>2719</v>
      </c>
      <c r="B114" t="s">
        <v>2045</v>
      </c>
      <c r="C114" t="s">
        <v>2</v>
      </c>
      <c r="D114" t="s">
        <v>2639</v>
      </c>
      <c r="E114" t="s">
        <v>2720</v>
      </c>
      <c r="F114" t="s">
        <v>2</v>
      </c>
      <c r="G114" t="s">
        <v>2</v>
      </c>
      <c r="H114" t="s">
        <v>1917</v>
      </c>
      <c r="I114" t="s">
        <v>1907</v>
      </c>
      <c r="J114" t="s">
        <v>2040</v>
      </c>
      <c r="K114" t="s">
        <v>2041</v>
      </c>
      <c r="L114" s="1" t="str">
        <f>HYPERLINK(RUB_Truth[[#This Row],[URL]])</f>
        <v>https://vvz.ruhr-uni-bochum.de/campus/all/unit.asp?gguid=0xBAFF298F48AB9243B514CE431CBB7FEF&amp;tguid=0x699D25992ED34B6E9889C1D506E44105&amp;lang=de</v>
      </c>
      <c r="M114" t="s">
        <v>2281</v>
      </c>
      <c r="N114" t="s">
        <v>2042</v>
      </c>
      <c r="O114" t="s">
        <v>2</v>
      </c>
      <c r="P114" t="s">
        <v>2721</v>
      </c>
      <c r="Q114" t="s">
        <v>2</v>
      </c>
      <c r="R114" t="s">
        <v>2</v>
      </c>
      <c r="S114" t="s">
        <v>2</v>
      </c>
      <c r="T114" t="b">
        <f>OR(ISNUMBER(SEARCH("Klinik",RUB_Truth[[#This Row],[Position1]])),ISNUMBER(SEARCH("arzt",RUB_Truth[[#This Row],[Position2]])),ISNUMBER(SEARCH("ärzt",RUB_Truth[[#This Row],[Position2]])))</f>
        <v>0</v>
      </c>
      <c r="U114" t="b">
        <f>OR(ISNUMBER(SEARCH("Verwaltungsange",RUB_Truth[[#This Row],[Position1]])),ISNUMBER(SEARCH("Verw.-Angestellt",RUB_Truth[[#This Row],[Position1]])))</f>
        <v>0</v>
      </c>
      <c r="V114">
        <f>IF(COUNTIF(RUB_Found[Name],RUB_Truth[[#This Row],[Name]])=0,0,1)</f>
        <v>0</v>
      </c>
      <c r="W114">
        <f>IF(OR(RUB_Truth[[#This Row],[inKlinik]],RUB_Truth[[#This Row],[Verwaltung]]),0,1)</f>
        <v>1</v>
      </c>
      <c r="X114" t="str">
        <f>IF(RUB_Truth[[#This Row],[zählt]],IF(ISBLANK(RUB_Truth[[#This Row],[dochGefundenGrund]]),RUB_Truth[[#This Row],[Gefunden]],1),"")</f>
        <v/>
      </c>
      <c r="Y114">
        <f>IF(AND(RUB_Truth[[#This Row],[zähltAuto]],ISBLANK(RUB_Truth[[#This Row],[zähltNichtGrund]])),1,0)</f>
        <v>0</v>
      </c>
      <c r="Z114" t="s">
        <v>8274</v>
      </c>
    </row>
    <row r="115" spans="1:29" x14ac:dyDescent="0.25">
      <c r="A115" t="s">
        <v>2722</v>
      </c>
      <c r="B115" t="s">
        <v>2045</v>
      </c>
      <c r="C115" t="s">
        <v>2</v>
      </c>
      <c r="D115" t="s">
        <v>2639</v>
      </c>
      <c r="E115" t="s">
        <v>2723</v>
      </c>
      <c r="F115" t="s">
        <v>2</v>
      </c>
      <c r="G115" t="s">
        <v>2</v>
      </c>
      <c r="H115" t="s">
        <v>2724</v>
      </c>
      <c r="I115" t="s">
        <v>1956</v>
      </c>
      <c r="J115" t="s">
        <v>2725</v>
      </c>
      <c r="K115" t="s">
        <v>2726</v>
      </c>
      <c r="L115" s="1" t="str">
        <f>HYPERLINK(RUB_Truth[[#This Row],[URL]])</f>
        <v>https://vvz.ruhr-uni-bochum.de/campus/all/unit.asp?gguid=0xADFFA906DE4BB841AECC2722AE00350A&amp;tguid=0x699D25992ED34B6E9889C1D506E44105&amp;lang=de</v>
      </c>
      <c r="M115" t="s">
        <v>2727</v>
      </c>
      <c r="N115" t="s">
        <v>2728</v>
      </c>
      <c r="O115" t="s">
        <v>2729</v>
      </c>
      <c r="P115" t="s">
        <v>2730</v>
      </c>
      <c r="Q115" t="s">
        <v>2</v>
      </c>
      <c r="R115" t="s">
        <v>2731</v>
      </c>
      <c r="S115" t="s">
        <v>2</v>
      </c>
      <c r="T115" t="b">
        <f>OR(ISNUMBER(SEARCH("Klinik",RUB_Truth[[#This Row],[Position1]])),ISNUMBER(SEARCH("arzt",RUB_Truth[[#This Row],[Position2]])),ISNUMBER(SEARCH("ärzt",RUB_Truth[[#This Row],[Position2]])))</f>
        <v>0</v>
      </c>
      <c r="U115" t="b">
        <f>OR(ISNUMBER(SEARCH("Verwaltungsange",RUB_Truth[[#This Row],[Position1]])),ISNUMBER(SEARCH("Verw.-Angestellt",RUB_Truth[[#This Row],[Position1]])))</f>
        <v>0</v>
      </c>
      <c r="V115">
        <f>IF(COUNTIF(RUB_Found[Name],RUB_Truth[[#This Row],[Name]])=0,0,1)</f>
        <v>0</v>
      </c>
      <c r="W115">
        <f>IF(OR(RUB_Truth[[#This Row],[inKlinik]],RUB_Truth[[#This Row],[Verwaltung]]),0,1)</f>
        <v>1</v>
      </c>
      <c r="X115" t="str">
        <f>IF(RUB_Truth[[#This Row],[zählt]],IF(ISBLANK(RUB_Truth[[#This Row],[dochGefundenGrund]]),RUB_Truth[[#This Row],[Gefunden]],1),"")</f>
        <v/>
      </c>
      <c r="Y115">
        <f>IF(AND(RUB_Truth[[#This Row],[zähltAuto]],ISBLANK(RUB_Truth[[#This Row],[zähltNichtGrund]])),1,0)</f>
        <v>0</v>
      </c>
      <c r="Z115" t="s">
        <v>8270</v>
      </c>
    </row>
    <row r="116" spans="1:29" x14ac:dyDescent="0.25">
      <c r="A116" t="s">
        <v>790</v>
      </c>
      <c r="B116" t="s">
        <v>2045</v>
      </c>
      <c r="C116" t="s">
        <v>286</v>
      </c>
      <c r="D116" t="s">
        <v>2639</v>
      </c>
      <c r="E116" t="s">
        <v>2732</v>
      </c>
      <c r="F116" t="s">
        <v>2</v>
      </c>
      <c r="G116" t="s">
        <v>2</v>
      </c>
      <c r="H116" t="s">
        <v>2049</v>
      </c>
      <c r="I116" t="s">
        <v>1907</v>
      </c>
      <c r="J116" t="s">
        <v>2733</v>
      </c>
      <c r="K116" t="s">
        <v>2734</v>
      </c>
      <c r="L116" s="1" t="str">
        <f>HYPERLINK(RUB_Truth[[#This Row],[URL]])</f>
        <v>https://vvz.ruhr-uni-bochum.de/campus/all/unit.asp?gguid=0xB74947FB2CA2044CB43547B79A823540&amp;tguid=0x699D25992ED34B6E9889C1D506E44105&amp;lang=de</v>
      </c>
      <c r="M116" t="s">
        <v>2735</v>
      </c>
      <c r="N116" t="s">
        <v>2736</v>
      </c>
      <c r="O116" t="s">
        <v>2737</v>
      </c>
      <c r="P116" t="s">
        <v>2738</v>
      </c>
      <c r="Q116" t="s">
        <v>2</v>
      </c>
      <c r="R116" t="s">
        <v>2</v>
      </c>
      <c r="S116" t="s">
        <v>286</v>
      </c>
      <c r="T116" t="b">
        <f>OR(ISNUMBER(SEARCH("Klinik",RUB_Truth[[#This Row],[Position1]])),ISNUMBER(SEARCH("arzt",RUB_Truth[[#This Row],[Position2]])),ISNUMBER(SEARCH("ärzt",RUB_Truth[[#This Row],[Position2]])))</f>
        <v>0</v>
      </c>
      <c r="U116" t="b">
        <f>OR(ISNUMBER(SEARCH("Verwaltungsange",RUB_Truth[[#This Row],[Position1]])),ISNUMBER(SEARCH("Verw.-Angestellt",RUB_Truth[[#This Row],[Position1]])))</f>
        <v>0</v>
      </c>
      <c r="V116">
        <f>IF(COUNTIF(RUB_Found[Name],RUB_Truth[[#This Row],[Name]])=0,0,1)</f>
        <v>1</v>
      </c>
      <c r="W116">
        <f>IF(OR(RUB_Truth[[#This Row],[inKlinik]],RUB_Truth[[#This Row],[Verwaltung]]),0,1)</f>
        <v>1</v>
      </c>
      <c r="X116">
        <f>IF(RUB_Truth[[#This Row],[zählt]],IF(ISBLANK(RUB_Truth[[#This Row],[dochGefundenGrund]]),RUB_Truth[[#This Row],[Gefunden]],1),"")</f>
        <v>1</v>
      </c>
      <c r="Y116">
        <f>IF(AND(RUB_Truth[[#This Row],[zähltAuto]],ISBLANK(RUB_Truth[[#This Row],[zähltNichtGrund]])),1,0)</f>
        <v>1</v>
      </c>
    </row>
    <row r="117" spans="1:29" x14ac:dyDescent="0.25">
      <c r="A117" t="s">
        <v>2739</v>
      </c>
      <c r="B117" t="s">
        <v>2045</v>
      </c>
      <c r="C117" t="s">
        <v>2</v>
      </c>
      <c r="D117" t="s">
        <v>2639</v>
      </c>
      <c r="E117" t="s">
        <v>2740</v>
      </c>
      <c r="F117" t="s">
        <v>2</v>
      </c>
      <c r="G117" t="s">
        <v>2</v>
      </c>
      <c r="H117" t="s">
        <v>2423</v>
      </c>
      <c r="I117" t="s">
        <v>1907</v>
      </c>
      <c r="J117" t="s">
        <v>2741</v>
      </c>
      <c r="K117" t="s">
        <v>2742</v>
      </c>
      <c r="L117" s="1" t="str">
        <f>HYPERLINK(RUB_Truth[[#This Row],[URL]])</f>
        <v>https://vvz.ruhr-uni-bochum.de/campus/all/unit.asp?gguid=0xEE50DBD66F6DA8408A0E3E8FE85BA831&amp;tguid=0x699D25992ED34B6E9889C1D506E44105&amp;lang=de</v>
      </c>
      <c r="M117" t="s">
        <v>2423</v>
      </c>
      <c r="N117" t="s">
        <v>2743</v>
      </c>
      <c r="O117" t="s">
        <v>2</v>
      </c>
      <c r="P117" t="s">
        <v>2744</v>
      </c>
      <c r="Q117" t="s">
        <v>2</v>
      </c>
      <c r="R117" t="s">
        <v>2745</v>
      </c>
      <c r="S117" t="s">
        <v>2</v>
      </c>
      <c r="T117" t="b">
        <f>OR(ISNUMBER(SEARCH("Klinik",RUB_Truth[[#This Row],[Position1]])),ISNUMBER(SEARCH("arzt",RUB_Truth[[#This Row],[Position2]])),ISNUMBER(SEARCH("ärzt",RUB_Truth[[#This Row],[Position2]])))</f>
        <v>0</v>
      </c>
      <c r="U117" t="b">
        <f>OR(ISNUMBER(SEARCH("Verwaltungsange",RUB_Truth[[#This Row],[Position1]])),ISNUMBER(SEARCH("Verw.-Angestellt",RUB_Truth[[#This Row],[Position1]])))</f>
        <v>1</v>
      </c>
      <c r="V117">
        <f>IF(COUNTIF(RUB_Found[Name],RUB_Truth[[#This Row],[Name]])=0,0,1)</f>
        <v>0</v>
      </c>
      <c r="W117">
        <f>IF(OR(RUB_Truth[[#This Row],[inKlinik]],RUB_Truth[[#This Row],[Verwaltung]]),0,1)</f>
        <v>0</v>
      </c>
      <c r="X117" t="str">
        <f>IF(RUB_Truth[[#This Row],[zählt]],IF(ISBLANK(RUB_Truth[[#This Row],[dochGefundenGrund]]),RUB_Truth[[#This Row],[Gefunden]],1),"")</f>
        <v/>
      </c>
      <c r="Y117">
        <f>IF(AND(RUB_Truth[[#This Row],[zähltAuto]],ISBLANK(RUB_Truth[[#This Row],[zähltNichtGrund]])),1,0)</f>
        <v>0</v>
      </c>
      <c r="Z117" t="s">
        <v>8270</v>
      </c>
    </row>
    <row r="118" spans="1:29" x14ac:dyDescent="0.25">
      <c r="A118" t="s">
        <v>2746</v>
      </c>
      <c r="B118" t="s">
        <v>2045</v>
      </c>
      <c r="C118" t="s">
        <v>2</v>
      </c>
      <c r="D118" t="s">
        <v>2639</v>
      </c>
      <c r="E118" t="s">
        <v>2199</v>
      </c>
      <c r="F118" t="s">
        <v>2</v>
      </c>
      <c r="G118" t="s">
        <v>2</v>
      </c>
      <c r="H118" t="s">
        <v>2747</v>
      </c>
      <c r="I118" t="s">
        <v>1956</v>
      </c>
      <c r="J118" t="s">
        <v>2748</v>
      </c>
      <c r="K118" t="s">
        <v>2749</v>
      </c>
      <c r="L118" s="1" t="str">
        <f>HYPERLINK(RUB_Truth[[#This Row],[URL]])</f>
        <v>https://vvz.ruhr-uni-bochum.de/campus/all/unit.asp?gguid=0x42945C12B142384FBF3A9122B273130F&amp;tguid=0x699D25992ED34B6E9889C1D506E44105&amp;lang=de</v>
      </c>
      <c r="M118" t="s">
        <v>2</v>
      </c>
      <c r="N118" t="s">
        <v>2750</v>
      </c>
      <c r="O118" t="s">
        <v>2</v>
      </c>
      <c r="P118" t="s">
        <v>2751</v>
      </c>
      <c r="Q118" t="s">
        <v>2</v>
      </c>
      <c r="R118" t="s">
        <v>2752</v>
      </c>
      <c r="S118" t="s">
        <v>2</v>
      </c>
      <c r="T118" t="b">
        <f>OR(ISNUMBER(SEARCH("Klinik",RUB_Truth[[#This Row],[Position1]])),ISNUMBER(SEARCH("arzt",RUB_Truth[[#This Row],[Position2]])),ISNUMBER(SEARCH("ärzt",RUB_Truth[[#This Row],[Position2]])))</f>
        <v>0</v>
      </c>
      <c r="U118" t="b">
        <f>OR(ISNUMBER(SEARCH("Verwaltungsange",RUB_Truth[[#This Row],[Position1]])),ISNUMBER(SEARCH("Verw.-Angestellt",RUB_Truth[[#This Row],[Position1]])))</f>
        <v>0</v>
      </c>
      <c r="V118">
        <f>IF(COUNTIF(RUB_Found[Name],RUB_Truth[[#This Row],[Name]])=0,0,1)</f>
        <v>0</v>
      </c>
      <c r="W118">
        <f>IF(OR(RUB_Truth[[#This Row],[inKlinik]],RUB_Truth[[#This Row],[Verwaltung]]),0,1)</f>
        <v>1</v>
      </c>
      <c r="X118" t="str">
        <f>IF(RUB_Truth[[#This Row],[zählt]],IF(ISBLANK(RUB_Truth[[#This Row],[dochGefundenGrund]]),RUB_Truth[[#This Row],[Gefunden]],1),"")</f>
        <v/>
      </c>
      <c r="Y118">
        <f>IF(AND(RUB_Truth[[#This Row],[zähltAuto]],ISBLANK(RUB_Truth[[#This Row],[zähltNichtGrund]])),1,0)</f>
        <v>0</v>
      </c>
      <c r="Z118" t="s">
        <v>8270</v>
      </c>
    </row>
    <row r="119" spans="1:29" x14ac:dyDescent="0.25">
      <c r="A119" t="s">
        <v>2753</v>
      </c>
      <c r="B119" t="s">
        <v>1903</v>
      </c>
      <c r="C119" t="s">
        <v>1970</v>
      </c>
      <c r="D119" t="s">
        <v>2754</v>
      </c>
      <c r="E119" t="s">
        <v>2755</v>
      </c>
      <c r="F119" t="s">
        <v>2</v>
      </c>
      <c r="G119" t="s">
        <v>2</v>
      </c>
      <c r="H119" t="s">
        <v>1973</v>
      </c>
      <c r="I119" t="s">
        <v>1907</v>
      </c>
      <c r="J119" t="s">
        <v>2756</v>
      </c>
      <c r="K119" t="s">
        <v>2757</v>
      </c>
      <c r="L119" s="1" t="str">
        <f>HYPERLINK(RUB_Truth[[#This Row],[URL]])</f>
        <v>https://vvz.ruhr-uni-bochum.de/campus/all/unit.asp?gguid=0xCF10F71B1FB2B0498DAC3E4B39A87E66&amp;tguid=0x699D25992ED34B6E9889C1D506E44105&amp;lang=de</v>
      </c>
      <c r="M119" t="s">
        <v>2575</v>
      </c>
      <c r="N119" t="s">
        <v>2758</v>
      </c>
      <c r="O119" t="s">
        <v>2</v>
      </c>
      <c r="P119" t="s">
        <v>2759</v>
      </c>
      <c r="Q119" t="s">
        <v>2</v>
      </c>
      <c r="R119" t="s">
        <v>2</v>
      </c>
      <c r="S119" t="s">
        <v>1970</v>
      </c>
      <c r="T119" t="b">
        <f>OR(ISNUMBER(SEARCH("Klinik",RUB_Truth[[#This Row],[Position1]])),ISNUMBER(SEARCH("arzt",RUB_Truth[[#This Row],[Position2]])),ISNUMBER(SEARCH("ärzt",RUB_Truth[[#This Row],[Position2]])))</f>
        <v>1</v>
      </c>
      <c r="U119" t="b">
        <f>OR(ISNUMBER(SEARCH("Verwaltungsange",RUB_Truth[[#This Row],[Position1]])),ISNUMBER(SEARCH("Verw.-Angestellt",RUB_Truth[[#This Row],[Position1]])))</f>
        <v>0</v>
      </c>
      <c r="V119">
        <f>IF(COUNTIF(RUB_Found[Name],RUB_Truth[[#This Row],[Name]])=0,0,1)</f>
        <v>0</v>
      </c>
      <c r="W119">
        <f>IF(OR(RUB_Truth[[#This Row],[inKlinik]],RUB_Truth[[#This Row],[Verwaltung]]),0,1)</f>
        <v>0</v>
      </c>
      <c r="X119" t="str">
        <f>IF(RUB_Truth[[#This Row],[zählt]],IF(ISBLANK(RUB_Truth[[#This Row],[dochGefundenGrund]]),RUB_Truth[[#This Row],[Gefunden]],1),"")</f>
        <v/>
      </c>
      <c r="Y119">
        <f>IF(AND(RUB_Truth[[#This Row],[zähltAuto]],ISBLANK(RUB_Truth[[#This Row],[zähltNichtGrund]])),1,0)</f>
        <v>0</v>
      </c>
    </row>
    <row r="120" spans="1:29" x14ac:dyDescent="0.25">
      <c r="A120" t="s">
        <v>2760</v>
      </c>
      <c r="B120" t="s">
        <v>1903</v>
      </c>
      <c r="C120" t="s">
        <v>80</v>
      </c>
      <c r="D120" t="s">
        <v>2754</v>
      </c>
      <c r="E120" t="s">
        <v>2761</v>
      </c>
      <c r="F120" t="s">
        <v>2</v>
      </c>
      <c r="G120" t="s">
        <v>2</v>
      </c>
      <c r="H120" t="s">
        <v>2</v>
      </c>
      <c r="I120" t="s">
        <v>1907</v>
      </c>
      <c r="J120" t="s">
        <v>2245</v>
      </c>
      <c r="K120" t="s">
        <v>2246</v>
      </c>
      <c r="L120" s="1" t="str">
        <f>HYPERLINK(RUB_Truth[[#This Row],[URL]])</f>
        <v>https://vvz.ruhr-uni-bochum.de/campus/all/unit.asp?gguid=0x22007A348D0A2D4F97968F0ACE83709E&amp;tguid=0x699D25992ED34B6E9889C1D506E44105&amp;lang=de</v>
      </c>
      <c r="M120" t="s">
        <v>2</v>
      </c>
      <c r="N120" t="s">
        <v>2</v>
      </c>
      <c r="O120" t="s">
        <v>2</v>
      </c>
      <c r="P120" t="s">
        <v>2762</v>
      </c>
      <c r="Q120" t="s">
        <v>2</v>
      </c>
      <c r="R120" t="s">
        <v>2763</v>
      </c>
      <c r="S120" t="s">
        <v>80</v>
      </c>
      <c r="T120" t="b">
        <f>OR(ISNUMBER(SEARCH("Klinik",RUB_Truth[[#This Row],[Position1]])),ISNUMBER(SEARCH("arzt",RUB_Truth[[#This Row],[Position2]])),ISNUMBER(SEARCH("ärzt",RUB_Truth[[#This Row],[Position2]])))</f>
        <v>0</v>
      </c>
      <c r="U120" t="b">
        <f>OR(ISNUMBER(SEARCH("Verwaltungsange",RUB_Truth[[#This Row],[Position1]])),ISNUMBER(SEARCH("Verw.-Angestellt",RUB_Truth[[#This Row],[Position1]])))</f>
        <v>0</v>
      </c>
      <c r="V120">
        <f>IF(COUNTIF(RUB_Found[Name],RUB_Truth[[#This Row],[Name]])=0,0,1)</f>
        <v>0</v>
      </c>
      <c r="W120">
        <f>IF(OR(RUB_Truth[[#This Row],[inKlinik]],RUB_Truth[[#This Row],[Verwaltung]]),0,1)</f>
        <v>1</v>
      </c>
      <c r="X120" t="str">
        <f>IF(RUB_Truth[[#This Row],[zählt]],IF(ISBLANK(RUB_Truth[[#This Row],[dochGefundenGrund]]),RUB_Truth[[#This Row],[Gefunden]],1),"")</f>
        <v/>
      </c>
      <c r="Y120">
        <f>IF(AND(RUB_Truth[[#This Row],[zähltAuto]],ISBLANK(RUB_Truth[[#This Row],[zähltNichtGrund]])),1,0)</f>
        <v>0</v>
      </c>
      <c r="Z120" t="s">
        <v>8274</v>
      </c>
    </row>
    <row r="121" spans="1:29" x14ac:dyDescent="0.25">
      <c r="A121" t="s">
        <v>800</v>
      </c>
      <c r="B121" t="s">
        <v>1903</v>
      </c>
      <c r="C121" t="s">
        <v>2</v>
      </c>
      <c r="D121" t="s">
        <v>2754</v>
      </c>
      <c r="E121" t="s">
        <v>2764</v>
      </c>
      <c r="F121" t="s">
        <v>2</v>
      </c>
      <c r="G121" t="s">
        <v>2</v>
      </c>
      <c r="H121" t="s">
        <v>1945</v>
      </c>
      <c r="I121" t="s">
        <v>1907</v>
      </c>
      <c r="J121" t="s">
        <v>2765</v>
      </c>
      <c r="K121" t="s">
        <v>2766</v>
      </c>
      <c r="L121" s="1" t="str">
        <f>HYPERLINK(RUB_Truth[[#This Row],[URL]])</f>
        <v>https://vvz.ruhr-uni-bochum.de/campus/all/unit.asp?gguid=0x69060AF59649A74C8207B462D54359F6&amp;tguid=0x699D25992ED34B6E9889C1D506E44105&amp;lang=de</v>
      </c>
      <c r="M121" t="s">
        <v>1948</v>
      </c>
      <c r="N121" t="s">
        <v>2767</v>
      </c>
      <c r="O121" t="s">
        <v>2</v>
      </c>
      <c r="P121" t="s">
        <v>801</v>
      </c>
      <c r="Q121" t="s">
        <v>2</v>
      </c>
      <c r="R121" t="s">
        <v>2768</v>
      </c>
      <c r="S121" t="s">
        <v>2</v>
      </c>
      <c r="T121" t="b">
        <f>OR(ISNUMBER(SEARCH("Klinik",RUB_Truth[[#This Row],[Position1]])),ISNUMBER(SEARCH("arzt",RUB_Truth[[#This Row],[Position2]])),ISNUMBER(SEARCH("ärzt",RUB_Truth[[#This Row],[Position2]])))</f>
        <v>0</v>
      </c>
      <c r="U121" t="b">
        <f>OR(ISNUMBER(SEARCH("Verwaltungsange",RUB_Truth[[#This Row],[Position1]])),ISNUMBER(SEARCH("Verw.-Angestellt",RUB_Truth[[#This Row],[Position1]])))</f>
        <v>0</v>
      </c>
      <c r="V121">
        <f>IF(COUNTIF(RUB_Found[Name],RUB_Truth[[#This Row],[Name]])=0,0,1)</f>
        <v>1</v>
      </c>
      <c r="W121">
        <f>IF(OR(RUB_Truth[[#This Row],[inKlinik]],RUB_Truth[[#This Row],[Verwaltung]]),0,1)</f>
        <v>1</v>
      </c>
      <c r="X121">
        <f>IF(RUB_Truth[[#This Row],[zählt]],IF(ISBLANK(RUB_Truth[[#This Row],[dochGefundenGrund]]),RUB_Truth[[#This Row],[Gefunden]],1),"")</f>
        <v>1</v>
      </c>
      <c r="Y121">
        <f>IF(AND(RUB_Truth[[#This Row],[zähltAuto]],ISBLANK(RUB_Truth[[#This Row],[zähltNichtGrund]])),1,0)</f>
        <v>1</v>
      </c>
    </row>
    <row r="122" spans="1:29" x14ac:dyDescent="0.25">
      <c r="A122" t="s">
        <v>2769</v>
      </c>
      <c r="B122" t="s">
        <v>1903</v>
      </c>
      <c r="C122" t="s">
        <v>0</v>
      </c>
      <c r="D122" t="s">
        <v>2754</v>
      </c>
      <c r="E122" t="s">
        <v>2770</v>
      </c>
      <c r="F122" t="s">
        <v>2</v>
      </c>
      <c r="G122" t="s">
        <v>2</v>
      </c>
      <c r="H122" t="s">
        <v>1906</v>
      </c>
      <c r="I122" t="s">
        <v>1907</v>
      </c>
      <c r="J122" t="s">
        <v>2022</v>
      </c>
      <c r="K122" t="s">
        <v>2771</v>
      </c>
      <c r="L122" s="1" t="str">
        <f>HYPERLINK(RUB_Truth[[#This Row],[URL]])</f>
        <v>https://vvz.ruhr-uni-bochum.de/campus/all/unit.asp?gguid=0xB7ECDB1D1FBBDF49B56A6C11495B35A4&amp;tguid=0x699D25992ED34B6E9889C1D506E44105&amp;lang=de</v>
      </c>
      <c r="M122" t="s">
        <v>2772</v>
      </c>
      <c r="N122" t="s">
        <v>2773</v>
      </c>
      <c r="O122" t="s">
        <v>2774</v>
      </c>
      <c r="P122" t="s">
        <v>2775</v>
      </c>
      <c r="Q122" t="s">
        <v>2</v>
      </c>
      <c r="R122" t="s">
        <v>2776</v>
      </c>
      <c r="S122" t="s">
        <v>0</v>
      </c>
      <c r="T122" t="b">
        <f>OR(ISNUMBER(SEARCH("Klinik",RUB_Truth[[#This Row],[Position1]])),ISNUMBER(SEARCH("arzt",RUB_Truth[[#This Row],[Position2]])),ISNUMBER(SEARCH("ärzt",RUB_Truth[[#This Row],[Position2]])))</f>
        <v>0</v>
      </c>
      <c r="U122" t="b">
        <f>OR(ISNUMBER(SEARCH("Verwaltungsange",RUB_Truth[[#This Row],[Position1]])),ISNUMBER(SEARCH("Verw.-Angestellt",RUB_Truth[[#This Row],[Position1]])))</f>
        <v>0</v>
      </c>
      <c r="V122">
        <f>IF(COUNTIF(RUB_Found[Name],RUB_Truth[[#This Row],[Name]])=0,0,1)</f>
        <v>0</v>
      </c>
      <c r="W122">
        <f>IF(OR(RUB_Truth[[#This Row],[inKlinik]],RUB_Truth[[#This Row],[Verwaltung]]),0,1)</f>
        <v>1</v>
      </c>
      <c r="X122">
        <f>IF(RUB_Truth[[#This Row],[zählt]],IF(ISBLANK(RUB_Truth[[#This Row],[dochGefundenGrund]]),RUB_Truth[[#This Row],[Gefunden]],1),"")</f>
        <v>0</v>
      </c>
      <c r="Y122">
        <f>IF(AND(RUB_Truth[[#This Row],[zähltAuto]],ISBLANK(RUB_Truth[[#This Row],[zähltNichtGrund]])),1,0)</f>
        <v>1</v>
      </c>
      <c r="AB122" t="s">
        <v>8418</v>
      </c>
      <c r="AC122" t="s">
        <v>8443</v>
      </c>
    </row>
    <row r="123" spans="1:29" x14ac:dyDescent="0.25">
      <c r="A123" t="s">
        <v>2777</v>
      </c>
      <c r="B123" t="s">
        <v>1903</v>
      </c>
      <c r="C123" t="s">
        <v>513</v>
      </c>
      <c r="D123" t="s">
        <v>2754</v>
      </c>
      <c r="E123" t="s">
        <v>2778</v>
      </c>
      <c r="F123" t="s">
        <v>2</v>
      </c>
      <c r="G123" t="s">
        <v>2</v>
      </c>
      <c r="H123" t="s">
        <v>2429</v>
      </c>
      <c r="I123" t="s">
        <v>1907</v>
      </c>
      <c r="J123" t="s">
        <v>2779</v>
      </c>
      <c r="K123" t="s">
        <v>2780</v>
      </c>
      <c r="L123" s="1" t="str">
        <f>HYPERLINK(RUB_Truth[[#This Row],[URL]])</f>
        <v>https://vvz.ruhr-uni-bochum.de/campus/all/unit.asp?gguid=0x796976B2864B09408743CEDFA4584BC8&amp;tguid=0x699D25992ED34B6E9889C1D506E44105&amp;lang=de</v>
      </c>
      <c r="M123" t="s">
        <v>2143</v>
      </c>
      <c r="N123" t="s">
        <v>2781</v>
      </c>
      <c r="O123" t="s">
        <v>2</v>
      </c>
      <c r="P123" t="s">
        <v>2782</v>
      </c>
      <c r="Q123" t="s">
        <v>2</v>
      </c>
      <c r="R123" t="s">
        <v>2</v>
      </c>
      <c r="S123" t="s">
        <v>513</v>
      </c>
      <c r="T123" t="b">
        <f>OR(ISNUMBER(SEARCH("Klinik",RUB_Truth[[#This Row],[Position1]])),ISNUMBER(SEARCH("arzt",RUB_Truth[[#This Row],[Position2]])),ISNUMBER(SEARCH("ärzt",RUB_Truth[[#This Row],[Position2]])))</f>
        <v>1</v>
      </c>
      <c r="U123" t="b">
        <f>OR(ISNUMBER(SEARCH("Verwaltungsange",RUB_Truth[[#This Row],[Position1]])),ISNUMBER(SEARCH("Verw.-Angestellt",RUB_Truth[[#This Row],[Position1]])))</f>
        <v>0</v>
      </c>
      <c r="V123">
        <f>IF(COUNTIF(RUB_Found[Name],RUB_Truth[[#This Row],[Name]])=0,0,1)</f>
        <v>0</v>
      </c>
      <c r="W123">
        <f>IF(OR(RUB_Truth[[#This Row],[inKlinik]],RUB_Truth[[#This Row],[Verwaltung]]),0,1)</f>
        <v>0</v>
      </c>
      <c r="X123" t="str">
        <f>IF(RUB_Truth[[#This Row],[zählt]],IF(ISBLANK(RUB_Truth[[#This Row],[dochGefundenGrund]]),RUB_Truth[[#This Row],[Gefunden]],1),"")</f>
        <v/>
      </c>
      <c r="Y123">
        <f>IF(AND(RUB_Truth[[#This Row],[zähltAuto]],ISBLANK(RUB_Truth[[#This Row],[zähltNichtGrund]])),1,0)</f>
        <v>0</v>
      </c>
    </row>
    <row r="124" spans="1:29" x14ac:dyDescent="0.25">
      <c r="A124" t="s">
        <v>804</v>
      </c>
      <c r="B124" t="s">
        <v>1903</v>
      </c>
      <c r="C124" t="s">
        <v>513</v>
      </c>
      <c r="D124" t="s">
        <v>2754</v>
      </c>
      <c r="E124" t="s">
        <v>2783</v>
      </c>
      <c r="F124" t="s">
        <v>2</v>
      </c>
      <c r="G124" t="s">
        <v>2</v>
      </c>
      <c r="H124" t="s">
        <v>1906</v>
      </c>
      <c r="I124" t="s">
        <v>1907</v>
      </c>
      <c r="J124" t="s">
        <v>2022</v>
      </c>
      <c r="K124" t="s">
        <v>2784</v>
      </c>
      <c r="L124" s="1" t="str">
        <f>HYPERLINK(RUB_Truth[[#This Row],[URL]])</f>
        <v>https://vvz.ruhr-uni-bochum.de/campus/all/unit.asp?gguid=0x030F2DD3D40F9640993830948FE84E61&amp;tguid=0x699D25992ED34B6E9889C1D506E44105&amp;lang=de</v>
      </c>
      <c r="M124" t="s">
        <v>1906</v>
      </c>
      <c r="N124" t="s">
        <v>2785</v>
      </c>
      <c r="O124" t="s">
        <v>2</v>
      </c>
      <c r="P124" t="s">
        <v>2786</v>
      </c>
      <c r="Q124" t="s">
        <v>2</v>
      </c>
      <c r="R124" t="s">
        <v>2787</v>
      </c>
      <c r="S124" t="s">
        <v>513</v>
      </c>
      <c r="T124" t="b">
        <f>OR(ISNUMBER(SEARCH("Klinik",RUB_Truth[[#This Row],[Position1]])),ISNUMBER(SEARCH("arzt",RUB_Truth[[#This Row],[Position2]])),ISNUMBER(SEARCH("ärzt",RUB_Truth[[#This Row],[Position2]])))</f>
        <v>0</v>
      </c>
      <c r="U124" t="b">
        <f>OR(ISNUMBER(SEARCH("Verwaltungsange",RUB_Truth[[#This Row],[Position1]])),ISNUMBER(SEARCH("Verw.-Angestellt",RUB_Truth[[#This Row],[Position1]])))</f>
        <v>0</v>
      </c>
      <c r="V124">
        <f>IF(COUNTIF(RUB_Found[Name],RUB_Truth[[#This Row],[Name]])=0,0,1)</f>
        <v>1</v>
      </c>
      <c r="W124">
        <f>IF(OR(RUB_Truth[[#This Row],[inKlinik]],RUB_Truth[[#This Row],[Verwaltung]]),0,1)</f>
        <v>1</v>
      </c>
      <c r="X124">
        <f>IF(RUB_Truth[[#This Row],[zählt]],IF(ISBLANK(RUB_Truth[[#This Row],[dochGefundenGrund]]),RUB_Truth[[#This Row],[Gefunden]],1),"")</f>
        <v>1</v>
      </c>
      <c r="Y124">
        <f>IF(AND(RUB_Truth[[#This Row],[zähltAuto]],ISBLANK(RUB_Truth[[#This Row],[zähltNichtGrund]])),1,0)</f>
        <v>1</v>
      </c>
    </row>
    <row r="125" spans="1:29" x14ac:dyDescent="0.25">
      <c r="A125" t="s">
        <v>2788</v>
      </c>
      <c r="B125" t="s">
        <v>1903</v>
      </c>
      <c r="C125" t="s">
        <v>191</v>
      </c>
      <c r="D125" t="s">
        <v>2754</v>
      </c>
      <c r="E125" t="s">
        <v>2789</v>
      </c>
      <c r="F125" t="s">
        <v>2</v>
      </c>
      <c r="G125" t="s">
        <v>2</v>
      </c>
      <c r="H125" t="s">
        <v>1917</v>
      </c>
      <c r="I125" t="s">
        <v>1907</v>
      </c>
      <c r="J125" t="s">
        <v>2790</v>
      </c>
      <c r="K125" t="s">
        <v>2791</v>
      </c>
      <c r="L125" s="1" t="str">
        <f>HYPERLINK(RUB_Truth[[#This Row],[URL]])</f>
        <v>https://vvz.ruhr-uni-bochum.de/campus/all/unit.asp?gguid=0x169E9A4C6F51F44A8C9DFD34FF4CC285&amp;tguid=0x699D25992ED34B6E9889C1D506E44105&amp;lang=de</v>
      </c>
      <c r="M125" t="s">
        <v>2</v>
      </c>
      <c r="N125" t="s">
        <v>2792</v>
      </c>
      <c r="O125" t="s">
        <v>2793</v>
      </c>
      <c r="P125" t="s">
        <v>2794</v>
      </c>
      <c r="Q125" t="s">
        <v>2</v>
      </c>
      <c r="R125" t="s">
        <v>2795</v>
      </c>
      <c r="S125" t="s">
        <v>191</v>
      </c>
      <c r="T125" t="b">
        <f>OR(ISNUMBER(SEARCH("Klinik",RUB_Truth[[#This Row],[Position1]])),ISNUMBER(SEARCH("arzt",RUB_Truth[[#This Row],[Position2]])),ISNUMBER(SEARCH("ärzt",RUB_Truth[[#This Row],[Position2]])))</f>
        <v>0</v>
      </c>
      <c r="U125" t="b">
        <f>OR(ISNUMBER(SEARCH("Verwaltungsange",RUB_Truth[[#This Row],[Position1]])),ISNUMBER(SEARCH("Verw.-Angestellt",RUB_Truth[[#This Row],[Position1]])))</f>
        <v>0</v>
      </c>
      <c r="V125">
        <f>IF(COUNTIF(RUB_Found[Name],RUB_Truth[[#This Row],[Name]])=0,0,1)</f>
        <v>0</v>
      </c>
      <c r="W125">
        <f>IF(OR(RUB_Truth[[#This Row],[inKlinik]],RUB_Truth[[#This Row],[Verwaltung]]),0,1)</f>
        <v>1</v>
      </c>
      <c r="X125">
        <f>IF(RUB_Truth[[#This Row],[zählt]],IF(ISBLANK(RUB_Truth[[#This Row],[dochGefundenGrund]]),RUB_Truth[[#This Row],[Gefunden]],1),"")</f>
        <v>0</v>
      </c>
      <c r="Y125">
        <f>IF(AND(RUB_Truth[[#This Row],[zähltAuto]],ISBLANK(RUB_Truth[[#This Row],[zähltNichtGrund]])),1,0)</f>
        <v>1</v>
      </c>
      <c r="AB125" t="s">
        <v>8445</v>
      </c>
      <c r="AC125" t="s">
        <v>8444</v>
      </c>
    </row>
    <row r="126" spans="1:29" x14ac:dyDescent="0.25">
      <c r="A126" t="s">
        <v>2796</v>
      </c>
      <c r="B126" t="s">
        <v>1903</v>
      </c>
      <c r="C126" t="s">
        <v>0</v>
      </c>
      <c r="D126" t="s">
        <v>2754</v>
      </c>
      <c r="E126" t="s">
        <v>2797</v>
      </c>
      <c r="F126" t="s">
        <v>2</v>
      </c>
      <c r="G126" t="s">
        <v>2</v>
      </c>
      <c r="H126" t="s">
        <v>1917</v>
      </c>
      <c r="I126" t="s">
        <v>1907</v>
      </c>
      <c r="J126" t="s">
        <v>2798</v>
      </c>
      <c r="K126" t="s">
        <v>2799</v>
      </c>
      <c r="L126" s="1" t="str">
        <f>HYPERLINK(RUB_Truth[[#This Row],[URL]])</f>
        <v>https://vvz.ruhr-uni-bochum.de/campus/all/unit.asp?gguid=0xBB186FE8F034B5449FAC1C7218B0A8FE&amp;tguid=0x699D25992ED34B6E9889C1D506E44105&amp;lang=de</v>
      </c>
      <c r="M126" t="s">
        <v>2</v>
      </c>
      <c r="N126" t="s">
        <v>2800</v>
      </c>
      <c r="O126" t="s">
        <v>2801</v>
      </c>
      <c r="P126" t="s">
        <v>2802</v>
      </c>
      <c r="Q126" t="s">
        <v>2</v>
      </c>
      <c r="R126" t="s">
        <v>2803</v>
      </c>
      <c r="S126" t="s">
        <v>0</v>
      </c>
      <c r="T126" t="b">
        <f>OR(ISNUMBER(SEARCH("Klinik",RUB_Truth[[#This Row],[Position1]])),ISNUMBER(SEARCH("arzt",RUB_Truth[[#This Row],[Position2]])),ISNUMBER(SEARCH("ärzt",RUB_Truth[[#This Row],[Position2]])))</f>
        <v>0</v>
      </c>
      <c r="U126" t="b">
        <f>OR(ISNUMBER(SEARCH("Verwaltungsange",RUB_Truth[[#This Row],[Position1]])),ISNUMBER(SEARCH("Verw.-Angestellt",RUB_Truth[[#This Row],[Position1]])))</f>
        <v>0</v>
      </c>
      <c r="V126">
        <f>IF(COUNTIF(RUB_Found[Name],RUB_Truth[[#This Row],[Name]])=0,0,1)</f>
        <v>0</v>
      </c>
      <c r="W126">
        <f>IF(OR(RUB_Truth[[#This Row],[inKlinik]],RUB_Truth[[#This Row],[Verwaltung]]),0,1)</f>
        <v>1</v>
      </c>
      <c r="X126" t="str">
        <f>IF(RUB_Truth[[#This Row],[zählt]],IF(ISBLANK(RUB_Truth[[#This Row],[dochGefundenGrund]]),RUB_Truth[[#This Row],[Gefunden]],1),"")</f>
        <v/>
      </c>
      <c r="Y126">
        <f>IF(AND(RUB_Truth[[#This Row],[zähltAuto]],ISBLANK(RUB_Truth[[#This Row],[zähltNichtGrund]])),1,0)</f>
        <v>0</v>
      </c>
      <c r="Z126" t="s">
        <v>8109</v>
      </c>
      <c r="AC126" t="s">
        <v>8446</v>
      </c>
    </row>
    <row r="127" spans="1:29" x14ac:dyDescent="0.25">
      <c r="A127" t="s">
        <v>2804</v>
      </c>
      <c r="B127" t="s">
        <v>1903</v>
      </c>
      <c r="C127" t="s">
        <v>513</v>
      </c>
      <c r="D127" t="s">
        <v>2754</v>
      </c>
      <c r="E127" t="s">
        <v>2805</v>
      </c>
      <c r="F127" t="s">
        <v>2</v>
      </c>
      <c r="G127" t="s">
        <v>2</v>
      </c>
      <c r="H127" t="s">
        <v>1982</v>
      </c>
      <c r="I127" t="s">
        <v>1907</v>
      </c>
      <c r="J127" t="s">
        <v>2806</v>
      </c>
      <c r="K127" t="s">
        <v>2807</v>
      </c>
      <c r="L127" s="1" t="str">
        <f>HYPERLINK(RUB_Truth[[#This Row],[URL]])</f>
        <v>https://vvz.ruhr-uni-bochum.de/campus/all/unit.asp?gguid=0x8BA7D2537D3A4A448522E3F436DBCCF5&amp;tguid=0x699D25992ED34B6E9889C1D506E44105&amp;lang=de</v>
      </c>
      <c r="M127" t="s">
        <v>2234</v>
      </c>
      <c r="N127" t="s">
        <v>2808</v>
      </c>
      <c r="O127" t="s">
        <v>2</v>
      </c>
      <c r="P127" t="s">
        <v>2809</v>
      </c>
      <c r="Q127" t="s">
        <v>2</v>
      </c>
      <c r="R127" t="s">
        <v>2</v>
      </c>
      <c r="S127" t="s">
        <v>513</v>
      </c>
      <c r="T127" t="b">
        <f>OR(ISNUMBER(SEARCH("Klinik",RUB_Truth[[#This Row],[Position1]])),ISNUMBER(SEARCH("arzt",RUB_Truth[[#This Row],[Position2]])),ISNUMBER(SEARCH("ärzt",RUB_Truth[[#This Row],[Position2]])))</f>
        <v>1</v>
      </c>
      <c r="U127" t="b">
        <f>OR(ISNUMBER(SEARCH("Verwaltungsange",RUB_Truth[[#This Row],[Position1]])),ISNUMBER(SEARCH("Verw.-Angestellt",RUB_Truth[[#This Row],[Position1]])))</f>
        <v>0</v>
      </c>
      <c r="V127">
        <f>IF(COUNTIF(RUB_Found[Name],RUB_Truth[[#This Row],[Name]])=0,0,1)</f>
        <v>0</v>
      </c>
      <c r="W127">
        <f>IF(OR(RUB_Truth[[#This Row],[inKlinik]],RUB_Truth[[#This Row],[Verwaltung]]),0,1)</f>
        <v>0</v>
      </c>
      <c r="X127" t="str">
        <f>IF(RUB_Truth[[#This Row],[zählt]],IF(ISBLANK(RUB_Truth[[#This Row],[dochGefundenGrund]]),RUB_Truth[[#This Row],[Gefunden]],1),"")</f>
        <v/>
      </c>
      <c r="Y127">
        <f>IF(AND(RUB_Truth[[#This Row],[zähltAuto]],ISBLANK(RUB_Truth[[#This Row],[zähltNichtGrund]])),1,0)</f>
        <v>0</v>
      </c>
    </row>
    <row r="128" spans="1:29" x14ac:dyDescent="0.25">
      <c r="A128" t="s">
        <v>815</v>
      </c>
      <c r="B128" t="s">
        <v>1903</v>
      </c>
      <c r="C128" t="s">
        <v>80</v>
      </c>
      <c r="D128" t="s">
        <v>2754</v>
      </c>
      <c r="E128" t="s">
        <v>2810</v>
      </c>
      <c r="F128" t="s">
        <v>2</v>
      </c>
      <c r="G128" t="s">
        <v>2</v>
      </c>
      <c r="H128" t="s">
        <v>2021</v>
      </c>
      <c r="I128" t="s">
        <v>1907</v>
      </c>
      <c r="J128" t="s">
        <v>2134</v>
      </c>
      <c r="K128" t="s">
        <v>2135</v>
      </c>
      <c r="L128" s="1" t="str">
        <f>HYPERLINK(RUB_Truth[[#This Row],[URL]])</f>
        <v>https://vvz.ruhr-uni-bochum.de/campus/all/unit.asp?gguid=0x80D940FC5871334D9231534108041188&amp;tguid=0x699D25992ED34B6E9889C1D506E44105&amp;lang=de</v>
      </c>
      <c r="M128" t="s">
        <v>2021</v>
      </c>
      <c r="N128" t="s">
        <v>2811</v>
      </c>
      <c r="O128" t="s">
        <v>2812</v>
      </c>
      <c r="P128" t="s">
        <v>2813</v>
      </c>
      <c r="Q128" t="s">
        <v>2814</v>
      </c>
      <c r="R128" t="s">
        <v>2815</v>
      </c>
      <c r="S128" t="s">
        <v>80</v>
      </c>
      <c r="T128" t="b">
        <f>OR(ISNUMBER(SEARCH("Klinik",RUB_Truth[[#This Row],[Position1]])),ISNUMBER(SEARCH("arzt",RUB_Truth[[#This Row],[Position2]])),ISNUMBER(SEARCH("ärzt",RUB_Truth[[#This Row],[Position2]])))</f>
        <v>0</v>
      </c>
      <c r="U128" t="b">
        <f>OR(ISNUMBER(SEARCH("Verwaltungsange",RUB_Truth[[#This Row],[Position1]])),ISNUMBER(SEARCH("Verw.-Angestellt",RUB_Truth[[#This Row],[Position1]])))</f>
        <v>0</v>
      </c>
      <c r="V128">
        <f>IF(COUNTIF(RUB_Found[Name],RUB_Truth[[#This Row],[Name]])=0,0,1)</f>
        <v>1</v>
      </c>
      <c r="W128">
        <f>IF(OR(RUB_Truth[[#This Row],[inKlinik]],RUB_Truth[[#This Row],[Verwaltung]]),0,1)</f>
        <v>1</v>
      </c>
      <c r="X128">
        <f>IF(RUB_Truth[[#This Row],[zählt]],IF(ISBLANK(RUB_Truth[[#This Row],[dochGefundenGrund]]),RUB_Truth[[#This Row],[Gefunden]],1),"")</f>
        <v>1</v>
      </c>
      <c r="Y128">
        <f>IF(AND(RUB_Truth[[#This Row],[zähltAuto]],ISBLANK(RUB_Truth[[#This Row],[zähltNichtGrund]])),1,0)</f>
        <v>1</v>
      </c>
    </row>
    <row r="129" spans="1:29" x14ac:dyDescent="0.25">
      <c r="A129" t="s">
        <v>817</v>
      </c>
      <c r="B129" t="s">
        <v>1903</v>
      </c>
      <c r="C129" t="s">
        <v>80</v>
      </c>
      <c r="D129" t="s">
        <v>2754</v>
      </c>
      <c r="E129" t="s">
        <v>2816</v>
      </c>
      <c r="F129" t="s">
        <v>2</v>
      </c>
      <c r="G129" t="s">
        <v>2</v>
      </c>
      <c r="H129" t="s">
        <v>2817</v>
      </c>
      <c r="I129" t="s">
        <v>1907</v>
      </c>
      <c r="J129" t="s">
        <v>2818</v>
      </c>
      <c r="K129" t="s">
        <v>2819</v>
      </c>
      <c r="L129" s="1" t="str">
        <f>HYPERLINK(RUB_Truth[[#This Row],[URL]])</f>
        <v>https://vvz.ruhr-uni-bochum.de/campus/all/unit.asp?gguid=0xC0AAF12BA20C634AB5B05BD49A6F8DEC&amp;tguid=0x699D25992ED34B6E9889C1D506E44105&amp;lang=de</v>
      </c>
      <c r="M129" t="s">
        <v>2817</v>
      </c>
      <c r="N129" t="s">
        <v>2820</v>
      </c>
      <c r="O129" t="s">
        <v>2821</v>
      </c>
      <c r="P129" t="s">
        <v>2822</v>
      </c>
      <c r="Q129" t="s">
        <v>2823</v>
      </c>
      <c r="R129" t="s">
        <v>2824</v>
      </c>
      <c r="S129" t="s">
        <v>80</v>
      </c>
      <c r="T129" t="b">
        <f>OR(ISNUMBER(SEARCH("Klinik",RUB_Truth[[#This Row],[Position1]])),ISNUMBER(SEARCH("arzt",RUB_Truth[[#This Row],[Position2]])),ISNUMBER(SEARCH("ärzt",RUB_Truth[[#This Row],[Position2]])))</f>
        <v>0</v>
      </c>
      <c r="U129" t="b">
        <f>OR(ISNUMBER(SEARCH("Verwaltungsange",RUB_Truth[[#This Row],[Position1]])),ISNUMBER(SEARCH("Verw.-Angestellt",RUB_Truth[[#This Row],[Position1]])))</f>
        <v>0</v>
      </c>
      <c r="V129">
        <f>IF(COUNTIF(RUB_Found[Name],RUB_Truth[[#This Row],[Name]])=0,0,1)</f>
        <v>1</v>
      </c>
      <c r="W129">
        <f>IF(OR(RUB_Truth[[#This Row],[inKlinik]],RUB_Truth[[#This Row],[Verwaltung]]),0,1)</f>
        <v>1</v>
      </c>
      <c r="X129">
        <f>IF(RUB_Truth[[#This Row],[zählt]],IF(ISBLANK(RUB_Truth[[#This Row],[dochGefundenGrund]]),RUB_Truth[[#This Row],[Gefunden]],1),"")</f>
        <v>1</v>
      </c>
      <c r="Y129">
        <f>IF(AND(RUB_Truth[[#This Row],[zähltAuto]],ISBLANK(RUB_Truth[[#This Row],[zähltNichtGrund]])),1,0)</f>
        <v>1</v>
      </c>
    </row>
    <row r="130" spans="1:29" x14ac:dyDescent="0.25">
      <c r="A130" t="s">
        <v>2825</v>
      </c>
      <c r="B130" t="s">
        <v>1903</v>
      </c>
      <c r="C130" t="s">
        <v>0</v>
      </c>
      <c r="D130" t="s">
        <v>2754</v>
      </c>
      <c r="E130" t="s">
        <v>2826</v>
      </c>
      <c r="F130" t="s">
        <v>2</v>
      </c>
      <c r="G130" t="s">
        <v>2</v>
      </c>
      <c r="H130" t="s">
        <v>1917</v>
      </c>
      <c r="I130" t="s">
        <v>1907</v>
      </c>
      <c r="J130" t="s">
        <v>2582</v>
      </c>
      <c r="K130" t="s">
        <v>2583</v>
      </c>
      <c r="L130" s="1" t="str">
        <f>HYPERLINK(RUB_Truth[[#This Row],[URL]])</f>
        <v>https://vvz.ruhr-uni-bochum.de/campus/all/unit.asp?gguid=0x3111D594BAE5AF418DF7008FD4ECCB1C&amp;tguid=0x699D25992ED34B6E9889C1D506E44105&amp;lang=de</v>
      </c>
      <c r="M130" t="s">
        <v>1917</v>
      </c>
      <c r="N130" t="s">
        <v>2827</v>
      </c>
      <c r="O130" t="s">
        <v>2</v>
      </c>
      <c r="P130" t="s">
        <v>2828</v>
      </c>
      <c r="Q130" t="s">
        <v>2</v>
      </c>
      <c r="R130" t="s">
        <v>2829</v>
      </c>
      <c r="S130" t="s">
        <v>0</v>
      </c>
      <c r="T130" t="b">
        <f>OR(ISNUMBER(SEARCH("Klinik",RUB_Truth[[#This Row],[Position1]])),ISNUMBER(SEARCH("arzt",RUB_Truth[[#This Row],[Position2]])),ISNUMBER(SEARCH("ärzt",RUB_Truth[[#This Row],[Position2]])))</f>
        <v>0</v>
      </c>
      <c r="U130" t="b">
        <f>OR(ISNUMBER(SEARCH("Verwaltungsange",RUB_Truth[[#This Row],[Position1]])),ISNUMBER(SEARCH("Verw.-Angestellt",RUB_Truth[[#This Row],[Position1]])))</f>
        <v>0</v>
      </c>
      <c r="V130">
        <f>IF(COUNTIF(RUB_Found[Name],RUB_Truth[[#This Row],[Name]])=0,0,1)</f>
        <v>0</v>
      </c>
      <c r="W130">
        <f>IF(OR(RUB_Truth[[#This Row],[inKlinik]],RUB_Truth[[#This Row],[Verwaltung]]),0,1)</f>
        <v>1</v>
      </c>
      <c r="X130" t="str">
        <f>IF(RUB_Truth[[#This Row],[zählt]],IF(ISBLANK(RUB_Truth[[#This Row],[dochGefundenGrund]]),RUB_Truth[[#This Row],[Gefunden]],1),"")</f>
        <v/>
      </c>
      <c r="Y130">
        <f>IF(AND(RUB_Truth[[#This Row],[zähltAuto]],ISBLANK(RUB_Truth[[#This Row],[zähltNichtGrund]])),1,0)</f>
        <v>0</v>
      </c>
      <c r="Z130" t="s">
        <v>8109</v>
      </c>
      <c r="AC130" t="s">
        <v>8447</v>
      </c>
    </row>
    <row r="131" spans="1:29" x14ac:dyDescent="0.25">
      <c r="A131" t="s">
        <v>2830</v>
      </c>
      <c r="B131" t="s">
        <v>1903</v>
      </c>
      <c r="C131" t="s">
        <v>2</v>
      </c>
      <c r="D131" t="s">
        <v>2754</v>
      </c>
      <c r="E131" t="s">
        <v>2831</v>
      </c>
      <c r="F131" t="s">
        <v>2</v>
      </c>
      <c r="G131" t="s">
        <v>2</v>
      </c>
      <c r="H131" t="s">
        <v>1917</v>
      </c>
      <c r="I131" t="s">
        <v>1907</v>
      </c>
      <c r="J131" t="s">
        <v>2316</v>
      </c>
      <c r="K131" t="s">
        <v>2317</v>
      </c>
      <c r="L131" s="1" t="str">
        <f>HYPERLINK(RUB_Truth[[#This Row],[URL]])</f>
        <v>https://vvz.ruhr-uni-bochum.de/campus/all/unit.asp?gguid=0xF38C7E62C8B12B43B803638377D2A6DF&amp;tguid=0x699D25992ED34B6E9889C1D506E44105&amp;lang=de</v>
      </c>
      <c r="M131" t="s">
        <v>1917</v>
      </c>
      <c r="N131" t="s">
        <v>2832</v>
      </c>
      <c r="O131" t="s">
        <v>2</v>
      </c>
      <c r="P131" t="s">
        <v>2833</v>
      </c>
      <c r="Q131" t="s">
        <v>2</v>
      </c>
      <c r="R131" t="s">
        <v>2834</v>
      </c>
      <c r="S131" t="s">
        <v>2</v>
      </c>
      <c r="T131" t="b">
        <f>OR(ISNUMBER(SEARCH("Klinik",RUB_Truth[[#This Row],[Position1]])),ISNUMBER(SEARCH("arzt",RUB_Truth[[#This Row],[Position2]])),ISNUMBER(SEARCH("ärzt",RUB_Truth[[#This Row],[Position2]])))</f>
        <v>0</v>
      </c>
      <c r="U131" t="b">
        <f>OR(ISNUMBER(SEARCH("Verwaltungsange",RUB_Truth[[#This Row],[Position1]])),ISNUMBER(SEARCH("Verw.-Angestellt",RUB_Truth[[#This Row],[Position1]])))</f>
        <v>0</v>
      </c>
      <c r="V131">
        <f>IF(COUNTIF(RUB_Found[Name],RUB_Truth[[#This Row],[Name]])=0,0,1)</f>
        <v>0</v>
      </c>
      <c r="W131">
        <f>IF(OR(RUB_Truth[[#This Row],[inKlinik]],RUB_Truth[[#This Row],[Verwaltung]]),0,1)</f>
        <v>1</v>
      </c>
      <c r="X131" t="str">
        <f>IF(RUB_Truth[[#This Row],[zählt]],IF(ISBLANK(RUB_Truth[[#This Row],[dochGefundenGrund]]),RUB_Truth[[#This Row],[Gefunden]],1),"")</f>
        <v/>
      </c>
      <c r="Y131">
        <f>IF(AND(RUB_Truth[[#This Row],[zähltAuto]],ISBLANK(RUB_Truth[[#This Row],[zähltNichtGrund]])),1,0)</f>
        <v>0</v>
      </c>
      <c r="Z131" t="s">
        <v>8274</v>
      </c>
    </row>
    <row r="132" spans="1:29" x14ac:dyDescent="0.25">
      <c r="A132" t="s">
        <v>830</v>
      </c>
      <c r="B132" t="s">
        <v>1903</v>
      </c>
      <c r="C132" t="s">
        <v>80</v>
      </c>
      <c r="D132" t="s">
        <v>2754</v>
      </c>
      <c r="E132" t="s">
        <v>2835</v>
      </c>
      <c r="F132" t="s">
        <v>2</v>
      </c>
      <c r="G132" t="s">
        <v>2</v>
      </c>
      <c r="H132" t="s">
        <v>2817</v>
      </c>
      <c r="I132" t="s">
        <v>1907</v>
      </c>
      <c r="J132" t="s">
        <v>2836</v>
      </c>
      <c r="K132" t="s">
        <v>2837</v>
      </c>
      <c r="L132" s="1" t="str">
        <f>HYPERLINK(RUB_Truth[[#This Row],[URL]])</f>
        <v>https://vvz.ruhr-uni-bochum.de/campus/all/unit.asp?gguid=0x0E72F6E12B95C24B925BAC494DE8D79D&amp;tguid=0x699D25992ED34B6E9889C1D506E44105&amp;lang=de</v>
      </c>
      <c r="M132" t="s">
        <v>1917</v>
      </c>
      <c r="N132" t="s">
        <v>2838</v>
      </c>
      <c r="O132" t="s">
        <v>2</v>
      </c>
      <c r="P132" t="s">
        <v>2839</v>
      </c>
      <c r="Q132" t="s">
        <v>2</v>
      </c>
      <c r="R132" t="s">
        <v>2</v>
      </c>
      <c r="S132" t="s">
        <v>80</v>
      </c>
      <c r="T132" t="b">
        <f>OR(ISNUMBER(SEARCH("Klinik",RUB_Truth[[#This Row],[Position1]])),ISNUMBER(SEARCH("arzt",RUB_Truth[[#This Row],[Position2]])),ISNUMBER(SEARCH("ärzt",RUB_Truth[[#This Row],[Position2]])))</f>
        <v>0</v>
      </c>
      <c r="U132" t="b">
        <f>OR(ISNUMBER(SEARCH("Verwaltungsange",RUB_Truth[[#This Row],[Position1]])),ISNUMBER(SEARCH("Verw.-Angestellt",RUB_Truth[[#This Row],[Position1]])))</f>
        <v>0</v>
      </c>
      <c r="V132">
        <f>IF(COUNTIF(RUB_Found[Name],RUB_Truth[[#This Row],[Name]])=0,0,1)</f>
        <v>1</v>
      </c>
      <c r="W132">
        <f>IF(OR(RUB_Truth[[#This Row],[inKlinik]],RUB_Truth[[#This Row],[Verwaltung]]),0,1)</f>
        <v>1</v>
      </c>
      <c r="X132">
        <f>IF(RUB_Truth[[#This Row],[zählt]],IF(ISBLANK(RUB_Truth[[#This Row],[dochGefundenGrund]]),RUB_Truth[[#This Row],[Gefunden]],1),"")</f>
        <v>1</v>
      </c>
      <c r="Y132">
        <f>IF(AND(RUB_Truth[[#This Row],[zähltAuto]],ISBLANK(RUB_Truth[[#This Row],[zähltNichtGrund]])),1,0)</f>
        <v>1</v>
      </c>
    </row>
    <row r="133" spans="1:29" x14ac:dyDescent="0.25">
      <c r="A133" t="s">
        <v>832</v>
      </c>
      <c r="B133" t="s">
        <v>1903</v>
      </c>
      <c r="C133" t="s">
        <v>0</v>
      </c>
      <c r="D133" t="s">
        <v>2754</v>
      </c>
      <c r="E133" t="s">
        <v>2840</v>
      </c>
      <c r="F133" t="s">
        <v>2</v>
      </c>
      <c r="G133" t="s">
        <v>2</v>
      </c>
      <c r="H133" t="s">
        <v>1945</v>
      </c>
      <c r="I133" t="s">
        <v>1907</v>
      </c>
      <c r="J133" t="s">
        <v>2841</v>
      </c>
      <c r="K133" t="s">
        <v>2842</v>
      </c>
      <c r="L133" s="1" t="str">
        <f>HYPERLINK(RUB_Truth[[#This Row],[URL]])</f>
        <v>https://vvz.ruhr-uni-bochum.de/campus/all/unit.asp?gguid=0xAF0565507DE186409C44BA3237E37394&amp;tguid=0x699D25992ED34B6E9889C1D506E44105&amp;lang=de</v>
      </c>
      <c r="M133" t="s">
        <v>2843</v>
      </c>
      <c r="N133" t="s">
        <v>2</v>
      </c>
      <c r="O133" t="s">
        <v>2</v>
      </c>
      <c r="P133" t="s">
        <v>2844</v>
      </c>
      <c r="Q133" t="s">
        <v>2</v>
      </c>
      <c r="R133" t="s">
        <v>2845</v>
      </c>
      <c r="S133" t="s">
        <v>0</v>
      </c>
      <c r="T133" t="b">
        <f>OR(ISNUMBER(SEARCH("Klinik",RUB_Truth[[#This Row],[Position1]])),ISNUMBER(SEARCH("arzt",RUB_Truth[[#This Row],[Position2]])),ISNUMBER(SEARCH("ärzt",RUB_Truth[[#This Row],[Position2]])))</f>
        <v>0</v>
      </c>
      <c r="U133" t="b">
        <f>OR(ISNUMBER(SEARCH("Verwaltungsange",RUB_Truth[[#This Row],[Position1]])),ISNUMBER(SEARCH("Verw.-Angestellt",RUB_Truth[[#This Row],[Position1]])))</f>
        <v>0</v>
      </c>
      <c r="V133">
        <f>IF(COUNTIF(RUB_Found[Name],RUB_Truth[[#This Row],[Name]])=0,0,1)</f>
        <v>1</v>
      </c>
      <c r="W133">
        <f>IF(OR(RUB_Truth[[#This Row],[inKlinik]],RUB_Truth[[#This Row],[Verwaltung]]),0,1)</f>
        <v>1</v>
      </c>
      <c r="X133">
        <f>IF(RUB_Truth[[#This Row],[zählt]],IF(ISBLANK(RUB_Truth[[#This Row],[dochGefundenGrund]]),RUB_Truth[[#This Row],[Gefunden]],1),"")</f>
        <v>1</v>
      </c>
      <c r="Y133">
        <f>IF(AND(RUB_Truth[[#This Row],[zähltAuto]],ISBLANK(RUB_Truth[[#This Row],[zähltNichtGrund]])),1,0)</f>
        <v>1</v>
      </c>
    </row>
    <row r="134" spans="1:29" x14ac:dyDescent="0.25">
      <c r="A134" t="s">
        <v>2846</v>
      </c>
      <c r="B134" t="s">
        <v>1903</v>
      </c>
      <c r="C134" t="s">
        <v>909</v>
      </c>
      <c r="D134" t="s">
        <v>2754</v>
      </c>
      <c r="E134" t="s">
        <v>2847</v>
      </c>
      <c r="F134" t="s">
        <v>2</v>
      </c>
      <c r="G134" t="s">
        <v>2</v>
      </c>
      <c r="H134" t="s">
        <v>1906</v>
      </c>
      <c r="I134" t="s">
        <v>1907</v>
      </c>
      <c r="J134" t="s">
        <v>2848</v>
      </c>
      <c r="K134" t="s">
        <v>2849</v>
      </c>
      <c r="L134" s="1" t="str">
        <f>HYPERLINK(RUB_Truth[[#This Row],[URL]])</f>
        <v>https://vvz.ruhr-uni-bochum.de/campus/all/unit.asp?gguid=0x50BCB9E8A37A8045AD5C6A7B11649C36&amp;tguid=0x699D25992ED34B6E9889C1D506E44105&amp;lang=de</v>
      </c>
      <c r="M134" t="s">
        <v>2</v>
      </c>
      <c r="N134" t="s">
        <v>2850</v>
      </c>
      <c r="O134" t="s">
        <v>2</v>
      </c>
      <c r="P134" t="s">
        <v>2851</v>
      </c>
      <c r="Q134" t="s">
        <v>2</v>
      </c>
      <c r="R134" t="s">
        <v>2852</v>
      </c>
      <c r="S134" t="s">
        <v>909</v>
      </c>
      <c r="T134" t="b">
        <f>OR(ISNUMBER(SEARCH("Klinik",RUB_Truth[[#This Row],[Position1]])),ISNUMBER(SEARCH("arzt",RUB_Truth[[#This Row],[Position2]])),ISNUMBER(SEARCH("ärzt",RUB_Truth[[#This Row],[Position2]])))</f>
        <v>0</v>
      </c>
      <c r="U134" t="b">
        <f>OR(ISNUMBER(SEARCH("Verwaltungsange",RUB_Truth[[#This Row],[Position1]])),ISNUMBER(SEARCH("Verw.-Angestellt",RUB_Truth[[#This Row],[Position1]])))</f>
        <v>0</v>
      </c>
      <c r="V134">
        <f>IF(COUNTIF(RUB_Found[Name],RUB_Truth[[#This Row],[Name]])=0,0,1)</f>
        <v>0</v>
      </c>
      <c r="W134">
        <f>IF(OR(RUB_Truth[[#This Row],[inKlinik]],RUB_Truth[[#This Row],[Verwaltung]]),0,1)</f>
        <v>1</v>
      </c>
      <c r="X134" t="str">
        <f>IF(RUB_Truth[[#This Row],[zählt]],IF(ISBLANK(RUB_Truth[[#This Row],[dochGefundenGrund]]),RUB_Truth[[#This Row],[Gefunden]],1),"")</f>
        <v/>
      </c>
      <c r="Y134">
        <f>IF(AND(RUB_Truth[[#This Row],[zähltAuto]],ISBLANK(RUB_Truth[[#This Row],[zähltNichtGrund]])),1,0)</f>
        <v>0</v>
      </c>
      <c r="Z134" t="s">
        <v>6508</v>
      </c>
      <c r="AC134" t="s">
        <v>8448</v>
      </c>
    </row>
    <row r="135" spans="1:29" x14ac:dyDescent="0.25">
      <c r="A135" t="s">
        <v>835</v>
      </c>
      <c r="B135" t="s">
        <v>1903</v>
      </c>
      <c r="C135" t="s">
        <v>2</v>
      </c>
      <c r="D135" t="s">
        <v>2754</v>
      </c>
      <c r="E135" t="s">
        <v>2853</v>
      </c>
      <c r="F135" t="s">
        <v>2</v>
      </c>
      <c r="G135" t="s">
        <v>2</v>
      </c>
      <c r="H135" t="s">
        <v>1927</v>
      </c>
      <c r="I135" t="s">
        <v>1956</v>
      </c>
      <c r="J135" t="s">
        <v>2854</v>
      </c>
      <c r="K135" t="s">
        <v>2855</v>
      </c>
      <c r="L135" s="1" t="str">
        <f>HYPERLINK(RUB_Truth[[#This Row],[URL]])</f>
        <v>https://vvz.ruhr-uni-bochum.de/campus/all/unit.asp?gguid=0x2BCF0F0231418B44A80F39F02C322F3E&amp;tguid=0x699D25992ED34B6E9889C1D506E44105&amp;lang=de</v>
      </c>
      <c r="M135" t="s">
        <v>1927</v>
      </c>
      <c r="N135" t="s">
        <v>2856</v>
      </c>
      <c r="O135" t="s">
        <v>2857</v>
      </c>
      <c r="P135" t="s">
        <v>2858</v>
      </c>
      <c r="Q135" t="s">
        <v>2</v>
      </c>
      <c r="R135" t="s">
        <v>2859</v>
      </c>
      <c r="S135" t="s">
        <v>2</v>
      </c>
      <c r="T135" t="b">
        <f>OR(ISNUMBER(SEARCH("Klinik",RUB_Truth[[#This Row],[Position1]])),ISNUMBER(SEARCH("arzt",RUB_Truth[[#This Row],[Position2]])),ISNUMBER(SEARCH("ärzt",RUB_Truth[[#This Row],[Position2]])))</f>
        <v>0</v>
      </c>
      <c r="U135" t="b">
        <f>OR(ISNUMBER(SEARCH("Verwaltungsange",RUB_Truth[[#This Row],[Position1]])),ISNUMBER(SEARCH("Verw.-Angestellt",RUB_Truth[[#This Row],[Position1]])))</f>
        <v>0</v>
      </c>
      <c r="V135">
        <f>IF(COUNTIF(RUB_Found[Name],RUB_Truth[[#This Row],[Name]])=0,0,1)</f>
        <v>1</v>
      </c>
      <c r="W135">
        <f>IF(OR(RUB_Truth[[#This Row],[inKlinik]],RUB_Truth[[#This Row],[Verwaltung]]),0,1)</f>
        <v>1</v>
      </c>
      <c r="X135">
        <f>IF(RUB_Truth[[#This Row],[zählt]],IF(ISBLANK(RUB_Truth[[#This Row],[dochGefundenGrund]]),RUB_Truth[[#This Row],[Gefunden]],1),"")</f>
        <v>1</v>
      </c>
      <c r="Y135">
        <f>IF(AND(RUB_Truth[[#This Row],[zähltAuto]],ISBLANK(RUB_Truth[[#This Row],[zähltNichtGrund]])),1,0)</f>
        <v>1</v>
      </c>
    </row>
    <row r="136" spans="1:29" x14ac:dyDescent="0.25">
      <c r="A136" t="s">
        <v>2860</v>
      </c>
      <c r="B136" t="s">
        <v>1903</v>
      </c>
      <c r="C136" t="s">
        <v>880</v>
      </c>
      <c r="D136" t="s">
        <v>2754</v>
      </c>
      <c r="E136" t="s">
        <v>2861</v>
      </c>
      <c r="F136" t="s">
        <v>2</v>
      </c>
      <c r="G136" t="s">
        <v>2</v>
      </c>
      <c r="H136" t="s">
        <v>1917</v>
      </c>
      <c r="I136" t="s">
        <v>1907</v>
      </c>
      <c r="J136" t="s">
        <v>2022</v>
      </c>
      <c r="K136" t="s">
        <v>2246</v>
      </c>
      <c r="L136" s="1" t="str">
        <f>HYPERLINK(RUB_Truth[[#This Row],[URL]])</f>
        <v>https://vvz.ruhr-uni-bochum.de/campus/all/unit.asp?gguid=0x22007A348D0A2D4F97968F0ACE83709E&amp;tguid=0x699D25992ED34B6E9889C1D506E44105&amp;lang=de</v>
      </c>
      <c r="M136" t="s">
        <v>2817</v>
      </c>
      <c r="N136" t="s">
        <v>2862</v>
      </c>
      <c r="O136" t="s">
        <v>2</v>
      </c>
      <c r="P136" t="s">
        <v>2863</v>
      </c>
      <c r="Q136" t="s">
        <v>2</v>
      </c>
      <c r="R136" t="s">
        <v>2864</v>
      </c>
      <c r="S136" t="s">
        <v>880</v>
      </c>
      <c r="T136" t="b">
        <f>OR(ISNUMBER(SEARCH("Klinik",RUB_Truth[[#This Row],[Position1]])),ISNUMBER(SEARCH("arzt",RUB_Truth[[#This Row],[Position2]])),ISNUMBER(SEARCH("ärzt",RUB_Truth[[#This Row],[Position2]])))</f>
        <v>0</v>
      </c>
      <c r="U136" t="b">
        <f>OR(ISNUMBER(SEARCH("Verwaltungsange",RUB_Truth[[#This Row],[Position1]])),ISNUMBER(SEARCH("Verw.-Angestellt",RUB_Truth[[#This Row],[Position1]])))</f>
        <v>0</v>
      </c>
      <c r="V136">
        <f>IF(COUNTIF(RUB_Found[Name],RUB_Truth[[#This Row],[Name]])=0,0,1)</f>
        <v>0</v>
      </c>
      <c r="W136">
        <f>IF(OR(RUB_Truth[[#This Row],[inKlinik]],RUB_Truth[[#This Row],[Verwaltung]]),0,1)</f>
        <v>1</v>
      </c>
      <c r="X136" t="str">
        <f>IF(RUB_Truth[[#This Row],[zählt]],IF(ISBLANK(RUB_Truth[[#This Row],[dochGefundenGrund]]),RUB_Truth[[#This Row],[Gefunden]],1),"")</f>
        <v/>
      </c>
      <c r="Y136">
        <f>IF(AND(RUB_Truth[[#This Row],[zähltAuto]],ISBLANK(RUB_Truth[[#This Row],[zähltNichtGrund]])),1,0)</f>
        <v>0</v>
      </c>
      <c r="Z136" t="s">
        <v>8109</v>
      </c>
      <c r="AC136" t="s">
        <v>8449</v>
      </c>
    </row>
    <row r="137" spans="1:29" x14ac:dyDescent="0.25">
      <c r="A137" t="s">
        <v>2865</v>
      </c>
      <c r="B137" t="s">
        <v>1903</v>
      </c>
      <c r="C137" t="s">
        <v>513</v>
      </c>
      <c r="D137" t="s">
        <v>2754</v>
      </c>
      <c r="E137" t="s">
        <v>2866</v>
      </c>
      <c r="F137" t="s">
        <v>2</v>
      </c>
      <c r="G137" t="s">
        <v>2</v>
      </c>
      <c r="H137" t="s">
        <v>1982</v>
      </c>
      <c r="I137" t="s">
        <v>1907</v>
      </c>
      <c r="J137" t="s">
        <v>2867</v>
      </c>
      <c r="K137" t="s">
        <v>2868</v>
      </c>
      <c r="L137" s="1" t="str">
        <f>HYPERLINK(RUB_Truth[[#This Row],[URL]])</f>
        <v>https://vvz.ruhr-uni-bochum.de/campus/all/unit.asp?gguid=0x33F60ACBC62084419D483ED407414A8F&amp;tguid=0x699D25992ED34B6E9889C1D506E44105&amp;lang=de</v>
      </c>
      <c r="M137" t="s">
        <v>2143</v>
      </c>
      <c r="N137" t="s">
        <v>2869</v>
      </c>
      <c r="O137" t="s">
        <v>2</v>
      </c>
      <c r="P137" t="s">
        <v>2870</v>
      </c>
      <c r="Q137" t="s">
        <v>2</v>
      </c>
      <c r="R137" t="s">
        <v>2</v>
      </c>
      <c r="S137" t="s">
        <v>513</v>
      </c>
      <c r="T137" t="b">
        <f>OR(ISNUMBER(SEARCH("Klinik",RUB_Truth[[#This Row],[Position1]])),ISNUMBER(SEARCH("arzt",RUB_Truth[[#This Row],[Position2]])),ISNUMBER(SEARCH("ärzt",RUB_Truth[[#This Row],[Position2]])))</f>
        <v>1</v>
      </c>
      <c r="U137" t="b">
        <f>OR(ISNUMBER(SEARCH("Verwaltungsange",RUB_Truth[[#This Row],[Position1]])),ISNUMBER(SEARCH("Verw.-Angestellt",RUB_Truth[[#This Row],[Position1]])))</f>
        <v>0</v>
      </c>
      <c r="V137">
        <f>IF(COUNTIF(RUB_Found[Name],RUB_Truth[[#This Row],[Name]])=0,0,1)</f>
        <v>0</v>
      </c>
      <c r="W137">
        <f>IF(OR(RUB_Truth[[#This Row],[inKlinik]],RUB_Truth[[#This Row],[Verwaltung]]),0,1)</f>
        <v>0</v>
      </c>
      <c r="X137" t="str">
        <f>IF(RUB_Truth[[#This Row],[zählt]],IF(ISBLANK(RUB_Truth[[#This Row],[dochGefundenGrund]]),RUB_Truth[[#This Row],[Gefunden]],1),"")</f>
        <v/>
      </c>
      <c r="Y137">
        <f>IF(AND(RUB_Truth[[#This Row],[zähltAuto]],ISBLANK(RUB_Truth[[#This Row],[zähltNichtGrund]])),1,0)</f>
        <v>0</v>
      </c>
    </row>
    <row r="138" spans="1:29" x14ac:dyDescent="0.25">
      <c r="A138" t="s">
        <v>2871</v>
      </c>
      <c r="B138" t="s">
        <v>1903</v>
      </c>
      <c r="C138" t="s">
        <v>513</v>
      </c>
      <c r="D138" t="s">
        <v>2754</v>
      </c>
      <c r="E138" t="s">
        <v>2872</v>
      </c>
      <c r="F138" t="s">
        <v>2</v>
      </c>
      <c r="G138" t="s">
        <v>2</v>
      </c>
      <c r="H138" t="s">
        <v>1982</v>
      </c>
      <c r="I138" t="s">
        <v>1907</v>
      </c>
      <c r="J138" t="s">
        <v>2779</v>
      </c>
      <c r="K138" t="s">
        <v>2780</v>
      </c>
      <c r="L138" s="1" t="str">
        <f>HYPERLINK(RUB_Truth[[#This Row],[URL]])</f>
        <v>https://vvz.ruhr-uni-bochum.de/campus/all/unit.asp?gguid=0x796976B2864B09408743CEDFA4584BC8&amp;tguid=0x699D25992ED34B6E9889C1D506E44105&amp;lang=de</v>
      </c>
      <c r="M138" t="s">
        <v>2234</v>
      </c>
      <c r="N138" t="s">
        <v>2873</v>
      </c>
      <c r="O138" t="s">
        <v>2</v>
      </c>
      <c r="P138" t="s">
        <v>2874</v>
      </c>
      <c r="Q138" t="s">
        <v>2</v>
      </c>
      <c r="R138" t="s">
        <v>2</v>
      </c>
      <c r="S138" t="s">
        <v>513</v>
      </c>
      <c r="T138" t="b">
        <f>OR(ISNUMBER(SEARCH("Klinik",RUB_Truth[[#This Row],[Position1]])),ISNUMBER(SEARCH("arzt",RUB_Truth[[#This Row],[Position2]])),ISNUMBER(SEARCH("ärzt",RUB_Truth[[#This Row],[Position2]])))</f>
        <v>1</v>
      </c>
      <c r="U138" t="b">
        <f>OR(ISNUMBER(SEARCH("Verwaltungsange",RUB_Truth[[#This Row],[Position1]])),ISNUMBER(SEARCH("Verw.-Angestellt",RUB_Truth[[#This Row],[Position1]])))</f>
        <v>0</v>
      </c>
      <c r="V138">
        <f>IF(COUNTIF(RUB_Found[Name],RUB_Truth[[#This Row],[Name]])=0,0,1)</f>
        <v>0</v>
      </c>
      <c r="W138">
        <f>IF(OR(RUB_Truth[[#This Row],[inKlinik]],RUB_Truth[[#This Row],[Verwaltung]]),0,1)</f>
        <v>0</v>
      </c>
      <c r="X138" t="str">
        <f>IF(RUB_Truth[[#This Row],[zählt]],IF(ISBLANK(RUB_Truth[[#This Row],[dochGefundenGrund]]),RUB_Truth[[#This Row],[Gefunden]],1),"")</f>
        <v/>
      </c>
      <c r="Y138">
        <f>IF(AND(RUB_Truth[[#This Row],[zähltAuto]],ISBLANK(RUB_Truth[[#This Row],[zähltNichtGrund]])),1,0)</f>
        <v>0</v>
      </c>
    </row>
    <row r="139" spans="1:29" x14ac:dyDescent="0.25">
      <c r="A139" t="s">
        <v>843</v>
      </c>
      <c r="B139" t="s">
        <v>1903</v>
      </c>
      <c r="C139" t="s">
        <v>519</v>
      </c>
      <c r="D139" t="s">
        <v>2754</v>
      </c>
      <c r="E139" t="s">
        <v>2875</v>
      </c>
      <c r="F139" t="s">
        <v>2</v>
      </c>
      <c r="G139" t="s">
        <v>2</v>
      </c>
      <c r="H139" t="s">
        <v>211</v>
      </c>
      <c r="I139" t="s">
        <v>1907</v>
      </c>
      <c r="J139" t="s">
        <v>2022</v>
      </c>
      <c r="K139" t="s">
        <v>2876</v>
      </c>
      <c r="L139" s="1" t="str">
        <f>HYPERLINK(RUB_Truth[[#This Row],[URL]])</f>
        <v>https://vvz.ruhr-uni-bochum.de/campus/all/unit.asp?gguid=0x04357EF412294BDC804FAE2B6BF45A85&amp;tguid=0x699D25992ED34B6E9889C1D506E44105&amp;lang=de</v>
      </c>
      <c r="M139" t="s">
        <v>2</v>
      </c>
      <c r="N139" t="s">
        <v>2</v>
      </c>
      <c r="O139" t="s">
        <v>2</v>
      </c>
      <c r="P139" t="s">
        <v>2877</v>
      </c>
      <c r="Q139" t="s">
        <v>2</v>
      </c>
      <c r="R139" t="s">
        <v>2</v>
      </c>
      <c r="S139" t="s">
        <v>519</v>
      </c>
      <c r="T139" t="b">
        <f>OR(ISNUMBER(SEARCH("Klinik",RUB_Truth[[#This Row],[Position1]])),ISNUMBER(SEARCH("arzt",RUB_Truth[[#This Row],[Position2]])),ISNUMBER(SEARCH("ärzt",RUB_Truth[[#This Row],[Position2]])))</f>
        <v>0</v>
      </c>
      <c r="U139" t="b">
        <f>OR(ISNUMBER(SEARCH("Verwaltungsange",RUB_Truth[[#This Row],[Position1]])),ISNUMBER(SEARCH("Verw.-Angestellt",RUB_Truth[[#This Row],[Position1]])))</f>
        <v>0</v>
      </c>
      <c r="V139">
        <f>IF(COUNTIF(RUB_Found[Name],RUB_Truth[[#This Row],[Name]])=0,0,1)</f>
        <v>1</v>
      </c>
      <c r="W139">
        <f>IF(OR(RUB_Truth[[#This Row],[inKlinik]],RUB_Truth[[#This Row],[Verwaltung]]),0,1)</f>
        <v>1</v>
      </c>
      <c r="X139">
        <f>IF(RUB_Truth[[#This Row],[zählt]],IF(ISBLANK(RUB_Truth[[#This Row],[dochGefundenGrund]]),RUB_Truth[[#This Row],[Gefunden]],1),"")</f>
        <v>1</v>
      </c>
      <c r="Y139">
        <f>IF(AND(RUB_Truth[[#This Row],[zähltAuto]],ISBLANK(RUB_Truth[[#This Row],[zähltNichtGrund]])),1,0)</f>
        <v>1</v>
      </c>
    </row>
    <row r="140" spans="1:29" x14ac:dyDescent="0.25">
      <c r="A140" t="s">
        <v>2878</v>
      </c>
      <c r="B140" t="s">
        <v>1903</v>
      </c>
      <c r="C140" t="s">
        <v>286</v>
      </c>
      <c r="D140" t="s">
        <v>2754</v>
      </c>
      <c r="E140" t="s">
        <v>2879</v>
      </c>
      <c r="F140" t="s">
        <v>2</v>
      </c>
      <c r="G140" t="s">
        <v>2</v>
      </c>
      <c r="H140" t="s">
        <v>1998</v>
      </c>
      <c r="I140" t="s">
        <v>1907</v>
      </c>
      <c r="J140" t="s">
        <v>2880</v>
      </c>
      <c r="K140" t="s">
        <v>2881</v>
      </c>
      <c r="L140" s="1" t="str">
        <f>HYPERLINK(RUB_Truth[[#This Row],[URL]])</f>
        <v>https://vvz.ruhr-uni-bochum.de/campus/all/unit.asp?gguid=0xE36D8E199CB02A4CB900802D228A591C&amp;tguid=0x699D25992ED34B6E9889C1D506E44105&amp;lang=de</v>
      </c>
      <c r="M140" t="s">
        <v>2143</v>
      </c>
      <c r="N140" t="s">
        <v>2882</v>
      </c>
      <c r="O140" t="s">
        <v>2883</v>
      </c>
      <c r="P140" t="s">
        <v>2884</v>
      </c>
      <c r="Q140" t="s">
        <v>2</v>
      </c>
      <c r="R140" t="s">
        <v>2</v>
      </c>
      <c r="S140" t="s">
        <v>286</v>
      </c>
      <c r="T140" t="b">
        <f>OR(ISNUMBER(SEARCH("Klinik",RUB_Truth[[#This Row],[Position1]])),ISNUMBER(SEARCH("arzt",RUB_Truth[[#This Row],[Position2]])),ISNUMBER(SEARCH("ärzt",RUB_Truth[[#This Row],[Position2]])))</f>
        <v>1</v>
      </c>
      <c r="U140" t="b">
        <f>OR(ISNUMBER(SEARCH("Verwaltungsange",RUB_Truth[[#This Row],[Position1]])),ISNUMBER(SEARCH("Verw.-Angestellt",RUB_Truth[[#This Row],[Position1]])))</f>
        <v>0</v>
      </c>
      <c r="V140">
        <f>IF(COUNTIF(RUB_Found[Name],RUB_Truth[[#This Row],[Name]])=0,0,1)</f>
        <v>0</v>
      </c>
      <c r="W140">
        <f>IF(OR(RUB_Truth[[#This Row],[inKlinik]],RUB_Truth[[#This Row],[Verwaltung]]),0,1)</f>
        <v>0</v>
      </c>
      <c r="X140" t="str">
        <f>IF(RUB_Truth[[#This Row],[zählt]],IF(ISBLANK(RUB_Truth[[#This Row],[dochGefundenGrund]]),RUB_Truth[[#This Row],[Gefunden]],1),"")</f>
        <v/>
      </c>
      <c r="Y140">
        <f>IF(AND(RUB_Truth[[#This Row],[zähltAuto]],ISBLANK(RUB_Truth[[#This Row],[zähltNichtGrund]])),1,0)</f>
        <v>0</v>
      </c>
    </row>
    <row r="141" spans="1:29" x14ac:dyDescent="0.25">
      <c r="A141" t="s">
        <v>846</v>
      </c>
      <c r="B141" t="s">
        <v>1903</v>
      </c>
      <c r="C141" t="s">
        <v>0</v>
      </c>
      <c r="D141" t="s">
        <v>2754</v>
      </c>
      <c r="E141" t="s">
        <v>2885</v>
      </c>
      <c r="F141" t="s">
        <v>2</v>
      </c>
      <c r="G141" t="s">
        <v>2</v>
      </c>
      <c r="H141" t="s">
        <v>1945</v>
      </c>
      <c r="I141" t="s">
        <v>1907</v>
      </c>
      <c r="J141" t="s">
        <v>2886</v>
      </c>
      <c r="K141" t="s">
        <v>2887</v>
      </c>
      <c r="L141" s="1" t="str">
        <f>HYPERLINK(RUB_Truth[[#This Row],[URL]])</f>
        <v>https://vvz.ruhr-uni-bochum.de/campus/all/unit.asp?gguid=0xC9588828EDBA71409D2A609F07CD1F71&amp;tguid=0x699D25992ED34B6E9889C1D506E44105&amp;lang=de</v>
      </c>
      <c r="M141" t="s">
        <v>2</v>
      </c>
      <c r="N141" t="s">
        <v>2888</v>
      </c>
      <c r="O141" t="s">
        <v>2889</v>
      </c>
      <c r="P141" t="s">
        <v>2890</v>
      </c>
      <c r="Q141" t="s">
        <v>2</v>
      </c>
      <c r="R141" t="s">
        <v>2891</v>
      </c>
      <c r="S141" t="s">
        <v>0</v>
      </c>
      <c r="T141" t="b">
        <f>OR(ISNUMBER(SEARCH("Klinik",RUB_Truth[[#This Row],[Position1]])),ISNUMBER(SEARCH("arzt",RUB_Truth[[#This Row],[Position2]])),ISNUMBER(SEARCH("ärzt",RUB_Truth[[#This Row],[Position2]])))</f>
        <v>0</v>
      </c>
      <c r="U141" t="b">
        <f>OR(ISNUMBER(SEARCH("Verwaltungsange",RUB_Truth[[#This Row],[Position1]])),ISNUMBER(SEARCH("Verw.-Angestellt",RUB_Truth[[#This Row],[Position1]])))</f>
        <v>0</v>
      </c>
      <c r="V141">
        <f>IF(COUNTIF(RUB_Found[Name],RUB_Truth[[#This Row],[Name]])=0,0,1)</f>
        <v>1</v>
      </c>
      <c r="W141">
        <f>IF(OR(RUB_Truth[[#This Row],[inKlinik]],RUB_Truth[[#This Row],[Verwaltung]]),0,1)</f>
        <v>1</v>
      </c>
      <c r="X141">
        <f>IF(RUB_Truth[[#This Row],[zählt]],IF(ISBLANK(RUB_Truth[[#This Row],[dochGefundenGrund]]),RUB_Truth[[#This Row],[Gefunden]],1),"")</f>
        <v>1</v>
      </c>
      <c r="Y141">
        <f>IF(AND(RUB_Truth[[#This Row],[zähltAuto]],ISBLANK(RUB_Truth[[#This Row],[zähltNichtGrund]])),1,0)</f>
        <v>1</v>
      </c>
    </row>
    <row r="142" spans="1:29" x14ac:dyDescent="0.25">
      <c r="A142" t="s">
        <v>2892</v>
      </c>
      <c r="B142" t="s">
        <v>1903</v>
      </c>
      <c r="C142" t="s">
        <v>1914</v>
      </c>
      <c r="D142" t="s">
        <v>2754</v>
      </c>
      <c r="E142" t="s">
        <v>2893</v>
      </c>
      <c r="F142" t="s">
        <v>2</v>
      </c>
      <c r="G142" t="s">
        <v>2</v>
      </c>
      <c r="H142" t="s">
        <v>1945</v>
      </c>
      <c r="I142" t="s">
        <v>1907</v>
      </c>
      <c r="J142" t="s">
        <v>2894</v>
      </c>
      <c r="K142" t="s">
        <v>2895</v>
      </c>
      <c r="L142" s="1" t="str">
        <f>HYPERLINK(RUB_Truth[[#This Row],[URL]])</f>
        <v>https://vvz.ruhr-uni-bochum.de/campus/all/unit.asp?gguid=0xC686D1B6B40C1E49BF84D74EE9B7FCBA&amp;tguid=0x699D25992ED34B6E9889C1D506E44105&amp;lang=de</v>
      </c>
      <c r="M142" t="s">
        <v>1945</v>
      </c>
      <c r="N142" t="s">
        <v>2896</v>
      </c>
      <c r="O142" t="s">
        <v>2</v>
      </c>
      <c r="P142" t="s">
        <v>2897</v>
      </c>
      <c r="Q142" t="s">
        <v>2</v>
      </c>
      <c r="R142" t="s">
        <v>2898</v>
      </c>
      <c r="S142" t="s">
        <v>1914</v>
      </c>
      <c r="T142" t="b">
        <f>OR(ISNUMBER(SEARCH("Klinik",RUB_Truth[[#This Row],[Position1]])),ISNUMBER(SEARCH("arzt",RUB_Truth[[#This Row],[Position2]])),ISNUMBER(SEARCH("ärzt",RUB_Truth[[#This Row],[Position2]])))</f>
        <v>0</v>
      </c>
      <c r="U142" t="b">
        <f>OR(ISNUMBER(SEARCH("Verwaltungsange",RUB_Truth[[#This Row],[Position1]])),ISNUMBER(SEARCH("Verw.-Angestellt",RUB_Truth[[#This Row],[Position1]])))</f>
        <v>0</v>
      </c>
      <c r="V142">
        <f>IF(COUNTIF(RUB_Found[Name],RUB_Truth[[#This Row],[Name]])=0,0,1)</f>
        <v>0</v>
      </c>
      <c r="W142">
        <f>IF(OR(RUB_Truth[[#This Row],[inKlinik]],RUB_Truth[[#This Row],[Verwaltung]]),0,1)</f>
        <v>1</v>
      </c>
      <c r="X142" t="str">
        <f>IF(RUB_Truth[[#This Row],[zählt]],IF(ISBLANK(RUB_Truth[[#This Row],[dochGefundenGrund]]),RUB_Truth[[#This Row],[Gefunden]],1),"")</f>
        <v/>
      </c>
      <c r="Y142">
        <f>IF(AND(RUB_Truth[[#This Row],[zähltAuto]],ISBLANK(RUB_Truth[[#This Row],[zähltNichtGrund]])),1,0)</f>
        <v>0</v>
      </c>
      <c r="Z142" t="s">
        <v>8109</v>
      </c>
      <c r="AC142" t="s">
        <v>8450</v>
      </c>
    </row>
    <row r="143" spans="1:29" x14ac:dyDescent="0.25">
      <c r="A143" t="s">
        <v>853</v>
      </c>
      <c r="B143" t="s">
        <v>1903</v>
      </c>
      <c r="C143" t="s">
        <v>354</v>
      </c>
      <c r="D143" t="s">
        <v>2754</v>
      </c>
      <c r="E143" t="s">
        <v>2899</v>
      </c>
      <c r="F143" t="s">
        <v>2</v>
      </c>
      <c r="G143" t="s">
        <v>2</v>
      </c>
      <c r="H143" t="s">
        <v>1998</v>
      </c>
      <c r="I143" t="s">
        <v>1907</v>
      </c>
      <c r="J143" t="s">
        <v>2022</v>
      </c>
      <c r="K143" t="s">
        <v>2900</v>
      </c>
      <c r="L143" s="1" t="str">
        <f>HYPERLINK(RUB_Truth[[#This Row],[URL]])</f>
        <v>https://vvz.ruhr-uni-bochum.de/campus/all/unit.asp?gguid=0x3E9000C888B63442867253C1D2D04541&amp;tguid=0x699D25992ED34B6E9889C1D506E44105&amp;lang=de</v>
      </c>
      <c r="M143" t="s">
        <v>2901</v>
      </c>
      <c r="N143" t="s">
        <v>2902</v>
      </c>
      <c r="O143" t="s">
        <v>2903</v>
      </c>
      <c r="P143" t="s">
        <v>2904</v>
      </c>
      <c r="Q143" t="s">
        <v>2</v>
      </c>
      <c r="R143" t="s">
        <v>2</v>
      </c>
      <c r="S143" t="s">
        <v>354</v>
      </c>
      <c r="T143" t="b">
        <f>OR(ISNUMBER(SEARCH("Klinik",RUB_Truth[[#This Row],[Position1]])),ISNUMBER(SEARCH("arzt",RUB_Truth[[#This Row],[Position2]])),ISNUMBER(SEARCH("ärzt",RUB_Truth[[#This Row],[Position2]])))</f>
        <v>0</v>
      </c>
      <c r="U143" t="b">
        <f>OR(ISNUMBER(SEARCH("Verwaltungsange",RUB_Truth[[#This Row],[Position1]])),ISNUMBER(SEARCH("Verw.-Angestellt",RUB_Truth[[#This Row],[Position1]])))</f>
        <v>0</v>
      </c>
      <c r="V143">
        <f>IF(COUNTIF(RUB_Found[Name],RUB_Truth[[#This Row],[Name]])=0,0,1)</f>
        <v>1</v>
      </c>
      <c r="W143">
        <f>IF(OR(RUB_Truth[[#This Row],[inKlinik]],RUB_Truth[[#This Row],[Verwaltung]]),0,1)</f>
        <v>1</v>
      </c>
      <c r="X143">
        <f>IF(RUB_Truth[[#This Row],[zählt]],IF(ISBLANK(RUB_Truth[[#This Row],[dochGefundenGrund]]),RUB_Truth[[#This Row],[Gefunden]],1),"")</f>
        <v>1</v>
      </c>
      <c r="Y143">
        <f>IF(AND(RUB_Truth[[#This Row],[zähltAuto]],ISBLANK(RUB_Truth[[#This Row],[zähltNichtGrund]])),1,0)</f>
        <v>1</v>
      </c>
    </row>
    <row r="144" spans="1:29" x14ac:dyDescent="0.25">
      <c r="A144" t="s">
        <v>855</v>
      </c>
      <c r="B144" t="s">
        <v>1903</v>
      </c>
      <c r="C144" t="s">
        <v>80</v>
      </c>
      <c r="D144" t="s">
        <v>2754</v>
      </c>
      <c r="E144" t="s">
        <v>2905</v>
      </c>
      <c r="F144" t="s">
        <v>2</v>
      </c>
      <c r="G144" t="s">
        <v>2</v>
      </c>
      <c r="H144" t="s">
        <v>2817</v>
      </c>
      <c r="I144" t="s">
        <v>1907</v>
      </c>
      <c r="J144" t="s">
        <v>2906</v>
      </c>
      <c r="K144" t="s">
        <v>2907</v>
      </c>
      <c r="L144" s="1" t="str">
        <f>HYPERLINK(RUB_Truth[[#This Row],[URL]])</f>
        <v>https://vvz.ruhr-uni-bochum.de/campus/all/unit.asp?gguid=0x399DA613ACDB4F91AB5619A3AB0BB981&amp;tguid=0x699D25992ED34B6E9889C1D506E44105&amp;lang=de</v>
      </c>
      <c r="M144" t="s">
        <v>2817</v>
      </c>
      <c r="N144" t="s">
        <v>2908</v>
      </c>
      <c r="O144" t="s">
        <v>2</v>
      </c>
      <c r="P144" t="s">
        <v>2909</v>
      </c>
      <c r="Q144" t="s">
        <v>2</v>
      </c>
      <c r="R144" t="s">
        <v>2910</v>
      </c>
      <c r="S144" t="s">
        <v>80</v>
      </c>
      <c r="T144" t="b">
        <f>OR(ISNUMBER(SEARCH("Klinik",RUB_Truth[[#This Row],[Position1]])),ISNUMBER(SEARCH("arzt",RUB_Truth[[#This Row],[Position2]])),ISNUMBER(SEARCH("ärzt",RUB_Truth[[#This Row],[Position2]])))</f>
        <v>0</v>
      </c>
      <c r="U144" t="b">
        <f>OR(ISNUMBER(SEARCH("Verwaltungsange",RUB_Truth[[#This Row],[Position1]])),ISNUMBER(SEARCH("Verw.-Angestellt",RUB_Truth[[#This Row],[Position1]])))</f>
        <v>0</v>
      </c>
      <c r="V144">
        <f>IF(COUNTIF(RUB_Found[Name],RUB_Truth[[#This Row],[Name]])=0,0,1)</f>
        <v>1</v>
      </c>
      <c r="W144">
        <f>IF(OR(RUB_Truth[[#This Row],[inKlinik]],RUB_Truth[[#This Row],[Verwaltung]]),0,1)</f>
        <v>1</v>
      </c>
      <c r="X144">
        <f>IF(RUB_Truth[[#This Row],[zählt]],IF(ISBLANK(RUB_Truth[[#This Row],[dochGefundenGrund]]),RUB_Truth[[#This Row],[Gefunden]],1),"")</f>
        <v>1</v>
      </c>
      <c r="Y144">
        <f>IF(AND(RUB_Truth[[#This Row],[zähltAuto]],ISBLANK(RUB_Truth[[#This Row],[zähltNichtGrund]])),1,0)</f>
        <v>1</v>
      </c>
    </row>
    <row r="145" spans="1:29" x14ac:dyDescent="0.25">
      <c r="A145" t="s">
        <v>864</v>
      </c>
      <c r="B145" t="s">
        <v>1903</v>
      </c>
      <c r="C145" t="s">
        <v>286</v>
      </c>
      <c r="D145" t="s">
        <v>2754</v>
      </c>
      <c r="E145" t="s">
        <v>2911</v>
      </c>
      <c r="F145" t="s">
        <v>2</v>
      </c>
      <c r="G145" t="s">
        <v>2</v>
      </c>
      <c r="H145" t="s">
        <v>2021</v>
      </c>
      <c r="I145" t="s">
        <v>1907</v>
      </c>
      <c r="J145" t="s">
        <v>2022</v>
      </c>
      <c r="K145" t="s">
        <v>2912</v>
      </c>
      <c r="L145" s="1" t="str">
        <f>HYPERLINK(RUB_Truth[[#This Row],[URL]])</f>
        <v>https://vvz.ruhr-uni-bochum.de/campus/all/unit.asp?gguid=0x7C82DBC5DC0918449971953BA4E64395&amp;tguid=0x699D25992ED34B6E9889C1D506E44105&amp;lang=de</v>
      </c>
      <c r="M145" t="s">
        <v>2008</v>
      </c>
      <c r="N145" t="s">
        <v>2913</v>
      </c>
      <c r="O145" t="s">
        <v>2914</v>
      </c>
      <c r="P145" t="s">
        <v>2915</v>
      </c>
      <c r="Q145" t="s">
        <v>2</v>
      </c>
      <c r="R145" t="s">
        <v>2</v>
      </c>
      <c r="S145" t="s">
        <v>286</v>
      </c>
      <c r="T145" t="b">
        <f>OR(ISNUMBER(SEARCH("Klinik",RUB_Truth[[#This Row],[Position1]])),ISNUMBER(SEARCH("arzt",RUB_Truth[[#This Row],[Position2]])),ISNUMBER(SEARCH("ärzt",RUB_Truth[[#This Row],[Position2]])))</f>
        <v>0</v>
      </c>
      <c r="U145" t="b">
        <f>OR(ISNUMBER(SEARCH("Verwaltungsange",RUB_Truth[[#This Row],[Position1]])),ISNUMBER(SEARCH("Verw.-Angestellt",RUB_Truth[[#This Row],[Position1]])))</f>
        <v>0</v>
      </c>
      <c r="V145">
        <f>IF(COUNTIF(RUB_Found[Name],RUB_Truth[[#This Row],[Name]])=0,0,1)</f>
        <v>1</v>
      </c>
      <c r="W145">
        <f>IF(OR(RUB_Truth[[#This Row],[inKlinik]],RUB_Truth[[#This Row],[Verwaltung]]),0,1)</f>
        <v>1</v>
      </c>
      <c r="X145">
        <f>IF(RUB_Truth[[#This Row],[zählt]],IF(ISBLANK(RUB_Truth[[#This Row],[dochGefundenGrund]]),RUB_Truth[[#This Row],[Gefunden]],1),"")</f>
        <v>1</v>
      </c>
      <c r="Y145">
        <f>IF(AND(RUB_Truth[[#This Row],[zähltAuto]],ISBLANK(RUB_Truth[[#This Row],[zähltNichtGrund]])),1,0)</f>
        <v>1</v>
      </c>
    </row>
    <row r="146" spans="1:29" x14ac:dyDescent="0.25">
      <c r="A146" t="s">
        <v>2916</v>
      </c>
      <c r="B146" t="s">
        <v>1903</v>
      </c>
      <c r="C146" t="s">
        <v>286</v>
      </c>
      <c r="D146" t="s">
        <v>2754</v>
      </c>
      <c r="E146" t="s">
        <v>2917</v>
      </c>
      <c r="F146" t="s">
        <v>2</v>
      </c>
      <c r="G146" t="s">
        <v>2</v>
      </c>
      <c r="H146" t="s">
        <v>1998</v>
      </c>
      <c r="I146" t="s">
        <v>1907</v>
      </c>
      <c r="J146" t="s">
        <v>2918</v>
      </c>
      <c r="K146" t="s">
        <v>2919</v>
      </c>
      <c r="L146" s="1" t="str">
        <f>HYPERLINK(RUB_Truth[[#This Row],[URL]])</f>
        <v>https://vvz.ruhr-uni-bochum.de/campus/all/unit.asp?gguid=0xAE69C275F7A68F4BBC9F9CA8660818D8&amp;tguid=0x699D25992ED34B6E9889C1D506E44105&amp;lang=de</v>
      </c>
      <c r="M146" t="s">
        <v>2575</v>
      </c>
      <c r="N146" t="s">
        <v>2920</v>
      </c>
      <c r="O146" t="s">
        <v>2921</v>
      </c>
      <c r="P146" t="s">
        <v>2922</v>
      </c>
      <c r="Q146" t="s">
        <v>2</v>
      </c>
      <c r="R146" t="s">
        <v>2</v>
      </c>
      <c r="S146" t="s">
        <v>286</v>
      </c>
      <c r="T146" t="b">
        <f>OR(ISNUMBER(SEARCH("Klinik",RUB_Truth[[#This Row],[Position1]])),ISNUMBER(SEARCH("arzt",RUB_Truth[[#This Row],[Position2]])),ISNUMBER(SEARCH("ärzt",RUB_Truth[[#This Row],[Position2]])))</f>
        <v>1</v>
      </c>
      <c r="U146" t="b">
        <f>OR(ISNUMBER(SEARCH("Verwaltungsange",RUB_Truth[[#This Row],[Position1]])),ISNUMBER(SEARCH("Verw.-Angestellt",RUB_Truth[[#This Row],[Position1]])))</f>
        <v>0</v>
      </c>
      <c r="V146">
        <f>IF(COUNTIF(RUB_Found[Name],RUB_Truth[[#This Row],[Name]])=0,0,1)</f>
        <v>0</v>
      </c>
      <c r="W146">
        <f>IF(OR(RUB_Truth[[#This Row],[inKlinik]],RUB_Truth[[#This Row],[Verwaltung]]),0,1)</f>
        <v>0</v>
      </c>
      <c r="X146" t="str">
        <f>IF(RUB_Truth[[#This Row],[zählt]],IF(ISBLANK(RUB_Truth[[#This Row],[dochGefundenGrund]]),RUB_Truth[[#This Row],[Gefunden]],1),"")</f>
        <v/>
      </c>
      <c r="Y146">
        <f>IF(AND(RUB_Truth[[#This Row],[zähltAuto]],ISBLANK(RUB_Truth[[#This Row],[zähltNichtGrund]])),1,0)</f>
        <v>0</v>
      </c>
    </row>
    <row r="147" spans="1:29" x14ac:dyDescent="0.25">
      <c r="A147" t="s">
        <v>871</v>
      </c>
      <c r="B147" t="s">
        <v>1903</v>
      </c>
      <c r="C147" t="s">
        <v>519</v>
      </c>
      <c r="D147" t="s">
        <v>2754</v>
      </c>
      <c r="E147" t="s">
        <v>2923</v>
      </c>
      <c r="F147" t="s">
        <v>2</v>
      </c>
      <c r="G147" t="s">
        <v>2</v>
      </c>
      <c r="H147" t="s">
        <v>2</v>
      </c>
      <c r="I147" t="s">
        <v>1907</v>
      </c>
      <c r="J147" t="s">
        <v>2022</v>
      </c>
      <c r="K147" t="s">
        <v>2924</v>
      </c>
      <c r="L147" s="1" t="str">
        <f>HYPERLINK(RUB_Truth[[#This Row],[URL]])</f>
        <v>https://vvz.ruhr-uni-bochum.de/campus/all/unit.asp?gguid=0x67404AB2C3254F4486BC939CC83C5622&amp;tguid=0x699D25992ED34B6E9889C1D506E44105&amp;lang=de</v>
      </c>
      <c r="M147" t="s">
        <v>2</v>
      </c>
      <c r="N147" t="s">
        <v>2925</v>
      </c>
      <c r="O147" t="s">
        <v>2926</v>
      </c>
      <c r="P147" t="s">
        <v>2927</v>
      </c>
      <c r="Q147" t="s">
        <v>2</v>
      </c>
      <c r="R147" t="s">
        <v>2928</v>
      </c>
      <c r="S147" t="s">
        <v>519</v>
      </c>
      <c r="T147" t="b">
        <f>OR(ISNUMBER(SEARCH("Klinik",RUB_Truth[[#This Row],[Position1]])),ISNUMBER(SEARCH("arzt",RUB_Truth[[#This Row],[Position2]])),ISNUMBER(SEARCH("ärzt",RUB_Truth[[#This Row],[Position2]])))</f>
        <v>0</v>
      </c>
      <c r="U147" t="b">
        <f>OR(ISNUMBER(SEARCH("Verwaltungsange",RUB_Truth[[#This Row],[Position1]])),ISNUMBER(SEARCH("Verw.-Angestellt",RUB_Truth[[#This Row],[Position1]])))</f>
        <v>0</v>
      </c>
      <c r="V147">
        <f>IF(COUNTIF(RUB_Found[Name],RUB_Truth[[#This Row],[Name]])=0,0,1)</f>
        <v>1</v>
      </c>
      <c r="W147">
        <f>IF(OR(RUB_Truth[[#This Row],[inKlinik]],RUB_Truth[[#This Row],[Verwaltung]]),0,1)</f>
        <v>1</v>
      </c>
      <c r="X147">
        <f>IF(RUB_Truth[[#This Row],[zählt]],IF(ISBLANK(RUB_Truth[[#This Row],[dochGefundenGrund]]),RUB_Truth[[#This Row],[Gefunden]],1),"")</f>
        <v>1</v>
      </c>
      <c r="Y147">
        <f>IF(AND(RUB_Truth[[#This Row],[zähltAuto]],ISBLANK(RUB_Truth[[#This Row],[zähltNichtGrund]])),1,0)</f>
        <v>1</v>
      </c>
    </row>
    <row r="148" spans="1:29" x14ac:dyDescent="0.25">
      <c r="A148" t="s">
        <v>877</v>
      </c>
      <c r="B148" t="s">
        <v>1903</v>
      </c>
      <c r="C148" t="s">
        <v>2</v>
      </c>
      <c r="D148" t="s">
        <v>2754</v>
      </c>
      <c r="E148" t="s">
        <v>2929</v>
      </c>
      <c r="F148" t="s">
        <v>2</v>
      </c>
      <c r="G148" t="s">
        <v>2</v>
      </c>
      <c r="H148" t="s">
        <v>2032</v>
      </c>
      <c r="I148" t="s">
        <v>1907</v>
      </c>
      <c r="J148" t="s">
        <v>2930</v>
      </c>
      <c r="K148" t="s">
        <v>2931</v>
      </c>
      <c r="L148" s="1" t="str">
        <f>HYPERLINK(RUB_Truth[[#This Row],[URL]])</f>
        <v>https://vvz.ruhr-uni-bochum.de/campus/all/unit.asp?gguid=0xE9A63D4DF8DDF84D865E4ED9BBF72EAD&amp;tguid=0x699D25992ED34B6E9889C1D506E44105&amp;lang=de</v>
      </c>
      <c r="M148" t="s">
        <v>1906</v>
      </c>
      <c r="N148" t="s">
        <v>2932</v>
      </c>
      <c r="O148" t="s">
        <v>2</v>
      </c>
      <c r="P148" t="s">
        <v>2933</v>
      </c>
      <c r="Q148" t="s">
        <v>2934</v>
      </c>
      <c r="R148" t="s">
        <v>2935</v>
      </c>
      <c r="S148" t="s">
        <v>2</v>
      </c>
      <c r="T148" t="b">
        <f>OR(ISNUMBER(SEARCH("Klinik",RUB_Truth[[#This Row],[Position1]])),ISNUMBER(SEARCH("arzt",RUB_Truth[[#This Row],[Position2]])),ISNUMBER(SEARCH("ärzt",RUB_Truth[[#This Row],[Position2]])))</f>
        <v>0</v>
      </c>
      <c r="U148" t="b">
        <f>OR(ISNUMBER(SEARCH("Verwaltungsange",RUB_Truth[[#This Row],[Position1]])),ISNUMBER(SEARCH("Verw.-Angestellt",RUB_Truth[[#This Row],[Position1]])))</f>
        <v>0</v>
      </c>
      <c r="V148">
        <f>IF(COUNTIF(RUB_Found[Name],RUB_Truth[[#This Row],[Name]])=0,0,1)</f>
        <v>1</v>
      </c>
      <c r="W148">
        <f>IF(OR(RUB_Truth[[#This Row],[inKlinik]],RUB_Truth[[#This Row],[Verwaltung]]),0,1)</f>
        <v>1</v>
      </c>
      <c r="X148">
        <f>IF(RUB_Truth[[#This Row],[zählt]],IF(ISBLANK(RUB_Truth[[#This Row],[dochGefundenGrund]]),RUB_Truth[[#This Row],[Gefunden]],1),"")</f>
        <v>1</v>
      </c>
      <c r="Y148">
        <f>IF(AND(RUB_Truth[[#This Row],[zähltAuto]],ISBLANK(RUB_Truth[[#This Row],[zähltNichtGrund]])),1,0)</f>
        <v>1</v>
      </c>
    </row>
    <row r="149" spans="1:29" x14ac:dyDescent="0.25">
      <c r="A149" t="s">
        <v>881</v>
      </c>
      <c r="B149" t="s">
        <v>1903</v>
      </c>
      <c r="C149" t="s">
        <v>880</v>
      </c>
      <c r="D149" t="s">
        <v>2754</v>
      </c>
      <c r="E149" t="s">
        <v>2936</v>
      </c>
      <c r="F149" t="s">
        <v>2</v>
      </c>
      <c r="G149" t="s">
        <v>2</v>
      </c>
      <c r="H149" t="s">
        <v>2</v>
      </c>
      <c r="I149" t="s">
        <v>1907</v>
      </c>
      <c r="J149" t="s">
        <v>2618</v>
      </c>
      <c r="K149" t="s">
        <v>2619</v>
      </c>
      <c r="L149" s="1" t="str">
        <f>HYPERLINK(RUB_Truth[[#This Row],[URL]])</f>
        <v>https://vvz.ruhr-uni-bochum.de/campus/all/unit.asp?gguid=0xDEBAA83371C9F6468E1E38F884CE359C&amp;tguid=0x699D25992ED34B6E9889C1D506E44105&amp;lang=de</v>
      </c>
      <c r="M149" t="s">
        <v>2</v>
      </c>
      <c r="N149" t="s">
        <v>2937</v>
      </c>
      <c r="O149" t="s">
        <v>2</v>
      </c>
      <c r="P149" t="s">
        <v>2938</v>
      </c>
      <c r="Q149" t="s">
        <v>2</v>
      </c>
      <c r="R149" t="s">
        <v>2939</v>
      </c>
      <c r="S149" t="s">
        <v>880</v>
      </c>
      <c r="T149" t="b">
        <f>OR(ISNUMBER(SEARCH("Klinik",RUB_Truth[[#This Row],[Position1]])),ISNUMBER(SEARCH("arzt",RUB_Truth[[#This Row],[Position2]])),ISNUMBER(SEARCH("ärzt",RUB_Truth[[#This Row],[Position2]])))</f>
        <v>0</v>
      </c>
      <c r="U149" t="b">
        <f>OR(ISNUMBER(SEARCH("Verwaltungsange",RUB_Truth[[#This Row],[Position1]])),ISNUMBER(SEARCH("Verw.-Angestellt",RUB_Truth[[#This Row],[Position1]])))</f>
        <v>0</v>
      </c>
      <c r="V149">
        <f>IF(COUNTIF(RUB_Found[Name],RUB_Truth[[#This Row],[Name]])=0,0,1)</f>
        <v>1</v>
      </c>
      <c r="W149">
        <f>IF(OR(RUB_Truth[[#This Row],[inKlinik]],RUB_Truth[[#This Row],[Verwaltung]]),0,1)</f>
        <v>1</v>
      </c>
      <c r="X149">
        <f>IF(RUB_Truth[[#This Row],[zählt]],IF(ISBLANK(RUB_Truth[[#This Row],[dochGefundenGrund]]),RUB_Truth[[#This Row],[Gefunden]],1),"")</f>
        <v>1</v>
      </c>
      <c r="Y149">
        <f>IF(AND(RUB_Truth[[#This Row],[zähltAuto]],ISBLANK(RUB_Truth[[#This Row],[zähltNichtGrund]])),1,0)</f>
        <v>1</v>
      </c>
    </row>
    <row r="150" spans="1:29" x14ac:dyDescent="0.25">
      <c r="A150" t="s">
        <v>883</v>
      </c>
      <c r="B150" t="s">
        <v>1903</v>
      </c>
      <c r="C150" t="s">
        <v>2940</v>
      </c>
      <c r="D150" t="s">
        <v>2754</v>
      </c>
      <c r="E150" t="s">
        <v>2941</v>
      </c>
      <c r="F150" t="s">
        <v>2</v>
      </c>
      <c r="G150" t="s">
        <v>2</v>
      </c>
      <c r="H150" t="s">
        <v>1906</v>
      </c>
      <c r="I150" t="s">
        <v>1907</v>
      </c>
      <c r="J150" t="s">
        <v>2942</v>
      </c>
      <c r="K150" t="s">
        <v>2943</v>
      </c>
      <c r="L150" s="1" t="str">
        <f>HYPERLINK(RUB_Truth[[#This Row],[URL]])</f>
        <v>https://vvz.ruhr-uni-bochum.de/campus/all/unit.asp?gguid=0x0FF92D831A59D649811BD125FC0B777A&amp;tguid=0x699D25992ED34B6E9889C1D506E44105&amp;lang=de</v>
      </c>
      <c r="M150" t="s">
        <v>2</v>
      </c>
      <c r="N150" t="s">
        <v>2944</v>
      </c>
      <c r="O150" t="s">
        <v>2945</v>
      </c>
      <c r="P150" t="s">
        <v>2946</v>
      </c>
      <c r="Q150" t="s">
        <v>2</v>
      </c>
      <c r="R150" t="s">
        <v>2947</v>
      </c>
      <c r="S150" t="s">
        <v>2940</v>
      </c>
      <c r="T150" t="b">
        <f>OR(ISNUMBER(SEARCH("Klinik",RUB_Truth[[#This Row],[Position1]])),ISNUMBER(SEARCH("arzt",RUB_Truth[[#This Row],[Position2]])),ISNUMBER(SEARCH("ärzt",RUB_Truth[[#This Row],[Position2]])))</f>
        <v>0</v>
      </c>
      <c r="U150" t="b">
        <f>OR(ISNUMBER(SEARCH("Verwaltungsange",RUB_Truth[[#This Row],[Position1]])),ISNUMBER(SEARCH("Verw.-Angestellt",RUB_Truth[[#This Row],[Position1]])))</f>
        <v>0</v>
      </c>
      <c r="V150">
        <f>IF(COUNTIF(RUB_Found[Name],RUB_Truth[[#This Row],[Name]])=0,0,1)</f>
        <v>1</v>
      </c>
      <c r="W150">
        <f>IF(OR(RUB_Truth[[#This Row],[inKlinik]],RUB_Truth[[#This Row],[Verwaltung]]),0,1)</f>
        <v>1</v>
      </c>
      <c r="X150">
        <f>IF(RUB_Truth[[#This Row],[zählt]],IF(ISBLANK(RUB_Truth[[#This Row],[dochGefundenGrund]]),RUB_Truth[[#This Row],[Gefunden]],1),"")</f>
        <v>1</v>
      </c>
      <c r="Y150">
        <f>IF(AND(RUB_Truth[[#This Row],[zähltAuto]],ISBLANK(RUB_Truth[[#This Row],[zähltNichtGrund]])),1,0)</f>
        <v>1</v>
      </c>
    </row>
    <row r="151" spans="1:29" x14ac:dyDescent="0.25">
      <c r="A151" t="s">
        <v>2948</v>
      </c>
      <c r="B151" t="s">
        <v>1903</v>
      </c>
      <c r="C151" t="s">
        <v>2</v>
      </c>
      <c r="D151" t="s">
        <v>2754</v>
      </c>
      <c r="E151" t="s">
        <v>2949</v>
      </c>
      <c r="F151" t="s">
        <v>2</v>
      </c>
      <c r="G151" t="s">
        <v>2</v>
      </c>
      <c r="H151" t="s">
        <v>2429</v>
      </c>
      <c r="I151" t="s">
        <v>1907</v>
      </c>
      <c r="J151" t="s">
        <v>2950</v>
      </c>
      <c r="K151" t="s">
        <v>2951</v>
      </c>
      <c r="L151" s="1" t="str">
        <f>HYPERLINK(RUB_Truth[[#This Row],[URL]])</f>
        <v>https://vvz.ruhr-uni-bochum.de/campus/all/unit.asp?gguid=0xFCCFE8D36507CB479385AFD7A0E16C8E&amp;tguid=0x699D25992ED34B6E9889C1D506E44105&amp;lang=de</v>
      </c>
      <c r="M151" t="s">
        <v>2234</v>
      </c>
      <c r="N151" t="s">
        <v>2</v>
      </c>
      <c r="O151" t="s">
        <v>2</v>
      </c>
      <c r="P151" t="s">
        <v>2952</v>
      </c>
      <c r="Q151" t="s">
        <v>2</v>
      </c>
      <c r="R151" t="s">
        <v>2</v>
      </c>
      <c r="S151" t="s">
        <v>2</v>
      </c>
      <c r="T151" t="b">
        <f>OR(ISNUMBER(SEARCH("Klinik",RUB_Truth[[#This Row],[Position1]])),ISNUMBER(SEARCH("arzt",RUB_Truth[[#This Row],[Position2]])),ISNUMBER(SEARCH("ärzt",RUB_Truth[[#This Row],[Position2]])))</f>
        <v>1</v>
      </c>
      <c r="U151" t="b">
        <f>OR(ISNUMBER(SEARCH("Verwaltungsange",RUB_Truth[[#This Row],[Position1]])),ISNUMBER(SEARCH("Verw.-Angestellt",RUB_Truth[[#This Row],[Position1]])))</f>
        <v>0</v>
      </c>
      <c r="V151">
        <f>IF(COUNTIF(RUB_Found[Name],RUB_Truth[[#This Row],[Name]])=0,0,1)</f>
        <v>0</v>
      </c>
      <c r="W151">
        <f>IF(OR(RUB_Truth[[#This Row],[inKlinik]],RUB_Truth[[#This Row],[Verwaltung]]),0,1)</f>
        <v>0</v>
      </c>
      <c r="X151" t="str">
        <f>IF(RUB_Truth[[#This Row],[zählt]],IF(ISBLANK(RUB_Truth[[#This Row],[dochGefundenGrund]]),RUB_Truth[[#This Row],[Gefunden]],1),"")</f>
        <v/>
      </c>
      <c r="Y151">
        <f>IF(AND(RUB_Truth[[#This Row],[zähltAuto]],ISBLANK(RUB_Truth[[#This Row],[zähltNichtGrund]])),1,0)</f>
        <v>0</v>
      </c>
    </row>
    <row r="152" spans="1:29" x14ac:dyDescent="0.25">
      <c r="A152" t="s">
        <v>2953</v>
      </c>
      <c r="B152" t="s">
        <v>1903</v>
      </c>
      <c r="C152" t="s">
        <v>1970</v>
      </c>
      <c r="D152" t="s">
        <v>2754</v>
      </c>
      <c r="E152" t="s">
        <v>2954</v>
      </c>
      <c r="F152" t="s">
        <v>2</v>
      </c>
      <c r="G152" t="s">
        <v>2</v>
      </c>
      <c r="H152" t="s">
        <v>1973</v>
      </c>
      <c r="I152" t="s">
        <v>1907</v>
      </c>
      <c r="J152" t="s">
        <v>2955</v>
      </c>
      <c r="K152" t="s">
        <v>2956</v>
      </c>
      <c r="L152" s="1" t="str">
        <f>HYPERLINK(RUB_Truth[[#This Row],[URL]])</f>
        <v>https://vvz.ruhr-uni-bochum.de/campus/all/unit.asp?gguid=0xD2A6310EB045DD4D9B3187F5407C1BE6&amp;tguid=0x699D25992ED34B6E9889C1D506E44105&amp;lang=de</v>
      </c>
      <c r="M152" t="s">
        <v>2575</v>
      </c>
      <c r="N152" t="s">
        <v>2957</v>
      </c>
      <c r="O152" t="s">
        <v>2958</v>
      </c>
      <c r="P152" t="s">
        <v>2959</v>
      </c>
      <c r="Q152" t="s">
        <v>2</v>
      </c>
      <c r="R152" t="s">
        <v>2</v>
      </c>
      <c r="S152" t="s">
        <v>1970</v>
      </c>
      <c r="T152" t="b">
        <f>OR(ISNUMBER(SEARCH("Klinik",RUB_Truth[[#This Row],[Position1]])),ISNUMBER(SEARCH("arzt",RUB_Truth[[#This Row],[Position2]])),ISNUMBER(SEARCH("ärzt",RUB_Truth[[#This Row],[Position2]])))</f>
        <v>1</v>
      </c>
      <c r="U152" t="b">
        <f>OR(ISNUMBER(SEARCH("Verwaltungsange",RUB_Truth[[#This Row],[Position1]])),ISNUMBER(SEARCH("Verw.-Angestellt",RUB_Truth[[#This Row],[Position1]])))</f>
        <v>0</v>
      </c>
      <c r="V152">
        <f>IF(COUNTIF(RUB_Found[Name],RUB_Truth[[#This Row],[Name]])=0,0,1)</f>
        <v>0</v>
      </c>
      <c r="W152">
        <f>IF(OR(RUB_Truth[[#This Row],[inKlinik]],RUB_Truth[[#This Row],[Verwaltung]]),0,1)</f>
        <v>0</v>
      </c>
      <c r="X152" t="str">
        <f>IF(RUB_Truth[[#This Row],[zählt]],IF(ISBLANK(RUB_Truth[[#This Row],[dochGefundenGrund]]),RUB_Truth[[#This Row],[Gefunden]],1),"")</f>
        <v/>
      </c>
      <c r="Y152">
        <f>IF(AND(RUB_Truth[[#This Row],[zähltAuto]],ISBLANK(RUB_Truth[[#This Row],[zähltNichtGrund]])),1,0)</f>
        <v>0</v>
      </c>
    </row>
    <row r="153" spans="1:29" x14ac:dyDescent="0.25">
      <c r="A153" t="s">
        <v>885</v>
      </c>
      <c r="B153" t="s">
        <v>1903</v>
      </c>
      <c r="C153" t="s">
        <v>2</v>
      </c>
      <c r="D153" t="s">
        <v>2754</v>
      </c>
      <c r="E153" t="s">
        <v>2960</v>
      </c>
      <c r="F153" t="s">
        <v>2</v>
      </c>
      <c r="G153" t="s">
        <v>2</v>
      </c>
      <c r="H153" t="s">
        <v>1917</v>
      </c>
      <c r="I153" t="s">
        <v>1907</v>
      </c>
      <c r="J153" t="s">
        <v>2961</v>
      </c>
      <c r="K153" t="s">
        <v>2962</v>
      </c>
      <c r="L153" s="1" t="str">
        <f>HYPERLINK(RUB_Truth[[#This Row],[URL]])</f>
        <v>https://vvz.ruhr-uni-bochum.de/campus/all/unit.asp?gguid=0xB46706394F5CB14AB67DD1EB5B30DF44&amp;tguid=0x699D25992ED34B6E9889C1D506E44105&amp;lang=de</v>
      </c>
      <c r="M153" t="s">
        <v>1917</v>
      </c>
      <c r="N153" t="s">
        <v>2963</v>
      </c>
      <c r="O153" t="s">
        <v>2</v>
      </c>
      <c r="P153" t="s">
        <v>886</v>
      </c>
      <c r="Q153" t="s">
        <v>2</v>
      </c>
      <c r="R153" t="s">
        <v>2964</v>
      </c>
      <c r="S153" t="s">
        <v>2</v>
      </c>
      <c r="T153" t="b">
        <f>OR(ISNUMBER(SEARCH("Klinik",RUB_Truth[[#This Row],[Position1]])),ISNUMBER(SEARCH("arzt",RUB_Truth[[#This Row],[Position2]])),ISNUMBER(SEARCH("ärzt",RUB_Truth[[#This Row],[Position2]])))</f>
        <v>0</v>
      </c>
      <c r="U153" t="b">
        <f>OR(ISNUMBER(SEARCH("Verwaltungsange",RUB_Truth[[#This Row],[Position1]])),ISNUMBER(SEARCH("Verw.-Angestellt",RUB_Truth[[#This Row],[Position1]])))</f>
        <v>0</v>
      </c>
      <c r="V153">
        <f>IF(COUNTIF(RUB_Found[Name],RUB_Truth[[#This Row],[Name]])=0,0,1)</f>
        <v>1</v>
      </c>
      <c r="W153">
        <f>IF(OR(RUB_Truth[[#This Row],[inKlinik]],RUB_Truth[[#This Row],[Verwaltung]]),0,1)</f>
        <v>1</v>
      </c>
      <c r="X153">
        <f>IF(RUB_Truth[[#This Row],[zählt]],IF(ISBLANK(RUB_Truth[[#This Row],[dochGefundenGrund]]),RUB_Truth[[#This Row],[Gefunden]],1),"")</f>
        <v>1</v>
      </c>
      <c r="Y153">
        <f>IF(AND(RUB_Truth[[#This Row],[zähltAuto]],ISBLANK(RUB_Truth[[#This Row],[zähltNichtGrund]])),1,0)</f>
        <v>1</v>
      </c>
    </row>
    <row r="154" spans="1:29" x14ac:dyDescent="0.25">
      <c r="A154" t="s">
        <v>888</v>
      </c>
      <c r="B154" t="s">
        <v>1903</v>
      </c>
      <c r="C154" t="s">
        <v>191</v>
      </c>
      <c r="D154" t="s">
        <v>2754</v>
      </c>
      <c r="E154" t="s">
        <v>2965</v>
      </c>
      <c r="F154" t="s">
        <v>2</v>
      </c>
      <c r="G154" t="s">
        <v>2</v>
      </c>
      <c r="H154" t="s">
        <v>1906</v>
      </c>
      <c r="I154" t="s">
        <v>1907</v>
      </c>
      <c r="J154" t="s">
        <v>2966</v>
      </c>
      <c r="K154" t="s">
        <v>2967</v>
      </c>
      <c r="L154" s="1" t="str">
        <f>HYPERLINK(RUB_Truth[[#This Row],[URL]])</f>
        <v>https://vvz.ruhr-uni-bochum.de/campus/all/unit.asp?gguid=0xF896CED739FFFA45970DD54207055E03&amp;tguid=0x699D25992ED34B6E9889C1D506E44105&amp;lang=de</v>
      </c>
      <c r="M154" t="s">
        <v>1917</v>
      </c>
      <c r="N154" t="s">
        <v>2968</v>
      </c>
      <c r="O154" t="s">
        <v>2</v>
      </c>
      <c r="P154" t="s">
        <v>2969</v>
      </c>
      <c r="Q154" t="s">
        <v>2970</v>
      </c>
      <c r="R154" t="s">
        <v>2971</v>
      </c>
      <c r="S154" t="s">
        <v>191</v>
      </c>
      <c r="T154" t="b">
        <f>OR(ISNUMBER(SEARCH("Klinik",RUB_Truth[[#This Row],[Position1]])),ISNUMBER(SEARCH("arzt",RUB_Truth[[#This Row],[Position2]])),ISNUMBER(SEARCH("ärzt",RUB_Truth[[#This Row],[Position2]])))</f>
        <v>0</v>
      </c>
      <c r="U154" t="b">
        <f>OR(ISNUMBER(SEARCH("Verwaltungsange",RUB_Truth[[#This Row],[Position1]])),ISNUMBER(SEARCH("Verw.-Angestellt",RUB_Truth[[#This Row],[Position1]])))</f>
        <v>0</v>
      </c>
      <c r="V154">
        <f>IF(COUNTIF(RUB_Found[Name],RUB_Truth[[#This Row],[Name]])=0,0,1)</f>
        <v>1</v>
      </c>
      <c r="W154">
        <f>IF(OR(RUB_Truth[[#This Row],[inKlinik]],RUB_Truth[[#This Row],[Verwaltung]]),0,1)</f>
        <v>1</v>
      </c>
      <c r="X154">
        <f>IF(RUB_Truth[[#This Row],[zählt]],IF(ISBLANK(RUB_Truth[[#This Row],[dochGefundenGrund]]),RUB_Truth[[#This Row],[Gefunden]],1),"")</f>
        <v>1</v>
      </c>
      <c r="Y154">
        <f>IF(AND(RUB_Truth[[#This Row],[zähltAuto]],ISBLANK(RUB_Truth[[#This Row],[zähltNichtGrund]])),1,0)</f>
        <v>1</v>
      </c>
    </row>
    <row r="155" spans="1:29" x14ac:dyDescent="0.25">
      <c r="A155" t="s">
        <v>895</v>
      </c>
      <c r="B155" t="s">
        <v>2</v>
      </c>
      <c r="C155" t="s">
        <v>0</v>
      </c>
      <c r="D155" t="s">
        <v>2754</v>
      </c>
      <c r="E155" t="s">
        <v>2972</v>
      </c>
      <c r="F155" t="s">
        <v>2</v>
      </c>
      <c r="G155" t="s">
        <v>2</v>
      </c>
      <c r="H155" t="s">
        <v>1917</v>
      </c>
      <c r="I155" t="s">
        <v>1907</v>
      </c>
      <c r="J155" t="s">
        <v>2973</v>
      </c>
      <c r="K155" t="s">
        <v>2974</v>
      </c>
      <c r="L155" s="1" t="str">
        <f>HYPERLINK(RUB_Truth[[#This Row],[URL]])</f>
        <v>https://vvz.ruhr-uni-bochum.de/campus/all/unit.asp?gguid=0xD831ACDC6B4D5B47AF623CFE025C493E&amp;tguid=0x699D25992ED34B6E9889C1D506E44105&amp;lang=de</v>
      </c>
      <c r="M155" t="s">
        <v>1917</v>
      </c>
      <c r="N155" t="s">
        <v>2975</v>
      </c>
      <c r="O155" t="s">
        <v>2</v>
      </c>
      <c r="P155" t="s">
        <v>2976</v>
      </c>
      <c r="Q155" t="s">
        <v>2</v>
      </c>
      <c r="R155" t="s">
        <v>2977</v>
      </c>
      <c r="S155" t="s">
        <v>0</v>
      </c>
      <c r="T155" t="b">
        <f>OR(ISNUMBER(SEARCH("Klinik",RUB_Truth[[#This Row],[Position1]])),ISNUMBER(SEARCH("arzt",RUB_Truth[[#This Row],[Position2]])),ISNUMBER(SEARCH("ärzt",RUB_Truth[[#This Row],[Position2]])))</f>
        <v>0</v>
      </c>
      <c r="U155" t="b">
        <f>OR(ISNUMBER(SEARCH("Verwaltungsange",RUB_Truth[[#This Row],[Position1]])),ISNUMBER(SEARCH("Verw.-Angestellt",RUB_Truth[[#This Row],[Position1]])))</f>
        <v>0</v>
      </c>
      <c r="V155">
        <f>IF(COUNTIF(RUB_Found[Name],RUB_Truth[[#This Row],[Name]])=0,0,1)</f>
        <v>1</v>
      </c>
      <c r="W155">
        <f>IF(OR(RUB_Truth[[#This Row],[inKlinik]],RUB_Truth[[#This Row],[Verwaltung]]),0,1)</f>
        <v>1</v>
      </c>
      <c r="X155">
        <f>IF(RUB_Truth[[#This Row],[zählt]],IF(ISBLANK(RUB_Truth[[#This Row],[dochGefundenGrund]]),RUB_Truth[[#This Row],[Gefunden]],1),"")</f>
        <v>1</v>
      </c>
      <c r="Y155">
        <f>IF(AND(RUB_Truth[[#This Row],[zähltAuto]],ISBLANK(RUB_Truth[[#This Row],[zähltNichtGrund]])),1,0)</f>
        <v>1</v>
      </c>
    </row>
    <row r="156" spans="1:29" x14ac:dyDescent="0.25">
      <c r="A156" t="s">
        <v>2978</v>
      </c>
      <c r="B156" t="s">
        <v>1903</v>
      </c>
      <c r="C156" t="s">
        <v>1028</v>
      </c>
      <c r="D156" t="s">
        <v>2754</v>
      </c>
      <c r="E156" t="s">
        <v>2979</v>
      </c>
      <c r="F156" t="s">
        <v>2</v>
      </c>
      <c r="G156" t="s">
        <v>2</v>
      </c>
      <c r="H156" t="s">
        <v>211</v>
      </c>
      <c r="I156" t="s">
        <v>1907</v>
      </c>
      <c r="J156" t="s">
        <v>2980</v>
      </c>
      <c r="K156" t="s">
        <v>2981</v>
      </c>
      <c r="L156" s="1" t="str">
        <f>HYPERLINK(RUB_Truth[[#This Row],[URL]])</f>
        <v>https://vvz.ruhr-uni-bochum.de/campus/all/unit.asp?gguid=0x8A44A0F5D831BD44B4E9228E37C248B1&amp;tguid=0x699D25992ED34B6E9889C1D506E44105&amp;lang=de</v>
      </c>
      <c r="M156" t="s">
        <v>211</v>
      </c>
      <c r="N156" t="s">
        <v>2982</v>
      </c>
      <c r="O156" t="s">
        <v>2</v>
      </c>
      <c r="P156" t="s">
        <v>2983</v>
      </c>
      <c r="Q156" t="s">
        <v>2</v>
      </c>
      <c r="R156" t="s">
        <v>2984</v>
      </c>
      <c r="S156" t="s">
        <v>1028</v>
      </c>
      <c r="T156" t="b">
        <f>OR(ISNUMBER(SEARCH("Klinik",RUB_Truth[[#This Row],[Position1]])),ISNUMBER(SEARCH("arzt",RUB_Truth[[#This Row],[Position2]])),ISNUMBER(SEARCH("ärzt",RUB_Truth[[#This Row],[Position2]])))</f>
        <v>0</v>
      </c>
      <c r="U156" t="b">
        <f>OR(ISNUMBER(SEARCH("Verwaltungsange",RUB_Truth[[#This Row],[Position1]])),ISNUMBER(SEARCH("Verw.-Angestellt",RUB_Truth[[#This Row],[Position1]])))</f>
        <v>0</v>
      </c>
      <c r="V156">
        <f>IF(COUNTIF(RUB_Found[Name],RUB_Truth[[#This Row],[Name]])=0,0,1)</f>
        <v>0</v>
      </c>
      <c r="W156">
        <f>IF(OR(RUB_Truth[[#This Row],[inKlinik]],RUB_Truth[[#This Row],[Verwaltung]]),0,1)</f>
        <v>1</v>
      </c>
      <c r="X156" t="str">
        <f>IF(RUB_Truth[[#This Row],[zählt]],IF(ISBLANK(RUB_Truth[[#This Row],[dochGefundenGrund]]),RUB_Truth[[#This Row],[Gefunden]],1),"")</f>
        <v/>
      </c>
      <c r="Y156">
        <f>IF(AND(RUB_Truth[[#This Row],[zähltAuto]],ISBLANK(RUB_Truth[[#This Row],[zähltNichtGrund]])),1,0)</f>
        <v>0</v>
      </c>
      <c r="Z156" t="s">
        <v>6508</v>
      </c>
      <c r="AB156" t="s">
        <v>8421</v>
      </c>
      <c r="AC156" t="s">
        <v>8451</v>
      </c>
    </row>
    <row r="157" spans="1:29" x14ac:dyDescent="0.25">
      <c r="A157" t="s">
        <v>2985</v>
      </c>
      <c r="B157" t="s">
        <v>1903</v>
      </c>
      <c r="C157" t="s">
        <v>1970</v>
      </c>
      <c r="D157" t="s">
        <v>2754</v>
      </c>
      <c r="E157" t="s">
        <v>2986</v>
      </c>
      <c r="F157" t="s">
        <v>2</v>
      </c>
      <c r="G157" t="s">
        <v>2</v>
      </c>
      <c r="H157" t="s">
        <v>1973</v>
      </c>
      <c r="I157" t="s">
        <v>1907</v>
      </c>
      <c r="J157" t="s">
        <v>2987</v>
      </c>
      <c r="K157" t="s">
        <v>2988</v>
      </c>
      <c r="L157" s="1" t="str">
        <f>HYPERLINK(RUB_Truth[[#This Row],[URL]])</f>
        <v>https://vvz.ruhr-uni-bochum.de/campus/all/unit.asp?gguid=0x95D37002A0DD9D4CA64D877EA0C9EB53&amp;tguid=0x699D25992ED34B6E9889C1D506E44105&amp;lang=de</v>
      </c>
      <c r="M157" t="s">
        <v>2195</v>
      </c>
      <c r="N157" t="s">
        <v>2989</v>
      </c>
      <c r="O157" t="s">
        <v>2990</v>
      </c>
      <c r="P157" t="s">
        <v>2991</v>
      </c>
      <c r="Q157" t="s">
        <v>2</v>
      </c>
      <c r="R157" t="s">
        <v>2</v>
      </c>
      <c r="S157" t="s">
        <v>1970</v>
      </c>
      <c r="T157" t="b">
        <f>OR(ISNUMBER(SEARCH("Klinik",RUB_Truth[[#This Row],[Position1]])),ISNUMBER(SEARCH("arzt",RUB_Truth[[#This Row],[Position2]])),ISNUMBER(SEARCH("ärzt",RUB_Truth[[#This Row],[Position2]])))</f>
        <v>1</v>
      </c>
      <c r="U157" t="b">
        <f>OR(ISNUMBER(SEARCH("Verwaltungsange",RUB_Truth[[#This Row],[Position1]])),ISNUMBER(SEARCH("Verw.-Angestellt",RUB_Truth[[#This Row],[Position1]])))</f>
        <v>0</v>
      </c>
      <c r="V157">
        <f>IF(COUNTIF(RUB_Found[Name],RUB_Truth[[#This Row],[Name]])=0,0,1)</f>
        <v>0</v>
      </c>
      <c r="W157">
        <f>IF(OR(RUB_Truth[[#This Row],[inKlinik]],RUB_Truth[[#This Row],[Verwaltung]]),0,1)</f>
        <v>0</v>
      </c>
      <c r="X157" t="str">
        <f>IF(RUB_Truth[[#This Row],[zählt]],IF(ISBLANK(RUB_Truth[[#This Row],[dochGefundenGrund]]),RUB_Truth[[#This Row],[Gefunden]],1),"")</f>
        <v/>
      </c>
      <c r="Y157">
        <f>IF(AND(RUB_Truth[[#This Row],[zähltAuto]],ISBLANK(RUB_Truth[[#This Row],[zähltNichtGrund]])),1,0)</f>
        <v>0</v>
      </c>
    </row>
    <row r="158" spans="1:29" x14ac:dyDescent="0.25">
      <c r="A158" t="s">
        <v>2992</v>
      </c>
      <c r="B158" t="s">
        <v>1903</v>
      </c>
      <c r="C158" t="s">
        <v>2019</v>
      </c>
      <c r="D158" t="s">
        <v>2754</v>
      </c>
      <c r="E158" t="s">
        <v>2993</v>
      </c>
      <c r="F158" t="s">
        <v>2</v>
      </c>
      <c r="G158" t="s">
        <v>2</v>
      </c>
      <c r="H158" t="s">
        <v>2994</v>
      </c>
      <c r="I158" t="s">
        <v>1907</v>
      </c>
      <c r="J158" t="s">
        <v>2995</v>
      </c>
      <c r="K158" t="s">
        <v>2996</v>
      </c>
      <c r="L158" s="1" t="str">
        <f>HYPERLINK(RUB_Truth[[#This Row],[URL]])</f>
        <v>https://vvz.ruhr-uni-bochum.de/campus/all/unit.asp?gguid=0x2175E9FFD469054CB14D60647EDFED3A&amp;tguid=0x699D25992ED34B6E9889C1D506E44105&amp;lang=de</v>
      </c>
      <c r="M158" t="s">
        <v>2997</v>
      </c>
      <c r="N158" t="s">
        <v>2998</v>
      </c>
      <c r="O158" t="s">
        <v>2999</v>
      </c>
      <c r="P158" t="s">
        <v>3000</v>
      </c>
      <c r="Q158" t="s">
        <v>2</v>
      </c>
      <c r="R158" t="s">
        <v>3001</v>
      </c>
      <c r="S158" t="s">
        <v>2019</v>
      </c>
      <c r="T158" t="b">
        <f>OR(ISNUMBER(SEARCH("Klinik",RUB_Truth[[#This Row],[Position1]])),ISNUMBER(SEARCH("arzt",RUB_Truth[[#This Row],[Position2]])),ISNUMBER(SEARCH("ärzt",RUB_Truth[[#This Row],[Position2]])))</f>
        <v>0</v>
      </c>
      <c r="U158" t="b">
        <f>OR(ISNUMBER(SEARCH("Verwaltungsange",RUB_Truth[[#This Row],[Position1]])),ISNUMBER(SEARCH("Verw.-Angestellt",RUB_Truth[[#This Row],[Position1]])))</f>
        <v>0</v>
      </c>
      <c r="V158">
        <f>IF(COUNTIF(RUB_Found[Name],RUB_Truth[[#This Row],[Name]])=0,0,1)</f>
        <v>0</v>
      </c>
      <c r="W158">
        <f>IF(OR(RUB_Truth[[#This Row],[inKlinik]],RUB_Truth[[#This Row],[Verwaltung]]),0,1)</f>
        <v>1</v>
      </c>
      <c r="X158">
        <f>IF(RUB_Truth[[#This Row],[zählt]],IF(ISBLANK(RUB_Truth[[#This Row],[dochGefundenGrund]]),RUB_Truth[[#This Row],[Gefunden]],1),"")</f>
        <v>0</v>
      </c>
      <c r="Y158">
        <f>IF(AND(RUB_Truth[[#This Row],[zähltAuto]],ISBLANK(RUB_Truth[[#This Row],[zähltNichtGrund]])),1,0)</f>
        <v>1</v>
      </c>
      <c r="AB158" t="s">
        <v>8415</v>
      </c>
      <c r="AC158" t="s">
        <v>8452</v>
      </c>
    </row>
    <row r="159" spans="1:29" x14ac:dyDescent="0.25">
      <c r="A159" t="s">
        <v>3002</v>
      </c>
      <c r="B159" t="s">
        <v>1903</v>
      </c>
      <c r="C159" t="s">
        <v>3003</v>
      </c>
      <c r="D159" t="s">
        <v>2754</v>
      </c>
      <c r="E159" t="s">
        <v>3004</v>
      </c>
      <c r="F159" t="s">
        <v>2</v>
      </c>
      <c r="G159" t="s">
        <v>2</v>
      </c>
      <c r="H159" t="s">
        <v>1982</v>
      </c>
      <c r="I159" t="s">
        <v>1907</v>
      </c>
      <c r="J159" t="s">
        <v>3005</v>
      </c>
      <c r="K159" t="s">
        <v>3006</v>
      </c>
      <c r="L159" s="1" t="str">
        <f>HYPERLINK(RUB_Truth[[#This Row],[URL]])</f>
        <v>https://vvz.ruhr-uni-bochum.de/campus/all/unit.asp?gguid=0x7FDAD93AED1B674C8FC2C40B85C59CE0&amp;tguid=0x699D25992ED34B6E9889C1D506E44105&amp;lang=de</v>
      </c>
      <c r="M159" t="s">
        <v>3007</v>
      </c>
      <c r="N159" t="s">
        <v>3008</v>
      </c>
      <c r="O159" t="s">
        <v>2</v>
      </c>
      <c r="P159" t="s">
        <v>3009</v>
      </c>
      <c r="Q159" t="s">
        <v>2</v>
      </c>
      <c r="R159" t="s">
        <v>2</v>
      </c>
      <c r="S159" t="s">
        <v>3003</v>
      </c>
      <c r="T159" t="b">
        <f>OR(ISNUMBER(SEARCH("Klinik",RUB_Truth[[#This Row],[Position1]])),ISNUMBER(SEARCH("arzt",RUB_Truth[[#This Row],[Position2]])),ISNUMBER(SEARCH("ärzt",RUB_Truth[[#This Row],[Position2]])))</f>
        <v>1</v>
      </c>
      <c r="U159" t="b">
        <f>OR(ISNUMBER(SEARCH("Verwaltungsange",RUB_Truth[[#This Row],[Position1]])),ISNUMBER(SEARCH("Verw.-Angestellt",RUB_Truth[[#This Row],[Position1]])))</f>
        <v>0</v>
      </c>
      <c r="V159">
        <f>IF(COUNTIF(RUB_Found[Name],RUB_Truth[[#This Row],[Name]])=0,0,1)</f>
        <v>0</v>
      </c>
      <c r="W159">
        <f>IF(OR(RUB_Truth[[#This Row],[inKlinik]],RUB_Truth[[#This Row],[Verwaltung]]),0,1)</f>
        <v>0</v>
      </c>
      <c r="X159" t="str">
        <f>IF(RUB_Truth[[#This Row],[zählt]],IF(ISBLANK(RUB_Truth[[#This Row],[dochGefundenGrund]]),RUB_Truth[[#This Row],[Gefunden]],1),"")</f>
        <v/>
      </c>
      <c r="Y159">
        <f>IF(AND(RUB_Truth[[#This Row],[zähltAuto]],ISBLANK(RUB_Truth[[#This Row],[zähltNichtGrund]])),1,0)</f>
        <v>0</v>
      </c>
    </row>
    <row r="160" spans="1:29" x14ac:dyDescent="0.25">
      <c r="A160" t="s">
        <v>3010</v>
      </c>
      <c r="B160" t="s">
        <v>1903</v>
      </c>
      <c r="C160" t="s">
        <v>286</v>
      </c>
      <c r="D160" t="s">
        <v>2754</v>
      </c>
      <c r="E160" t="s">
        <v>3011</v>
      </c>
      <c r="F160" t="s">
        <v>2</v>
      </c>
      <c r="G160" t="s">
        <v>2</v>
      </c>
      <c r="H160" t="s">
        <v>1998</v>
      </c>
      <c r="I160" t="s">
        <v>1907</v>
      </c>
      <c r="J160" t="s">
        <v>3012</v>
      </c>
      <c r="K160" t="s">
        <v>3013</v>
      </c>
      <c r="L160" s="1" t="str">
        <f>HYPERLINK(RUB_Truth[[#This Row],[URL]])</f>
        <v>https://vvz.ruhr-uni-bochum.de/campus/all/unit.asp?gguid=0xB67FD0DA2618413689CE762C731C2522&amp;tguid=0x699D25992ED34B6E9889C1D506E44105&amp;lang=de</v>
      </c>
      <c r="M160" t="s">
        <v>2575</v>
      </c>
      <c r="N160" t="s">
        <v>2</v>
      </c>
      <c r="O160" t="s">
        <v>2</v>
      </c>
      <c r="P160" t="s">
        <v>3014</v>
      </c>
      <c r="Q160" t="s">
        <v>2</v>
      </c>
      <c r="R160" t="s">
        <v>2</v>
      </c>
      <c r="S160" t="s">
        <v>286</v>
      </c>
      <c r="T160" t="b">
        <f>OR(ISNUMBER(SEARCH("Klinik",RUB_Truth[[#This Row],[Position1]])),ISNUMBER(SEARCH("arzt",RUB_Truth[[#This Row],[Position2]])),ISNUMBER(SEARCH("ärzt",RUB_Truth[[#This Row],[Position2]])))</f>
        <v>1</v>
      </c>
      <c r="U160" t="b">
        <f>OR(ISNUMBER(SEARCH("Verwaltungsange",RUB_Truth[[#This Row],[Position1]])),ISNUMBER(SEARCH("Verw.-Angestellt",RUB_Truth[[#This Row],[Position1]])))</f>
        <v>0</v>
      </c>
      <c r="V160">
        <f>IF(COUNTIF(RUB_Found[Name],RUB_Truth[[#This Row],[Name]])=0,0,1)</f>
        <v>0</v>
      </c>
      <c r="W160">
        <f>IF(OR(RUB_Truth[[#This Row],[inKlinik]],RUB_Truth[[#This Row],[Verwaltung]]),0,1)</f>
        <v>0</v>
      </c>
      <c r="X160" t="str">
        <f>IF(RUB_Truth[[#This Row],[zählt]],IF(ISBLANK(RUB_Truth[[#This Row],[dochGefundenGrund]]),RUB_Truth[[#This Row],[Gefunden]],1),"")</f>
        <v/>
      </c>
      <c r="Y160">
        <f>IF(AND(RUB_Truth[[#This Row],[zähltAuto]],ISBLANK(RUB_Truth[[#This Row],[zähltNichtGrund]])),1,0)</f>
        <v>0</v>
      </c>
    </row>
    <row r="161" spans="1:29" x14ac:dyDescent="0.25">
      <c r="A161" t="s">
        <v>3015</v>
      </c>
      <c r="B161" t="s">
        <v>1903</v>
      </c>
      <c r="C161" t="s">
        <v>519</v>
      </c>
      <c r="D161" t="s">
        <v>2754</v>
      </c>
      <c r="E161" t="s">
        <v>3016</v>
      </c>
      <c r="F161" t="s">
        <v>2</v>
      </c>
      <c r="G161" t="s">
        <v>2</v>
      </c>
      <c r="H161" t="s">
        <v>2187</v>
      </c>
      <c r="I161" t="s">
        <v>1907</v>
      </c>
      <c r="J161" t="s">
        <v>1928</v>
      </c>
      <c r="K161" t="s">
        <v>1929</v>
      </c>
      <c r="L161" s="1" t="str">
        <f>HYPERLINK(RUB_Truth[[#This Row],[URL]])</f>
        <v>https://vvz.ruhr-uni-bochum.de/campus/all/unit.asp?gguid=0x296E78F5AE562643A9E391A747FD5FF8&amp;tguid=0x699D25992ED34B6E9889C1D506E44105&amp;lang=de</v>
      </c>
      <c r="M161" t="s">
        <v>2187</v>
      </c>
      <c r="N161" t="s">
        <v>3017</v>
      </c>
      <c r="O161" t="s">
        <v>1967</v>
      </c>
      <c r="P161" t="s">
        <v>3018</v>
      </c>
      <c r="Q161" t="s">
        <v>2</v>
      </c>
      <c r="R161" t="s">
        <v>2</v>
      </c>
      <c r="S161" t="s">
        <v>519</v>
      </c>
      <c r="T161" t="b">
        <f>OR(ISNUMBER(SEARCH("Klinik",RUB_Truth[[#This Row],[Position1]])),ISNUMBER(SEARCH("arzt",RUB_Truth[[#This Row],[Position2]])),ISNUMBER(SEARCH("ärzt",RUB_Truth[[#This Row],[Position2]])))</f>
        <v>0</v>
      </c>
      <c r="U161" t="b">
        <f>OR(ISNUMBER(SEARCH("Verwaltungsange",RUB_Truth[[#This Row],[Position1]])),ISNUMBER(SEARCH("Verw.-Angestellt",RUB_Truth[[#This Row],[Position1]])))</f>
        <v>0</v>
      </c>
      <c r="V161">
        <f>IF(COUNTIF(RUB_Found[Name],RUB_Truth[[#This Row],[Name]])=0,0,1)</f>
        <v>0</v>
      </c>
      <c r="W161">
        <f>IF(OR(RUB_Truth[[#This Row],[inKlinik]],RUB_Truth[[#This Row],[Verwaltung]]),0,1)</f>
        <v>1</v>
      </c>
      <c r="X161" t="str">
        <f>IF(RUB_Truth[[#This Row],[zählt]],IF(ISBLANK(RUB_Truth[[#This Row],[dochGefundenGrund]]),RUB_Truth[[#This Row],[Gefunden]],1),"")</f>
        <v/>
      </c>
      <c r="Y161">
        <f>IF(AND(RUB_Truth[[#This Row],[zähltAuto]],ISBLANK(RUB_Truth[[#This Row],[zähltNichtGrund]])),1,0)</f>
        <v>0</v>
      </c>
      <c r="Z161" t="s">
        <v>6508</v>
      </c>
    </row>
    <row r="162" spans="1:29" x14ac:dyDescent="0.25">
      <c r="A162" t="s">
        <v>917</v>
      </c>
      <c r="B162" t="s">
        <v>1903</v>
      </c>
      <c r="C162" t="s">
        <v>0</v>
      </c>
      <c r="D162" t="s">
        <v>2754</v>
      </c>
      <c r="E162" t="s">
        <v>3019</v>
      </c>
      <c r="F162" t="s">
        <v>2</v>
      </c>
      <c r="G162" t="s">
        <v>2</v>
      </c>
      <c r="H162" t="s">
        <v>3020</v>
      </c>
      <c r="I162" t="s">
        <v>1907</v>
      </c>
      <c r="J162" t="s">
        <v>3021</v>
      </c>
      <c r="K162" t="s">
        <v>3022</v>
      </c>
      <c r="L162" s="1" t="str">
        <f>HYPERLINK(RUB_Truth[[#This Row],[URL]])</f>
        <v>https://vvz.ruhr-uni-bochum.de/campus/all/unit.asp?gguid=0x860C2562207E3747BB7970DC69D7FE75&amp;tguid=0x699D25992ED34B6E9889C1D506E44105&amp;lang=de</v>
      </c>
      <c r="M162" t="s">
        <v>3020</v>
      </c>
      <c r="N162" t="s">
        <v>2</v>
      </c>
      <c r="O162" t="s">
        <v>2</v>
      </c>
      <c r="P162" t="s">
        <v>3023</v>
      </c>
      <c r="Q162" t="s">
        <v>2</v>
      </c>
      <c r="R162" t="s">
        <v>3024</v>
      </c>
      <c r="S162" t="s">
        <v>0</v>
      </c>
      <c r="T162" t="b">
        <f>OR(ISNUMBER(SEARCH("Klinik",RUB_Truth[[#This Row],[Position1]])),ISNUMBER(SEARCH("arzt",RUB_Truth[[#This Row],[Position2]])),ISNUMBER(SEARCH("ärzt",RUB_Truth[[#This Row],[Position2]])))</f>
        <v>0</v>
      </c>
      <c r="U162" t="b">
        <f>OR(ISNUMBER(SEARCH("Verwaltungsange",RUB_Truth[[#This Row],[Position1]])),ISNUMBER(SEARCH("Verw.-Angestellt",RUB_Truth[[#This Row],[Position1]])))</f>
        <v>0</v>
      </c>
      <c r="V162">
        <f>IF(COUNTIF(RUB_Found[Name],RUB_Truth[[#This Row],[Name]])=0,0,1)</f>
        <v>1</v>
      </c>
      <c r="W162">
        <f>IF(OR(RUB_Truth[[#This Row],[inKlinik]],RUB_Truth[[#This Row],[Verwaltung]]),0,1)</f>
        <v>1</v>
      </c>
      <c r="X162">
        <f>IF(RUB_Truth[[#This Row],[zählt]],IF(ISBLANK(RUB_Truth[[#This Row],[dochGefundenGrund]]),RUB_Truth[[#This Row],[Gefunden]],1),"")</f>
        <v>1</v>
      </c>
      <c r="Y162">
        <f>IF(AND(RUB_Truth[[#This Row],[zähltAuto]],ISBLANK(RUB_Truth[[#This Row],[zähltNichtGrund]])),1,0)</f>
        <v>1</v>
      </c>
    </row>
    <row r="163" spans="1:29" x14ac:dyDescent="0.25">
      <c r="A163" t="s">
        <v>3025</v>
      </c>
      <c r="B163" t="s">
        <v>1903</v>
      </c>
      <c r="C163" t="s">
        <v>286</v>
      </c>
      <c r="D163" t="s">
        <v>2754</v>
      </c>
      <c r="E163" t="s">
        <v>3026</v>
      </c>
      <c r="F163" t="s">
        <v>2</v>
      </c>
      <c r="G163" t="s">
        <v>2</v>
      </c>
      <c r="H163" t="s">
        <v>1998</v>
      </c>
      <c r="I163" t="s">
        <v>1907</v>
      </c>
      <c r="J163" t="s">
        <v>3027</v>
      </c>
      <c r="K163" t="s">
        <v>3028</v>
      </c>
      <c r="L163" s="1" t="str">
        <f>HYPERLINK(RUB_Truth[[#This Row],[URL]])</f>
        <v>https://vvz.ruhr-uni-bochum.de/campus/all/unit.asp?gguid=0x1EEE63EE03F5CA40A5AA8901B210ADAA&amp;tguid=0x699D25992ED34B6E9889C1D506E44105&amp;lang=de</v>
      </c>
      <c r="M163" t="s">
        <v>2575</v>
      </c>
      <c r="N163" t="s">
        <v>3029</v>
      </c>
      <c r="O163" t="s">
        <v>3030</v>
      </c>
      <c r="P163" t="s">
        <v>3031</v>
      </c>
      <c r="Q163" t="s">
        <v>2</v>
      </c>
      <c r="R163" t="s">
        <v>2</v>
      </c>
      <c r="S163" t="s">
        <v>286</v>
      </c>
      <c r="T163" t="b">
        <f>OR(ISNUMBER(SEARCH("Klinik",RUB_Truth[[#This Row],[Position1]])),ISNUMBER(SEARCH("arzt",RUB_Truth[[#This Row],[Position2]])),ISNUMBER(SEARCH("ärzt",RUB_Truth[[#This Row],[Position2]])))</f>
        <v>1</v>
      </c>
      <c r="U163" t="b">
        <f>OR(ISNUMBER(SEARCH("Verwaltungsange",RUB_Truth[[#This Row],[Position1]])),ISNUMBER(SEARCH("Verw.-Angestellt",RUB_Truth[[#This Row],[Position1]])))</f>
        <v>0</v>
      </c>
      <c r="V163">
        <f>IF(COUNTIF(RUB_Found[Name],RUB_Truth[[#This Row],[Name]])=0,0,1)</f>
        <v>0</v>
      </c>
      <c r="W163">
        <f>IF(OR(RUB_Truth[[#This Row],[inKlinik]],RUB_Truth[[#This Row],[Verwaltung]]),0,1)</f>
        <v>0</v>
      </c>
      <c r="X163" t="str">
        <f>IF(RUB_Truth[[#This Row],[zählt]],IF(ISBLANK(RUB_Truth[[#This Row],[dochGefundenGrund]]),RUB_Truth[[#This Row],[Gefunden]],1),"")</f>
        <v/>
      </c>
      <c r="Y163">
        <f>IF(AND(RUB_Truth[[#This Row],[zähltAuto]],ISBLANK(RUB_Truth[[#This Row],[zähltNichtGrund]])),1,0)</f>
        <v>0</v>
      </c>
    </row>
    <row r="164" spans="1:29" x14ac:dyDescent="0.25">
      <c r="A164" t="s">
        <v>3032</v>
      </c>
      <c r="B164" t="s">
        <v>1903</v>
      </c>
      <c r="C164" t="s">
        <v>0</v>
      </c>
      <c r="D164" t="s">
        <v>2754</v>
      </c>
      <c r="E164" t="s">
        <v>3033</v>
      </c>
      <c r="F164" t="s">
        <v>2</v>
      </c>
      <c r="G164" t="s">
        <v>2</v>
      </c>
      <c r="H164" t="s">
        <v>1906</v>
      </c>
      <c r="I164" t="s">
        <v>1907</v>
      </c>
      <c r="J164" t="s">
        <v>3034</v>
      </c>
      <c r="K164" t="s">
        <v>3035</v>
      </c>
      <c r="L164" s="1" t="str">
        <f>HYPERLINK(RUB_Truth[[#This Row],[URL]])</f>
        <v>https://vvz.ruhr-uni-bochum.de/campus/all/unit.asp?gguid=0x4DE8D027B408E043949D5D394FEFDF04&amp;tguid=0x699D25992ED34B6E9889C1D506E44105&amp;lang=de</v>
      </c>
      <c r="M164" t="s">
        <v>1906</v>
      </c>
      <c r="N164" t="s">
        <v>3036</v>
      </c>
      <c r="O164" t="s">
        <v>2</v>
      </c>
      <c r="P164" t="s">
        <v>3037</v>
      </c>
      <c r="Q164" t="s">
        <v>2</v>
      </c>
      <c r="R164" t="s">
        <v>3038</v>
      </c>
      <c r="S164" t="s">
        <v>0</v>
      </c>
      <c r="T164" t="b">
        <f>OR(ISNUMBER(SEARCH("Klinik",RUB_Truth[[#This Row],[Position1]])),ISNUMBER(SEARCH("arzt",RUB_Truth[[#This Row],[Position2]])),ISNUMBER(SEARCH("ärzt",RUB_Truth[[#This Row],[Position2]])))</f>
        <v>0</v>
      </c>
      <c r="U164" t="b">
        <f>OR(ISNUMBER(SEARCH("Verwaltungsange",RUB_Truth[[#This Row],[Position1]])),ISNUMBER(SEARCH("Verw.-Angestellt",RUB_Truth[[#This Row],[Position1]])))</f>
        <v>0</v>
      </c>
      <c r="V164">
        <f>IF(COUNTIF(RUB_Found[Name],RUB_Truth[[#This Row],[Name]])=0,0,1)</f>
        <v>0</v>
      </c>
      <c r="W164">
        <f>IF(OR(RUB_Truth[[#This Row],[inKlinik]],RUB_Truth[[#This Row],[Verwaltung]]),0,1)</f>
        <v>1</v>
      </c>
      <c r="X164" t="str">
        <f>IF(RUB_Truth[[#This Row],[zählt]],IF(ISBLANK(RUB_Truth[[#This Row],[dochGefundenGrund]]),RUB_Truth[[#This Row],[Gefunden]],1),"")</f>
        <v/>
      </c>
      <c r="Y164">
        <f>IF(AND(RUB_Truth[[#This Row],[zähltAuto]],ISBLANK(RUB_Truth[[#This Row],[zähltNichtGrund]])),1,0)</f>
        <v>0</v>
      </c>
      <c r="Z164" t="s">
        <v>8296</v>
      </c>
      <c r="AC164" t="s">
        <v>8453</v>
      </c>
    </row>
    <row r="165" spans="1:29" x14ac:dyDescent="0.25">
      <c r="A165" t="s">
        <v>922</v>
      </c>
      <c r="B165" t="s">
        <v>1903</v>
      </c>
      <c r="C165" t="s">
        <v>3039</v>
      </c>
      <c r="D165" t="s">
        <v>2754</v>
      </c>
      <c r="E165" t="s">
        <v>3040</v>
      </c>
      <c r="F165" t="s">
        <v>2</v>
      </c>
      <c r="G165" t="s">
        <v>2</v>
      </c>
      <c r="H165" t="s">
        <v>1917</v>
      </c>
      <c r="I165" t="s">
        <v>1907</v>
      </c>
      <c r="J165" t="s">
        <v>2966</v>
      </c>
      <c r="K165" t="s">
        <v>2967</v>
      </c>
      <c r="L165" s="1" t="str">
        <f>HYPERLINK(RUB_Truth[[#This Row],[URL]])</f>
        <v>https://vvz.ruhr-uni-bochum.de/campus/all/unit.asp?gguid=0xF896CED739FFFA45970DD54207055E03&amp;tguid=0x699D25992ED34B6E9889C1D506E44105&amp;lang=de</v>
      </c>
      <c r="M165" t="s">
        <v>2</v>
      </c>
      <c r="N165" t="s">
        <v>2</v>
      </c>
      <c r="O165" t="s">
        <v>2</v>
      </c>
      <c r="P165" t="s">
        <v>3041</v>
      </c>
      <c r="Q165" t="s">
        <v>2</v>
      </c>
      <c r="R165" t="s">
        <v>3042</v>
      </c>
      <c r="S165" t="s">
        <v>3039</v>
      </c>
      <c r="T165" t="b">
        <f>OR(ISNUMBER(SEARCH("Klinik",RUB_Truth[[#This Row],[Position1]])),ISNUMBER(SEARCH("arzt",RUB_Truth[[#This Row],[Position2]])),ISNUMBER(SEARCH("ärzt",RUB_Truth[[#This Row],[Position2]])))</f>
        <v>0</v>
      </c>
      <c r="U165" t="b">
        <f>OR(ISNUMBER(SEARCH("Verwaltungsange",RUB_Truth[[#This Row],[Position1]])),ISNUMBER(SEARCH("Verw.-Angestellt",RUB_Truth[[#This Row],[Position1]])))</f>
        <v>0</v>
      </c>
      <c r="V165">
        <f>IF(COUNTIF(RUB_Found[Name],RUB_Truth[[#This Row],[Name]])=0,0,1)</f>
        <v>1</v>
      </c>
      <c r="W165">
        <f>IF(OR(RUB_Truth[[#This Row],[inKlinik]],RUB_Truth[[#This Row],[Verwaltung]]),0,1)</f>
        <v>1</v>
      </c>
      <c r="X165">
        <f>IF(RUB_Truth[[#This Row],[zählt]],IF(ISBLANK(RUB_Truth[[#This Row],[dochGefundenGrund]]),RUB_Truth[[#This Row],[Gefunden]],1),"")</f>
        <v>1</v>
      </c>
      <c r="Y165">
        <f>IF(AND(RUB_Truth[[#This Row],[zähltAuto]],ISBLANK(RUB_Truth[[#This Row],[zähltNichtGrund]])),1,0)</f>
        <v>1</v>
      </c>
    </row>
    <row r="166" spans="1:29" x14ac:dyDescent="0.25">
      <c r="A166" t="s">
        <v>3043</v>
      </c>
      <c r="B166" t="s">
        <v>1903</v>
      </c>
      <c r="C166" t="s">
        <v>513</v>
      </c>
      <c r="D166" t="s">
        <v>2754</v>
      </c>
      <c r="E166" t="s">
        <v>3044</v>
      </c>
      <c r="F166" t="s">
        <v>2</v>
      </c>
      <c r="G166" t="s">
        <v>2</v>
      </c>
      <c r="H166" t="s">
        <v>1982</v>
      </c>
      <c r="I166" t="s">
        <v>1907</v>
      </c>
      <c r="J166" t="s">
        <v>3045</v>
      </c>
      <c r="K166" t="s">
        <v>3046</v>
      </c>
      <c r="L166" s="1" t="str">
        <f>HYPERLINK(RUB_Truth[[#This Row],[URL]])</f>
        <v>https://vvz.ruhr-uni-bochum.de/campus/all/unit.asp?gguid=0x46C204A647B5D44B8D4FB726B5AF0F92&amp;tguid=0x699D25992ED34B6E9889C1D506E44105&amp;lang=de</v>
      </c>
      <c r="M166" t="s">
        <v>1976</v>
      </c>
      <c r="N166" t="s">
        <v>3047</v>
      </c>
      <c r="O166" t="s">
        <v>3048</v>
      </c>
      <c r="P166" t="s">
        <v>3049</v>
      </c>
      <c r="Q166" t="s">
        <v>3050</v>
      </c>
      <c r="R166" t="s">
        <v>2</v>
      </c>
      <c r="S166" t="s">
        <v>513</v>
      </c>
      <c r="T166" t="b">
        <f>OR(ISNUMBER(SEARCH("Klinik",RUB_Truth[[#This Row],[Position1]])),ISNUMBER(SEARCH("arzt",RUB_Truth[[#This Row],[Position2]])),ISNUMBER(SEARCH("ärzt",RUB_Truth[[#This Row],[Position2]])))</f>
        <v>1</v>
      </c>
      <c r="U166" t="b">
        <f>OR(ISNUMBER(SEARCH("Verwaltungsange",RUB_Truth[[#This Row],[Position1]])),ISNUMBER(SEARCH("Verw.-Angestellt",RUB_Truth[[#This Row],[Position1]])))</f>
        <v>0</v>
      </c>
      <c r="V166">
        <f>IF(COUNTIF(RUB_Found[Name],RUB_Truth[[#This Row],[Name]])=0,0,1)</f>
        <v>0</v>
      </c>
      <c r="W166">
        <f>IF(OR(RUB_Truth[[#This Row],[inKlinik]],RUB_Truth[[#This Row],[Verwaltung]]),0,1)</f>
        <v>0</v>
      </c>
      <c r="X166" t="str">
        <f>IF(RUB_Truth[[#This Row],[zählt]],IF(ISBLANK(RUB_Truth[[#This Row],[dochGefundenGrund]]),RUB_Truth[[#This Row],[Gefunden]],1),"")</f>
        <v/>
      </c>
      <c r="Y166">
        <f>IF(AND(RUB_Truth[[#This Row],[zähltAuto]],ISBLANK(RUB_Truth[[#This Row],[zähltNichtGrund]])),1,0)</f>
        <v>0</v>
      </c>
    </row>
    <row r="167" spans="1:29" x14ac:dyDescent="0.25">
      <c r="A167" t="s">
        <v>3051</v>
      </c>
      <c r="B167" t="s">
        <v>1903</v>
      </c>
      <c r="C167" t="s">
        <v>3052</v>
      </c>
      <c r="D167" t="s">
        <v>2754</v>
      </c>
      <c r="E167" t="s">
        <v>3053</v>
      </c>
      <c r="F167" t="s">
        <v>2</v>
      </c>
      <c r="G167" t="s">
        <v>2</v>
      </c>
      <c r="H167" t="s">
        <v>1973</v>
      </c>
      <c r="I167" t="s">
        <v>1907</v>
      </c>
      <c r="J167" t="s">
        <v>3054</v>
      </c>
      <c r="K167" t="s">
        <v>3055</v>
      </c>
      <c r="L167" s="1" t="str">
        <f>HYPERLINK(RUB_Truth[[#This Row],[URL]])</f>
        <v>https://vvz.ruhr-uni-bochum.de/campus/all/unit.asp?gguid=0x174D18EC7E453645B6AF63B43F910DB0&amp;tguid=0x699D25992ED34B6E9889C1D506E44105&amp;lang=de</v>
      </c>
      <c r="M167" t="s">
        <v>3056</v>
      </c>
      <c r="N167" t="s">
        <v>3057</v>
      </c>
      <c r="O167" t="s">
        <v>3058</v>
      </c>
      <c r="P167" t="s">
        <v>3059</v>
      </c>
      <c r="Q167" t="s">
        <v>2</v>
      </c>
      <c r="R167" t="s">
        <v>2</v>
      </c>
      <c r="S167" t="s">
        <v>3052</v>
      </c>
      <c r="T167" t="b">
        <f>OR(ISNUMBER(SEARCH("Klinik",RUB_Truth[[#This Row],[Position1]])),ISNUMBER(SEARCH("arzt",RUB_Truth[[#This Row],[Position2]])),ISNUMBER(SEARCH("ärzt",RUB_Truth[[#This Row],[Position2]])))</f>
        <v>0</v>
      </c>
      <c r="U167" t="b">
        <f>OR(ISNUMBER(SEARCH("Verwaltungsange",RUB_Truth[[#This Row],[Position1]])),ISNUMBER(SEARCH("Verw.-Angestellt",RUB_Truth[[#This Row],[Position1]])))</f>
        <v>0</v>
      </c>
      <c r="V167">
        <f>IF(COUNTIF(RUB_Found[Name],RUB_Truth[[#This Row],[Name]])=0,0,1)</f>
        <v>0</v>
      </c>
      <c r="W167">
        <f>IF(OR(RUB_Truth[[#This Row],[inKlinik]],RUB_Truth[[#This Row],[Verwaltung]]),0,1)</f>
        <v>1</v>
      </c>
      <c r="X167" t="str">
        <f>IF(RUB_Truth[[#This Row],[zählt]],IF(ISBLANK(RUB_Truth[[#This Row],[dochGefundenGrund]]),RUB_Truth[[#This Row],[Gefunden]],1),"")</f>
        <v/>
      </c>
      <c r="Y167">
        <f>IF(AND(RUB_Truth[[#This Row],[zähltAuto]],ISBLANK(RUB_Truth[[#This Row],[zähltNichtGrund]])),1,0)</f>
        <v>0</v>
      </c>
      <c r="Z167" t="s">
        <v>8109</v>
      </c>
    </row>
    <row r="168" spans="1:29" x14ac:dyDescent="0.25">
      <c r="A168" t="s">
        <v>932</v>
      </c>
      <c r="B168" t="s">
        <v>1903</v>
      </c>
      <c r="C168" t="s">
        <v>2019</v>
      </c>
      <c r="D168" t="s">
        <v>2754</v>
      </c>
      <c r="E168" t="s">
        <v>3060</v>
      </c>
      <c r="F168" t="s">
        <v>2</v>
      </c>
      <c r="G168" t="s">
        <v>2</v>
      </c>
      <c r="H168" t="s">
        <v>2021</v>
      </c>
      <c r="I168" t="s">
        <v>1907</v>
      </c>
      <c r="J168" t="s">
        <v>3061</v>
      </c>
      <c r="K168" t="s">
        <v>3062</v>
      </c>
      <c r="L168" s="1" t="str">
        <f>HYPERLINK(RUB_Truth[[#This Row],[URL]])</f>
        <v>https://vvz.ruhr-uni-bochum.de/campus/all/unit.asp?gguid=0xC02E684E84C3E249BEFFD2CAD3F999CD&amp;tguid=0x699D25992ED34B6E9889C1D506E44105&amp;lang=de</v>
      </c>
      <c r="M168" t="s">
        <v>2021</v>
      </c>
      <c r="N168" t="s">
        <v>3063</v>
      </c>
      <c r="O168" t="s">
        <v>3064</v>
      </c>
      <c r="P168" t="s">
        <v>3065</v>
      </c>
      <c r="Q168" t="s">
        <v>2</v>
      </c>
      <c r="R168" t="s">
        <v>3066</v>
      </c>
      <c r="S168" t="s">
        <v>2019</v>
      </c>
      <c r="T168" t="b">
        <f>OR(ISNUMBER(SEARCH("Klinik",RUB_Truth[[#This Row],[Position1]])),ISNUMBER(SEARCH("arzt",RUB_Truth[[#This Row],[Position2]])),ISNUMBER(SEARCH("ärzt",RUB_Truth[[#This Row],[Position2]])))</f>
        <v>0</v>
      </c>
      <c r="U168" t="b">
        <f>OR(ISNUMBER(SEARCH("Verwaltungsange",RUB_Truth[[#This Row],[Position1]])),ISNUMBER(SEARCH("Verw.-Angestellt",RUB_Truth[[#This Row],[Position1]])))</f>
        <v>0</v>
      </c>
      <c r="V168">
        <f>IF(COUNTIF(RUB_Found[Name],RUB_Truth[[#This Row],[Name]])=0,0,1)</f>
        <v>1</v>
      </c>
      <c r="W168">
        <f>IF(OR(RUB_Truth[[#This Row],[inKlinik]],RUB_Truth[[#This Row],[Verwaltung]]),0,1)</f>
        <v>1</v>
      </c>
      <c r="X168">
        <f>IF(RUB_Truth[[#This Row],[zählt]],IF(ISBLANK(RUB_Truth[[#This Row],[dochGefundenGrund]]),RUB_Truth[[#This Row],[Gefunden]],1),"")</f>
        <v>1</v>
      </c>
      <c r="Y168">
        <f>IF(AND(RUB_Truth[[#This Row],[zähltAuto]],ISBLANK(RUB_Truth[[#This Row],[zähltNichtGrund]])),1,0)</f>
        <v>1</v>
      </c>
    </row>
    <row r="169" spans="1:29" x14ac:dyDescent="0.25">
      <c r="A169" t="s">
        <v>3067</v>
      </c>
      <c r="B169" t="s">
        <v>1903</v>
      </c>
      <c r="C169" t="s">
        <v>0</v>
      </c>
      <c r="D169" t="s">
        <v>2754</v>
      </c>
      <c r="E169" t="s">
        <v>3068</v>
      </c>
      <c r="F169" t="s">
        <v>2</v>
      </c>
      <c r="G169" t="s">
        <v>2</v>
      </c>
      <c r="H169" t="s">
        <v>1917</v>
      </c>
      <c r="I169" t="s">
        <v>1907</v>
      </c>
      <c r="J169" t="s">
        <v>3069</v>
      </c>
      <c r="K169" t="s">
        <v>3070</v>
      </c>
      <c r="L169" s="1" t="str">
        <f>HYPERLINK(RUB_Truth[[#This Row],[URL]])</f>
        <v>https://vvz.ruhr-uni-bochum.de/campus/all/unit.asp?gguid=0xADE2A16E6594B6429F71BA98EAC4D8B0&amp;tguid=0x699D25992ED34B6E9889C1D506E44105&amp;lang=de</v>
      </c>
      <c r="M169" t="s">
        <v>3071</v>
      </c>
      <c r="N169" t="s">
        <v>2</v>
      </c>
      <c r="O169" t="s">
        <v>2</v>
      </c>
      <c r="P169" t="s">
        <v>3072</v>
      </c>
      <c r="Q169" t="s">
        <v>2</v>
      </c>
      <c r="R169" t="s">
        <v>2</v>
      </c>
      <c r="S169" t="s">
        <v>0</v>
      </c>
      <c r="T169" t="b">
        <f>OR(ISNUMBER(SEARCH("Klinik",RUB_Truth[[#This Row],[Position1]])),ISNUMBER(SEARCH("arzt",RUB_Truth[[#This Row],[Position2]])),ISNUMBER(SEARCH("ärzt",RUB_Truth[[#This Row],[Position2]])))</f>
        <v>0</v>
      </c>
      <c r="U169" t="b">
        <f>OR(ISNUMBER(SEARCH("Verwaltungsange",RUB_Truth[[#This Row],[Position1]])),ISNUMBER(SEARCH("Verw.-Angestellt",RUB_Truth[[#This Row],[Position1]])))</f>
        <v>0</v>
      </c>
      <c r="V169">
        <f>IF(COUNTIF(RUB_Found[Name],RUB_Truth[[#This Row],[Name]])=0,0,1)</f>
        <v>0</v>
      </c>
      <c r="W169">
        <f>IF(OR(RUB_Truth[[#This Row],[inKlinik]],RUB_Truth[[#This Row],[Verwaltung]]),0,1)</f>
        <v>1</v>
      </c>
      <c r="X169" t="str">
        <f>IF(RUB_Truth[[#This Row],[zählt]],IF(ISBLANK(RUB_Truth[[#This Row],[dochGefundenGrund]]),RUB_Truth[[#This Row],[Gefunden]],1),"")</f>
        <v/>
      </c>
      <c r="Y169">
        <f>IF(AND(RUB_Truth[[#This Row],[zähltAuto]],ISBLANK(RUB_Truth[[#This Row],[zähltNichtGrund]])),1,0)</f>
        <v>0</v>
      </c>
      <c r="Z169" t="s">
        <v>8109</v>
      </c>
      <c r="AC169" t="s">
        <v>8454</v>
      </c>
    </row>
    <row r="170" spans="1:29" x14ac:dyDescent="0.25">
      <c r="A170" t="s">
        <v>936</v>
      </c>
      <c r="B170" t="s">
        <v>1903</v>
      </c>
      <c r="C170" t="s">
        <v>2</v>
      </c>
      <c r="D170" t="s">
        <v>3073</v>
      </c>
      <c r="E170" t="s">
        <v>3074</v>
      </c>
      <c r="F170" t="s">
        <v>2</v>
      </c>
      <c r="G170" t="s">
        <v>2</v>
      </c>
      <c r="H170" t="s">
        <v>2121</v>
      </c>
      <c r="I170" t="s">
        <v>1907</v>
      </c>
      <c r="J170" t="s">
        <v>3075</v>
      </c>
      <c r="K170" t="s">
        <v>3076</v>
      </c>
      <c r="L170" s="1" t="str">
        <f>HYPERLINK(RUB_Truth[[#This Row],[URL]])</f>
        <v>https://vvz.ruhr-uni-bochum.de/campus/all/unit.asp?gguid=0x5EEE9AE3E355B346AC17FE564932CE4D&amp;tguid=0x699D25992ED34B6E9889C1D506E44105&amp;lang=de</v>
      </c>
      <c r="M170" t="s">
        <v>2121</v>
      </c>
      <c r="N170" t="s">
        <v>3077</v>
      </c>
      <c r="O170" t="s">
        <v>2</v>
      </c>
      <c r="P170" t="s">
        <v>3078</v>
      </c>
      <c r="Q170" t="s">
        <v>3079</v>
      </c>
      <c r="R170" t="s">
        <v>3080</v>
      </c>
      <c r="S170" t="s">
        <v>2</v>
      </c>
      <c r="T170" t="b">
        <f>OR(ISNUMBER(SEARCH("Klinik",RUB_Truth[[#This Row],[Position1]])),ISNUMBER(SEARCH("arzt",RUB_Truth[[#This Row],[Position2]])),ISNUMBER(SEARCH("ärzt",RUB_Truth[[#This Row],[Position2]])))</f>
        <v>0</v>
      </c>
      <c r="U170" t="b">
        <f>OR(ISNUMBER(SEARCH("Verwaltungsange",RUB_Truth[[#This Row],[Position1]])),ISNUMBER(SEARCH("Verw.-Angestellt",RUB_Truth[[#This Row],[Position1]])))</f>
        <v>1</v>
      </c>
      <c r="V170">
        <f>IF(COUNTIF(RUB_Found[Name],RUB_Truth[[#This Row],[Name]])=0,0,1)</f>
        <v>1</v>
      </c>
      <c r="W170">
        <f>IF(OR(RUB_Truth[[#This Row],[inKlinik]],RUB_Truth[[#This Row],[Verwaltung]]),0,1)</f>
        <v>0</v>
      </c>
      <c r="X170" t="str">
        <f>IF(RUB_Truth[[#This Row],[zählt]],IF(ISBLANK(RUB_Truth[[#This Row],[dochGefundenGrund]]),RUB_Truth[[#This Row],[Gefunden]],1),"")</f>
        <v/>
      </c>
      <c r="Y170">
        <f>IF(AND(RUB_Truth[[#This Row],[zähltAuto]],ISBLANK(RUB_Truth[[#This Row],[zähltNichtGrund]])),1,0)</f>
        <v>0</v>
      </c>
    </row>
    <row r="171" spans="1:29" x14ac:dyDescent="0.25">
      <c r="A171" t="s">
        <v>3081</v>
      </c>
      <c r="B171" t="s">
        <v>1903</v>
      </c>
      <c r="C171" t="s">
        <v>0</v>
      </c>
      <c r="D171" t="s">
        <v>3082</v>
      </c>
      <c r="E171" t="s">
        <v>3083</v>
      </c>
      <c r="F171" t="s">
        <v>2</v>
      </c>
      <c r="G171" t="s">
        <v>2</v>
      </c>
      <c r="H171" t="s">
        <v>2</v>
      </c>
      <c r="I171" t="s">
        <v>1907</v>
      </c>
      <c r="J171" t="s">
        <v>3084</v>
      </c>
      <c r="K171" t="s">
        <v>3085</v>
      </c>
      <c r="L171" s="1" t="str">
        <f>HYPERLINK(RUB_Truth[[#This Row],[URL]])</f>
        <v>https://vvz.ruhr-uni-bochum.de/campus/all/unit.asp?gguid=0x504546770999C344BA8C020DAAEB93C2&amp;tguid=0x699D25992ED34B6E9889C1D506E44105&amp;lang=de</v>
      </c>
      <c r="M171" t="s">
        <v>2</v>
      </c>
      <c r="N171" t="s">
        <v>2</v>
      </c>
      <c r="O171" t="s">
        <v>2</v>
      </c>
      <c r="P171" t="s">
        <v>3086</v>
      </c>
      <c r="Q171" t="s">
        <v>2</v>
      </c>
      <c r="R171" t="s">
        <v>3087</v>
      </c>
      <c r="S171" t="s">
        <v>0</v>
      </c>
      <c r="T171" t="b">
        <f>OR(ISNUMBER(SEARCH("Klinik",RUB_Truth[[#This Row],[Position1]])),ISNUMBER(SEARCH("arzt",RUB_Truth[[#This Row],[Position2]])),ISNUMBER(SEARCH("ärzt",RUB_Truth[[#This Row],[Position2]])))</f>
        <v>0</v>
      </c>
      <c r="U171" t="b">
        <f>OR(ISNUMBER(SEARCH("Verwaltungsange",RUB_Truth[[#This Row],[Position1]])),ISNUMBER(SEARCH("Verw.-Angestellt",RUB_Truth[[#This Row],[Position1]])))</f>
        <v>0</v>
      </c>
      <c r="V171">
        <f>IF(COUNTIF(RUB_Found[Name],RUB_Truth[[#This Row],[Name]])=0,0,1)</f>
        <v>0</v>
      </c>
      <c r="W171">
        <f>IF(OR(RUB_Truth[[#This Row],[inKlinik]],RUB_Truth[[#This Row],[Verwaltung]]),0,1)</f>
        <v>1</v>
      </c>
      <c r="X171" t="str">
        <f>IF(RUB_Truth[[#This Row],[zählt]],IF(ISBLANK(RUB_Truth[[#This Row],[dochGefundenGrund]]),RUB_Truth[[#This Row],[Gefunden]],1),"")</f>
        <v/>
      </c>
      <c r="Y171">
        <f>IF(AND(RUB_Truth[[#This Row],[zähltAuto]],ISBLANK(RUB_Truth[[#This Row],[zähltNichtGrund]])),1,0)</f>
        <v>0</v>
      </c>
      <c r="Z171" t="s">
        <v>8109</v>
      </c>
      <c r="AC171" t="s">
        <v>8455</v>
      </c>
    </row>
    <row r="172" spans="1:29" x14ac:dyDescent="0.25">
      <c r="A172" t="s">
        <v>3088</v>
      </c>
      <c r="B172" t="s">
        <v>1903</v>
      </c>
      <c r="C172" t="s">
        <v>286</v>
      </c>
      <c r="D172" t="s">
        <v>3082</v>
      </c>
      <c r="E172" t="s">
        <v>3089</v>
      </c>
      <c r="F172" t="s">
        <v>2</v>
      </c>
      <c r="G172" t="s">
        <v>2</v>
      </c>
      <c r="H172" t="s">
        <v>1998</v>
      </c>
      <c r="I172" t="s">
        <v>1907</v>
      </c>
      <c r="J172" t="s">
        <v>3090</v>
      </c>
      <c r="K172" t="s">
        <v>3091</v>
      </c>
      <c r="L172" s="1" t="str">
        <f>HYPERLINK(RUB_Truth[[#This Row],[URL]])</f>
        <v>https://vvz.ruhr-uni-bochum.de/campus/all/unit.asp?gguid=0xBAA093AA95E9AA48B634DCB2ED231DBF&amp;tguid=0x699D25992ED34B6E9889C1D506E44105&amp;lang=de</v>
      </c>
      <c r="M172" t="s">
        <v>2575</v>
      </c>
      <c r="N172" t="s">
        <v>3092</v>
      </c>
      <c r="O172" t="s">
        <v>2</v>
      </c>
      <c r="P172" t="s">
        <v>3093</v>
      </c>
      <c r="Q172" t="s">
        <v>2</v>
      </c>
      <c r="R172" t="s">
        <v>2</v>
      </c>
      <c r="S172" t="s">
        <v>286</v>
      </c>
      <c r="T172" t="b">
        <f>OR(ISNUMBER(SEARCH("Klinik",RUB_Truth[[#This Row],[Position1]])),ISNUMBER(SEARCH("arzt",RUB_Truth[[#This Row],[Position2]])),ISNUMBER(SEARCH("ärzt",RUB_Truth[[#This Row],[Position2]])))</f>
        <v>1</v>
      </c>
      <c r="U172" t="b">
        <f>OR(ISNUMBER(SEARCH("Verwaltungsange",RUB_Truth[[#This Row],[Position1]])),ISNUMBER(SEARCH("Verw.-Angestellt",RUB_Truth[[#This Row],[Position1]])))</f>
        <v>0</v>
      </c>
      <c r="V172">
        <f>IF(COUNTIF(RUB_Found[Name],RUB_Truth[[#This Row],[Name]])=0,0,1)</f>
        <v>0</v>
      </c>
      <c r="W172">
        <f>IF(OR(RUB_Truth[[#This Row],[inKlinik]],RUB_Truth[[#This Row],[Verwaltung]]),0,1)</f>
        <v>0</v>
      </c>
      <c r="X172" t="str">
        <f>IF(RUB_Truth[[#This Row],[zählt]],IF(ISBLANK(RUB_Truth[[#This Row],[dochGefundenGrund]]),RUB_Truth[[#This Row],[Gefunden]],1),"")</f>
        <v/>
      </c>
      <c r="Y172">
        <f>IF(AND(RUB_Truth[[#This Row],[zähltAuto]],ISBLANK(RUB_Truth[[#This Row],[zähltNichtGrund]])),1,0)</f>
        <v>0</v>
      </c>
    </row>
    <row r="173" spans="1:29" x14ac:dyDescent="0.25">
      <c r="A173" t="s">
        <v>939</v>
      </c>
      <c r="B173" t="s">
        <v>1903</v>
      </c>
      <c r="C173" t="s">
        <v>80</v>
      </c>
      <c r="D173" t="s">
        <v>3094</v>
      </c>
      <c r="E173" t="s">
        <v>3095</v>
      </c>
      <c r="F173" t="s">
        <v>2</v>
      </c>
      <c r="G173" t="s">
        <v>2</v>
      </c>
      <c r="H173" t="s">
        <v>3096</v>
      </c>
      <c r="I173" t="s">
        <v>1907</v>
      </c>
      <c r="J173" t="s">
        <v>3097</v>
      </c>
      <c r="K173" t="s">
        <v>3098</v>
      </c>
      <c r="L173" s="1" t="str">
        <f>HYPERLINK(RUB_Truth[[#This Row],[URL]])</f>
        <v>https://vvz.ruhr-uni-bochum.de/campus/all/unit.asp?gguid=0x4A2CEF36105B4F28BDF61A18B9E258FB&amp;tguid=0x699D25992ED34B6E9889C1D506E44105&amp;lang=de</v>
      </c>
      <c r="M173" t="s">
        <v>3096</v>
      </c>
      <c r="N173" t="s">
        <v>3099</v>
      </c>
      <c r="O173" t="s">
        <v>2</v>
      </c>
      <c r="P173" t="s">
        <v>3100</v>
      </c>
      <c r="Q173" t="s">
        <v>2</v>
      </c>
      <c r="R173" t="s">
        <v>3101</v>
      </c>
      <c r="S173" t="s">
        <v>80</v>
      </c>
      <c r="T173" t="b">
        <f>OR(ISNUMBER(SEARCH("Klinik",RUB_Truth[[#This Row],[Position1]])),ISNUMBER(SEARCH("arzt",RUB_Truth[[#This Row],[Position2]])),ISNUMBER(SEARCH("ärzt",RUB_Truth[[#This Row],[Position2]])))</f>
        <v>0</v>
      </c>
      <c r="U173" t="b">
        <f>OR(ISNUMBER(SEARCH("Verwaltungsange",RUB_Truth[[#This Row],[Position1]])),ISNUMBER(SEARCH("Verw.-Angestellt",RUB_Truth[[#This Row],[Position1]])))</f>
        <v>0</v>
      </c>
      <c r="V173">
        <f>IF(COUNTIF(RUB_Found[Name],RUB_Truth[[#This Row],[Name]])=0,0,1)</f>
        <v>1</v>
      </c>
      <c r="W173">
        <f>IF(OR(RUB_Truth[[#This Row],[inKlinik]],RUB_Truth[[#This Row],[Verwaltung]]),0,1)</f>
        <v>1</v>
      </c>
      <c r="X173">
        <f>IF(RUB_Truth[[#This Row],[zählt]],IF(ISBLANK(RUB_Truth[[#This Row],[dochGefundenGrund]]),RUB_Truth[[#This Row],[Gefunden]],1),"")</f>
        <v>1</v>
      </c>
      <c r="Y173">
        <f>IF(AND(RUB_Truth[[#This Row],[zähltAuto]],ISBLANK(RUB_Truth[[#This Row],[zähltNichtGrund]])),1,0)</f>
        <v>1</v>
      </c>
    </row>
    <row r="174" spans="1:29" x14ac:dyDescent="0.25">
      <c r="A174" t="s">
        <v>3102</v>
      </c>
      <c r="B174" t="s">
        <v>2045</v>
      </c>
      <c r="C174" t="s">
        <v>2</v>
      </c>
      <c r="D174" t="s">
        <v>3103</v>
      </c>
      <c r="E174" t="s">
        <v>3104</v>
      </c>
      <c r="F174" t="s">
        <v>2</v>
      </c>
      <c r="G174" t="s">
        <v>2</v>
      </c>
      <c r="H174" t="s">
        <v>2281</v>
      </c>
      <c r="I174" t="s">
        <v>1907</v>
      </c>
      <c r="J174" t="s">
        <v>2267</v>
      </c>
      <c r="K174" t="s">
        <v>2268</v>
      </c>
      <c r="L174" s="1" t="str">
        <f>HYPERLINK(RUB_Truth[[#This Row],[URL]])</f>
        <v>https://vvz.ruhr-uni-bochum.de/campus/all/unit.asp?gguid=0xCC2D8778FE3A4A428C33D5A5C710B894&amp;tguid=0x699D25992ED34B6E9889C1D506E44105&amp;lang=de</v>
      </c>
      <c r="M174" t="s">
        <v>2281</v>
      </c>
      <c r="N174" t="s">
        <v>2499</v>
      </c>
      <c r="O174" t="s">
        <v>2</v>
      </c>
      <c r="P174" t="s">
        <v>3105</v>
      </c>
      <c r="Q174" t="s">
        <v>2</v>
      </c>
      <c r="R174" t="s">
        <v>2285</v>
      </c>
      <c r="S174" t="s">
        <v>2</v>
      </c>
      <c r="T174" t="b">
        <f>OR(ISNUMBER(SEARCH("Klinik",RUB_Truth[[#This Row],[Position1]])),ISNUMBER(SEARCH("arzt",RUB_Truth[[#This Row],[Position2]])),ISNUMBER(SEARCH("ärzt",RUB_Truth[[#This Row],[Position2]])))</f>
        <v>0</v>
      </c>
      <c r="U174" t="b">
        <f>OR(ISNUMBER(SEARCH("Verwaltungsange",RUB_Truth[[#This Row],[Position1]])),ISNUMBER(SEARCH("Verw.-Angestellt",RUB_Truth[[#This Row],[Position1]])))</f>
        <v>0</v>
      </c>
      <c r="V174">
        <f>IF(COUNTIF(RUB_Found[Name],RUB_Truth[[#This Row],[Name]])=0,0,1)</f>
        <v>0</v>
      </c>
      <c r="W174">
        <f>IF(OR(RUB_Truth[[#This Row],[inKlinik]],RUB_Truth[[#This Row],[Verwaltung]]),0,1)</f>
        <v>1</v>
      </c>
      <c r="X174" t="str">
        <f>IF(RUB_Truth[[#This Row],[zählt]],IF(ISBLANK(RUB_Truth[[#This Row],[dochGefundenGrund]]),RUB_Truth[[#This Row],[Gefunden]],1),"")</f>
        <v/>
      </c>
      <c r="Y174">
        <f>IF(AND(RUB_Truth[[#This Row],[zähltAuto]],ISBLANK(RUB_Truth[[#This Row],[zähltNichtGrund]])),1,0)</f>
        <v>0</v>
      </c>
      <c r="Z174" t="s">
        <v>8274</v>
      </c>
    </row>
    <row r="175" spans="1:29" x14ac:dyDescent="0.25">
      <c r="A175" t="s">
        <v>3106</v>
      </c>
      <c r="B175" t="s">
        <v>1903</v>
      </c>
      <c r="C175" t="s">
        <v>0</v>
      </c>
      <c r="D175" t="s">
        <v>3107</v>
      </c>
      <c r="E175" t="s">
        <v>3108</v>
      </c>
      <c r="F175" t="s">
        <v>2</v>
      </c>
      <c r="G175" t="s">
        <v>2</v>
      </c>
      <c r="H175" t="s">
        <v>3109</v>
      </c>
      <c r="I175" t="s">
        <v>1907</v>
      </c>
      <c r="J175" t="s">
        <v>2112</v>
      </c>
      <c r="K175" t="s">
        <v>2113</v>
      </c>
      <c r="L175" s="1" t="str">
        <f>HYPERLINK(RUB_Truth[[#This Row],[URL]])</f>
        <v>https://vvz.ruhr-uni-bochum.de/campus/all/unit.asp?gguid=0x4DB307F9251DF040B71A444D3D4D242E&amp;tguid=0x699D25992ED34B6E9889C1D506E44105&amp;lang=de</v>
      </c>
      <c r="M175" t="s">
        <v>3110</v>
      </c>
      <c r="N175" t="s">
        <v>3111</v>
      </c>
      <c r="O175" t="s">
        <v>2</v>
      </c>
      <c r="P175" t="s">
        <v>3112</v>
      </c>
      <c r="Q175" t="s">
        <v>2</v>
      </c>
      <c r="R175" t="s">
        <v>3113</v>
      </c>
      <c r="S175" t="s">
        <v>0</v>
      </c>
      <c r="T175" t="b">
        <f>OR(ISNUMBER(SEARCH("Klinik",RUB_Truth[[#This Row],[Position1]])),ISNUMBER(SEARCH("arzt",RUB_Truth[[#This Row],[Position2]])),ISNUMBER(SEARCH("ärzt",RUB_Truth[[#This Row],[Position2]])))</f>
        <v>0</v>
      </c>
      <c r="U175" t="b">
        <f>OR(ISNUMBER(SEARCH("Verwaltungsange",RUB_Truth[[#This Row],[Position1]])),ISNUMBER(SEARCH("Verw.-Angestellt",RUB_Truth[[#This Row],[Position1]])))</f>
        <v>0</v>
      </c>
      <c r="V175">
        <f>IF(COUNTIF(RUB_Found[Name],RUB_Truth[[#This Row],[Name]])=0,0,1)</f>
        <v>0</v>
      </c>
      <c r="W175">
        <f>IF(OR(RUB_Truth[[#This Row],[inKlinik]],RUB_Truth[[#This Row],[Verwaltung]]),0,1)</f>
        <v>1</v>
      </c>
      <c r="X175">
        <f>IF(RUB_Truth[[#This Row],[zählt]],IF(ISBLANK(RUB_Truth[[#This Row],[dochGefundenGrund]]),RUB_Truth[[#This Row],[Gefunden]],1),"")</f>
        <v>0</v>
      </c>
      <c r="Y175">
        <f>IF(AND(RUB_Truth[[#This Row],[zähltAuto]],ISBLANK(RUB_Truth[[#This Row],[zähltNichtGrund]])),1,0)</f>
        <v>1</v>
      </c>
      <c r="AB175" t="s">
        <v>8418</v>
      </c>
      <c r="AC175" t="s">
        <v>8456</v>
      </c>
    </row>
    <row r="176" spans="1:29" x14ac:dyDescent="0.25">
      <c r="A176" t="s">
        <v>3114</v>
      </c>
      <c r="B176" t="s">
        <v>1903</v>
      </c>
      <c r="C176" t="s">
        <v>2</v>
      </c>
      <c r="D176" t="s">
        <v>3115</v>
      </c>
      <c r="E176" t="s">
        <v>3116</v>
      </c>
      <c r="F176" t="s">
        <v>2</v>
      </c>
      <c r="G176" t="s">
        <v>2</v>
      </c>
      <c r="H176" t="s">
        <v>1917</v>
      </c>
      <c r="I176" t="s">
        <v>1907</v>
      </c>
      <c r="J176" t="s">
        <v>3117</v>
      </c>
      <c r="K176" t="s">
        <v>3118</v>
      </c>
      <c r="L176" s="1" t="str">
        <f>HYPERLINK(RUB_Truth[[#This Row],[URL]])</f>
        <v>https://vvz.ruhr-uni-bochum.de/campus/all/unit.asp?gguid=0xD873E195D8A88449ADDFE0D3E184B48E&amp;tguid=0x699D25992ED34B6E9889C1D506E44105&amp;lang=de</v>
      </c>
      <c r="M176" t="s">
        <v>2</v>
      </c>
      <c r="N176" t="s">
        <v>2</v>
      </c>
      <c r="O176" t="s">
        <v>2</v>
      </c>
      <c r="P176" t="s">
        <v>3119</v>
      </c>
      <c r="Q176" t="s">
        <v>2</v>
      </c>
      <c r="R176" t="s">
        <v>2</v>
      </c>
      <c r="S176" t="s">
        <v>2</v>
      </c>
      <c r="T176" t="b">
        <f>OR(ISNUMBER(SEARCH("Klinik",RUB_Truth[[#This Row],[Position1]])),ISNUMBER(SEARCH("arzt",RUB_Truth[[#This Row],[Position2]])),ISNUMBER(SEARCH("ärzt",RUB_Truth[[#This Row],[Position2]])))</f>
        <v>0</v>
      </c>
      <c r="U176" t="b">
        <f>OR(ISNUMBER(SEARCH("Verwaltungsange",RUB_Truth[[#This Row],[Position1]])),ISNUMBER(SEARCH("Verw.-Angestellt",RUB_Truth[[#This Row],[Position1]])))</f>
        <v>0</v>
      </c>
      <c r="V176">
        <f>IF(COUNTIF(RUB_Found[Name],RUB_Truth[[#This Row],[Name]])=0,0,1)</f>
        <v>0</v>
      </c>
      <c r="W176">
        <f>IF(OR(RUB_Truth[[#This Row],[inKlinik]],RUB_Truth[[#This Row],[Verwaltung]]),0,1)</f>
        <v>1</v>
      </c>
      <c r="X176">
        <f>IF(RUB_Truth[[#This Row],[zählt]],IF(ISBLANK(RUB_Truth[[#This Row],[dochGefundenGrund]]),RUB_Truth[[#This Row],[Gefunden]],1),"")</f>
        <v>0</v>
      </c>
      <c r="Y176">
        <f>IF(AND(RUB_Truth[[#This Row],[zähltAuto]],ISBLANK(RUB_Truth[[#This Row],[zähltNichtGrund]])),1,0)</f>
        <v>1</v>
      </c>
      <c r="AB176" t="s">
        <v>8458</v>
      </c>
      <c r="AC176" t="s">
        <v>8457</v>
      </c>
    </row>
    <row r="177" spans="1:29" x14ac:dyDescent="0.25">
      <c r="A177" t="s">
        <v>3120</v>
      </c>
      <c r="B177" t="s">
        <v>1903</v>
      </c>
      <c r="C177" t="s">
        <v>1028</v>
      </c>
      <c r="D177" t="s">
        <v>3115</v>
      </c>
      <c r="E177" t="s">
        <v>3121</v>
      </c>
      <c r="F177" t="s">
        <v>2</v>
      </c>
      <c r="G177" t="s">
        <v>2</v>
      </c>
      <c r="H177" t="s">
        <v>2</v>
      </c>
      <c r="I177" t="s">
        <v>1907</v>
      </c>
      <c r="J177" t="s">
        <v>2245</v>
      </c>
      <c r="K177" t="s">
        <v>2246</v>
      </c>
      <c r="L177" s="1" t="str">
        <f>HYPERLINK(RUB_Truth[[#This Row],[URL]])</f>
        <v>https://vvz.ruhr-uni-bochum.de/campus/all/unit.asp?gguid=0x22007A348D0A2D4F97968F0ACE83709E&amp;tguid=0x699D25992ED34B6E9889C1D506E44105&amp;lang=de</v>
      </c>
      <c r="M177" t="s">
        <v>1906</v>
      </c>
      <c r="N177" t="s">
        <v>3122</v>
      </c>
      <c r="O177" t="s">
        <v>2</v>
      </c>
      <c r="P177" t="s">
        <v>3123</v>
      </c>
      <c r="Q177" t="s">
        <v>2</v>
      </c>
      <c r="R177" t="s">
        <v>3124</v>
      </c>
      <c r="S177" t="s">
        <v>1028</v>
      </c>
      <c r="T177" t="b">
        <f>OR(ISNUMBER(SEARCH("Klinik",RUB_Truth[[#This Row],[Position1]])),ISNUMBER(SEARCH("arzt",RUB_Truth[[#This Row],[Position2]])),ISNUMBER(SEARCH("ärzt",RUB_Truth[[#This Row],[Position2]])))</f>
        <v>0</v>
      </c>
      <c r="U177" t="b">
        <f>OR(ISNUMBER(SEARCH("Verwaltungsange",RUB_Truth[[#This Row],[Position1]])),ISNUMBER(SEARCH("Verw.-Angestellt",RUB_Truth[[#This Row],[Position1]])))</f>
        <v>0</v>
      </c>
      <c r="V177">
        <f>IF(COUNTIF(RUB_Found[Name],RUB_Truth[[#This Row],[Name]])=0,0,1)</f>
        <v>0</v>
      </c>
      <c r="W177">
        <f>IF(OR(RUB_Truth[[#This Row],[inKlinik]],RUB_Truth[[#This Row],[Verwaltung]]),0,1)</f>
        <v>1</v>
      </c>
      <c r="X177" t="str">
        <f>IF(RUB_Truth[[#This Row],[zählt]],IF(ISBLANK(RUB_Truth[[#This Row],[dochGefundenGrund]]),RUB_Truth[[#This Row],[Gefunden]],1),"")</f>
        <v/>
      </c>
      <c r="Y177">
        <f>IF(AND(RUB_Truth[[#This Row],[zähltAuto]],ISBLANK(RUB_Truth[[#This Row],[zähltNichtGrund]])),1,0)</f>
        <v>0</v>
      </c>
      <c r="Z177" t="s">
        <v>6508</v>
      </c>
      <c r="AC177" t="s">
        <v>8459</v>
      </c>
    </row>
    <row r="178" spans="1:29" x14ac:dyDescent="0.25">
      <c r="A178" t="s">
        <v>3125</v>
      </c>
      <c r="B178" t="s">
        <v>1903</v>
      </c>
      <c r="C178" t="s">
        <v>0</v>
      </c>
      <c r="D178" t="s">
        <v>3115</v>
      </c>
      <c r="E178" t="s">
        <v>3126</v>
      </c>
      <c r="F178" t="s">
        <v>2</v>
      </c>
      <c r="G178" t="s">
        <v>2</v>
      </c>
      <c r="H178" t="s">
        <v>1917</v>
      </c>
      <c r="I178" t="s">
        <v>1907</v>
      </c>
      <c r="J178" t="s">
        <v>2308</v>
      </c>
      <c r="K178" t="s">
        <v>2309</v>
      </c>
      <c r="L178" s="1" t="str">
        <f>HYPERLINK(RUB_Truth[[#This Row],[URL]])</f>
        <v>https://vvz.ruhr-uni-bochum.de/campus/all/unit.asp?gguid=0x1A13247740C0E342A85FB46BCCB9DADA&amp;tguid=0x699D25992ED34B6E9889C1D506E44105&amp;lang=de</v>
      </c>
      <c r="M178" t="s">
        <v>1917</v>
      </c>
      <c r="N178" t="s">
        <v>2</v>
      </c>
      <c r="O178" t="s">
        <v>2</v>
      </c>
      <c r="P178" t="s">
        <v>3127</v>
      </c>
      <c r="Q178" t="s">
        <v>2</v>
      </c>
      <c r="R178" t="s">
        <v>2</v>
      </c>
      <c r="S178" t="s">
        <v>0</v>
      </c>
      <c r="T178" t="b">
        <f>OR(ISNUMBER(SEARCH("Klinik",RUB_Truth[[#This Row],[Position1]])),ISNUMBER(SEARCH("arzt",RUB_Truth[[#This Row],[Position2]])),ISNUMBER(SEARCH("ärzt",RUB_Truth[[#This Row],[Position2]])))</f>
        <v>0</v>
      </c>
      <c r="U178" t="b">
        <f>OR(ISNUMBER(SEARCH("Verwaltungsange",RUB_Truth[[#This Row],[Position1]])),ISNUMBER(SEARCH("Verw.-Angestellt",RUB_Truth[[#This Row],[Position1]])))</f>
        <v>0</v>
      </c>
      <c r="V178">
        <f>IF(COUNTIF(RUB_Found[Name],RUB_Truth[[#This Row],[Name]])=0,0,1)</f>
        <v>0</v>
      </c>
      <c r="W178">
        <f>IF(OR(RUB_Truth[[#This Row],[inKlinik]],RUB_Truth[[#This Row],[Verwaltung]]),0,1)</f>
        <v>1</v>
      </c>
      <c r="X178" t="str">
        <f>IF(RUB_Truth[[#This Row],[zählt]],IF(ISBLANK(RUB_Truth[[#This Row],[dochGefundenGrund]]),RUB_Truth[[#This Row],[Gefunden]],1),"")</f>
        <v/>
      </c>
      <c r="Y178">
        <f>IF(AND(RUB_Truth[[#This Row],[zähltAuto]],ISBLANK(RUB_Truth[[#This Row],[zähltNichtGrund]])),1,0)</f>
        <v>0</v>
      </c>
      <c r="Z178" t="s">
        <v>8274</v>
      </c>
    </row>
    <row r="179" spans="1:29" x14ac:dyDescent="0.25">
      <c r="A179" t="s">
        <v>3128</v>
      </c>
      <c r="B179" t="s">
        <v>1903</v>
      </c>
      <c r="C179" t="s">
        <v>0</v>
      </c>
      <c r="D179" t="s">
        <v>3115</v>
      </c>
      <c r="E179" t="s">
        <v>3129</v>
      </c>
      <c r="F179" t="s">
        <v>2</v>
      </c>
      <c r="G179" t="s">
        <v>2</v>
      </c>
      <c r="H179" t="s">
        <v>1917</v>
      </c>
      <c r="I179" t="s">
        <v>1907</v>
      </c>
      <c r="J179" t="s">
        <v>3130</v>
      </c>
      <c r="K179" t="s">
        <v>3131</v>
      </c>
      <c r="L179" s="1" t="str">
        <f>HYPERLINK(RUB_Truth[[#This Row],[URL]])</f>
        <v>https://vvz.ruhr-uni-bochum.de/campus/all/unit.asp?gguid=0xE06A5BC83BD3404789A9E97CA561A7F7&amp;tguid=0x699D25992ED34B6E9889C1D506E44105&amp;lang=de</v>
      </c>
      <c r="M179" t="s">
        <v>2</v>
      </c>
      <c r="N179" t="s">
        <v>2</v>
      </c>
      <c r="O179" t="s">
        <v>2</v>
      </c>
      <c r="P179" t="s">
        <v>3132</v>
      </c>
      <c r="Q179" t="s">
        <v>2</v>
      </c>
      <c r="R179" t="s">
        <v>2</v>
      </c>
      <c r="S179" t="s">
        <v>0</v>
      </c>
      <c r="T179" t="b">
        <f>OR(ISNUMBER(SEARCH("Klinik",RUB_Truth[[#This Row],[Position1]])),ISNUMBER(SEARCH("arzt",RUB_Truth[[#This Row],[Position2]])),ISNUMBER(SEARCH("ärzt",RUB_Truth[[#This Row],[Position2]])))</f>
        <v>0</v>
      </c>
      <c r="U179" t="b">
        <f>OR(ISNUMBER(SEARCH("Verwaltungsange",RUB_Truth[[#This Row],[Position1]])),ISNUMBER(SEARCH("Verw.-Angestellt",RUB_Truth[[#This Row],[Position1]])))</f>
        <v>0</v>
      </c>
      <c r="V179">
        <f>IF(COUNTIF(RUB_Found[Name],RUB_Truth[[#This Row],[Name]])=0,0,1)</f>
        <v>0</v>
      </c>
      <c r="W179">
        <f>IF(OR(RUB_Truth[[#This Row],[inKlinik]],RUB_Truth[[#This Row],[Verwaltung]]),0,1)</f>
        <v>1</v>
      </c>
      <c r="X179">
        <f>IF(RUB_Truth[[#This Row],[zählt]],IF(ISBLANK(RUB_Truth[[#This Row],[dochGefundenGrund]]),RUB_Truth[[#This Row],[Gefunden]],1),"")</f>
        <v>0</v>
      </c>
      <c r="Y179">
        <f>IF(AND(RUB_Truth[[#This Row],[zähltAuto]],ISBLANK(RUB_Truth[[#This Row],[zähltNichtGrund]])),1,0)</f>
        <v>1</v>
      </c>
      <c r="AB179" t="s">
        <v>8277</v>
      </c>
      <c r="AC179" t="s">
        <v>8460</v>
      </c>
    </row>
    <row r="180" spans="1:29" x14ac:dyDescent="0.25">
      <c r="A180" t="s">
        <v>3133</v>
      </c>
      <c r="B180" t="s">
        <v>1903</v>
      </c>
      <c r="C180" t="s">
        <v>3134</v>
      </c>
      <c r="D180" t="s">
        <v>3115</v>
      </c>
      <c r="E180" t="s">
        <v>3135</v>
      </c>
      <c r="F180" t="s">
        <v>2</v>
      </c>
      <c r="G180" t="s">
        <v>2</v>
      </c>
      <c r="H180" t="s">
        <v>3136</v>
      </c>
      <c r="I180" t="s">
        <v>1956</v>
      </c>
      <c r="J180" t="s">
        <v>3137</v>
      </c>
      <c r="K180" t="s">
        <v>3138</v>
      </c>
      <c r="L180" s="1" t="str">
        <f>HYPERLINK(RUB_Truth[[#This Row],[URL]])</f>
        <v>https://vvz.ruhr-uni-bochum.de/campus/all/unit.asp?gguid=0x46E967884A3213478446C34D3FDF1333&amp;tguid=0x699D25992ED34B6E9889C1D506E44105&amp;lang=de</v>
      </c>
      <c r="M180" t="s">
        <v>3139</v>
      </c>
      <c r="N180" t="s">
        <v>3140</v>
      </c>
      <c r="O180" t="s">
        <v>2</v>
      </c>
      <c r="P180" t="s">
        <v>3141</v>
      </c>
      <c r="Q180" t="s">
        <v>2</v>
      </c>
      <c r="R180" t="s">
        <v>3142</v>
      </c>
      <c r="S180" t="s">
        <v>3134</v>
      </c>
      <c r="T180" t="b">
        <f>OR(ISNUMBER(SEARCH("Klinik",RUB_Truth[[#This Row],[Position1]])),ISNUMBER(SEARCH("arzt",RUB_Truth[[#This Row],[Position2]])),ISNUMBER(SEARCH("ärzt",RUB_Truth[[#This Row],[Position2]])))</f>
        <v>0</v>
      </c>
      <c r="U180" t="b">
        <f>OR(ISNUMBER(SEARCH("Verwaltungsange",RUB_Truth[[#This Row],[Position1]])),ISNUMBER(SEARCH("Verw.-Angestellt",RUB_Truth[[#This Row],[Position1]])))</f>
        <v>1</v>
      </c>
      <c r="V180">
        <f>IF(COUNTIF(RUB_Found[Name],RUB_Truth[[#This Row],[Name]])=0,0,1)</f>
        <v>0</v>
      </c>
      <c r="W180">
        <f>IF(OR(RUB_Truth[[#This Row],[inKlinik]],RUB_Truth[[#This Row],[Verwaltung]]),0,1)</f>
        <v>0</v>
      </c>
      <c r="X180" t="str">
        <f>IF(RUB_Truth[[#This Row],[zählt]],IF(ISBLANK(RUB_Truth[[#This Row],[dochGefundenGrund]]),RUB_Truth[[#This Row],[Gefunden]],1),"")</f>
        <v/>
      </c>
      <c r="Y180">
        <f>IF(AND(RUB_Truth[[#This Row],[zähltAuto]],ISBLANK(RUB_Truth[[#This Row],[zähltNichtGrund]])),1,0)</f>
        <v>0</v>
      </c>
    </row>
    <row r="181" spans="1:29" x14ac:dyDescent="0.25">
      <c r="A181" t="s">
        <v>3143</v>
      </c>
      <c r="B181" t="s">
        <v>1903</v>
      </c>
      <c r="C181" t="s">
        <v>513</v>
      </c>
      <c r="D181" t="s">
        <v>3115</v>
      </c>
      <c r="E181" t="s">
        <v>3144</v>
      </c>
      <c r="F181" t="s">
        <v>2</v>
      </c>
      <c r="G181" t="s">
        <v>2</v>
      </c>
      <c r="H181" t="s">
        <v>1917</v>
      </c>
      <c r="I181" t="s">
        <v>1907</v>
      </c>
      <c r="J181" t="s">
        <v>3145</v>
      </c>
      <c r="K181" t="s">
        <v>3146</v>
      </c>
      <c r="L181" s="1" t="str">
        <f>HYPERLINK(RUB_Truth[[#This Row],[URL]])</f>
        <v>https://vvz.ruhr-uni-bochum.de/campus/all/unit.asp?gguid=0xE19805CAA672CA4281CC498B3632D8D9&amp;tguid=0x699D25992ED34B6E9889C1D506E44105&amp;lang=de</v>
      </c>
      <c r="M181" t="s">
        <v>2575</v>
      </c>
      <c r="N181" t="s">
        <v>3147</v>
      </c>
      <c r="O181" t="s">
        <v>3148</v>
      </c>
      <c r="P181" t="s">
        <v>3149</v>
      </c>
      <c r="Q181" t="s">
        <v>2</v>
      </c>
      <c r="R181" t="s">
        <v>2</v>
      </c>
      <c r="S181" t="s">
        <v>513</v>
      </c>
      <c r="T181" t="b">
        <f>OR(ISNUMBER(SEARCH("Klinik",RUB_Truth[[#This Row],[Position1]])),ISNUMBER(SEARCH("arzt",RUB_Truth[[#This Row],[Position2]])),ISNUMBER(SEARCH("ärzt",RUB_Truth[[#This Row],[Position2]])))</f>
        <v>1</v>
      </c>
      <c r="U181" t="b">
        <f>OR(ISNUMBER(SEARCH("Verwaltungsange",RUB_Truth[[#This Row],[Position1]])),ISNUMBER(SEARCH("Verw.-Angestellt",RUB_Truth[[#This Row],[Position1]])))</f>
        <v>0</v>
      </c>
      <c r="V181">
        <f>IF(COUNTIF(RUB_Found[Name],RUB_Truth[[#This Row],[Name]])=0,0,1)</f>
        <v>0</v>
      </c>
      <c r="W181">
        <f>IF(OR(RUB_Truth[[#This Row],[inKlinik]],RUB_Truth[[#This Row],[Verwaltung]]),0,1)</f>
        <v>0</v>
      </c>
      <c r="X181" t="str">
        <f>IF(RUB_Truth[[#This Row],[zählt]],IF(ISBLANK(RUB_Truth[[#This Row],[dochGefundenGrund]]),RUB_Truth[[#This Row],[Gefunden]],1),"")</f>
        <v/>
      </c>
      <c r="Y181">
        <f>IF(AND(RUB_Truth[[#This Row],[zähltAuto]],ISBLANK(RUB_Truth[[#This Row],[zähltNichtGrund]])),1,0)</f>
        <v>0</v>
      </c>
    </row>
    <row r="182" spans="1:29" x14ac:dyDescent="0.25">
      <c r="A182" t="s">
        <v>977</v>
      </c>
      <c r="B182" t="s">
        <v>1903</v>
      </c>
      <c r="C182" t="s">
        <v>2</v>
      </c>
      <c r="D182" t="s">
        <v>3115</v>
      </c>
      <c r="E182" t="s">
        <v>3150</v>
      </c>
      <c r="F182" t="s">
        <v>2</v>
      </c>
      <c r="G182" t="s">
        <v>2</v>
      </c>
      <c r="H182" t="s">
        <v>1945</v>
      </c>
      <c r="I182" t="s">
        <v>1907</v>
      </c>
      <c r="J182" t="s">
        <v>3075</v>
      </c>
      <c r="K182" t="s">
        <v>3076</v>
      </c>
      <c r="L182" s="1" t="str">
        <f>HYPERLINK(RUB_Truth[[#This Row],[URL]])</f>
        <v>https://vvz.ruhr-uni-bochum.de/campus/all/unit.asp?gguid=0x5EEE9AE3E355B346AC17FE564932CE4D&amp;tguid=0x699D25992ED34B6E9889C1D506E44105&amp;lang=de</v>
      </c>
      <c r="M182" t="s">
        <v>1948</v>
      </c>
      <c r="N182" t="s">
        <v>3151</v>
      </c>
      <c r="O182" t="s">
        <v>2</v>
      </c>
      <c r="P182" t="s">
        <v>3152</v>
      </c>
      <c r="Q182" t="s">
        <v>2</v>
      </c>
      <c r="R182" t="s">
        <v>3153</v>
      </c>
      <c r="S182" t="s">
        <v>2</v>
      </c>
      <c r="T182" t="b">
        <f>OR(ISNUMBER(SEARCH("Klinik",RUB_Truth[[#This Row],[Position1]])),ISNUMBER(SEARCH("arzt",RUB_Truth[[#This Row],[Position2]])),ISNUMBER(SEARCH("ärzt",RUB_Truth[[#This Row],[Position2]])))</f>
        <v>0</v>
      </c>
      <c r="U182" t="b">
        <f>OR(ISNUMBER(SEARCH("Verwaltungsange",RUB_Truth[[#This Row],[Position1]])),ISNUMBER(SEARCH("Verw.-Angestellt",RUB_Truth[[#This Row],[Position1]])))</f>
        <v>0</v>
      </c>
      <c r="V182">
        <f>IF(COUNTIF(RUB_Found[Name],RUB_Truth[[#This Row],[Name]])=0,0,1)</f>
        <v>1</v>
      </c>
      <c r="W182">
        <f>IF(OR(RUB_Truth[[#This Row],[inKlinik]],RUB_Truth[[#This Row],[Verwaltung]]),0,1)</f>
        <v>1</v>
      </c>
      <c r="X182">
        <f>IF(RUB_Truth[[#This Row],[zählt]],IF(ISBLANK(RUB_Truth[[#This Row],[dochGefundenGrund]]),RUB_Truth[[#This Row],[Gefunden]],1),"")</f>
        <v>1</v>
      </c>
      <c r="Y182">
        <f>IF(AND(RUB_Truth[[#This Row],[zähltAuto]],ISBLANK(RUB_Truth[[#This Row],[zähltNichtGrund]])),1,0)</f>
        <v>1</v>
      </c>
    </row>
    <row r="183" spans="1:29" x14ac:dyDescent="0.25">
      <c r="A183" t="s">
        <v>986</v>
      </c>
      <c r="B183" t="s">
        <v>1903</v>
      </c>
      <c r="C183" t="s">
        <v>0</v>
      </c>
      <c r="D183" t="s">
        <v>3115</v>
      </c>
      <c r="E183" t="s">
        <v>3154</v>
      </c>
      <c r="F183" t="s">
        <v>2</v>
      </c>
      <c r="G183" t="s">
        <v>2</v>
      </c>
      <c r="H183" t="s">
        <v>1906</v>
      </c>
      <c r="I183" t="s">
        <v>1907</v>
      </c>
      <c r="J183" t="s">
        <v>3155</v>
      </c>
      <c r="K183" t="s">
        <v>3156</v>
      </c>
      <c r="L183" s="1" t="str">
        <f>HYPERLINK(RUB_Truth[[#This Row],[URL]])</f>
        <v>https://vvz.ruhr-uni-bochum.de/campus/all/unit.asp?gguid=0x488E91BE99355C4885D2CBDDA7D5CC4B&amp;tguid=0x699D25992ED34B6E9889C1D506E44105&amp;lang=de</v>
      </c>
      <c r="M183" t="s">
        <v>2</v>
      </c>
      <c r="N183" t="s">
        <v>3157</v>
      </c>
      <c r="O183" t="s">
        <v>3158</v>
      </c>
      <c r="P183" t="s">
        <v>3159</v>
      </c>
      <c r="Q183" t="s">
        <v>2</v>
      </c>
      <c r="R183" t="s">
        <v>3160</v>
      </c>
      <c r="S183" t="s">
        <v>0</v>
      </c>
      <c r="T183" t="b">
        <f>OR(ISNUMBER(SEARCH("Klinik",RUB_Truth[[#This Row],[Position1]])),ISNUMBER(SEARCH("arzt",RUB_Truth[[#This Row],[Position2]])),ISNUMBER(SEARCH("ärzt",RUB_Truth[[#This Row],[Position2]])))</f>
        <v>0</v>
      </c>
      <c r="U183" t="b">
        <f>OR(ISNUMBER(SEARCH("Verwaltungsange",RUB_Truth[[#This Row],[Position1]])),ISNUMBER(SEARCH("Verw.-Angestellt",RUB_Truth[[#This Row],[Position1]])))</f>
        <v>0</v>
      </c>
      <c r="V183">
        <f>IF(COUNTIF(RUB_Found[Name],RUB_Truth[[#This Row],[Name]])=0,0,1)</f>
        <v>1</v>
      </c>
      <c r="W183">
        <f>IF(OR(RUB_Truth[[#This Row],[inKlinik]],RUB_Truth[[#This Row],[Verwaltung]]),0,1)</f>
        <v>1</v>
      </c>
      <c r="X183">
        <f>IF(RUB_Truth[[#This Row],[zählt]],IF(ISBLANK(RUB_Truth[[#This Row],[dochGefundenGrund]]),RUB_Truth[[#This Row],[Gefunden]],1),"")</f>
        <v>1</v>
      </c>
      <c r="Y183">
        <f>IF(AND(RUB_Truth[[#This Row],[zähltAuto]],ISBLANK(RUB_Truth[[#This Row],[zähltNichtGrund]])),1,0)</f>
        <v>1</v>
      </c>
    </row>
    <row r="184" spans="1:29" x14ac:dyDescent="0.25">
      <c r="A184" t="s">
        <v>3161</v>
      </c>
      <c r="B184" t="s">
        <v>2045</v>
      </c>
      <c r="C184" t="s">
        <v>2</v>
      </c>
      <c r="D184" t="s">
        <v>3162</v>
      </c>
      <c r="E184" t="s">
        <v>3163</v>
      </c>
      <c r="F184" t="s">
        <v>2</v>
      </c>
      <c r="G184" t="s">
        <v>2</v>
      </c>
      <c r="H184" t="s">
        <v>2093</v>
      </c>
      <c r="I184" t="s">
        <v>1907</v>
      </c>
      <c r="J184" t="s">
        <v>3164</v>
      </c>
      <c r="K184" t="s">
        <v>3165</v>
      </c>
      <c r="L184" s="1" t="str">
        <f>HYPERLINK(RUB_Truth[[#This Row],[URL]])</f>
        <v>https://vvz.ruhr-uni-bochum.de/campus/all/unit.asp?gguid=0xB064B1FDF94C014DAAE4B25528D86132&amp;tguid=0x699D25992ED34B6E9889C1D506E44105&amp;lang=de</v>
      </c>
      <c r="M184" t="s">
        <v>2093</v>
      </c>
      <c r="N184" t="s">
        <v>3166</v>
      </c>
      <c r="O184" t="s">
        <v>2</v>
      </c>
      <c r="P184" t="s">
        <v>3167</v>
      </c>
      <c r="Q184" t="s">
        <v>2</v>
      </c>
      <c r="R184" t="s">
        <v>3168</v>
      </c>
      <c r="S184" t="s">
        <v>2</v>
      </c>
      <c r="T184" t="b">
        <f>OR(ISNUMBER(SEARCH("Klinik",RUB_Truth[[#This Row],[Position1]])),ISNUMBER(SEARCH("arzt",RUB_Truth[[#This Row],[Position2]])),ISNUMBER(SEARCH("ärzt",RUB_Truth[[#This Row],[Position2]])))</f>
        <v>0</v>
      </c>
      <c r="U184" t="b">
        <f>OR(ISNUMBER(SEARCH("Verwaltungsange",RUB_Truth[[#This Row],[Position1]])),ISNUMBER(SEARCH("Verw.-Angestellt",RUB_Truth[[#This Row],[Position1]])))</f>
        <v>0</v>
      </c>
      <c r="V184">
        <f>IF(COUNTIF(RUB_Found[Name],RUB_Truth[[#This Row],[Name]])=0,0,1)</f>
        <v>0</v>
      </c>
      <c r="W184">
        <f>IF(OR(RUB_Truth[[#This Row],[inKlinik]],RUB_Truth[[#This Row],[Verwaltung]]),0,1)</f>
        <v>1</v>
      </c>
      <c r="X184" t="str">
        <f>IF(RUB_Truth[[#This Row],[zählt]],IF(ISBLANK(RUB_Truth[[#This Row],[dochGefundenGrund]]),RUB_Truth[[#This Row],[Gefunden]],1),"")</f>
        <v/>
      </c>
      <c r="Y184">
        <f>IF(AND(RUB_Truth[[#This Row],[zähltAuto]],ISBLANK(RUB_Truth[[#This Row],[zähltNichtGrund]])),1,0)</f>
        <v>0</v>
      </c>
      <c r="Z184" t="s">
        <v>8274</v>
      </c>
    </row>
    <row r="185" spans="1:29" x14ac:dyDescent="0.25">
      <c r="A185" t="s">
        <v>3169</v>
      </c>
      <c r="B185" t="s">
        <v>2045</v>
      </c>
      <c r="C185" t="s">
        <v>3170</v>
      </c>
      <c r="D185" t="s">
        <v>3171</v>
      </c>
      <c r="E185" t="s">
        <v>3172</v>
      </c>
      <c r="F185" t="s">
        <v>2</v>
      </c>
      <c r="G185" t="s">
        <v>2</v>
      </c>
      <c r="H185" t="s">
        <v>2093</v>
      </c>
      <c r="I185" t="s">
        <v>1907</v>
      </c>
      <c r="J185" t="s">
        <v>3155</v>
      </c>
      <c r="K185" t="s">
        <v>3156</v>
      </c>
      <c r="L185" s="1" t="str">
        <f>HYPERLINK(RUB_Truth[[#This Row],[URL]])</f>
        <v>https://vvz.ruhr-uni-bochum.de/campus/all/unit.asp?gguid=0x488E91BE99355C4885D2CBDDA7D5CC4B&amp;tguid=0x699D25992ED34B6E9889C1D506E44105&amp;lang=de</v>
      </c>
      <c r="M185" t="s">
        <v>2093</v>
      </c>
      <c r="N185" t="s">
        <v>3173</v>
      </c>
      <c r="O185" t="s">
        <v>2</v>
      </c>
      <c r="P185" t="s">
        <v>3174</v>
      </c>
      <c r="Q185" t="s">
        <v>2</v>
      </c>
      <c r="R185" t="s">
        <v>3175</v>
      </c>
      <c r="S185" t="s">
        <v>3170</v>
      </c>
      <c r="T185" t="b">
        <f>OR(ISNUMBER(SEARCH("Klinik",RUB_Truth[[#This Row],[Position1]])),ISNUMBER(SEARCH("arzt",RUB_Truth[[#This Row],[Position2]])),ISNUMBER(SEARCH("ärzt",RUB_Truth[[#This Row],[Position2]])))</f>
        <v>0</v>
      </c>
      <c r="U185" t="b">
        <f>OR(ISNUMBER(SEARCH("Verwaltungsange",RUB_Truth[[#This Row],[Position1]])),ISNUMBER(SEARCH("Verw.-Angestellt",RUB_Truth[[#This Row],[Position1]])))</f>
        <v>0</v>
      </c>
      <c r="V185">
        <f>IF(COUNTIF(RUB_Found[Name],RUB_Truth[[#This Row],[Name]])=0,0,1)</f>
        <v>0</v>
      </c>
      <c r="W185">
        <f>IF(OR(RUB_Truth[[#This Row],[inKlinik]],RUB_Truth[[#This Row],[Verwaltung]]),0,1)</f>
        <v>1</v>
      </c>
      <c r="X185" t="str">
        <f>IF(RUB_Truth[[#This Row],[zählt]],IF(ISBLANK(RUB_Truth[[#This Row],[dochGefundenGrund]]),RUB_Truth[[#This Row],[Gefunden]],1),"")</f>
        <v/>
      </c>
      <c r="Y185">
        <f>IF(AND(RUB_Truth[[#This Row],[zähltAuto]],ISBLANK(RUB_Truth[[#This Row],[zähltNichtGrund]])),1,0)</f>
        <v>0</v>
      </c>
      <c r="Z185" t="s">
        <v>6508</v>
      </c>
      <c r="AC185" t="s">
        <v>8461</v>
      </c>
    </row>
    <row r="186" spans="1:29" x14ac:dyDescent="0.25">
      <c r="A186" t="s">
        <v>1022</v>
      </c>
      <c r="B186" t="s">
        <v>2045</v>
      </c>
      <c r="C186" t="s">
        <v>1674</v>
      </c>
      <c r="D186" t="s">
        <v>3171</v>
      </c>
      <c r="E186" t="s">
        <v>3176</v>
      </c>
      <c r="F186" t="s">
        <v>2</v>
      </c>
      <c r="G186" t="s">
        <v>2</v>
      </c>
      <c r="H186" t="s">
        <v>2</v>
      </c>
      <c r="I186" t="s">
        <v>1907</v>
      </c>
      <c r="J186" t="s">
        <v>3177</v>
      </c>
      <c r="K186" t="s">
        <v>3178</v>
      </c>
      <c r="L186" s="1" t="str">
        <f>HYPERLINK(RUB_Truth[[#This Row],[URL]])</f>
        <v>https://vvz.ruhr-uni-bochum.de/campus/all/unit.asp?gguid=0xFA331C9E3C5D814E88F3D2263F0B3115&amp;tguid=0x699D25992ED34B6E9889C1D506E44105&amp;lang=de</v>
      </c>
      <c r="M186" t="s">
        <v>2</v>
      </c>
      <c r="N186" t="s">
        <v>2</v>
      </c>
      <c r="O186" t="s">
        <v>2</v>
      </c>
      <c r="P186" t="s">
        <v>3179</v>
      </c>
      <c r="Q186" t="s">
        <v>2</v>
      </c>
      <c r="R186" t="s">
        <v>2</v>
      </c>
      <c r="S186" t="s">
        <v>1674</v>
      </c>
      <c r="T186" t="b">
        <f>OR(ISNUMBER(SEARCH("Klinik",RUB_Truth[[#This Row],[Position1]])),ISNUMBER(SEARCH("arzt",RUB_Truth[[#This Row],[Position2]])),ISNUMBER(SEARCH("ärzt",RUB_Truth[[#This Row],[Position2]])))</f>
        <v>0</v>
      </c>
      <c r="U186" t="b">
        <f>OR(ISNUMBER(SEARCH("Verwaltungsange",RUB_Truth[[#This Row],[Position1]])),ISNUMBER(SEARCH("Verw.-Angestellt",RUB_Truth[[#This Row],[Position1]])))</f>
        <v>0</v>
      </c>
      <c r="V186">
        <f>IF(COUNTIF(RUB_Found[Name],RUB_Truth[[#This Row],[Name]])=0,0,1)</f>
        <v>1</v>
      </c>
      <c r="W186">
        <f>IF(OR(RUB_Truth[[#This Row],[inKlinik]],RUB_Truth[[#This Row],[Verwaltung]]),0,1)</f>
        <v>1</v>
      </c>
      <c r="X186">
        <f>IF(RUB_Truth[[#This Row],[zählt]],IF(ISBLANK(RUB_Truth[[#This Row],[dochGefundenGrund]]),RUB_Truth[[#This Row],[Gefunden]],1),"")</f>
        <v>1</v>
      </c>
      <c r="Y186">
        <f>IF(AND(RUB_Truth[[#This Row],[zähltAuto]],ISBLANK(RUB_Truth[[#This Row],[zähltNichtGrund]])),1,0)</f>
        <v>1</v>
      </c>
    </row>
    <row r="187" spans="1:29" x14ac:dyDescent="0.25">
      <c r="A187" t="s">
        <v>3180</v>
      </c>
      <c r="B187" t="s">
        <v>2045</v>
      </c>
      <c r="C187" t="s">
        <v>2</v>
      </c>
      <c r="D187" t="s">
        <v>3171</v>
      </c>
      <c r="E187" t="s">
        <v>3181</v>
      </c>
      <c r="F187" t="s">
        <v>2</v>
      </c>
      <c r="G187" t="s">
        <v>2</v>
      </c>
      <c r="H187" t="s">
        <v>2423</v>
      </c>
      <c r="I187" t="s">
        <v>1907</v>
      </c>
      <c r="J187" t="s">
        <v>2267</v>
      </c>
      <c r="K187" t="s">
        <v>2268</v>
      </c>
      <c r="L187" s="1" t="str">
        <f>HYPERLINK(RUB_Truth[[#This Row],[URL]])</f>
        <v>https://vvz.ruhr-uni-bochum.de/campus/all/unit.asp?gguid=0xCC2D8778FE3A4A428C33D5A5C710B894&amp;tguid=0x699D25992ED34B6E9889C1D506E44105&amp;lang=de</v>
      </c>
      <c r="M187" t="s">
        <v>2423</v>
      </c>
      <c r="N187" t="s">
        <v>3182</v>
      </c>
      <c r="O187" t="s">
        <v>2</v>
      </c>
      <c r="P187" t="s">
        <v>3183</v>
      </c>
      <c r="Q187" t="s">
        <v>2</v>
      </c>
      <c r="R187" t="s">
        <v>3184</v>
      </c>
      <c r="S187" t="s">
        <v>2</v>
      </c>
      <c r="T187" t="b">
        <f>OR(ISNUMBER(SEARCH("Klinik",RUB_Truth[[#This Row],[Position1]])),ISNUMBER(SEARCH("arzt",RUB_Truth[[#This Row],[Position2]])),ISNUMBER(SEARCH("ärzt",RUB_Truth[[#This Row],[Position2]])))</f>
        <v>0</v>
      </c>
      <c r="U187" t="b">
        <f>OR(ISNUMBER(SEARCH("Verwaltungsange",RUB_Truth[[#This Row],[Position1]])),ISNUMBER(SEARCH("Verw.-Angestellt",RUB_Truth[[#This Row],[Position1]])))</f>
        <v>1</v>
      </c>
      <c r="V187">
        <f>IF(COUNTIF(RUB_Found[Name],RUB_Truth[[#This Row],[Name]])=0,0,1)</f>
        <v>0</v>
      </c>
      <c r="W187">
        <f>IF(OR(RUB_Truth[[#This Row],[inKlinik]],RUB_Truth[[#This Row],[Verwaltung]]),0,1)</f>
        <v>0</v>
      </c>
      <c r="X187" t="str">
        <f>IF(RUB_Truth[[#This Row],[zählt]],IF(ISBLANK(RUB_Truth[[#This Row],[dochGefundenGrund]]),RUB_Truth[[#This Row],[Gefunden]],1),"")</f>
        <v/>
      </c>
      <c r="Y187">
        <f>IF(AND(RUB_Truth[[#This Row],[zähltAuto]],ISBLANK(RUB_Truth[[#This Row],[zähltNichtGrund]])),1,0)</f>
        <v>0</v>
      </c>
    </row>
    <row r="188" spans="1:29" x14ac:dyDescent="0.25">
      <c r="A188" t="s">
        <v>3185</v>
      </c>
      <c r="B188" t="s">
        <v>2045</v>
      </c>
      <c r="C188" t="s">
        <v>2</v>
      </c>
      <c r="D188" t="s">
        <v>3171</v>
      </c>
      <c r="E188" t="s">
        <v>3186</v>
      </c>
      <c r="F188" t="s">
        <v>2</v>
      </c>
      <c r="G188" t="s">
        <v>2</v>
      </c>
      <c r="H188" t="s">
        <v>2093</v>
      </c>
      <c r="I188" t="s">
        <v>1907</v>
      </c>
      <c r="J188" t="s">
        <v>2022</v>
      </c>
      <c r="K188" t="s">
        <v>3022</v>
      </c>
      <c r="L188" s="1" t="str">
        <f>HYPERLINK(RUB_Truth[[#This Row],[URL]])</f>
        <v>https://vvz.ruhr-uni-bochum.de/campus/all/unit.asp?gguid=0x860C2562207E3747BB7970DC69D7FE75&amp;tguid=0x699D25992ED34B6E9889C1D506E44105&amp;lang=de</v>
      </c>
      <c r="M188" t="s">
        <v>3187</v>
      </c>
      <c r="N188" t="s">
        <v>2</v>
      </c>
      <c r="O188" t="s">
        <v>2</v>
      </c>
      <c r="P188" t="s">
        <v>3188</v>
      </c>
      <c r="Q188" t="s">
        <v>2</v>
      </c>
      <c r="R188" t="s">
        <v>3189</v>
      </c>
      <c r="S188" t="s">
        <v>2</v>
      </c>
      <c r="T188" t="b">
        <f>OR(ISNUMBER(SEARCH("Klinik",RUB_Truth[[#This Row],[Position1]])),ISNUMBER(SEARCH("arzt",RUB_Truth[[#This Row],[Position2]])),ISNUMBER(SEARCH("ärzt",RUB_Truth[[#This Row],[Position2]])))</f>
        <v>0</v>
      </c>
      <c r="U188" t="b">
        <f>OR(ISNUMBER(SEARCH("Verwaltungsange",RUB_Truth[[#This Row],[Position1]])),ISNUMBER(SEARCH("Verw.-Angestellt",RUB_Truth[[#This Row],[Position1]])))</f>
        <v>0</v>
      </c>
      <c r="V188">
        <f>IF(COUNTIF(RUB_Found[Name],RUB_Truth[[#This Row],[Name]])=0,0,1)</f>
        <v>0</v>
      </c>
      <c r="W188">
        <f>IF(OR(RUB_Truth[[#This Row],[inKlinik]],RUB_Truth[[#This Row],[Verwaltung]]),0,1)</f>
        <v>1</v>
      </c>
      <c r="X188" t="str">
        <f>IF(RUB_Truth[[#This Row],[zählt]],IF(ISBLANK(RUB_Truth[[#This Row],[dochGefundenGrund]]),RUB_Truth[[#This Row],[Gefunden]],1),"")</f>
        <v/>
      </c>
      <c r="Y188">
        <f>IF(AND(RUB_Truth[[#This Row],[zähltAuto]],ISBLANK(RUB_Truth[[#This Row],[zähltNichtGrund]])),1,0)</f>
        <v>0</v>
      </c>
      <c r="Z188" t="s">
        <v>6508</v>
      </c>
      <c r="AB188" t="s">
        <v>8421</v>
      </c>
      <c r="AC188" t="s">
        <v>8462</v>
      </c>
    </row>
    <row r="189" spans="1:29" x14ac:dyDescent="0.25">
      <c r="A189" t="s">
        <v>3190</v>
      </c>
      <c r="B189" t="s">
        <v>2045</v>
      </c>
      <c r="C189" t="s">
        <v>0</v>
      </c>
      <c r="D189" t="s">
        <v>3191</v>
      </c>
      <c r="E189" t="s">
        <v>3192</v>
      </c>
      <c r="F189" t="s">
        <v>2</v>
      </c>
      <c r="G189" t="s">
        <v>2</v>
      </c>
      <c r="H189" t="s">
        <v>2093</v>
      </c>
      <c r="I189" t="s">
        <v>1907</v>
      </c>
      <c r="J189" t="s">
        <v>3193</v>
      </c>
      <c r="K189" t="s">
        <v>3194</v>
      </c>
      <c r="L189" s="1" t="str">
        <f>HYPERLINK(RUB_Truth[[#This Row],[URL]])</f>
        <v>https://vvz.ruhr-uni-bochum.de/campus/all/unit.asp?gguid=0x749F24E53722024FAC4CB5B3F3B9E765&amp;tguid=0x699D25992ED34B6E9889C1D506E44105&amp;lang=de</v>
      </c>
      <c r="M189" t="s">
        <v>2</v>
      </c>
      <c r="N189" t="s">
        <v>3195</v>
      </c>
      <c r="O189" t="s">
        <v>2</v>
      </c>
      <c r="P189" t="s">
        <v>3196</v>
      </c>
      <c r="Q189" t="s">
        <v>2</v>
      </c>
      <c r="R189" t="s">
        <v>3197</v>
      </c>
      <c r="S189" t="s">
        <v>0</v>
      </c>
      <c r="T189" t="b">
        <f>OR(ISNUMBER(SEARCH("Klinik",RUB_Truth[[#This Row],[Position1]])),ISNUMBER(SEARCH("arzt",RUB_Truth[[#This Row],[Position2]])),ISNUMBER(SEARCH("ärzt",RUB_Truth[[#This Row],[Position2]])))</f>
        <v>0</v>
      </c>
      <c r="U189" t="b">
        <f>OR(ISNUMBER(SEARCH("Verwaltungsange",RUB_Truth[[#This Row],[Position1]])),ISNUMBER(SEARCH("Verw.-Angestellt",RUB_Truth[[#This Row],[Position1]])))</f>
        <v>0</v>
      </c>
      <c r="V189">
        <f>IF(COUNTIF(RUB_Found[Name],RUB_Truth[[#This Row],[Name]])=0,0,1)</f>
        <v>0</v>
      </c>
      <c r="W189">
        <f>IF(OR(RUB_Truth[[#This Row],[inKlinik]],RUB_Truth[[#This Row],[Verwaltung]]),0,1)</f>
        <v>1</v>
      </c>
      <c r="X189" t="str">
        <f>IF(RUB_Truth[[#This Row],[zählt]],IF(ISBLANK(RUB_Truth[[#This Row],[dochGefundenGrund]]),RUB_Truth[[#This Row],[Gefunden]],1),"")</f>
        <v/>
      </c>
      <c r="Y189">
        <f>IF(AND(RUB_Truth[[#This Row],[zähltAuto]],ISBLANK(RUB_Truth[[#This Row],[zähltNichtGrund]])),1,0)</f>
        <v>0</v>
      </c>
      <c r="Z189" t="s">
        <v>8274</v>
      </c>
    </row>
    <row r="190" spans="1:29" x14ac:dyDescent="0.25">
      <c r="A190" t="s">
        <v>3198</v>
      </c>
      <c r="B190" t="s">
        <v>2045</v>
      </c>
      <c r="C190" t="s">
        <v>2</v>
      </c>
      <c r="D190" t="s">
        <v>3191</v>
      </c>
      <c r="E190" t="s">
        <v>3199</v>
      </c>
      <c r="F190" t="s">
        <v>2</v>
      </c>
      <c r="G190" t="s">
        <v>2</v>
      </c>
      <c r="H190" t="s">
        <v>2</v>
      </c>
      <c r="I190" t="s">
        <v>1907</v>
      </c>
      <c r="J190" t="s">
        <v>3200</v>
      </c>
      <c r="K190" t="s">
        <v>3201</v>
      </c>
      <c r="L190" s="1" t="str">
        <f>HYPERLINK(RUB_Truth[[#This Row],[URL]])</f>
        <v>https://vvz.ruhr-uni-bochum.de/campus/all/unit.asp?gguid=0x7686579A7E9B6746B718074E4FC8C00B&amp;tguid=0x699D25992ED34B6E9889C1D506E44105&amp;lang=de</v>
      </c>
      <c r="M190" t="s">
        <v>2</v>
      </c>
      <c r="N190" t="s">
        <v>2</v>
      </c>
      <c r="O190" t="s">
        <v>2</v>
      </c>
      <c r="P190" t="s">
        <v>3202</v>
      </c>
      <c r="Q190" t="s">
        <v>2</v>
      </c>
      <c r="R190" t="s">
        <v>2</v>
      </c>
      <c r="S190" t="s">
        <v>2</v>
      </c>
      <c r="T190" t="b">
        <f>OR(ISNUMBER(SEARCH("Klinik",RUB_Truth[[#This Row],[Position1]])),ISNUMBER(SEARCH("arzt",RUB_Truth[[#This Row],[Position2]])),ISNUMBER(SEARCH("ärzt",RUB_Truth[[#This Row],[Position2]])))</f>
        <v>0</v>
      </c>
      <c r="U190" t="b">
        <f>OR(ISNUMBER(SEARCH("Verwaltungsange",RUB_Truth[[#This Row],[Position1]])),ISNUMBER(SEARCH("Verw.-Angestellt",RUB_Truth[[#This Row],[Position1]])))</f>
        <v>0</v>
      </c>
      <c r="V190">
        <f>IF(COUNTIF(RUB_Found[Name],RUB_Truth[[#This Row],[Name]])=0,0,1)</f>
        <v>0</v>
      </c>
      <c r="W190">
        <f>IF(OR(RUB_Truth[[#This Row],[inKlinik]],RUB_Truth[[#This Row],[Verwaltung]]),0,1)</f>
        <v>1</v>
      </c>
      <c r="X190">
        <f>IF(RUB_Truth[[#This Row],[zählt]],IF(ISBLANK(RUB_Truth[[#This Row],[dochGefundenGrund]]),RUB_Truth[[#This Row],[Gefunden]],1),"")</f>
        <v>0</v>
      </c>
      <c r="Y190">
        <f>IF(AND(RUB_Truth[[#This Row],[zähltAuto]],ISBLANK(RUB_Truth[[#This Row],[zähltNichtGrund]])),1,0)</f>
        <v>1</v>
      </c>
      <c r="AB190" t="s">
        <v>8409</v>
      </c>
      <c r="AC190" t="s">
        <v>8463</v>
      </c>
    </row>
    <row r="191" spans="1:29" x14ac:dyDescent="0.25">
      <c r="A191" t="s">
        <v>3203</v>
      </c>
      <c r="B191" t="s">
        <v>2045</v>
      </c>
      <c r="C191" t="s">
        <v>2</v>
      </c>
      <c r="D191" t="s">
        <v>3191</v>
      </c>
      <c r="E191" t="s">
        <v>3204</v>
      </c>
      <c r="F191" t="s">
        <v>2</v>
      </c>
      <c r="G191" t="s">
        <v>2</v>
      </c>
      <c r="H191" t="s">
        <v>2423</v>
      </c>
      <c r="I191" t="s">
        <v>1956</v>
      </c>
      <c r="J191" t="s">
        <v>3205</v>
      </c>
      <c r="K191" t="s">
        <v>3206</v>
      </c>
      <c r="L191" s="1" t="str">
        <f>HYPERLINK(RUB_Truth[[#This Row],[URL]])</f>
        <v>https://vvz.ruhr-uni-bochum.de/campus/all/unit.asp?gguid=0x25EBC23603612E4C81D5D65535E419EA&amp;tguid=0x699D25992ED34B6E9889C1D506E44105&amp;lang=de</v>
      </c>
      <c r="M191" t="s">
        <v>2423</v>
      </c>
      <c r="N191" t="s">
        <v>3207</v>
      </c>
      <c r="O191" t="s">
        <v>3208</v>
      </c>
      <c r="P191" t="s">
        <v>3209</v>
      </c>
      <c r="Q191" t="s">
        <v>2</v>
      </c>
      <c r="R191" t="s">
        <v>2477</v>
      </c>
      <c r="S191" t="s">
        <v>2</v>
      </c>
      <c r="T191" t="b">
        <f>OR(ISNUMBER(SEARCH("Klinik",RUB_Truth[[#This Row],[Position1]])),ISNUMBER(SEARCH("arzt",RUB_Truth[[#This Row],[Position2]])),ISNUMBER(SEARCH("ärzt",RUB_Truth[[#This Row],[Position2]])))</f>
        <v>0</v>
      </c>
      <c r="U191" t="b">
        <f>OR(ISNUMBER(SEARCH("Verwaltungsange",RUB_Truth[[#This Row],[Position1]])),ISNUMBER(SEARCH("Verw.-Angestellt",RUB_Truth[[#This Row],[Position1]])))</f>
        <v>1</v>
      </c>
      <c r="V191">
        <f>IF(COUNTIF(RUB_Found[Name],RUB_Truth[[#This Row],[Name]])=0,0,1)</f>
        <v>0</v>
      </c>
      <c r="W191">
        <f>IF(OR(RUB_Truth[[#This Row],[inKlinik]],RUB_Truth[[#This Row],[Verwaltung]]),0,1)</f>
        <v>0</v>
      </c>
      <c r="X191" t="str">
        <f>IF(RUB_Truth[[#This Row],[zählt]],IF(ISBLANK(RUB_Truth[[#This Row],[dochGefundenGrund]]),RUB_Truth[[#This Row],[Gefunden]],1),"")</f>
        <v/>
      </c>
      <c r="Y191">
        <f>IF(AND(RUB_Truth[[#This Row],[zähltAuto]],ISBLANK(RUB_Truth[[#This Row],[zähltNichtGrund]])),1,0)</f>
        <v>0</v>
      </c>
    </row>
    <row r="192" spans="1:29" x14ac:dyDescent="0.25">
      <c r="A192" t="s">
        <v>3210</v>
      </c>
      <c r="B192" t="s">
        <v>2045</v>
      </c>
      <c r="C192" t="s">
        <v>2</v>
      </c>
      <c r="D192" t="s">
        <v>3191</v>
      </c>
      <c r="E192" t="s">
        <v>3211</v>
      </c>
      <c r="F192" t="s">
        <v>2</v>
      </c>
      <c r="G192" t="s">
        <v>2</v>
      </c>
      <c r="H192" t="s">
        <v>2223</v>
      </c>
      <c r="I192" t="s">
        <v>1956</v>
      </c>
      <c r="J192" t="s">
        <v>3212</v>
      </c>
      <c r="K192" t="s">
        <v>3213</v>
      </c>
      <c r="L192" s="1" t="str">
        <f>HYPERLINK(RUB_Truth[[#This Row],[URL]])</f>
        <v>https://vvz.ruhr-uni-bochum.de/campus/all/unit.asp?gguid=0x37784CC0AB23974CBB5BB5493AE7CC12&amp;tguid=0x699D25992ED34B6E9889C1D506E44105&amp;lang=de</v>
      </c>
      <c r="M192" t="s">
        <v>2223</v>
      </c>
      <c r="N192" t="s">
        <v>3214</v>
      </c>
      <c r="O192" t="s">
        <v>3215</v>
      </c>
      <c r="P192" t="s">
        <v>3216</v>
      </c>
      <c r="Q192" t="s">
        <v>3217</v>
      </c>
      <c r="R192" t="s">
        <v>3218</v>
      </c>
      <c r="S192" t="s">
        <v>2</v>
      </c>
      <c r="T192" t="b">
        <f>OR(ISNUMBER(SEARCH("Klinik",RUB_Truth[[#This Row],[Position1]])),ISNUMBER(SEARCH("arzt",RUB_Truth[[#This Row],[Position2]])),ISNUMBER(SEARCH("ärzt",RUB_Truth[[#This Row],[Position2]])))</f>
        <v>0</v>
      </c>
      <c r="U192" t="b">
        <f>OR(ISNUMBER(SEARCH("Verwaltungsange",RUB_Truth[[#This Row],[Position1]])),ISNUMBER(SEARCH("Verw.-Angestellt",RUB_Truth[[#This Row],[Position1]])))</f>
        <v>1</v>
      </c>
      <c r="V192">
        <f>IF(COUNTIF(RUB_Found[Name],RUB_Truth[[#This Row],[Name]])=0,0,1)</f>
        <v>0</v>
      </c>
      <c r="W192">
        <f>IF(OR(RUB_Truth[[#This Row],[inKlinik]],RUB_Truth[[#This Row],[Verwaltung]]),0,1)</f>
        <v>0</v>
      </c>
      <c r="X192" t="str">
        <f>IF(RUB_Truth[[#This Row],[zählt]],IF(ISBLANK(RUB_Truth[[#This Row],[dochGefundenGrund]]),RUB_Truth[[#This Row],[Gefunden]],1),"")</f>
        <v/>
      </c>
      <c r="Y192">
        <f>IF(AND(RUB_Truth[[#This Row],[zähltAuto]],ISBLANK(RUB_Truth[[#This Row],[zähltNichtGrund]])),1,0)</f>
        <v>0</v>
      </c>
    </row>
    <row r="193" spans="1:29" x14ac:dyDescent="0.25">
      <c r="A193" t="s">
        <v>3219</v>
      </c>
      <c r="B193" t="s">
        <v>2045</v>
      </c>
      <c r="C193" t="s">
        <v>2</v>
      </c>
      <c r="D193" t="s">
        <v>3191</v>
      </c>
      <c r="E193" t="s">
        <v>3220</v>
      </c>
      <c r="F193" t="s">
        <v>2</v>
      </c>
      <c r="G193" t="s">
        <v>2</v>
      </c>
      <c r="H193" t="s">
        <v>2423</v>
      </c>
      <c r="I193" t="s">
        <v>1956</v>
      </c>
      <c r="J193" t="s">
        <v>3221</v>
      </c>
      <c r="K193" t="s">
        <v>3222</v>
      </c>
      <c r="L193" s="1" t="str">
        <f>HYPERLINK(RUB_Truth[[#This Row],[URL]])</f>
        <v>https://vvz.ruhr-uni-bochum.de/campus/all/unit.asp?gguid=0xD6B1BC2529D16B43A70100DF5B9CB0F1&amp;tguid=0x699D25992ED34B6E9889C1D506E44105&amp;lang=de</v>
      </c>
      <c r="M193" t="s">
        <v>3223</v>
      </c>
      <c r="N193" t="s">
        <v>3224</v>
      </c>
      <c r="O193" t="s">
        <v>3225</v>
      </c>
      <c r="P193" t="s">
        <v>3226</v>
      </c>
      <c r="Q193" t="s">
        <v>2</v>
      </c>
      <c r="R193" t="s">
        <v>3227</v>
      </c>
      <c r="S193" t="s">
        <v>2</v>
      </c>
      <c r="T193" t="b">
        <f>OR(ISNUMBER(SEARCH("Klinik",RUB_Truth[[#This Row],[Position1]])),ISNUMBER(SEARCH("arzt",RUB_Truth[[#This Row],[Position2]])),ISNUMBER(SEARCH("ärzt",RUB_Truth[[#This Row],[Position2]])))</f>
        <v>0</v>
      </c>
      <c r="U193" t="b">
        <f>OR(ISNUMBER(SEARCH("Verwaltungsange",RUB_Truth[[#This Row],[Position1]])),ISNUMBER(SEARCH("Verw.-Angestellt",RUB_Truth[[#This Row],[Position1]])))</f>
        <v>1</v>
      </c>
      <c r="V193">
        <f>IF(COUNTIF(RUB_Found[Name],RUB_Truth[[#This Row],[Name]])=0,0,1)</f>
        <v>0</v>
      </c>
      <c r="W193">
        <f>IF(OR(RUB_Truth[[#This Row],[inKlinik]],RUB_Truth[[#This Row],[Verwaltung]]),0,1)</f>
        <v>0</v>
      </c>
      <c r="X193" t="str">
        <f>IF(RUB_Truth[[#This Row],[zählt]],IF(ISBLANK(RUB_Truth[[#This Row],[dochGefundenGrund]]),RUB_Truth[[#This Row],[Gefunden]],1),"")</f>
        <v/>
      </c>
      <c r="Y193">
        <f>IF(AND(RUB_Truth[[#This Row],[zähltAuto]],ISBLANK(RUB_Truth[[#This Row],[zähltNichtGrund]])),1,0)</f>
        <v>0</v>
      </c>
    </row>
    <row r="194" spans="1:29" x14ac:dyDescent="0.25">
      <c r="A194" t="s">
        <v>1049</v>
      </c>
      <c r="B194" t="s">
        <v>2</v>
      </c>
      <c r="C194" t="s">
        <v>2</v>
      </c>
      <c r="D194" t="s">
        <v>3191</v>
      </c>
      <c r="E194" t="s">
        <v>3228</v>
      </c>
      <c r="F194" t="s">
        <v>2</v>
      </c>
      <c r="G194" t="s">
        <v>2</v>
      </c>
      <c r="H194" t="s">
        <v>2281</v>
      </c>
      <c r="I194" t="s">
        <v>1907</v>
      </c>
      <c r="J194" t="s">
        <v>2973</v>
      </c>
      <c r="K194" t="s">
        <v>2974</v>
      </c>
      <c r="L194" s="1" t="str">
        <f>HYPERLINK(RUB_Truth[[#This Row],[URL]])</f>
        <v>https://vvz.ruhr-uni-bochum.de/campus/all/unit.asp?gguid=0xD831ACDC6B4D5B47AF623CFE025C493E&amp;tguid=0x699D25992ED34B6E9889C1D506E44105&amp;lang=de</v>
      </c>
      <c r="M194" t="s">
        <v>3229</v>
      </c>
      <c r="N194" t="s">
        <v>2</v>
      </c>
      <c r="O194" t="s">
        <v>2</v>
      </c>
      <c r="P194" t="s">
        <v>3230</v>
      </c>
      <c r="Q194" t="s">
        <v>2</v>
      </c>
      <c r="R194" t="s">
        <v>2977</v>
      </c>
      <c r="S194" t="s">
        <v>2</v>
      </c>
      <c r="T194" t="b">
        <f>OR(ISNUMBER(SEARCH("Klinik",RUB_Truth[[#This Row],[Position1]])),ISNUMBER(SEARCH("arzt",RUB_Truth[[#This Row],[Position2]])),ISNUMBER(SEARCH("ärzt",RUB_Truth[[#This Row],[Position2]])))</f>
        <v>0</v>
      </c>
      <c r="U194" t="b">
        <f>OR(ISNUMBER(SEARCH("Verwaltungsange",RUB_Truth[[#This Row],[Position1]])),ISNUMBER(SEARCH("Verw.-Angestellt",RUB_Truth[[#This Row],[Position1]])))</f>
        <v>0</v>
      </c>
      <c r="V194">
        <f>IF(COUNTIF(RUB_Found[Name],RUB_Truth[[#This Row],[Name]])=0,0,1)</f>
        <v>1</v>
      </c>
      <c r="W194">
        <f>IF(OR(RUB_Truth[[#This Row],[inKlinik]],RUB_Truth[[#This Row],[Verwaltung]]),0,1)</f>
        <v>1</v>
      </c>
      <c r="X194">
        <f>IF(RUB_Truth[[#This Row],[zählt]],IF(ISBLANK(RUB_Truth[[#This Row],[dochGefundenGrund]]),RUB_Truth[[#This Row],[Gefunden]],1),"")</f>
        <v>1</v>
      </c>
      <c r="Y194">
        <f>IF(AND(RUB_Truth[[#This Row],[zähltAuto]],ISBLANK(RUB_Truth[[#This Row],[zähltNichtGrund]])),1,0)</f>
        <v>1</v>
      </c>
    </row>
    <row r="195" spans="1:29" x14ac:dyDescent="0.25">
      <c r="A195" t="s">
        <v>3231</v>
      </c>
      <c r="B195" t="s">
        <v>2045</v>
      </c>
      <c r="C195" t="s">
        <v>513</v>
      </c>
      <c r="D195" t="s">
        <v>3232</v>
      </c>
      <c r="E195" t="s">
        <v>3233</v>
      </c>
      <c r="F195" t="s">
        <v>2</v>
      </c>
      <c r="G195" t="s">
        <v>2</v>
      </c>
      <c r="H195" t="s">
        <v>2133</v>
      </c>
      <c r="I195" t="s">
        <v>1907</v>
      </c>
      <c r="J195" t="s">
        <v>3234</v>
      </c>
      <c r="K195" t="s">
        <v>3235</v>
      </c>
      <c r="L195" s="1" t="str">
        <f>HYPERLINK(RUB_Truth[[#This Row],[URL]])</f>
        <v>https://vvz.ruhr-uni-bochum.de/campus/all/unit.asp?gguid=0xAEE298E46ED1484A97DCFBFCEE884C82&amp;tguid=0x699D25992ED34B6E9889C1D506E44105&amp;lang=de</v>
      </c>
      <c r="M195" t="s">
        <v>2659</v>
      </c>
      <c r="N195" t="s">
        <v>3236</v>
      </c>
      <c r="O195" t="s">
        <v>2</v>
      </c>
      <c r="P195" t="s">
        <v>3237</v>
      </c>
      <c r="Q195" t="s">
        <v>2</v>
      </c>
      <c r="R195" t="s">
        <v>2</v>
      </c>
      <c r="S195" t="s">
        <v>513</v>
      </c>
      <c r="T195" t="b">
        <f>OR(ISNUMBER(SEARCH("Klinik",RUB_Truth[[#This Row],[Position1]])),ISNUMBER(SEARCH("arzt",RUB_Truth[[#This Row],[Position2]])),ISNUMBER(SEARCH("arzt",RUB_Truth[[#This Row],[Position2]])))</f>
        <v>0</v>
      </c>
      <c r="U195" t="b">
        <f>OR(ISNUMBER(SEARCH("Verwaltungsange",RUB_Truth[[#This Row],[Position1]])),ISNUMBER(SEARCH("Verw.-Angestellt",RUB_Truth[[#This Row],[Position1]])))</f>
        <v>0</v>
      </c>
      <c r="V195">
        <f>IF(COUNTIF(RUB_Found[Name],RUB_Truth[[#This Row],[Name]])=0,0,1)</f>
        <v>0</v>
      </c>
      <c r="W195">
        <f>IF(OR(RUB_Truth[[#This Row],[inKlinik]],RUB_Truth[[#This Row],[Verwaltung]]),0,1)</f>
        <v>1</v>
      </c>
      <c r="X195" t="str">
        <f>IF(RUB_Truth[[#This Row],[zählt]],IF(ISBLANK(RUB_Truth[[#This Row],[dochGefundenGrund]]),RUB_Truth[[#This Row],[Gefunden]],1),"")</f>
        <v/>
      </c>
      <c r="Y195">
        <f>IF(AND(RUB_Truth[[#This Row],[zähltAuto]],ISBLANK(RUB_Truth[[#This Row],[zähltNichtGrund]])),1,0)</f>
        <v>0</v>
      </c>
      <c r="Z195" t="s">
        <v>8296</v>
      </c>
    </row>
    <row r="196" spans="1:29" x14ac:dyDescent="0.25">
      <c r="A196" t="s">
        <v>3238</v>
      </c>
      <c r="B196" t="s">
        <v>2045</v>
      </c>
      <c r="C196" t="s">
        <v>2</v>
      </c>
      <c r="D196" t="s">
        <v>3232</v>
      </c>
      <c r="E196" t="s">
        <v>3239</v>
      </c>
      <c r="F196" t="s">
        <v>2</v>
      </c>
      <c r="G196" t="s">
        <v>2</v>
      </c>
      <c r="H196" t="s">
        <v>2281</v>
      </c>
      <c r="I196" t="s">
        <v>1907</v>
      </c>
      <c r="J196" t="s">
        <v>3069</v>
      </c>
      <c r="K196" t="s">
        <v>3070</v>
      </c>
      <c r="L196" s="1" t="str">
        <f>HYPERLINK(RUB_Truth[[#This Row],[URL]])</f>
        <v>https://vvz.ruhr-uni-bochum.de/campus/all/unit.asp?gguid=0xADE2A16E6594B6429F71BA98EAC4D8B0&amp;tguid=0x699D25992ED34B6E9889C1D506E44105&amp;lang=de</v>
      </c>
      <c r="M196" t="s">
        <v>2281</v>
      </c>
      <c r="N196" t="s">
        <v>2</v>
      </c>
      <c r="O196" t="s">
        <v>2</v>
      </c>
      <c r="P196" t="s">
        <v>3240</v>
      </c>
      <c r="Q196" t="s">
        <v>2</v>
      </c>
      <c r="R196" t="s">
        <v>3241</v>
      </c>
      <c r="S196" t="s">
        <v>2</v>
      </c>
      <c r="T196" t="b">
        <f>OR(ISNUMBER(SEARCH("Klinik",RUB_Truth[[#This Row],[Position1]])),ISNUMBER(SEARCH("arzt",RUB_Truth[[#This Row],[Position2]])),ISNUMBER(SEARCH("ärzt",RUB_Truth[[#This Row],[Position2]])))</f>
        <v>0</v>
      </c>
      <c r="U196" t="b">
        <f>OR(ISNUMBER(SEARCH("Verwaltungsange",RUB_Truth[[#This Row],[Position1]])),ISNUMBER(SEARCH("Verw.-Angestellt",RUB_Truth[[#This Row],[Position1]])))</f>
        <v>0</v>
      </c>
      <c r="V196">
        <f>IF(COUNTIF(RUB_Found[Name],RUB_Truth[[#This Row],[Name]])=0,0,1)</f>
        <v>0</v>
      </c>
      <c r="W196">
        <f>IF(OR(RUB_Truth[[#This Row],[inKlinik]],RUB_Truth[[#This Row],[Verwaltung]]),0,1)</f>
        <v>1</v>
      </c>
      <c r="X196" t="str">
        <f>IF(RUB_Truth[[#This Row],[zählt]],IF(ISBLANK(RUB_Truth[[#This Row],[dochGefundenGrund]]),RUB_Truth[[#This Row],[Gefunden]],1),"")</f>
        <v/>
      </c>
      <c r="Y196">
        <f>IF(AND(RUB_Truth[[#This Row],[zähltAuto]],ISBLANK(RUB_Truth[[#This Row],[zähltNichtGrund]])),1,0)</f>
        <v>0</v>
      </c>
      <c r="Z196" t="s">
        <v>8274</v>
      </c>
    </row>
    <row r="197" spans="1:29" x14ac:dyDescent="0.25">
      <c r="A197" t="s">
        <v>3242</v>
      </c>
      <c r="B197" t="s">
        <v>1903</v>
      </c>
      <c r="C197" t="s">
        <v>0</v>
      </c>
      <c r="D197" t="s">
        <v>3243</v>
      </c>
      <c r="E197" t="s">
        <v>3244</v>
      </c>
      <c r="F197" t="s">
        <v>2</v>
      </c>
      <c r="G197" t="s">
        <v>2</v>
      </c>
      <c r="H197" t="s">
        <v>1945</v>
      </c>
      <c r="I197" t="s">
        <v>1907</v>
      </c>
      <c r="J197" t="s">
        <v>3245</v>
      </c>
      <c r="K197" t="s">
        <v>3246</v>
      </c>
      <c r="L197" s="1" t="str">
        <f>HYPERLINK(RUB_Truth[[#This Row],[URL]])</f>
        <v>https://vvz.ruhr-uni-bochum.de/campus/all/unit.asp?gguid=0x2E683849AAE842DE8A0F65970EFE8DB9&amp;tguid=0x699D25992ED34B6E9889C1D506E44105&amp;lang=de</v>
      </c>
      <c r="M197" t="s">
        <v>2</v>
      </c>
      <c r="N197" t="s">
        <v>3247</v>
      </c>
      <c r="O197" t="s">
        <v>2</v>
      </c>
      <c r="P197" t="s">
        <v>3248</v>
      </c>
      <c r="Q197" t="s">
        <v>2</v>
      </c>
      <c r="R197" t="s">
        <v>3249</v>
      </c>
      <c r="S197" t="s">
        <v>0</v>
      </c>
      <c r="T197" t="b">
        <f>OR(ISNUMBER(SEARCH("Klinik",RUB_Truth[[#This Row],[Position1]])),ISNUMBER(SEARCH("arzt",RUB_Truth[[#This Row],[Position2]])),ISNUMBER(SEARCH("ärzt",RUB_Truth[[#This Row],[Position2]])))</f>
        <v>0</v>
      </c>
      <c r="U197" t="b">
        <f>OR(ISNUMBER(SEARCH("Verwaltungsange",RUB_Truth[[#This Row],[Position1]])),ISNUMBER(SEARCH("Verw.-Angestellt",RUB_Truth[[#This Row],[Position1]])))</f>
        <v>0</v>
      </c>
      <c r="V197">
        <f>IF(COUNTIF(RUB_Found[Name],RUB_Truth[[#This Row],[Name]])=0,0,1)</f>
        <v>0</v>
      </c>
      <c r="W197">
        <f>IF(OR(RUB_Truth[[#This Row],[inKlinik]],RUB_Truth[[#This Row],[Verwaltung]]),0,1)</f>
        <v>1</v>
      </c>
      <c r="X197" t="str">
        <f>IF(RUB_Truth[[#This Row],[zählt]],IF(ISBLANK(RUB_Truth[[#This Row],[dochGefundenGrund]]),RUB_Truth[[#This Row],[Gefunden]],1),"")</f>
        <v/>
      </c>
      <c r="Y197">
        <f>IF(AND(RUB_Truth[[#This Row],[zähltAuto]],ISBLANK(RUB_Truth[[#This Row],[zähltNichtGrund]])),1,0)</f>
        <v>0</v>
      </c>
      <c r="Z197" t="s">
        <v>8107</v>
      </c>
      <c r="AB197" t="s">
        <v>8465</v>
      </c>
      <c r="AC197" t="s">
        <v>8464</v>
      </c>
    </row>
    <row r="198" spans="1:29" x14ac:dyDescent="0.25">
      <c r="A198" t="s">
        <v>3250</v>
      </c>
      <c r="B198" t="s">
        <v>2045</v>
      </c>
      <c r="C198" t="s">
        <v>2</v>
      </c>
      <c r="D198" t="s">
        <v>3251</v>
      </c>
      <c r="E198" t="s">
        <v>3252</v>
      </c>
      <c r="F198" t="s">
        <v>2</v>
      </c>
      <c r="G198" t="s">
        <v>2</v>
      </c>
      <c r="H198" t="s">
        <v>2068</v>
      </c>
      <c r="I198" t="s">
        <v>1907</v>
      </c>
      <c r="J198" t="s">
        <v>3075</v>
      </c>
      <c r="K198" t="s">
        <v>3076</v>
      </c>
      <c r="L198" s="1" t="str">
        <f>HYPERLINK(RUB_Truth[[#This Row],[URL]])</f>
        <v>https://vvz.ruhr-uni-bochum.de/campus/all/unit.asp?gguid=0x5EEE9AE3E355B346AC17FE564932CE4D&amp;tguid=0x699D25992ED34B6E9889C1D506E44105&amp;lang=de</v>
      </c>
      <c r="M198" t="s">
        <v>2</v>
      </c>
      <c r="N198" t="s">
        <v>2</v>
      </c>
      <c r="O198" t="s">
        <v>2</v>
      </c>
      <c r="P198" t="s">
        <v>3253</v>
      </c>
      <c r="Q198" t="s">
        <v>2</v>
      </c>
      <c r="R198" t="s">
        <v>2</v>
      </c>
      <c r="S198" t="s">
        <v>2</v>
      </c>
      <c r="T198" t="b">
        <f>OR(ISNUMBER(SEARCH("Klinik",RUB_Truth[[#This Row],[Position1]])),ISNUMBER(SEARCH("arzt",RUB_Truth[[#This Row],[Position2]])),ISNUMBER(SEARCH("ärzt",RUB_Truth[[#This Row],[Position2]])))</f>
        <v>0</v>
      </c>
      <c r="U198" t="b">
        <f>OR(ISNUMBER(SEARCH("Verwaltungsange",RUB_Truth[[#This Row],[Position1]])),ISNUMBER(SEARCH("Verw.-Angestellt",RUB_Truth[[#This Row],[Position1]])))</f>
        <v>0</v>
      </c>
      <c r="V198">
        <f>IF(COUNTIF(RUB_Found[Name],RUB_Truth[[#This Row],[Name]])=0,0,1)</f>
        <v>0</v>
      </c>
      <c r="W198">
        <f>IF(OR(RUB_Truth[[#This Row],[inKlinik]],RUB_Truth[[#This Row],[Verwaltung]]),0,1)</f>
        <v>1</v>
      </c>
      <c r="X198" t="str">
        <f>IF(RUB_Truth[[#This Row],[zählt]],IF(ISBLANK(RUB_Truth[[#This Row],[dochGefundenGrund]]),RUB_Truth[[#This Row],[Gefunden]],1),"")</f>
        <v/>
      </c>
      <c r="Y198">
        <f>IF(AND(RUB_Truth[[#This Row],[zähltAuto]],ISBLANK(RUB_Truth[[#This Row],[zähltNichtGrund]])),1,0)</f>
        <v>0</v>
      </c>
      <c r="Z198" t="s">
        <v>8274</v>
      </c>
    </row>
    <row r="199" spans="1:29" x14ac:dyDescent="0.25">
      <c r="A199" t="s">
        <v>1067</v>
      </c>
      <c r="B199" t="s">
        <v>2045</v>
      </c>
      <c r="C199" t="s">
        <v>0</v>
      </c>
      <c r="D199" t="s">
        <v>3251</v>
      </c>
      <c r="E199" t="s">
        <v>1997</v>
      </c>
      <c r="F199" t="s">
        <v>2</v>
      </c>
      <c r="G199" t="s">
        <v>2</v>
      </c>
      <c r="H199" t="s">
        <v>2133</v>
      </c>
      <c r="I199" t="s">
        <v>1907</v>
      </c>
      <c r="J199" t="s">
        <v>2765</v>
      </c>
      <c r="K199" t="s">
        <v>2766</v>
      </c>
      <c r="L199" s="1" t="str">
        <f>HYPERLINK(RUB_Truth[[#This Row],[URL]])</f>
        <v>https://vvz.ruhr-uni-bochum.de/campus/all/unit.asp?gguid=0x69060AF59649A74C8207B462D54359F6&amp;tguid=0x699D25992ED34B6E9889C1D506E44105&amp;lang=de</v>
      </c>
      <c r="M199" t="s">
        <v>2513</v>
      </c>
      <c r="N199" t="s">
        <v>3254</v>
      </c>
      <c r="O199" t="s">
        <v>2</v>
      </c>
      <c r="P199" t="s">
        <v>3255</v>
      </c>
      <c r="Q199" t="s">
        <v>2</v>
      </c>
      <c r="R199" t="s">
        <v>3256</v>
      </c>
      <c r="S199" t="s">
        <v>0</v>
      </c>
      <c r="T199" t="b">
        <f>OR(ISNUMBER(SEARCH("Klinik",RUB_Truth[[#This Row],[Position1]])),ISNUMBER(SEARCH("arzt",RUB_Truth[[#This Row],[Position2]])),ISNUMBER(SEARCH("ärzt",RUB_Truth[[#This Row],[Position2]])))</f>
        <v>0</v>
      </c>
      <c r="U199" t="b">
        <f>OR(ISNUMBER(SEARCH("Verwaltungsange",RUB_Truth[[#This Row],[Position1]])),ISNUMBER(SEARCH("Verw.-Angestellt",RUB_Truth[[#This Row],[Position1]])))</f>
        <v>0</v>
      </c>
      <c r="V199">
        <f>IF(COUNTIF(RUB_Found[Name],RUB_Truth[[#This Row],[Name]])=0,0,1)</f>
        <v>1</v>
      </c>
      <c r="W199">
        <f>IF(OR(RUB_Truth[[#This Row],[inKlinik]],RUB_Truth[[#This Row],[Verwaltung]]),0,1)</f>
        <v>1</v>
      </c>
      <c r="X199">
        <f>IF(RUB_Truth[[#This Row],[zählt]],IF(ISBLANK(RUB_Truth[[#This Row],[dochGefundenGrund]]),RUB_Truth[[#This Row],[Gefunden]],1),"")</f>
        <v>1</v>
      </c>
      <c r="Y199">
        <f>IF(AND(RUB_Truth[[#This Row],[zähltAuto]],ISBLANK(RUB_Truth[[#This Row],[zähltNichtGrund]])),1,0)</f>
        <v>1</v>
      </c>
    </row>
    <row r="200" spans="1:29" x14ac:dyDescent="0.25">
      <c r="A200" t="s">
        <v>1074</v>
      </c>
      <c r="B200" t="s">
        <v>1903</v>
      </c>
      <c r="C200" t="s">
        <v>191</v>
      </c>
      <c r="D200" t="s">
        <v>3257</v>
      </c>
      <c r="E200" t="s">
        <v>3258</v>
      </c>
      <c r="F200" t="s">
        <v>2</v>
      </c>
      <c r="G200" t="s">
        <v>2</v>
      </c>
      <c r="H200" t="s">
        <v>1945</v>
      </c>
      <c r="I200" t="s">
        <v>1907</v>
      </c>
      <c r="J200" t="s">
        <v>3259</v>
      </c>
      <c r="K200" t="s">
        <v>3260</v>
      </c>
      <c r="L200" s="1" t="str">
        <f>HYPERLINK(RUB_Truth[[#This Row],[URL]])</f>
        <v>https://vvz.ruhr-uni-bochum.de/campus/all/unit.asp?gguid=0xCA66F9BFC18A0F478ECE59A8DF14DED3&amp;tguid=0x699D25992ED34B6E9889C1D506E44105&amp;lang=de</v>
      </c>
      <c r="M200" t="s">
        <v>1965</v>
      </c>
      <c r="N200" t="s">
        <v>3261</v>
      </c>
      <c r="O200" t="s">
        <v>2</v>
      </c>
      <c r="P200" t="s">
        <v>3262</v>
      </c>
      <c r="Q200" t="s">
        <v>2</v>
      </c>
      <c r="R200" t="s">
        <v>3263</v>
      </c>
      <c r="S200" t="s">
        <v>191</v>
      </c>
      <c r="T200" t="b">
        <f>OR(ISNUMBER(SEARCH("Klinik",RUB_Truth[[#This Row],[Position1]])),ISNUMBER(SEARCH("arzt",RUB_Truth[[#This Row],[Position2]])),ISNUMBER(SEARCH("ärzt",RUB_Truth[[#This Row],[Position2]])))</f>
        <v>0</v>
      </c>
      <c r="U200" t="b">
        <f>OR(ISNUMBER(SEARCH("Verwaltungsange",RUB_Truth[[#This Row],[Position1]])),ISNUMBER(SEARCH("Verw.-Angestellt",RUB_Truth[[#This Row],[Position1]])))</f>
        <v>0</v>
      </c>
      <c r="V200">
        <f>IF(COUNTIF(RUB_Found[Name],RUB_Truth[[#This Row],[Name]])=0,0,1)</f>
        <v>1</v>
      </c>
      <c r="W200">
        <f>IF(OR(RUB_Truth[[#This Row],[inKlinik]],RUB_Truth[[#This Row],[Verwaltung]]),0,1)</f>
        <v>1</v>
      </c>
      <c r="X200">
        <f>IF(RUB_Truth[[#This Row],[zählt]],IF(ISBLANK(RUB_Truth[[#This Row],[dochGefundenGrund]]),RUB_Truth[[#This Row],[Gefunden]],1),"")</f>
        <v>1</v>
      </c>
      <c r="Y200">
        <f>IF(AND(RUB_Truth[[#This Row],[zähltAuto]],ISBLANK(RUB_Truth[[#This Row],[zähltNichtGrund]])),1,0)</f>
        <v>1</v>
      </c>
    </row>
    <row r="201" spans="1:29" x14ac:dyDescent="0.25">
      <c r="A201" t="s">
        <v>3264</v>
      </c>
      <c r="B201" t="s">
        <v>2045</v>
      </c>
      <c r="C201" t="s">
        <v>3265</v>
      </c>
      <c r="D201" t="s">
        <v>3266</v>
      </c>
      <c r="E201" t="s">
        <v>3267</v>
      </c>
      <c r="F201" t="s">
        <v>2</v>
      </c>
      <c r="G201" t="s">
        <v>2</v>
      </c>
      <c r="H201" t="s">
        <v>2083</v>
      </c>
      <c r="I201" t="s">
        <v>1907</v>
      </c>
      <c r="J201" t="s">
        <v>3268</v>
      </c>
      <c r="K201" t="s">
        <v>3269</v>
      </c>
      <c r="L201" s="1" t="str">
        <f>HYPERLINK(RUB_Truth[[#This Row],[URL]])</f>
        <v>https://vvz.ruhr-uni-bochum.de/campus/all/unit.asp?gguid=0xB99C5744F4A40746B368D0E077BBEAAA&amp;tguid=0x699D25992ED34B6E9889C1D506E44105&amp;lang=de</v>
      </c>
      <c r="M201" t="s">
        <v>3270</v>
      </c>
      <c r="N201" t="s">
        <v>3271</v>
      </c>
      <c r="O201" t="s">
        <v>3272</v>
      </c>
      <c r="P201" t="s">
        <v>3273</v>
      </c>
      <c r="Q201" t="s">
        <v>2</v>
      </c>
      <c r="R201" t="s">
        <v>2</v>
      </c>
      <c r="S201" t="s">
        <v>3265</v>
      </c>
      <c r="T201" t="b">
        <f>OR(ISNUMBER(SEARCH("Klinik",RUB_Truth[[#This Row],[Position1]])),ISNUMBER(SEARCH("arzt",RUB_Truth[[#This Row],[Position2]])),ISNUMBER(SEARCH("ärzt",RUB_Truth[[#This Row],[Position2]])))</f>
        <v>1</v>
      </c>
      <c r="U201" t="b">
        <f>OR(ISNUMBER(SEARCH("Verwaltungsange",RUB_Truth[[#This Row],[Position1]])),ISNUMBER(SEARCH("Verw.-Angestellt",RUB_Truth[[#This Row],[Position1]])))</f>
        <v>0</v>
      </c>
      <c r="V201">
        <f>IF(COUNTIF(RUB_Found[Name],RUB_Truth[[#This Row],[Name]])=0,0,1)</f>
        <v>0</v>
      </c>
      <c r="W201">
        <f>IF(OR(RUB_Truth[[#This Row],[inKlinik]],RUB_Truth[[#This Row],[Verwaltung]]),0,1)</f>
        <v>0</v>
      </c>
      <c r="X201" t="str">
        <f>IF(RUB_Truth[[#This Row],[zählt]],IF(ISBLANK(RUB_Truth[[#This Row],[dochGefundenGrund]]),RUB_Truth[[#This Row],[Gefunden]],1),"")</f>
        <v/>
      </c>
      <c r="Y201">
        <f>IF(AND(RUB_Truth[[#This Row],[zähltAuto]],ISBLANK(RUB_Truth[[#This Row],[zähltNichtGrund]])),1,0)</f>
        <v>0</v>
      </c>
    </row>
    <row r="202" spans="1:29" x14ac:dyDescent="0.25">
      <c r="A202" t="s">
        <v>3274</v>
      </c>
      <c r="B202" t="s">
        <v>2045</v>
      </c>
      <c r="C202" t="s">
        <v>2</v>
      </c>
      <c r="D202" t="s">
        <v>3266</v>
      </c>
      <c r="E202" t="s">
        <v>3275</v>
      </c>
      <c r="F202" t="s">
        <v>2</v>
      </c>
      <c r="G202" t="s">
        <v>2</v>
      </c>
      <c r="H202" t="s">
        <v>2423</v>
      </c>
      <c r="I202" t="s">
        <v>1956</v>
      </c>
      <c r="J202" t="s">
        <v>2668</v>
      </c>
      <c r="K202" t="s">
        <v>2669</v>
      </c>
      <c r="L202" s="1" t="str">
        <f>HYPERLINK(RUB_Truth[[#This Row],[URL]])</f>
        <v>https://vvz.ruhr-uni-bochum.de/campus/all/unit.asp?gguid=0x61E3EEBE3F2AD2458F131C4EFAACA1A8&amp;tguid=0x699D25992ED34B6E9889C1D506E44105&amp;lang=de</v>
      </c>
      <c r="M202" t="s">
        <v>2</v>
      </c>
      <c r="N202" t="s">
        <v>3276</v>
      </c>
      <c r="O202" t="s">
        <v>2</v>
      </c>
      <c r="P202" t="s">
        <v>3277</v>
      </c>
      <c r="Q202" t="s">
        <v>2</v>
      </c>
      <c r="R202" t="s">
        <v>3278</v>
      </c>
      <c r="S202" t="s">
        <v>2</v>
      </c>
      <c r="T202" t="b">
        <f>OR(ISNUMBER(SEARCH("Klinik",RUB_Truth[[#This Row],[Position1]])),ISNUMBER(SEARCH("arzt",RUB_Truth[[#This Row],[Position2]])),ISNUMBER(SEARCH("ärzt",RUB_Truth[[#This Row],[Position2]])))</f>
        <v>0</v>
      </c>
      <c r="U202" t="b">
        <f>OR(ISNUMBER(SEARCH("Verwaltungsange",RUB_Truth[[#This Row],[Position1]])),ISNUMBER(SEARCH("Verw.-Angestellt",RUB_Truth[[#This Row],[Position1]])))</f>
        <v>1</v>
      </c>
      <c r="V202">
        <f>IF(COUNTIF(RUB_Found[Name],RUB_Truth[[#This Row],[Name]])=0,0,1)</f>
        <v>0</v>
      </c>
      <c r="W202">
        <f>IF(OR(RUB_Truth[[#This Row],[inKlinik]],RUB_Truth[[#This Row],[Verwaltung]]),0,1)</f>
        <v>0</v>
      </c>
      <c r="X202" t="str">
        <f>IF(RUB_Truth[[#This Row],[zählt]],IF(ISBLANK(RUB_Truth[[#This Row],[dochGefundenGrund]]),RUB_Truth[[#This Row],[Gefunden]],1),"")</f>
        <v/>
      </c>
      <c r="Y202">
        <f>IF(AND(RUB_Truth[[#This Row],[zähltAuto]],ISBLANK(RUB_Truth[[#This Row],[zähltNichtGrund]])),1,0)</f>
        <v>0</v>
      </c>
    </row>
    <row r="203" spans="1:29" x14ac:dyDescent="0.25">
      <c r="A203" t="s">
        <v>3279</v>
      </c>
      <c r="B203" t="s">
        <v>2045</v>
      </c>
      <c r="C203" t="s">
        <v>513</v>
      </c>
      <c r="D203" t="s">
        <v>3266</v>
      </c>
      <c r="E203" t="s">
        <v>3280</v>
      </c>
      <c r="F203" t="s">
        <v>2</v>
      </c>
      <c r="G203" t="s">
        <v>2</v>
      </c>
      <c r="H203" t="s">
        <v>2083</v>
      </c>
      <c r="I203" t="s">
        <v>1907</v>
      </c>
      <c r="J203" t="s">
        <v>2867</v>
      </c>
      <c r="K203" t="s">
        <v>2868</v>
      </c>
      <c r="L203" s="1" t="str">
        <f>HYPERLINK(RUB_Truth[[#This Row],[URL]])</f>
        <v>https://vvz.ruhr-uni-bochum.de/campus/all/unit.asp?gguid=0x33F60ACBC62084419D483ED407414A8F&amp;tguid=0x699D25992ED34B6E9889C1D506E44105&amp;lang=de</v>
      </c>
      <c r="M203" t="s">
        <v>2659</v>
      </c>
      <c r="N203" t="s">
        <v>3281</v>
      </c>
      <c r="O203" t="s">
        <v>2</v>
      </c>
      <c r="P203" t="s">
        <v>3282</v>
      </c>
      <c r="Q203" t="s">
        <v>2</v>
      </c>
      <c r="R203" t="s">
        <v>2</v>
      </c>
      <c r="S203" t="s">
        <v>513</v>
      </c>
      <c r="T203" t="b">
        <f>OR(ISNUMBER(SEARCH("Klinik",RUB_Truth[[#This Row],[Position1]])),ISNUMBER(SEARCH("arzt",RUB_Truth[[#This Row],[Position2]])),ISNUMBER(SEARCH("ärzt",RUB_Truth[[#This Row],[Position2]])))</f>
        <v>1</v>
      </c>
      <c r="U203" t="b">
        <f>OR(ISNUMBER(SEARCH("Verwaltungsange",RUB_Truth[[#This Row],[Position1]])),ISNUMBER(SEARCH("Verw.-Angestellt",RUB_Truth[[#This Row],[Position1]])))</f>
        <v>0</v>
      </c>
      <c r="V203">
        <f>IF(COUNTIF(RUB_Found[Name],RUB_Truth[[#This Row],[Name]])=0,0,1)</f>
        <v>0</v>
      </c>
      <c r="W203">
        <f>IF(OR(RUB_Truth[[#This Row],[inKlinik]],RUB_Truth[[#This Row],[Verwaltung]]),0,1)</f>
        <v>0</v>
      </c>
      <c r="X203" t="str">
        <f>IF(RUB_Truth[[#This Row],[zählt]],IF(ISBLANK(RUB_Truth[[#This Row],[dochGefundenGrund]]),RUB_Truth[[#This Row],[Gefunden]],1),"")</f>
        <v/>
      </c>
      <c r="Y203">
        <f>IF(AND(RUB_Truth[[#This Row],[zähltAuto]],ISBLANK(RUB_Truth[[#This Row],[zähltNichtGrund]])),1,0)</f>
        <v>0</v>
      </c>
    </row>
    <row r="204" spans="1:29" x14ac:dyDescent="0.25">
      <c r="A204" t="s">
        <v>1091</v>
      </c>
      <c r="B204" t="s">
        <v>2045</v>
      </c>
      <c r="C204" t="s">
        <v>916</v>
      </c>
      <c r="D204" t="s">
        <v>3266</v>
      </c>
      <c r="E204" t="s">
        <v>3283</v>
      </c>
      <c r="F204" t="s">
        <v>2</v>
      </c>
      <c r="G204" t="s">
        <v>2</v>
      </c>
      <c r="H204" t="s">
        <v>3284</v>
      </c>
      <c r="I204" t="s">
        <v>1907</v>
      </c>
      <c r="J204" t="s">
        <v>3285</v>
      </c>
      <c r="K204" t="s">
        <v>3286</v>
      </c>
      <c r="L204" s="1" t="str">
        <f>HYPERLINK(RUB_Truth[[#This Row],[URL]])</f>
        <v>https://vvz.ruhr-uni-bochum.de/campus/all/unit.asp?gguid=0x7FF5475E38AA0B4AAC807EC25665AC08&amp;tguid=0x699D25992ED34B6E9889C1D506E44105&amp;lang=de</v>
      </c>
      <c r="M204" t="s">
        <v>2114</v>
      </c>
      <c r="N204" t="s">
        <v>3287</v>
      </c>
      <c r="O204" t="s">
        <v>3288</v>
      </c>
      <c r="P204" t="s">
        <v>3289</v>
      </c>
      <c r="Q204" t="s">
        <v>2</v>
      </c>
      <c r="R204" t="s">
        <v>3290</v>
      </c>
      <c r="S204" t="s">
        <v>916</v>
      </c>
      <c r="T204" t="b">
        <f>OR(ISNUMBER(SEARCH("Klinik",RUB_Truth[[#This Row],[Position1]])),ISNUMBER(SEARCH("arzt",RUB_Truth[[#This Row],[Position2]])),ISNUMBER(SEARCH("ärzt",RUB_Truth[[#This Row],[Position2]])))</f>
        <v>0</v>
      </c>
      <c r="U204" t="b">
        <f>OR(ISNUMBER(SEARCH("Verwaltungsange",RUB_Truth[[#This Row],[Position1]])),ISNUMBER(SEARCH("Verw.-Angestellt",RUB_Truth[[#This Row],[Position1]])))</f>
        <v>0</v>
      </c>
      <c r="V204">
        <f>IF(COUNTIF(RUB_Found[Name],RUB_Truth[[#This Row],[Name]])=0,0,1)</f>
        <v>1</v>
      </c>
      <c r="W204">
        <f>IF(OR(RUB_Truth[[#This Row],[inKlinik]],RUB_Truth[[#This Row],[Verwaltung]]),0,1)</f>
        <v>1</v>
      </c>
      <c r="X204">
        <f>IF(RUB_Truth[[#This Row],[zählt]],IF(ISBLANK(RUB_Truth[[#This Row],[dochGefundenGrund]]),RUB_Truth[[#This Row],[Gefunden]],1),"")</f>
        <v>1</v>
      </c>
      <c r="Y204">
        <f>IF(AND(RUB_Truth[[#This Row],[zähltAuto]],ISBLANK(RUB_Truth[[#This Row],[zähltNichtGrund]])),1,0)</f>
        <v>1</v>
      </c>
    </row>
    <row r="205" spans="1:29" x14ac:dyDescent="0.25">
      <c r="A205" t="s">
        <v>1095</v>
      </c>
      <c r="B205" t="s">
        <v>2045</v>
      </c>
      <c r="C205" t="s">
        <v>2</v>
      </c>
      <c r="D205" t="s">
        <v>3266</v>
      </c>
      <c r="E205" t="s">
        <v>3291</v>
      </c>
      <c r="F205" t="s">
        <v>2</v>
      </c>
      <c r="G205" t="s">
        <v>2</v>
      </c>
      <c r="H205" t="s">
        <v>2093</v>
      </c>
      <c r="I205" t="s">
        <v>1907</v>
      </c>
      <c r="J205" t="s">
        <v>3200</v>
      </c>
      <c r="K205" t="s">
        <v>3201</v>
      </c>
      <c r="L205" s="1" t="str">
        <f>HYPERLINK(RUB_Truth[[#This Row],[URL]])</f>
        <v>https://vvz.ruhr-uni-bochum.de/campus/all/unit.asp?gguid=0x7686579A7E9B6746B718074E4FC8C00B&amp;tguid=0x699D25992ED34B6E9889C1D506E44105&amp;lang=de</v>
      </c>
      <c r="M205" t="s">
        <v>3292</v>
      </c>
      <c r="N205" t="s">
        <v>3293</v>
      </c>
      <c r="O205" t="s">
        <v>3294</v>
      </c>
      <c r="P205" t="s">
        <v>3295</v>
      </c>
      <c r="Q205" t="s">
        <v>3296</v>
      </c>
      <c r="R205" t="s">
        <v>3297</v>
      </c>
      <c r="S205" t="s">
        <v>2</v>
      </c>
      <c r="T205" t="b">
        <f>OR(ISNUMBER(SEARCH("Klinik",RUB_Truth[[#This Row],[Position1]])),ISNUMBER(SEARCH("arzt",RUB_Truth[[#This Row],[Position2]])),ISNUMBER(SEARCH("ärzt",RUB_Truth[[#This Row],[Position2]])))</f>
        <v>0</v>
      </c>
      <c r="U205" t="b">
        <f>OR(ISNUMBER(SEARCH("Verwaltungsange",RUB_Truth[[#This Row],[Position1]])),ISNUMBER(SEARCH("Verw.-Angestellt",RUB_Truth[[#This Row],[Position1]])))</f>
        <v>0</v>
      </c>
      <c r="V205">
        <f>IF(COUNTIF(RUB_Found[Name],RUB_Truth[[#This Row],[Name]])=0,0,1)</f>
        <v>1</v>
      </c>
      <c r="W205">
        <f>IF(OR(RUB_Truth[[#This Row],[inKlinik]],RUB_Truth[[#This Row],[Verwaltung]]),0,1)</f>
        <v>1</v>
      </c>
      <c r="X205">
        <f>IF(RUB_Truth[[#This Row],[zählt]],IF(ISBLANK(RUB_Truth[[#This Row],[dochGefundenGrund]]),RUB_Truth[[#This Row],[Gefunden]],1),"")</f>
        <v>1</v>
      </c>
      <c r="Y205">
        <f>IF(AND(RUB_Truth[[#This Row],[zähltAuto]],ISBLANK(RUB_Truth[[#This Row],[zähltNichtGrund]])),1,0)</f>
        <v>1</v>
      </c>
    </row>
    <row r="206" spans="1:29" x14ac:dyDescent="0.25">
      <c r="A206" t="s">
        <v>3298</v>
      </c>
      <c r="B206" t="s">
        <v>2045</v>
      </c>
      <c r="C206" t="s">
        <v>2</v>
      </c>
      <c r="D206" t="s">
        <v>3266</v>
      </c>
      <c r="E206" t="s">
        <v>3299</v>
      </c>
      <c r="F206" t="s">
        <v>2</v>
      </c>
      <c r="G206" t="s">
        <v>2</v>
      </c>
      <c r="H206" t="s">
        <v>2401</v>
      </c>
      <c r="I206" t="s">
        <v>1956</v>
      </c>
      <c r="J206" t="s">
        <v>3300</v>
      </c>
      <c r="K206" t="s">
        <v>3301</v>
      </c>
      <c r="L206" s="1" t="str">
        <f>HYPERLINK(RUB_Truth[[#This Row],[URL]])</f>
        <v>https://vvz.ruhr-uni-bochum.de/campus/all/unit.asp?gguid=0x924077C88275EF46B3ED4E82F96DD7DE&amp;tguid=0x699D25992ED34B6E9889C1D506E44105&amp;lang=de</v>
      </c>
      <c r="M206" t="s">
        <v>3302</v>
      </c>
      <c r="N206" t="s">
        <v>3303</v>
      </c>
      <c r="O206" t="s">
        <v>3304</v>
      </c>
      <c r="P206" t="s">
        <v>3305</v>
      </c>
      <c r="Q206" t="s">
        <v>2</v>
      </c>
      <c r="R206" t="s">
        <v>3306</v>
      </c>
      <c r="S206" t="s">
        <v>2</v>
      </c>
      <c r="T206" t="b">
        <f>OR(ISNUMBER(SEARCH("Klinik",RUB_Truth[[#This Row],[Position1]])),ISNUMBER(SEARCH("arzt",RUB_Truth[[#This Row],[Position2]])),ISNUMBER(SEARCH("ärzt",RUB_Truth[[#This Row],[Position2]])))</f>
        <v>0</v>
      </c>
      <c r="U206" t="b">
        <f>OR(ISNUMBER(SEARCH("Verwaltungsange",RUB_Truth[[#This Row],[Position1]])),ISNUMBER(SEARCH("Verw.-Angestellt",RUB_Truth[[#This Row],[Position1]])))</f>
        <v>0</v>
      </c>
      <c r="V206">
        <f>IF(COUNTIF(RUB_Found[Name],RUB_Truth[[#This Row],[Name]])=0,0,1)</f>
        <v>0</v>
      </c>
      <c r="W206">
        <f>IF(OR(RUB_Truth[[#This Row],[inKlinik]],RUB_Truth[[#This Row],[Verwaltung]]),0,1)</f>
        <v>1</v>
      </c>
      <c r="X206" t="str">
        <f>IF(RUB_Truth[[#This Row],[zählt]],IF(ISBLANK(RUB_Truth[[#This Row],[dochGefundenGrund]]),RUB_Truth[[#This Row],[Gefunden]],1),"")</f>
        <v/>
      </c>
      <c r="Y206">
        <f>IF(AND(RUB_Truth[[#This Row],[zähltAuto]],ISBLANK(RUB_Truth[[#This Row],[zähltNichtGrund]])),1,0)</f>
        <v>0</v>
      </c>
      <c r="Z206" t="s">
        <v>8270</v>
      </c>
    </row>
    <row r="207" spans="1:29" x14ac:dyDescent="0.25">
      <c r="A207" t="s">
        <v>3307</v>
      </c>
      <c r="B207" t="s">
        <v>2045</v>
      </c>
      <c r="C207" t="s">
        <v>0</v>
      </c>
      <c r="D207" t="s">
        <v>3266</v>
      </c>
      <c r="E207" t="s">
        <v>3308</v>
      </c>
      <c r="F207" t="s">
        <v>2</v>
      </c>
      <c r="G207" t="s">
        <v>2</v>
      </c>
      <c r="H207" t="s">
        <v>2423</v>
      </c>
      <c r="I207" t="s">
        <v>1907</v>
      </c>
      <c r="J207" t="s">
        <v>3309</v>
      </c>
      <c r="K207" t="s">
        <v>3310</v>
      </c>
      <c r="L207" s="1" t="str">
        <f>HYPERLINK(RUB_Truth[[#This Row],[URL]])</f>
        <v>https://vvz.ruhr-uni-bochum.de/campus/all/unit.asp?gguid=0x18D5F3982A9DFE46A96F609840A4AE34&amp;tguid=0x699D25992ED34B6E9889C1D506E44105&amp;lang=de</v>
      </c>
      <c r="M207" t="s">
        <v>3311</v>
      </c>
      <c r="N207" t="s">
        <v>3312</v>
      </c>
      <c r="O207" t="s">
        <v>2</v>
      </c>
      <c r="P207" t="s">
        <v>3313</v>
      </c>
      <c r="Q207" t="s">
        <v>2</v>
      </c>
      <c r="R207" t="s">
        <v>3314</v>
      </c>
      <c r="S207" t="s">
        <v>0</v>
      </c>
      <c r="T207" t="b">
        <f>OR(ISNUMBER(SEARCH("Klinik",RUB_Truth[[#This Row],[Position1]])),ISNUMBER(SEARCH("arzt",RUB_Truth[[#This Row],[Position2]])),ISNUMBER(SEARCH("ärzt",RUB_Truth[[#This Row],[Position2]])))</f>
        <v>0</v>
      </c>
      <c r="U207" t="b">
        <f>OR(ISNUMBER(SEARCH("Verwaltungsange",RUB_Truth[[#This Row],[Position1]])),ISNUMBER(SEARCH("Verw.-Angestellt",RUB_Truth[[#This Row],[Position1]])))</f>
        <v>1</v>
      </c>
      <c r="V207">
        <f>IF(COUNTIF(RUB_Found[Name],RUB_Truth[[#This Row],[Name]])=0,0,1)</f>
        <v>0</v>
      </c>
      <c r="W207">
        <f>IF(OR(RUB_Truth[[#This Row],[inKlinik]],RUB_Truth[[#This Row],[Verwaltung]]),0,1)</f>
        <v>0</v>
      </c>
      <c r="X207" t="str">
        <f>IF(RUB_Truth[[#This Row],[zählt]],IF(ISBLANK(RUB_Truth[[#This Row],[dochGefundenGrund]]),RUB_Truth[[#This Row],[Gefunden]],1),"")</f>
        <v/>
      </c>
      <c r="Y207">
        <f>IF(AND(RUB_Truth[[#This Row],[zähltAuto]],ISBLANK(RUB_Truth[[#This Row],[zähltNichtGrund]])),1,0)</f>
        <v>0</v>
      </c>
    </row>
    <row r="208" spans="1:29" x14ac:dyDescent="0.25">
      <c r="A208" t="s">
        <v>3315</v>
      </c>
      <c r="B208" t="s">
        <v>2045</v>
      </c>
      <c r="C208" t="s">
        <v>2</v>
      </c>
      <c r="D208" t="s">
        <v>3266</v>
      </c>
      <c r="E208" t="s">
        <v>3316</v>
      </c>
      <c r="F208" t="s">
        <v>2</v>
      </c>
      <c r="G208" t="s">
        <v>2</v>
      </c>
      <c r="H208" t="s">
        <v>2423</v>
      </c>
      <c r="I208" t="s">
        <v>1956</v>
      </c>
      <c r="J208" t="s">
        <v>2267</v>
      </c>
      <c r="K208" t="s">
        <v>2268</v>
      </c>
      <c r="L208" s="1" t="str">
        <f>HYPERLINK(RUB_Truth[[#This Row],[URL]])</f>
        <v>https://vvz.ruhr-uni-bochum.de/campus/all/unit.asp?gguid=0xCC2D8778FE3A4A428C33D5A5C710B894&amp;tguid=0x699D25992ED34B6E9889C1D506E44105&amp;lang=de</v>
      </c>
      <c r="M208" t="s">
        <v>2423</v>
      </c>
      <c r="N208" t="s">
        <v>3317</v>
      </c>
      <c r="O208" t="s">
        <v>3318</v>
      </c>
      <c r="P208" t="s">
        <v>3319</v>
      </c>
      <c r="Q208" t="s">
        <v>2</v>
      </c>
      <c r="R208" t="s">
        <v>3320</v>
      </c>
      <c r="S208" t="s">
        <v>2</v>
      </c>
      <c r="T208" t="b">
        <f>OR(ISNUMBER(SEARCH("Klinik",RUB_Truth[[#This Row],[Position1]])),ISNUMBER(SEARCH("arzt",RUB_Truth[[#This Row],[Position2]])),ISNUMBER(SEARCH("ärzt",RUB_Truth[[#This Row],[Position2]])))</f>
        <v>0</v>
      </c>
      <c r="U208" t="b">
        <f>OR(ISNUMBER(SEARCH("Verwaltungsange",RUB_Truth[[#This Row],[Position1]])),ISNUMBER(SEARCH("Verw.-Angestellt",RUB_Truth[[#This Row],[Position1]])))</f>
        <v>1</v>
      </c>
      <c r="V208">
        <f>IF(COUNTIF(RUB_Found[Name],RUB_Truth[[#This Row],[Name]])=0,0,1)</f>
        <v>0</v>
      </c>
      <c r="W208">
        <f>IF(OR(RUB_Truth[[#This Row],[inKlinik]],RUB_Truth[[#This Row],[Verwaltung]]),0,1)</f>
        <v>0</v>
      </c>
      <c r="X208" t="str">
        <f>IF(RUB_Truth[[#This Row],[zählt]],IF(ISBLANK(RUB_Truth[[#This Row],[dochGefundenGrund]]),RUB_Truth[[#This Row],[Gefunden]],1),"")</f>
        <v/>
      </c>
      <c r="Y208">
        <f>IF(AND(RUB_Truth[[#This Row],[zähltAuto]],ISBLANK(RUB_Truth[[#This Row],[zähltNichtGrund]])),1,0)</f>
        <v>0</v>
      </c>
    </row>
    <row r="209" spans="1:29" x14ac:dyDescent="0.25">
      <c r="A209" t="s">
        <v>1105</v>
      </c>
      <c r="B209" t="s">
        <v>2045</v>
      </c>
      <c r="C209" t="s">
        <v>2</v>
      </c>
      <c r="D209" t="s">
        <v>3266</v>
      </c>
      <c r="E209" t="s">
        <v>3321</v>
      </c>
      <c r="F209" t="s">
        <v>2</v>
      </c>
      <c r="G209" t="s">
        <v>2</v>
      </c>
      <c r="H209" t="s">
        <v>2423</v>
      </c>
      <c r="I209" t="s">
        <v>1956</v>
      </c>
      <c r="J209" t="s">
        <v>2302</v>
      </c>
      <c r="K209" t="s">
        <v>2303</v>
      </c>
      <c r="L209" s="1" t="str">
        <f>HYPERLINK(RUB_Truth[[#This Row],[URL]])</f>
        <v>https://vvz.ruhr-uni-bochum.de/campus/all/unit.asp?gguid=0xFD63CD1FD2FE420FA0E1349DFA247199&amp;tguid=0x699D25992ED34B6E9889C1D506E44105&amp;lang=de</v>
      </c>
      <c r="M209" t="s">
        <v>3322</v>
      </c>
      <c r="N209" t="s">
        <v>3323</v>
      </c>
      <c r="O209" t="s">
        <v>2</v>
      </c>
      <c r="P209" t="s">
        <v>3324</v>
      </c>
      <c r="Q209" t="s">
        <v>2</v>
      </c>
      <c r="R209" t="s">
        <v>3325</v>
      </c>
      <c r="S209" t="s">
        <v>2</v>
      </c>
      <c r="T209" t="b">
        <f>OR(ISNUMBER(SEARCH("Klinik",RUB_Truth[[#This Row],[Position1]])),ISNUMBER(SEARCH("arzt",RUB_Truth[[#This Row],[Position2]])),ISNUMBER(SEARCH("ärzt",RUB_Truth[[#This Row],[Position2]])))</f>
        <v>0</v>
      </c>
      <c r="U209" t="b">
        <f>OR(ISNUMBER(SEARCH("Verwaltungsange",RUB_Truth[[#This Row],[Position1]])),ISNUMBER(SEARCH("Verw.-Angestellt",RUB_Truth[[#This Row],[Position1]])))</f>
        <v>1</v>
      </c>
      <c r="V209">
        <f>IF(COUNTIF(RUB_Found[Name],RUB_Truth[[#This Row],[Name]])=0,0,1)</f>
        <v>1</v>
      </c>
      <c r="W209">
        <f>IF(OR(RUB_Truth[[#This Row],[inKlinik]],RUB_Truth[[#This Row],[Verwaltung]]),0,1)</f>
        <v>0</v>
      </c>
      <c r="X209" t="str">
        <f>IF(RUB_Truth[[#This Row],[zählt]],IF(ISBLANK(RUB_Truth[[#This Row],[dochGefundenGrund]]),RUB_Truth[[#This Row],[Gefunden]],1),"")</f>
        <v/>
      </c>
      <c r="Y209">
        <f>IF(AND(RUB_Truth[[#This Row],[zähltAuto]],ISBLANK(RUB_Truth[[#This Row],[zähltNichtGrund]])),1,0)</f>
        <v>0</v>
      </c>
    </row>
    <row r="210" spans="1:29" x14ac:dyDescent="0.25">
      <c r="A210" t="s">
        <v>3326</v>
      </c>
      <c r="B210" t="s">
        <v>2045</v>
      </c>
      <c r="C210" t="s">
        <v>2</v>
      </c>
      <c r="D210" t="s">
        <v>3266</v>
      </c>
      <c r="E210" t="s">
        <v>3327</v>
      </c>
      <c r="F210" t="s">
        <v>2</v>
      </c>
      <c r="G210" t="s">
        <v>2</v>
      </c>
      <c r="H210" t="s">
        <v>3328</v>
      </c>
      <c r="I210" t="s">
        <v>1907</v>
      </c>
      <c r="J210" t="s">
        <v>2084</v>
      </c>
      <c r="K210" t="s">
        <v>2085</v>
      </c>
      <c r="L210" s="1" t="str">
        <f>HYPERLINK(RUB_Truth[[#This Row],[URL]])</f>
        <v>https://vvz.ruhr-uni-bochum.de/campus/all/unit.asp?gguid=0xE55397F00BE0E94D941B4D94BC5105B2&amp;tguid=0x699D25992ED34B6E9889C1D506E44105&amp;lang=de</v>
      </c>
      <c r="M210" t="s">
        <v>2101</v>
      </c>
      <c r="N210" t="s">
        <v>3329</v>
      </c>
      <c r="O210" t="s">
        <v>2</v>
      </c>
      <c r="P210" t="s">
        <v>3330</v>
      </c>
      <c r="Q210" t="s">
        <v>2</v>
      </c>
      <c r="R210" t="s">
        <v>2</v>
      </c>
      <c r="S210" t="s">
        <v>2</v>
      </c>
      <c r="T210" t="b">
        <f>OR(ISNUMBER(SEARCH("Klinik",RUB_Truth[[#This Row],[Position1]])),ISNUMBER(SEARCH("arzt",RUB_Truth[[#This Row],[Position2]])),ISNUMBER(SEARCH("ärzt",RUB_Truth[[#This Row],[Position2]])))</f>
        <v>1</v>
      </c>
      <c r="U210" t="b">
        <f>OR(ISNUMBER(SEARCH("Verwaltungsange",RUB_Truth[[#This Row],[Position1]])),ISNUMBER(SEARCH("Verw.-Angestellt",RUB_Truth[[#This Row],[Position1]])))</f>
        <v>0</v>
      </c>
      <c r="V210">
        <f>IF(COUNTIF(RUB_Found[Name],RUB_Truth[[#This Row],[Name]])=0,0,1)</f>
        <v>0</v>
      </c>
      <c r="W210">
        <f>IF(OR(RUB_Truth[[#This Row],[inKlinik]],RUB_Truth[[#This Row],[Verwaltung]]),0,1)</f>
        <v>0</v>
      </c>
      <c r="X210" t="str">
        <f>IF(RUB_Truth[[#This Row],[zählt]],IF(ISBLANK(RUB_Truth[[#This Row],[dochGefundenGrund]]),RUB_Truth[[#This Row],[Gefunden]],1),"")</f>
        <v/>
      </c>
      <c r="Y210">
        <f>IF(AND(RUB_Truth[[#This Row],[zähltAuto]],ISBLANK(RUB_Truth[[#This Row],[zähltNichtGrund]])),1,0)</f>
        <v>0</v>
      </c>
    </row>
    <row r="211" spans="1:29" x14ac:dyDescent="0.25">
      <c r="A211" t="s">
        <v>1115</v>
      </c>
      <c r="B211" t="s">
        <v>2045</v>
      </c>
      <c r="C211" t="s">
        <v>0</v>
      </c>
      <c r="D211" t="s">
        <v>3266</v>
      </c>
      <c r="E211" t="s">
        <v>3331</v>
      </c>
      <c r="F211" t="s">
        <v>2</v>
      </c>
      <c r="G211" t="s">
        <v>2</v>
      </c>
      <c r="H211" t="s">
        <v>2133</v>
      </c>
      <c r="I211" t="s">
        <v>1907</v>
      </c>
      <c r="J211" t="s">
        <v>3332</v>
      </c>
      <c r="K211" t="s">
        <v>3333</v>
      </c>
      <c r="L211" s="1" t="str">
        <f>HYPERLINK(RUB_Truth[[#This Row],[URL]])</f>
        <v>https://vvz.ruhr-uni-bochum.de/campus/all/unit.asp?gguid=0x4AF4757C4A0DAD46AF9AA9FB73BE1E0E&amp;tguid=0x699D25992ED34B6E9889C1D506E44105&amp;lang=de</v>
      </c>
      <c r="M211" t="s">
        <v>2093</v>
      </c>
      <c r="N211" t="s">
        <v>3334</v>
      </c>
      <c r="O211" t="s">
        <v>2</v>
      </c>
      <c r="P211" t="s">
        <v>1116</v>
      </c>
      <c r="Q211" t="s">
        <v>2</v>
      </c>
      <c r="R211" t="s">
        <v>3335</v>
      </c>
      <c r="S211" t="s">
        <v>0</v>
      </c>
      <c r="T211" t="b">
        <f>OR(ISNUMBER(SEARCH("Klinik",RUB_Truth[[#This Row],[Position1]])),ISNUMBER(SEARCH("arzt",RUB_Truth[[#This Row],[Position2]])),ISNUMBER(SEARCH("ärzt",RUB_Truth[[#This Row],[Position2]])))</f>
        <v>0</v>
      </c>
      <c r="U211" t="b">
        <f>OR(ISNUMBER(SEARCH("Verwaltungsange",RUB_Truth[[#This Row],[Position1]])),ISNUMBER(SEARCH("Verw.-Angestellt",RUB_Truth[[#This Row],[Position1]])))</f>
        <v>0</v>
      </c>
      <c r="V211">
        <f>IF(COUNTIF(RUB_Found[Name],RUB_Truth[[#This Row],[Name]])=0,0,1)</f>
        <v>1</v>
      </c>
      <c r="W211">
        <f>IF(OR(RUB_Truth[[#This Row],[inKlinik]],RUB_Truth[[#This Row],[Verwaltung]]),0,1)</f>
        <v>1</v>
      </c>
      <c r="X211">
        <f>IF(RUB_Truth[[#This Row],[zählt]],IF(ISBLANK(RUB_Truth[[#This Row],[dochGefundenGrund]]),RUB_Truth[[#This Row],[Gefunden]],1),"")</f>
        <v>1</v>
      </c>
      <c r="Y211">
        <f>IF(AND(RUB_Truth[[#This Row],[zähltAuto]],ISBLANK(RUB_Truth[[#This Row],[zähltNichtGrund]])),1,0)</f>
        <v>1</v>
      </c>
    </row>
    <row r="212" spans="1:29" x14ac:dyDescent="0.25">
      <c r="A212" t="s">
        <v>3336</v>
      </c>
      <c r="B212" t="s">
        <v>2045</v>
      </c>
      <c r="C212" t="s">
        <v>3052</v>
      </c>
      <c r="D212" t="s">
        <v>3266</v>
      </c>
      <c r="E212" t="s">
        <v>3337</v>
      </c>
      <c r="F212" t="s">
        <v>2</v>
      </c>
      <c r="G212" t="s">
        <v>2</v>
      </c>
      <c r="H212" t="s">
        <v>2656</v>
      </c>
      <c r="I212" t="s">
        <v>1907</v>
      </c>
      <c r="J212" t="s">
        <v>3069</v>
      </c>
      <c r="K212" t="s">
        <v>3070</v>
      </c>
      <c r="L212" s="1" t="str">
        <f>HYPERLINK(RUB_Truth[[#This Row],[URL]])</f>
        <v>https://vvz.ruhr-uni-bochum.de/campus/all/unit.asp?gguid=0xADE2A16E6594B6429F71BA98EAC4D8B0&amp;tguid=0x699D25992ED34B6E9889C1D506E44105&amp;lang=de</v>
      </c>
      <c r="M212" t="s">
        <v>2656</v>
      </c>
      <c r="N212" t="s">
        <v>2</v>
      </c>
      <c r="O212" t="s">
        <v>2</v>
      </c>
      <c r="P212" t="s">
        <v>3338</v>
      </c>
      <c r="Q212" t="s">
        <v>2</v>
      </c>
      <c r="R212" t="s">
        <v>3241</v>
      </c>
      <c r="S212" t="s">
        <v>3052</v>
      </c>
      <c r="T212" t="b">
        <f>OR(ISNUMBER(SEARCH("Klinik",RUB_Truth[[#This Row],[Position1]])),ISNUMBER(SEARCH("arzt",RUB_Truth[[#This Row],[Position2]])),ISNUMBER(SEARCH("ärzt",RUB_Truth[[#This Row],[Position2]])))</f>
        <v>0</v>
      </c>
      <c r="U212" t="b">
        <f>OR(ISNUMBER(SEARCH("Verwaltungsange",RUB_Truth[[#This Row],[Position1]])),ISNUMBER(SEARCH("Verw.-Angestellt",RUB_Truth[[#This Row],[Position1]])))</f>
        <v>0</v>
      </c>
      <c r="V212">
        <f>IF(COUNTIF(RUB_Found[Name],RUB_Truth[[#This Row],[Name]])=0,0,1)</f>
        <v>0</v>
      </c>
      <c r="W212">
        <f>IF(OR(RUB_Truth[[#This Row],[inKlinik]],RUB_Truth[[#This Row],[Verwaltung]]),0,1)</f>
        <v>1</v>
      </c>
      <c r="X212" t="str">
        <f>IF(RUB_Truth[[#This Row],[zählt]],IF(ISBLANK(RUB_Truth[[#This Row],[dochGefundenGrund]]),RUB_Truth[[#This Row],[Gefunden]],1),"")</f>
        <v/>
      </c>
      <c r="Y212">
        <f>IF(AND(RUB_Truth[[#This Row],[zähltAuto]],ISBLANK(RUB_Truth[[#This Row],[zähltNichtGrund]])),1,0)</f>
        <v>0</v>
      </c>
      <c r="Z212" t="s">
        <v>8109</v>
      </c>
      <c r="AC212" t="s">
        <v>8470</v>
      </c>
    </row>
    <row r="213" spans="1:29" x14ac:dyDescent="0.25">
      <c r="A213" t="s">
        <v>3339</v>
      </c>
      <c r="B213" t="s">
        <v>2045</v>
      </c>
      <c r="C213" t="s">
        <v>513</v>
      </c>
      <c r="D213" t="s">
        <v>3266</v>
      </c>
      <c r="E213" t="s">
        <v>3340</v>
      </c>
      <c r="F213" t="s">
        <v>2</v>
      </c>
      <c r="G213" t="s">
        <v>2</v>
      </c>
      <c r="H213" t="s">
        <v>2083</v>
      </c>
      <c r="I213" t="s">
        <v>1907</v>
      </c>
      <c r="J213" t="s">
        <v>2733</v>
      </c>
      <c r="K213" t="s">
        <v>2734</v>
      </c>
      <c r="L213" s="1" t="str">
        <f>HYPERLINK(RUB_Truth[[#This Row],[URL]])</f>
        <v>https://vvz.ruhr-uni-bochum.de/campus/all/unit.asp?gguid=0xB74947FB2CA2044CB43547B79A823540&amp;tguid=0x699D25992ED34B6E9889C1D506E44105&amp;lang=de</v>
      </c>
      <c r="M213" t="s">
        <v>2659</v>
      </c>
      <c r="N213" t="s">
        <v>3341</v>
      </c>
      <c r="O213" t="s">
        <v>2</v>
      </c>
      <c r="P213" t="s">
        <v>3342</v>
      </c>
      <c r="Q213" t="s">
        <v>2</v>
      </c>
      <c r="R213" t="s">
        <v>2</v>
      </c>
      <c r="S213" t="s">
        <v>513</v>
      </c>
      <c r="T213" t="b">
        <f>OR(ISNUMBER(SEARCH("Klinik",RUB_Truth[[#This Row],[Position1]])),ISNUMBER(SEARCH("arzt",RUB_Truth[[#This Row],[Position2]])),ISNUMBER(SEARCH("ärzt",RUB_Truth[[#This Row],[Position2]])))</f>
        <v>1</v>
      </c>
      <c r="U213" t="b">
        <f>OR(ISNUMBER(SEARCH("Verwaltungsange",RUB_Truth[[#This Row],[Position1]])),ISNUMBER(SEARCH("Verw.-Angestellt",RUB_Truth[[#This Row],[Position1]])))</f>
        <v>0</v>
      </c>
      <c r="V213">
        <f>IF(COUNTIF(RUB_Found[Name],RUB_Truth[[#This Row],[Name]])=0,0,1)</f>
        <v>0</v>
      </c>
      <c r="W213">
        <f>IF(OR(RUB_Truth[[#This Row],[inKlinik]],RUB_Truth[[#This Row],[Verwaltung]]),0,1)</f>
        <v>0</v>
      </c>
      <c r="X213" t="str">
        <f>IF(RUB_Truth[[#This Row],[zählt]],IF(ISBLANK(RUB_Truth[[#This Row],[dochGefundenGrund]]),RUB_Truth[[#This Row],[Gefunden]],1),"")</f>
        <v/>
      </c>
      <c r="Y213">
        <f>IF(AND(RUB_Truth[[#This Row],[zähltAuto]],ISBLANK(RUB_Truth[[#This Row],[zähltNichtGrund]])),1,0)</f>
        <v>0</v>
      </c>
    </row>
    <row r="214" spans="1:29" x14ac:dyDescent="0.25">
      <c r="A214" t="s">
        <v>3343</v>
      </c>
      <c r="B214" t="s">
        <v>2045</v>
      </c>
      <c r="C214" t="s">
        <v>2</v>
      </c>
      <c r="D214" t="s">
        <v>3266</v>
      </c>
      <c r="E214" t="s">
        <v>3344</v>
      </c>
      <c r="F214" t="s">
        <v>2</v>
      </c>
      <c r="G214" t="s">
        <v>2</v>
      </c>
      <c r="H214" t="s">
        <v>2223</v>
      </c>
      <c r="I214" t="s">
        <v>1907</v>
      </c>
      <c r="J214" t="s">
        <v>2668</v>
      </c>
      <c r="K214" t="s">
        <v>2669</v>
      </c>
      <c r="L214" s="1" t="str">
        <f>HYPERLINK(RUB_Truth[[#This Row],[URL]])</f>
        <v>https://vvz.ruhr-uni-bochum.de/campus/all/unit.asp?gguid=0x61E3EEBE3F2AD2458F131C4EFAACA1A8&amp;tguid=0x699D25992ED34B6E9889C1D506E44105&amp;lang=de</v>
      </c>
      <c r="M214" t="s">
        <v>2226</v>
      </c>
      <c r="N214" t="s">
        <v>3345</v>
      </c>
      <c r="O214" t="s">
        <v>3346</v>
      </c>
      <c r="P214" t="s">
        <v>3347</v>
      </c>
      <c r="Q214" t="s">
        <v>2054</v>
      </c>
      <c r="R214" t="s">
        <v>3348</v>
      </c>
      <c r="S214" t="s">
        <v>2</v>
      </c>
      <c r="T214" t="b">
        <f>OR(ISNUMBER(SEARCH("Klinik",RUB_Truth[[#This Row],[Position1]])),ISNUMBER(SEARCH("arzt",RUB_Truth[[#This Row],[Position2]])),ISNUMBER(SEARCH("ärzt",RUB_Truth[[#This Row],[Position2]])))</f>
        <v>0</v>
      </c>
      <c r="U214" t="b">
        <f>OR(ISNUMBER(SEARCH("Verwaltungsange",RUB_Truth[[#This Row],[Position1]])),ISNUMBER(SEARCH("Verw.-Angestellt",RUB_Truth[[#This Row],[Position1]])))</f>
        <v>1</v>
      </c>
      <c r="V214">
        <f>IF(COUNTIF(RUB_Found[Name],RUB_Truth[[#This Row],[Name]])=0,0,1)</f>
        <v>0</v>
      </c>
      <c r="W214">
        <f>IF(OR(RUB_Truth[[#This Row],[inKlinik]],RUB_Truth[[#This Row],[Verwaltung]]),0,1)</f>
        <v>0</v>
      </c>
      <c r="X214" t="str">
        <f>IF(RUB_Truth[[#This Row],[zählt]],IF(ISBLANK(RUB_Truth[[#This Row],[dochGefundenGrund]]),RUB_Truth[[#This Row],[Gefunden]],1),"")</f>
        <v/>
      </c>
      <c r="Y214">
        <f>IF(AND(RUB_Truth[[#This Row],[zähltAuto]],ISBLANK(RUB_Truth[[#This Row],[zähltNichtGrund]])),1,0)</f>
        <v>0</v>
      </c>
    </row>
    <row r="215" spans="1:29" x14ac:dyDescent="0.25">
      <c r="A215" t="s">
        <v>1132</v>
      </c>
      <c r="B215" t="s">
        <v>2045</v>
      </c>
      <c r="C215" t="s">
        <v>1914</v>
      </c>
      <c r="D215" t="s">
        <v>3266</v>
      </c>
      <c r="E215" t="s">
        <v>3349</v>
      </c>
      <c r="F215" t="s">
        <v>2</v>
      </c>
      <c r="G215" t="s">
        <v>2</v>
      </c>
      <c r="H215" t="s">
        <v>2223</v>
      </c>
      <c r="I215" t="s">
        <v>1907</v>
      </c>
      <c r="J215" t="s">
        <v>3350</v>
      </c>
      <c r="K215" t="s">
        <v>3351</v>
      </c>
      <c r="L215" s="1" t="str">
        <f>HYPERLINK(RUB_Truth[[#This Row],[URL]])</f>
        <v>https://vvz.ruhr-uni-bochum.de/campus/all/unit.asp?gguid=0x075CB3A4CB170B4CA79265A525CA50B8&amp;tguid=0x699D25992ED34B6E9889C1D506E44105&amp;lang=de</v>
      </c>
      <c r="M215" t="s">
        <v>3352</v>
      </c>
      <c r="N215" t="s">
        <v>3353</v>
      </c>
      <c r="O215" t="s">
        <v>3354</v>
      </c>
      <c r="P215" t="s">
        <v>3355</v>
      </c>
      <c r="Q215" t="s">
        <v>2054</v>
      </c>
      <c r="R215" t="s">
        <v>3356</v>
      </c>
      <c r="S215" t="s">
        <v>1914</v>
      </c>
      <c r="T215" t="b">
        <f>OR(ISNUMBER(SEARCH("Klinik",RUB_Truth[[#This Row],[Position1]])),ISNUMBER(SEARCH("arzt",RUB_Truth[[#This Row],[Position2]])),ISNUMBER(SEARCH("ärzt",RUB_Truth[[#This Row],[Position2]])))</f>
        <v>0</v>
      </c>
      <c r="U215" t="b">
        <f>OR(ISNUMBER(SEARCH("Verwaltungsange",RUB_Truth[[#This Row],[Position1]])),ISNUMBER(SEARCH("Verw.-Angestellt",RUB_Truth[[#This Row],[Position1]])))</f>
        <v>1</v>
      </c>
      <c r="V215">
        <f>IF(COUNTIF(RUB_Found[Name],RUB_Truth[[#This Row],[Name]])=0,0,1)</f>
        <v>1</v>
      </c>
      <c r="W215">
        <f>IF(OR(RUB_Truth[[#This Row],[inKlinik]],RUB_Truth[[#This Row],[Verwaltung]]),0,1)</f>
        <v>0</v>
      </c>
      <c r="X215" t="str">
        <f>IF(RUB_Truth[[#This Row],[zählt]],IF(ISBLANK(RUB_Truth[[#This Row],[dochGefundenGrund]]),RUB_Truth[[#This Row],[Gefunden]],1),"")</f>
        <v/>
      </c>
      <c r="Y215">
        <f>IF(AND(RUB_Truth[[#This Row],[zähltAuto]],ISBLANK(RUB_Truth[[#This Row],[zähltNichtGrund]])),1,0)</f>
        <v>0</v>
      </c>
    </row>
    <row r="216" spans="1:29" x14ac:dyDescent="0.25">
      <c r="A216" t="s">
        <v>1135</v>
      </c>
      <c r="B216" t="s">
        <v>2045</v>
      </c>
      <c r="C216" t="s">
        <v>354</v>
      </c>
      <c r="D216" t="s">
        <v>3357</v>
      </c>
      <c r="E216" t="s">
        <v>3358</v>
      </c>
      <c r="F216" t="s">
        <v>2</v>
      </c>
      <c r="G216" t="s">
        <v>2</v>
      </c>
      <c r="H216" t="s">
        <v>3359</v>
      </c>
      <c r="I216" t="s">
        <v>1907</v>
      </c>
      <c r="J216" t="s">
        <v>2547</v>
      </c>
      <c r="K216" t="s">
        <v>2548</v>
      </c>
      <c r="L216" s="1" t="str">
        <f>HYPERLINK(RUB_Truth[[#This Row],[URL]])</f>
        <v>https://vvz.ruhr-uni-bochum.de/campus/all/unit.asp?gguid=0x524E2A5614AE744A80DB194BBD397C3F&amp;tguid=0x699D25992ED34B6E9889C1D506E44105&amp;lang=de</v>
      </c>
      <c r="M216" t="s">
        <v>3359</v>
      </c>
      <c r="N216" t="s">
        <v>3360</v>
      </c>
      <c r="O216" t="s">
        <v>3361</v>
      </c>
      <c r="P216" t="s">
        <v>3362</v>
      </c>
      <c r="Q216" t="s">
        <v>2</v>
      </c>
      <c r="R216" t="s">
        <v>3363</v>
      </c>
      <c r="S216" t="s">
        <v>354</v>
      </c>
      <c r="T216" t="b">
        <f>OR(ISNUMBER(SEARCH("Klinik",RUB_Truth[[#This Row],[Position1]])),ISNUMBER(SEARCH("arzt",RUB_Truth[[#This Row],[Position2]])),ISNUMBER(SEARCH("ärzt",RUB_Truth[[#This Row],[Position2]])))</f>
        <v>0</v>
      </c>
      <c r="U216" t="b">
        <f>OR(ISNUMBER(SEARCH("Verwaltungsange",RUB_Truth[[#This Row],[Position1]])),ISNUMBER(SEARCH("Verw.-Angestellt",RUB_Truth[[#This Row],[Position1]])))</f>
        <v>0</v>
      </c>
      <c r="V216">
        <f>IF(COUNTIF(RUB_Found[Name],RUB_Truth[[#This Row],[Name]])=0,0,1)</f>
        <v>1</v>
      </c>
      <c r="W216">
        <f>IF(OR(RUB_Truth[[#This Row],[inKlinik]],RUB_Truth[[#This Row],[Verwaltung]]),0,1)</f>
        <v>1</v>
      </c>
      <c r="X216">
        <f>IF(RUB_Truth[[#This Row],[zählt]],IF(ISBLANK(RUB_Truth[[#This Row],[dochGefundenGrund]]),RUB_Truth[[#This Row],[Gefunden]],1),"")</f>
        <v>1</v>
      </c>
      <c r="Y216">
        <f>IF(AND(RUB_Truth[[#This Row],[zähltAuto]],ISBLANK(RUB_Truth[[#This Row],[zähltNichtGrund]])),1,0)</f>
        <v>1</v>
      </c>
    </row>
    <row r="217" spans="1:29" x14ac:dyDescent="0.25">
      <c r="A217" t="s">
        <v>3364</v>
      </c>
      <c r="B217" t="s">
        <v>2045</v>
      </c>
      <c r="C217" t="s">
        <v>1970</v>
      </c>
      <c r="D217" t="s">
        <v>3365</v>
      </c>
      <c r="E217" t="s">
        <v>3366</v>
      </c>
      <c r="F217" t="s">
        <v>2</v>
      </c>
      <c r="G217" t="s">
        <v>2</v>
      </c>
      <c r="H217" t="s">
        <v>2656</v>
      </c>
      <c r="I217" t="s">
        <v>1907</v>
      </c>
      <c r="J217" t="s">
        <v>2539</v>
      </c>
      <c r="K217" t="s">
        <v>2540</v>
      </c>
      <c r="L217" s="1" t="str">
        <f>HYPERLINK(RUB_Truth[[#This Row],[URL]])</f>
        <v>https://vvz.ruhr-uni-bochum.de/campus/all/unit.asp?gguid=0xDD1C22FE81A2B3418482013C4F47BA5F&amp;tguid=0x699D25992ED34B6E9889C1D506E44105&amp;lang=de</v>
      </c>
      <c r="M217" t="s">
        <v>2659</v>
      </c>
      <c r="N217" t="s">
        <v>3367</v>
      </c>
      <c r="O217" t="s">
        <v>2</v>
      </c>
      <c r="P217" t="s">
        <v>3368</v>
      </c>
      <c r="Q217" t="s">
        <v>2</v>
      </c>
      <c r="R217" t="s">
        <v>2</v>
      </c>
      <c r="S217" t="s">
        <v>1970</v>
      </c>
      <c r="T217" t="b">
        <f>OR(ISNUMBER(SEARCH("Klinik",RUB_Truth[[#This Row],[Position1]])),ISNUMBER(SEARCH("arzt",RUB_Truth[[#This Row],[Position2]])),ISNUMBER(SEARCH("ärzt",RUB_Truth[[#This Row],[Position2]])))</f>
        <v>1</v>
      </c>
      <c r="U217" t="b">
        <f>OR(ISNUMBER(SEARCH("Verwaltungsange",RUB_Truth[[#This Row],[Position1]])),ISNUMBER(SEARCH("Verw.-Angestellt",RUB_Truth[[#This Row],[Position1]])))</f>
        <v>0</v>
      </c>
      <c r="V217">
        <f>IF(COUNTIF(RUB_Found[Name],RUB_Truth[[#This Row],[Name]])=0,0,1)</f>
        <v>0</v>
      </c>
      <c r="W217">
        <f>IF(OR(RUB_Truth[[#This Row],[inKlinik]],RUB_Truth[[#This Row],[Verwaltung]]),0,1)</f>
        <v>0</v>
      </c>
      <c r="X217" t="str">
        <f>IF(RUB_Truth[[#This Row],[zählt]],IF(ISBLANK(RUB_Truth[[#This Row],[dochGefundenGrund]]),RUB_Truth[[#This Row],[Gefunden]],1),"")</f>
        <v/>
      </c>
      <c r="Y217">
        <f>IF(AND(RUB_Truth[[#This Row],[zähltAuto]],ISBLANK(RUB_Truth[[#This Row],[zähltNichtGrund]])),1,0)</f>
        <v>0</v>
      </c>
    </row>
    <row r="218" spans="1:29" x14ac:dyDescent="0.25">
      <c r="A218" t="s">
        <v>3369</v>
      </c>
      <c r="B218" t="s">
        <v>2045</v>
      </c>
      <c r="C218" t="s">
        <v>2</v>
      </c>
      <c r="D218" t="s">
        <v>3370</v>
      </c>
      <c r="E218" t="s">
        <v>3371</v>
      </c>
      <c r="F218" t="s">
        <v>2</v>
      </c>
      <c r="G218" t="s">
        <v>2</v>
      </c>
      <c r="H218" t="s">
        <v>2423</v>
      </c>
      <c r="I218" t="s">
        <v>1956</v>
      </c>
      <c r="J218" t="s">
        <v>3205</v>
      </c>
      <c r="K218" t="s">
        <v>3206</v>
      </c>
      <c r="L218" s="1" t="str">
        <f>HYPERLINK(RUB_Truth[[#This Row],[URL]])</f>
        <v>https://vvz.ruhr-uni-bochum.de/campus/all/unit.asp?gguid=0x25EBC23603612E4C81D5D65535E419EA&amp;tguid=0x699D25992ED34B6E9889C1D506E44105&amp;lang=de</v>
      </c>
      <c r="M218" t="s">
        <v>2223</v>
      </c>
      <c r="N218" t="s">
        <v>3207</v>
      </c>
      <c r="O218" t="s">
        <v>3208</v>
      </c>
      <c r="P218" t="s">
        <v>3209</v>
      </c>
      <c r="Q218" t="s">
        <v>2</v>
      </c>
      <c r="R218" t="s">
        <v>2477</v>
      </c>
      <c r="S218" t="s">
        <v>2</v>
      </c>
      <c r="T218" t="b">
        <f>OR(ISNUMBER(SEARCH("Klinik",RUB_Truth[[#This Row],[Position1]])),ISNUMBER(SEARCH("arzt",RUB_Truth[[#This Row],[Position2]])),ISNUMBER(SEARCH("ärzt",RUB_Truth[[#This Row],[Position2]])))</f>
        <v>0</v>
      </c>
      <c r="U218" t="b">
        <f>OR(ISNUMBER(SEARCH("Verwaltungsange",RUB_Truth[[#This Row],[Position1]])),ISNUMBER(SEARCH("Verw.-Angestellt",RUB_Truth[[#This Row],[Position1]])))</f>
        <v>1</v>
      </c>
      <c r="V218">
        <f>IF(COUNTIF(RUB_Found[Name],RUB_Truth[[#This Row],[Name]])=0,0,1)</f>
        <v>0</v>
      </c>
      <c r="W218">
        <f>IF(OR(RUB_Truth[[#This Row],[inKlinik]],RUB_Truth[[#This Row],[Verwaltung]]),0,1)</f>
        <v>0</v>
      </c>
      <c r="X218" t="str">
        <f>IF(RUB_Truth[[#This Row],[zählt]],IF(ISBLANK(RUB_Truth[[#This Row],[dochGefundenGrund]]),RUB_Truth[[#This Row],[Gefunden]],1),"")</f>
        <v/>
      </c>
      <c r="Y218">
        <f>IF(AND(RUB_Truth[[#This Row],[zähltAuto]],ISBLANK(RUB_Truth[[#This Row],[zähltNichtGrund]])),1,0)</f>
        <v>0</v>
      </c>
    </row>
    <row r="219" spans="1:29" x14ac:dyDescent="0.25">
      <c r="A219" t="s">
        <v>1163</v>
      </c>
      <c r="B219" t="s">
        <v>2045</v>
      </c>
      <c r="C219" t="s">
        <v>2</v>
      </c>
      <c r="D219" t="s">
        <v>3370</v>
      </c>
      <c r="E219" t="s">
        <v>3372</v>
      </c>
      <c r="F219" t="s">
        <v>2</v>
      </c>
      <c r="G219" t="s">
        <v>2</v>
      </c>
      <c r="H219" t="s">
        <v>2223</v>
      </c>
      <c r="I219" t="s">
        <v>1907</v>
      </c>
      <c r="J219" t="s">
        <v>3373</v>
      </c>
      <c r="K219" t="s">
        <v>3374</v>
      </c>
      <c r="L219" s="1" t="str">
        <f>HYPERLINK(RUB_Truth[[#This Row],[URL]])</f>
        <v>https://vvz.ruhr-uni-bochum.de/campus/all/unit.asp?gguid=0xB02E02662FFD1146BADD16D420974F62&amp;tguid=0x699D25992ED34B6E9889C1D506E44105&amp;lang=de</v>
      </c>
      <c r="M219" t="s">
        <v>2727</v>
      </c>
      <c r="N219" t="s">
        <v>3375</v>
      </c>
      <c r="O219" t="s">
        <v>2</v>
      </c>
      <c r="P219" t="s">
        <v>3376</v>
      </c>
      <c r="Q219" t="s">
        <v>2</v>
      </c>
      <c r="R219" t="s">
        <v>3377</v>
      </c>
      <c r="S219" t="s">
        <v>2</v>
      </c>
      <c r="T219" t="b">
        <f>OR(ISNUMBER(SEARCH("Klinik",RUB_Truth[[#This Row],[Position1]])),ISNUMBER(SEARCH("arzt",RUB_Truth[[#This Row],[Position2]])),ISNUMBER(SEARCH("ärzt",RUB_Truth[[#This Row],[Position2]])))</f>
        <v>0</v>
      </c>
      <c r="U219" t="b">
        <f>OR(ISNUMBER(SEARCH("Verwaltungsange",RUB_Truth[[#This Row],[Position1]])),ISNUMBER(SEARCH("Verw.-Angestellt",RUB_Truth[[#This Row],[Position1]])))</f>
        <v>1</v>
      </c>
      <c r="V219">
        <f>IF(COUNTIF(RUB_Found[Name],RUB_Truth[[#This Row],[Name]])=0,0,1)</f>
        <v>1</v>
      </c>
      <c r="W219">
        <f>IF(OR(RUB_Truth[[#This Row],[inKlinik]],RUB_Truth[[#This Row],[Verwaltung]]),0,1)</f>
        <v>0</v>
      </c>
      <c r="X219" t="str">
        <f>IF(RUB_Truth[[#This Row],[zählt]],IF(ISBLANK(RUB_Truth[[#This Row],[dochGefundenGrund]]),RUB_Truth[[#This Row],[Gefunden]],1),"")</f>
        <v/>
      </c>
      <c r="Y219">
        <f>IF(AND(RUB_Truth[[#This Row],[zähltAuto]],ISBLANK(RUB_Truth[[#This Row],[zähltNichtGrund]])),1,0)</f>
        <v>0</v>
      </c>
    </row>
    <row r="220" spans="1:29" x14ac:dyDescent="0.25">
      <c r="A220" t="s">
        <v>1164</v>
      </c>
      <c r="B220" t="s">
        <v>2045</v>
      </c>
      <c r="C220" t="s">
        <v>286</v>
      </c>
      <c r="D220" t="s">
        <v>3370</v>
      </c>
      <c r="E220" t="s">
        <v>3378</v>
      </c>
      <c r="F220" t="s">
        <v>2</v>
      </c>
      <c r="G220" t="s">
        <v>2</v>
      </c>
      <c r="H220" t="s">
        <v>2049</v>
      </c>
      <c r="I220" t="s">
        <v>1907</v>
      </c>
      <c r="J220" t="s">
        <v>2022</v>
      </c>
      <c r="K220" t="s">
        <v>3379</v>
      </c>
      <c r="L220" s="1" t="str">
        <f>HYPERLINK(RUB_Truth[[#This Row],[URL]])</f>
        <v>https://vvz.ruhr-uni-bochum.de/campus/all/unit.asp?gguid=0xE70D48D14E294861B8010D4E08E56963&amp;tguid=0x699D25992ED34B6E9889C1D506E44105&amp;lang=de</v>
      </c>
      <c r="M220" t="s">
        <v>3380</v>
      </c>
      <c r="N220" t="s">
        <v>3381</v>
      </c>
      <c r="O220" t="s">
        <v>2</v>
      </c>
      <c r="P220" t="s">
        <v>3382</v>
      </c>
      <c r="Q220" t="s">
        <v>2</v>
      </c>
      <c r="R220" t="s">
        <v>2</v>
      </c>
      <c r="S220" t="s">
        <v>286</v>
      </c>
      <c r="T220" t="b">
        <f>OR(ISNUMBER(SEARCH("Klinik",RUB_Truth[[#This Row],[Position1]])),ISNUMBER(SEARCH("arzt",RUB_Truth[[#This Row],[Position2]])),ISNUMBER(SEARCH("ärzt",RUB_Truth[[#This Row],[Position2]])))</f>
        <v>1</v>
      </c>
      <c r="U220" t="b">
        <f>OR(ISNUMBER(SEARCH("Verwaltungsange",RUB_Truth[[#This Row],[Position1]])),ISNUMBER(SEARCH("Verw.-Angestellt",RUB_Truth[[#This Row],[Position1]])))</f>
        <v>0</v>
      </c>
      <c r="V220">
        <f>IF(COUNTIF(RUB_Found[Name],RUB_Truth[[#This Row],[Name]])=0,0,1)</f>
        <v>1</v>
      </c>
      <c r="W220">
        <f>IF(OR(RUB_Truth[[#This Row],[inKlinik]],RUB_Truth[[#This Row],[Verwaltung]]),0,1)</f>
        <v>0</v>
      </c>
      <c r="X220" t="str">
        <f>IF(RUB_Truth[[#This Row],[zählt]],IF(ISBLANK(RUB_Truth[[#This Row],[dochGefundenGrund]]),RUB_Truth[[#This Row],[Gefunden]],1),"")</f>
        <v/>
      </c>
      <c r="Y220">
        <f>IF(AND(RUB_Truth[[#This Row],[zähltAuto]],ISBLANK(RUB_Truth[[#This Row],[zähltNichtGrund]])),1,0)</f>
        <v>0</v>
      </c>
    </row>
    <row r="221" spans="1:29" x14ac:dyDescent="0.25">
      <c r="A221" t="s">
        <v>3383</v>
      </c>
      <c r="B221" t="s">
        <v>2045</v>
      </c>
      <c r="C221" t="s">
        <v>1914</v>
      </c>
      <c r="D221" t="s">
        <v>3370</v>
      </c>
      <c r="E221" t="s">
        <v>3384</v>
      </c>
      <c r="F221" t="s">
        <v>2</v>
      </c>
      <c r="G221" t="s">
        <v>2</v>
      </c>
      <c r="H221" t="s">
        <v>2133</v>
      </c>
      <c r="I221" t="s">
        <v>1907</v>
      </c>
      <c r="J221" t="s">
        <v>3385</v>
      </c>
      <c r="K221" t="s">
        <v>3386</v>
      </c>
      <c r="L221" s="1" t="str">
        <f>HYPERLINK(RUB_Truth[[#This Row],[URL]])</f>
        <v>https://vvz.ruhr-uni-bochum.de/campus/all/unit.asp?gguid=0xED41356AE07F1B4B89C21FD55023A60B&amp;tguid=0x699D25992ED34B6E9889C1D506E44105&amp;lang=de</v>
      </c>
      <c r="M221" t="s">
        <v>2133</v>
      </c>
      <c r="N221" t="s">
        <v>3387</v>
      </c>
      <c r="O221" t="s">
        <v>2</v>
      </c>
      <c r="P221" t="s">
        <v>3388</v>
      </c>
      <c r="Q221" t="s">
        <v>2</v>
      </c>
      <c r="R221" t="s">
        <v>3389</v>
      </c>
      <c r="S221" t="s">
        <v>1914</v>
      </c>
      <c r="T221" t="b">
        <f>OR(ISNUMBER(SEARCH("Klinik",RUB_Truth[[#This Row],[Position1]])),ISNUMBER(SEARCH("arzt",RUB_Truth[[#This Row],[Position2]])),ISNUMBER(SEARCH("ärzt",RUB_Truth[[#This Row],[Position2]])))</f>
        <v>0</v>
      </c>
      <c r="U221" t="b">
        <f>OR(ISNUMBER(SEARCH("Verwaltungsange",RUB_Truth[[#This Row],[Position1]])),ISNUMBER(SEARCH("Verw.-Angestellt",RUB_Truth[[#This Row],[Position1]])))</f>
        <v>0</v>
      </c>
      <c r="V221">
        <f>IF(COUNTIF(RUB_Found[Name],RUB_Truth[[#This Row],[Name]])=0,0,1)</f>
        <v>0</v>
      </c>
      <c r="W221">
        <f>IF(OR(RUB_Truth[[#This Row],[inKlinik]],RUB_Truth[[#This Row],[Verwaltung]]),0,1)</f>
        <v>1</v>
      </c>
      <c r="X221">
        <f>IF(RUB_Truth[[#This Row],[zählt]],IF(ISBLANK(RUB_Truth[[#This Row],[dochGefundenGrund]]),RUB_Truth[[#This Row],[Gefunden]],1),"")</f>
        <v>0</v>
      </c>
      <c r="Y221">
        <f>IF(AND(RUB_Truth[[#This Row],[zähltAuto]],ISBLANK(RUB_Truth[[#This Row],[zähltNichtGrund]])),1,0)</f>
        <v>1</v>
      </c>
      <c r="AB221" t="s">
        <v>8409</v>
      </c>
      <c r="AC221" t="s">
        <v>8471</v>
      </c>
    </row>
    <row r="222" spans="1:29" x14ac:dyDescent="0.25">
      <c r="A222" t="s">
        <v>3390</v>
      </c>
      <c r="B222" t="s">
        <v>2045</v>
      </c>
      <c r="C222" t="s">
        <v>2</v>
      </c>
      <c r="D222" t="s">
        <v>3370</v>
      </c>
      <c r="E222" t="s">
        <v>3186</v>
      </c>
      <c r="F222" t="s">
        <v>2</v>
      </c>
      <c r="G222" t="s">
        <v>2</v>
      </c>
      <c r="H222" t="s">
        <v>2133</v>
      </c>
      <c r="I222" t="s">
        <v>1907</v>
      </c>
      <c r="J222" t="s">
        <v>3391</v>
      </c>
      <c r="K222" t="s">
        <v>3392</v>
      </c>
      <c r="L222" s="1" t="str">
        <f>HYPERLINK(RUB_Truth[[#This Row],[URL]])</f>
        <v>https://vvz.ruhr-uni-bochum.de/campus/all/unit.asp?gguid=0xE41C63263C02DF488151C03ABC74AC14&amp;tguid=0x699D25992ED34B6E9889C1D506E44105&amp;lang=de</v>
      </c>
      <c r="M222" t="s">
        <v>2513</v>
      </c>
      <c r="N222" t="s">
        <v>3393</v>
      </c>
      <c r="O222" t="s">
        <v>2</v>
      </c>
      <c r="P222" t="s">
        <v>3394</v>
      </c>
      <c r="Q222" t="s">
        <v>2</v>
      </c>
      <c r="R222" t="s">
        <v>3395</v>
      </c>
      <c r="S222" t="s">
        <v>2</v>
      </c>
      <c r="T222" t="b">
        <f>OR(ISNUMBER(SEARCH("Klinik",RUB_Truth[[#This Row],[Position1]])),ISNUMBER(SEARCH("arzt",RUB_Truth[[#This Row],[Position2]])),ISNUMBER(SEARCH("ärzt",RUB_Truth[[#This Row],[Position2]])))</f>
        <v>0</v>
      </c>
      <c r="U222" t="b">
        <f>OR(ISNUMBER(SEARCH("Verwaltungsange",RUB_Truth[[#This Row],[Position1]])),ISNUMBER(SEARCH("Verw.-Angestellt",RUB_Truth[[#This Row],[Position1]])))</f>
        <v>0</v>
      </c>
      <c r="V222">
        <f>IF(COUNTIF(RUB_Found[Name],RUB_Truth[[#This Row],[Name]])=0,0,1)</f>
        <v>0</v>
      </c>
      <c r="W222">
        <f>IF(OR(RUB_Truth[[#This Row],[inKlinik]],RUB_Truth[[#This Row],[Verwaltung]]),0,1)</f>
        <v>1</v>
      </c>
      <c r="X222" t="str">
        <f>IF(RUB_Truth[[#This Row],[zählt]],IF(ISBLANK(RUB_Truth[[#This Row],[dochGefundenGrund]]),RUB_Truth[[#This Row],[Gefunden]],1),"")</f>
        <v/>
      </c>
      <c r="Y222">
        <f>IF(AND(RUB_Truth[[#This Row],[zähltAuto]],ISBLANK(RUB_Truth[[#This Row],[zähltNichtGrund]])),1,0)</f>
        <v>0</v>
      </c>
      <c r="Z222" t="s">
        <v>8274</v>
      </c>
    </row>
    <row r="223" spans="1:29" x14ac:dyDescent="0.25">
      <c r="A223" t="s">
        <v>3396</v>
      </c>
      <c r="B223" t="s">
        <v>2045</v>
      </c>
      <c r="C223" t="s">
        <v>2</v>
      </c>
      <c r="D223" t="s">
        <v>3370</v>
      </c>
      <c r="E223" t="s">
        <v>3397</v>
      </c>
      <c r="F223" t="s">
        <v>2</v>
      </c>
      <c r="G223" t="s">
        <v>2</v>
      </c>
      <c r="H223" t="s">
        <v>2223</v>
      </c>
      <c r="I223" t="s">
        <v>1956</v>
      </c>
      <c r="J223" t="s">
        <v>2022</v>
      </c>
      <c r="K223" t="s">
        <v>3398</v>
      </c>
      <c r="L223" s="1" t="str">
        <f>HYPERLINK(RUB_Truth[[#This Row],[URL]])</f>
        <v>https://vvz.ruhr-uni-bochum.de/campus/all/unit.asp?gguid=0xC35A4183918D7B4E9745110A0D6855BF&amp;tguid=0x699D25992ED34B6E9889C1D506E44105&amp;lang=de</v>
      </c>
      <c r="M223" t="s">
        <v>2727</v>
      </c>
      <c r="N223" t="s">
        <v>3399</v>
      </c>
      <c r="O223" t="s">
        <v>3400</v>
      </c>
      <c r="P223" t="s">
        <v>3401</v>
      </c>
      <c r="Q223" t="s">
        <v>2</v>
      </c>
      <c r="R223" t="s">
        <v>3402</v>
      </c>
      <c r="S223" t="s">
        <v>2</v>
      </c>
      <c r="T223" t="b">
        <f>OR(ISNUMBER(SEARCH("Klinik",RUB_Truth[[#This Row],[Position1]])),ISNUMBER(SEARCH("arzt",RUB_Truth[[#This Row],[Position2]])),ISNUMBER(SEARCH("ärzt",RUB_Truth[[#This Row],[Position2]])))</f>
        <v>0</v>
      </c>
      <c r="U223" t="b">
        <f>OR(ISNUMBER(SEARCH("Verwaltungsange",RUB_Truth[[#This Row],[Position1]])),ISNUMBER(SEARCH("Verw.-Angestellt",RUB_Truth[[#This Row],[Position1]])))</f>
        <v>1</v>
      </c>
      <c r="V223">
        <f>IF(COUNTIF(RUB_Found[Name],RUB_Truth[[#This Row],[Name]])=0,0,1)</f>
        <v>0</v>
      </c>
      <c r="W223">
        <f>IF(OR(RUB_Truth[[#This Row],[inKlinik]],RUB_Truth[[#This Row],[Verwaltung]]),0,1)</f>
        <v>0</v>
      </c>
      <c r="X223" t="str">
        <f>IF(RUB_Truth[[#This Row],[zählt]],IF(ISBLANK(RUB_Truth[[#This Row],[dochGefundenGrund]]),RUB_Truth[[#This Row],[Gefunden]],1),"")</f>
        <v/>
      </c>
      <c r="Y223">
        <f>IF(AND(RUB_Truth[[#This Row],[zähltAuto]],ISBLANK(RUB_Truth[[#This Row],[zähltNichtGrund]])),1,0)</f>
        <v>0</v>
      </c>
    </row>
    <row r="224" spans="1:29" x14ac:dyDescent="0.25">
      <c r="A224" t="s">
        <v>1189</v>
      </c>
      <c r="B224" t="s">
        <v>2045</v>
      </c>
      <c r="C224" t="s">
        <v>909</v>
      </c>
      <c r="D224" t="s">
        <v>3403</v>
      </c>
      <c r="E224" t="s">
        <v>3404</v>
      </c>
      <c r="F224" t="s">
        <v>2</v>
      </c>
      <c r="G224" t="s">
        <v>2</v>
      </c>
      <c r="H224" t="s">
        <v>2133</v>
      </c>
      <c r="I224" t="s">
        <v>1907</v>
      </c>
      <c r="J224" t="s">
        <v>3405</v>
      </c>
      <c r="K224" t="s">
        <v>3406</v>
      </c>
      <c r="L224" s="1" t="str">
        <f>HYPERLINK(RUB_Truth[[#This Row],[URL]])</f>
        <v>https://vvz.ruhr-uni-bochum.de/campus/all/unit.asp?gguid=0x20DB82ABEE4D6740978012D320D47462&amp;tguid=0x699D25992ED34B6E9889C1D506E44105&amp;lang=de</v>
      </c>
      <c r="M224" t="s">
        <v>2093</v>
      </c>
      <c r="N224" t="s">
        <v>3407</v>
      </c>
      <c r="O224" t="s">
        <v>2</v>
      </c>
      <c r="P224" t="s">
        <v>3408</v>
      </c>
      <c r="Q224" t="s">
        <v>3409</v>
      </c>
      <c r="R224" t="s">
        <v>3410</v>
      </c>
      <c r="S224" t="s">
        <v>909</v>
      </c>
      <c r="T224" t="b">
        <f>OR(ISNUMBER(SEARCH("Klinik",RUB_Truth[[#This Row],[Position1]])),ISNUMBER(SEARCH("arzt",RUB_Truth[[#This Row],[Position2]])),ISNUMBER(SEARCH("ärzt",RUB_Truth[[#This Row],[Position2]])))</f>
        <v>0</v>
      </c>
      <c r="U224" t="b">
        <f>OR(ISNUMBER(SEARCH("Verwaltungsange",RUB_Truth[[#This Row],[Position1]])),ISNUMBER(SEARCH("Verw.-Angestellt",RUB_Truth[[#This Row],[Position1]])))</f>
        <v>0</v>
      </c>
      <c r="V224">
        <f>IF(COUNTIF(RUB_Found[Name],RUB_Truth[[#This Row],[Name]])=0,0,1)</f>
        <v>1</v>
      </c>
      <c r="W224">
        <f>IF(OR(RUB_Truth[[#This Row],[inKlinik]],RUB_Truth[[#This Row],[Verwaltung]]),0,1)</f>
        <v>1</v>
      </c>
      <c r="X224">
        <f>IF(RUB_Truth[[#This Row],[zählt]],IF(ISBLANK(RUB_Truth[[#This Row],[dochGefundenGrund]]),RUB_Truth[[#This Row],[Gefunden]],1),"")</f>
        <v>1</v>
      </c>
      <c r="Y224">
        <f>IF(AND(RUB_Truth[[#This Row],[zähltAuto]],ISBLANK(RUB_Truth[[#This Row],[zähltNichtGrund]])),1,0)</f>
        <v>1</v>
      </c>
    </row>
    <row r="225" spans="1:29" x14ac:dyDescent="0.25">
      <c r="A225" t="s">
        <v>1191</v>
      </c>
      <c r="B225" t="s">
        <v>2</v>
      </c>
      <c r="C225" t="s">
        <v>2</v>
      </c>
      <c r="D225" t="s">
        <v>3411</v>
      </c>
      <c r="E225" t="s">
        <v>3412</v>
      </c>
      <c r="F225" t="s">
        <v>2</v>
      </c>
      <c r="G225" t="s">
        <v>2</v>
      </c>
      <c r="H225" t="s">
        <v>1945</v>
      </c>
      <c r="I225" t="s">
        <v>1907</v>
      </c>
      <c r="J225" t="s">
        <v>3413</v>
      </c>
      <c r="K225" t="s">
        <v>3414</v>
      </c>
      <c r="L225" s="1" t="str">
        <f>HYPERLINK(RUB_Truth[[#This Row],[URL]])</f>
        <v>https://vvz.ruhr-uni-bochum.de/campus/all/unit.asp?gguid=0xB7C5A9A6AE67DA4CAEC61648864BA1B4&amp;tguid=0x699D25992ED34B6E9889C1D506E44105&amp;lang=de</v>
      </c>
      <c r="M225" t="s">
        <v>2</v>
      </c>
      <c r="N225" t="s">
        <v>2</v>
      </c>
      <c r="O225" t="s">
        <v>2</v>
      </c>
      <c r="P225" t="s">
        <v>3415</v>
      </c>
      <c r="Q225" t="s">
        <v>2</v>
      </c>
      <c r="R225" t="s">
        <v>2</v>
      </c>
      <c r="S225" t="s">
        <v>2</v>
      </c>
      <c r="T225" t="b">
        <f>OR(ISNUMBER(SEARCH("Klinik",RUB_Truth[[#This Row],[Position1]])),ISNUMBER(SEARCH("arzt",RUB_Truth[[#This Row],[Position2]])),ISNUMBER(SEARCH("ärzt",RUB_Truth[[#This Row],[Position2]])))</f>
        <v>0</v>
      </c>
      <c r="U225" t="b">
        <f>OR(ISNUMBER(SEARCH("Verwaltungsange",RUB_Truth[[#This Row],[Position1]])),ISNUMBER(SEARCH("Verw.-Angestellt",RUB_Truth[[#This Row],[Position1]])))</f>
        <v>0</v>
      </c>
      <c r="V225">
        <f>IF(COUNTIF(RUB_Found[Name],RUB_Truth[[#This Row],[Name]])=0,0,1)</f>
        <v>1</v>
      </c>
      <c r="W225">
        <f>IF(OR(RUB_Truth[[#This Row],[inKlinik]],RUB_Truth[[#This Row],[Verwaltung]]),0,1)</f>
        <v>1</v>
      </c>
      <c r="X225">
        <f>IF(RUB_Truth[[#This Row],[zählt]],IF(ISBLANK(RUB_Truth[[#This Row],[dochGefundenGrund]]),RUB_Truth[[#This Row],[Gefunden]],1),"")</f>
        <v>1</v>
      </c>
      <c r="Y225">
        <f>IF(AND(RUB_Truth[[#This Row],[zähltAuto]],ISBLANK(RUB_Truth[[#This Row],[zähltNichtGrund]])),1,0)</f>
        <v>1</v>
      </c>
    </row>
    <row r="226" spans="1:29" x14ac:dyDescent="0.25">
      <c r="A226" t="s">
        <v>3416</v>
      </c>
      <c r="B226" t="s">
        <v>2045</v>
      </c>
      <c r="C226" t="s">
        <v>2</v>
      </c>
      <c r="D226" t="s">
        <v>3411</v>
      </c>
      <c r="E226" t="s">
        <v>3417</v>
      </c>
      <c r="F226" t="s">
        <v>2</v>
      </c>
      <c r="G226" t="s">
        <v>2</v>
      </c>
      <c r="H226" t="s">
        <v>2423</v>
      </c>
      <c r="I226" t="s">
        <v>1956</v>
      </c>
      <c r="J226" t="s">
        <v>3418</v>
      </c>
      <c r="K226" t="s">
        <v>3419</v>
      </c>
      <c r="L226" s="1" t="str">
        <f>HYPERLINK(RUB_Truth[[#This Row],[URL]])</f>
        <v>https://vvz.ruhr-uni-bochum.de/campus/all/unit.asp?gguid=0x9FF26605CC1A75478C651AC8A87154CF&amp;tguid=0x699D25992ED34B6E9889C1D506E44105&amp;lang=de</v>
      </c>
      <c r="M226" t="s">
        <v>3420</v>
      </c>
      <c r="N226" t="s">
        <v>3421</v>
      </c>
      <c r="O226" t="s">
        <v>3422</v>
      </c>
      <c r="P226" t="s">
        <v>3423</v>
      </c>
      <c r="Q226" t="s">
        <v>2</v>
      </c>
      <c r="R226" t="s">
        <v>3424</v>
      </c>
      <c r="S226" t="s">
        <v>2</v>
      </c>
      <c r="T226" t="b">
        <f>OR(ISNUMBER(SEARCH("Klinik",RUB_Truth[[#This Row],[Position1]])),ISNUMBER(SEARCH("arzt",RUB_Truth[[#This Row],[Position2]])),ISNUMBER(SEARCH("ärzt",RUB_Truth[[#This Row],[Position2]])))</f>
        <v>0</v>
      </c>
      <c r="U226" t="b">
        <f>OR(ISNUMBER(SEARCH("Verwaltungsange",RUB_Truth[[#This Row],[Position1]])),ISNUMBER(SEARCH("Verw.-Angestellt",RUB_Truth[[#This Row],[Position1]])))</f>
        <v>1</v>
      </c>
      <c r="V226">
        <f>IF(COUNTIF(RUB_Found[Name],RUB_Truth[[#This Row],[Name]])=0,0,1)</f>
        <v>0</v>
      </c>
      <c r="W226">
        <f>IF(OR(RUB_Truth[[#This Row],[inKlinik]],RUB_Truth[[#This Row],[Verwaltung]]),0,1)</f>
        <v>0</v>
      </c>
      <c r="X226" t="str">
        <f>IF(RUB_Truth[[#This Row],[zählt]],IF(ISBLANK(RUB_Truth[[#This Row],[dochGefundenGrund]]),RUB_Truth[[#This Row],[Gefunden]],1),"")</f>
        <v/>
      </c>
      <c r="Y226">
        <f>IF(AND(RUB_Truth[[#This Row],[zähltAuto]],ISBLANK(RUB_Truth[[#This Row],[zähltNichtGrund]])),1,0)</f>
        <v>0</v>
      </c>
    </row>
    <row r="227" spans="1:29" x14ac:dyDescent="0.25">
      <c r="A227" t="s">
        <v>3425</v>
      </c>
      <c r="B227" t="s">
        <v>2045</v>
      </c>
      <c r="C227" t="s">
        <v>2</v>
      </c>
      <c r="D227" t="s">
        <v>3426</v>
      </c>
      <c r="E227" t="s">
        <v>3427</v>
      </c>
      <c r="F227" t="s">
        <v>2</v>
      </c>
      <c r="G227" t="s">
        <v>2</v>
      </c>
      <c r="H227" t="s">
        <v>2133</v>
      </c>
      <c r="I227" t="s">
        <v>1907</v>
      </c>
      <c r="J227" t="s">
        <v>2565</v>
      </c>
      <c r="K227" t="s">
        <v>2566</v>
      </c>
      <c r="L227" s="1" t="str">
        <f>HYPERLINK(RUB_Truth[[#This Row],[URL]])</f>
        <v>https://vvz.ruhr-uni-bochum.de/campus/all/unit.asp?gguid=0x4108E50DD1E51E45A03FD6E51B8E23F8&amp;tguid=0x699D25992ED34B6E9889C1D506E44105&amp;lang=de</v>
      </c>
      <c r="M227" t="s">
        <v>2</v>
      </c>
      <c r="N227" t="s">
        <v>3428</v>
      </c>
      <c r="O227" t="s">
        <v>2</v>
      </c>
      <c r="P227" t="s">
        <v>3429</v>
      </c>
      <c r="Q227" t="s">
        <v>2</v>
      </c>
      <c r="R227" t="s">
        <v>3430</v>
      </c>
      <c r="S227" t="s">
        <v>2</v>
      </c>
      <c r="T227" t="b">
        <f>OR(ISNUMBER(SEARCH("Klinik",RUB_Truth[[#This Row],[Position1]])),ISNUMBER(SEARCH("arzt",RUB_Truth[[#This Row],[Position2]])),ISNUMBER(SEARCH("ärzt",RUB_Truth[[#This Row],[Position2]])))</f>
        <v>0</v>
      </c>
      <c r="U227" t="b">
        <f>OR(ISNUMBER(SEARCH("Verwaltungsange",RUB_Truth[[#This Row],[Position1]])),ISNUMBER(SEARCH("Verw.-Angestellt",RUB_Truth[[#This Row],[Position1]])))</f>
        <v>0</v>
      </c>
      <c r="V227">
        <f>IF(COUNTIF(RUB_Found[Name],RUB_Truth[[#This Row],[Name]])=0,0,1)</f>
        <v>1</v>
      </c>
      <c r="W227">
        <f>IF(OR(RUB_Truth[[#This Row],[inKlinik]],RUB_Truth[[#This Row],[Verwaltung]]),0,1)</f>
        <v>1</v>
      </c>
      <c r="X227">
        <f>IF(RUB_Truth[[#This Row],[zählt]],IF(ISBLANK(RUB_Truth[[#This Row],[dochGefundenGrund]]),RUB_Truth[[#This Row],[Gefunden]],1),"")</f>
        <v>1</v>
      </c>
      <c r="Y227">
        <f>IF(AND(RUB_Truth[[#This Row],[zähltAuto]],ISBLANK(RUB_Truth[[#This Row],[zähltNichtGrund]])),1,0)</f>
        <v>1</v>
      </c>
      <c r="AB227" t="s">
        <v>8409</v>
      </c>
      <c r="AC227" t="s">
        <v>8466</v>
      </c>
    </row>
    <row r="228" spans="1:29" x14ac:dyDescent="0.25">
      <c r="A228" t="s">
        <v>3431</v>
      </c>
      <c r="B228" t="s">
        <v>2045</v>
      </c>
      <c r="C228" t="s">
        <v>2</v>
      </c>
      <c r="D228" t="s">
        <v>3432</v>
      </c>
      <c r="E228" t="s">
        <v>3433</v>
      </c>
      <c r="F228" t="s">
        <v>2</v>
      </c>
      <c r="G228" t="s">
        <v>2</v>
      </c>
      <c r="H228" t="s">
        <v>2068</v>
      </c>
      <c r="I228" t="s">
        <v>1907</v>
      </c>
      <c r="J228" t="s">
        <v>3434</v>
      </c>
      <c r="K228" t="s">
        <v>3435</v>
      </c>
      <c r="L228" s="1" t="str">
        <f>HYPERLINK(RUB_Truth[[#This Row],[URL]])</f>
        <v>https://vvz.ruhr-uni-bochum.de/campus/all/unit.asp?gguid=0x837A02190818B14F896C7D611017C3D1&amp;tguid=0x699D25992ED34B6E9889C1D506E44105&amp;lang=de</v>
      </c>
      <c r="M228" t="s">
        <v>3436</v>
      </c>
      <c r="N228" t="s">
        <v>3437</v>
      </c>
      <c r="O228" t="s">
        <v>2</v>
      </c>
      <c r="P228" t="s">
        <v>3438</v>
      </c>
      <c r="Q228" t="s">
        <v>2</v>
      </c>
      <c r="R228" t="s">
        <v>3439</v>
      </c>
      <c r="S228" t="s">
        <v>2</v>
      </c>
      <c r="T228" t="b">
        <f>OR(ISNUMBER(SEARCH("Klinik",RUB_Truth[[#This Row],[Position1]])),ISNUMBER(SEARCH("arzt",RUB_Truth[[#This Row],[Position2]])),ISNUMBER(SEARCH("ärzt",RUB_Truth[[#This Row],[Position2]])))</f>
        <v>0</v>
      </c>
      <c r="U228" t="b">
        <f>OR(ISNUMBER(SEARCH("Verwaltungsange",RUB_Truth[[#This Row],[Position1]])),ISNUMBER(SEARCH("Verw.-Angestellt",RUB_Truth[[#This Row],[Position1]])))</f>
        <v>0</v>
      </c>
      <c r="V228">
        <f>IF(COUNTIF(RUB_Found[Name],RUB_Truth[[#This Row],[Name]])=0,0,1)</f>
        <v>0</v>
      </c>
      <c r="W228">
        <f>IF(OR(RUB_Truth[[#This Row],[inKlinik]],RUB_Truth[[#This Row],[Verwaltung]]),0,1)</f>
        <v>1</v>
      </c>
      <c r="X228">
        <f>IF(RUB_Truth[[#This Row],[zählt]],IF(ISBLANK(RUB_Truth[[#This Row],[dochGefundenGrund]]),RUB_Truth[[#This Row],[Gefunden]],1),"")</f>
        <v>0</v>
      </c>
      <c r="Y228">
        <f>IF(AND(RUB_Truth[[#This Row],[zähltAuto]],ISBLANK(RUB_Truth[[#This Row],[zähltNichtGrund]])),1,0)</f>
        <v>1</v>
      </c>
      <c r="AB228" t="s">
        <v>8418</v>
      </c>
      <c r="AC228" t="s">
        <v>8467</v>
      </c>
    </row>
    <row r="229" spans="1:29" x14ac:dyDescent="0.25">
      <c r="A229" t="s">
        <v>3440</v>
      </c>
      <c r="B229" t="s">
        <v>2045</v>
      </c>
      <c r="C229" t="s">
        <v>2</v>
      </c>
      <c r="D229" t="s">
        <v>3441</v>
      </c>
      <c r="E229" t="s">
        <v>3442</v>
      </c>
      <c r="F229" t="s">
        <v>2</v>
      </c>
      <c r="G229" t="s">
        <v>2</v>
      </c>
      <c r="H229" t="s">
        <v>2281</v>
      </c>
      <c r="I229" t="s">
        <v>1907</v>
      </c>
      <c r="J229" t="s">
        <v>2267</v>
      </c>
      <c r="K229" t="s">
        <v>2268</v>
      </c>
      <c r="L229" s="1" t="str">
        <f>HYPERLINK(RUB_Truth[[#This Row],[URL]])</f>
        <v>https://vvz.ruhr-uni-bochum.de/campus/all/unit.asp?gguid=0xCC2D8778FE3A4A428C33D5A5C710B894&amp;tguid=0x699D25992ED34B6E9889C1D506E44105&amp;lang=de</v>
      </c>
      <c r="M229" t="s">
        <v>2281</v>
      </c>
      <c r="N229" t="s">
        <v>3443</v>
      </c>
      <c r="O229" t="s">
        <v>2</v>
      </c>
      <c r="P229" t="s">
        <v>3444</v>
      </c>
      <c r="Q229" t="s">
        <v>2284</v>
      </c>
      <c r="R229" t="s">
        <v>2285</v>
      </c>
      <c r="S229" t="s">
        <v>2</v>
      </c>
      <c r="T229" t="b">
        <f>OR(ISNUMBER(SEARCH("Klinik",RUB_Truth[[#This Row],[Position1]])),ISNUMBER(SEARCH("arzt",RUB_Truth[[#This Row],[Position2]])),ISNUMBER(SEARCH("ärzt",RUB_Truth[[#This Row],[Position2]])))</f>
        <v>0</v>
      </c>
      <c r="U229" t="b">
        <f>OR(ISNUMBER(SEARCH("Verwaltungsange",RUB_Truth[[#This Row],[Position1]])),ISNUMBER(SEARCH("Verw.-Angestellt",RUB_Truth[[#This Row],[Position1]])))</f>
        <v>0</v>
      </c>
      <c r="V229">
        <f>IF(COUNTIF(RUB_Found[Name],RUB_Truth[[#This Row],[Name]])=0,0,1)</f>
        <v>0</v>
      </c>
      <c r="W229">
        <f>IF(OR(RUB_Truth[[#This Row],[inKlinik]],RUB_Truth[[#This Row],[Verwaltung]]),0,1)</f>
        <v>1</v>
      </c>
      <c r="X229" t="str">
        <f>IF(RUB_Truth[[#This Row],[zählt]],IF(ISBLANK(RUB_Truth[[#This Row],[dochGefundenGrund]]),RUB_Truth[[#This Row],[Gefunden]],1),"")</f>
        <v/>
      </c>
      <c r="Y229">
        <f>IF(AND(RUB_Truth[[#This Row],[zähltAuto]],ISBLANK(RUB_Truth[[#This Row],[zähltNichtGrund]])),1,0)</f>
        <v>0</v>
      </c>
      <c r="Z229" t="s">
        <v>8274</v>
      </c>
    </row>
    <row r="230" spans="1:29" x14ac:dyDescent="0.25">
      <c r="A230" t="s">
        <v>1206</v>
      </c>
      <c r="B230" t="s">
        <v>2045</v>
      </c>
      <c r="C230" t="s">
        <v>1914</v>
      </c>
      <c r="D230" t="s">
        <v>3441</v>
      </c>
      <c r="E230" t="s">
        <v>3445</v>
      </c>
      <c r="F230" t="s">
        <v>2</v>
      </c>
      <c r="G230" t="s">
        <v>2</v>
      </c>
      <c r="H230" t="s">
        <v>2114</v>
      </c>
      <c r="I230" t="s">
        <v>1907</v>
      </c>
      <c r="J230" t="s">
        <v>3069</v>
      </c>
      <c r="K230" t="s">
        <v>3070</v>
      </c>
      <c r="L230" s="1" t="str">
        <f>HYPERLINK(RUB_Truth[[#This Row],[URL]])</f>
        <v>https://vvz.ruhr-uni-bochum.de/campus/all/unit.asp?gguid=0xADE2A16E6594B6429F71BA98EAC4D8B0&amp;tguid=0x699D25992ED34B6E9889C1D506E44105&amp;lang=de</v>
      </c>
      <c r="M230" t="s">
        <v>3446</v>
      </c>
      <c r="N230" t="s">
        <v>3447</v>
      </c>
      <c r="O230" t="s">
        <v>2</v>
      </c>
      <c r="P230" t="s">
        <v>3448</v>
      </c>
      <c r="Q230" t="s">
        <v>2</v>
      </c>
      <c r="R230" t="s">
        <v>3449</v>
      </c>
      <c r="S230" t="s">
        <v>1914</v>
      </c>
      <c r="T230" t="b">
        <f>OR(ISNUMBER(SEARCH("Klinik",RUB_Truth[[#This Row],[Position1]])),ISNUMBER(SEARCH("arzt",RUB_Truth[[#This Row],[Position2]])),ISNUMBER(SEARCH("ärzt",RUB_Truth[[#This Row],[Position2]])))</f>
        <v>0</v>
      </c>
      <c r="U230" t="b">
        <f>OR(ISNUMBER(SEARCH("Verwaltungsange",RUB_Truth[[#This Row],[Position1]])),ISNUMBER(SEARCH("Verw.-Angestellt",RUB_Truth[[#This Row],[Position1]])))</f>
        <v>0</v>
      </c>
      <c r="V230">
        <f>IF(COUNTIF(RUB_Found[Name],RUB_Truth[[#This Row],[Name]])=0,0,1)</f>
        <v>1</v>
      </c>
      <c r="W230">
        <f>IF(OR(RUB_Truth[[#This Row],[inKlinik]],RUB_Truth[[#This Row],[Verwaltung]]),0,1)</f>
        <v>1</v>
      </c>
      <c r="X230">
        <f>IF(RUB_Truth[[#This Row],[zählt]],IF(ISBLANK(RUB_Truth[[#This Row],[dochGefundenGrund]]),RUB_Truth[[#This Row],[Gefunden]],1),"")</f>
        <v>1</v>
      </c>
      <c r="Y230">
        <f>IF(AND(RUB_Truth[[#This Row],[zähltAuto]],ISBLANK(RUB_Truth[[#This Row],[zähltNichtGrund]])),1,0)</f>
        <v>1</v>
      </c>
    </row>
    <row r="231" spans="1:29" x14ac:dyDescent="0.25">
      <c r="A231" t="s">
        <v>1207</v>
      </c>
      <c r="B231" t="s">
        <v>2045</v>
      </c>
      <c r="C231" t="s">
        <v>2</v>
      </c>
      <c r="D231" t="s">
        <v>3441</v>
      </c>
      <c r="E231" t="s">
        <v>3450</v>
      </c>
      <c r="F231" t="s">
        <v>2</v>
      </c>
      <c r="G231" t="s">
        <v>2</v>
      </c>
      <c r="H231" t="s">
        <v>2133</v>
      </c>
      <c r="I231" t="s">
        <v>1907</v>
      </c>
      <c r="J231" t="s">
        <v>3451</v>
      </c>
      <c r="K231" t="s">
        <v>3452</v>
      </c>
      <c r="L231" s="1" t="str">
        <f>HYPERLINK(RUB_Truth[[#This Row],[URL]])</f>
        <v>https://vvz.ruhr-uni-bochum.de/campus/all/unit.asp?gguid=0x00819427EFBFFB4B870A12E81437C6A3&amp;tguid=0x699D25992ED34B6E9889C1D506E44105&amp;lang=de</v>
      </c>
      <c r="M231" t="s">
        <v>2513</v>
      </c>
      <c r="N231" t="s">
        <v>3453</v>
      </c>
      <c r="O231" t="s">
        <v>2</v>
      </c>
      <c r="P231" t="s">
        <v>3454</v>
      </c>
      <c r="Q231" t="s">
        <v>2</v>
      </c>
      <c r="R231" t="s">
        <v>3455</v>
      </c>
      <c r="S231" t="s">
        <v>2</v>
      </c>
      <c r="T231" t="b">
        <f>OR(ISNUMBER(SEARCH("Klinik",RUB_Truth[[#This Row],[Position1]])),ISNUMBER(SEARCH("arzt",RUB_Truth[[#This Row],[Position2]])),ISNUMBER(SEARCH("ärzt",RUB_Truth[[#This Row],[Position2]])))</f>
        <v>0</v>
      </c>
      <c r="U231" t="b">
        <f>OR(ISNUMBER(SEARCH("Verwaltungsange",RUB_Truth[[#This Row],[Position1]])),ISNUMBER(SEARCH("Verw.-Angestellt",RUB_Truth[[#This Row],[Position1]])))</f>
        <v>0</v>
      </c>
      <c r="V231">
        <f>IF(COUNTIF(RUB_Found[Name],RUB_Truth[[#This Row],[Name]])=0,0,1)</f>
        <v>1</v>
      </c>
      <c r="W231">
        <f>IF(OR(RUB_Truth[[#This Row],[inKlinik]],RUB_Truth[[#This Row],[Verwaltung]]),0,1)</f>
        <v>1</v>
      </c>
      <c r="X231">
        <f>IF(RUB_Truth[[#This Row],[zählt]],IF(ISBLANK(RUB_Truth[[#This Row],[dochGefundenGrund]]),RUB_Truth[[#This Row],[Gefunden]],1),"")</f>
        <v>1</v>
      </c>
      <c r="Y231">
        <f>IF(AND(RUB_Truth[[#This Row],[zähltAuto]],ISBLANK(RUB_Truth[[#This Row],[zähltNichtGrund]])),1,0)</f>
        <v>1</v>
      </c>
    </row>
    <row r="232" spans="1:29" x14ac:dyDescent="0.25">
      <c r="A232" t="s">
        <v>1210</v>
      </c>
      <c r="B232" t="s">
        <v>2045</v>
      </c>
      <c r="C232" t="s">
        <v>2</v>
      </c>
      <c r="D232" t="s">
        <v>3441</v>
      </c>
      <c r="E232" t="s">
        <v>3456</v>
      </c>
      <c r="F232" t="s">
        <v>2</v>
      </c>
      <c r="G232" t="s">
        <v>2</v>
      </c>
      <c r="H232" t="s">
        <v>2</v>
      </c>
      <c r="I232" t="s">
        <v>1907</v>
      </c>
      <c r="J232" t="s">
        <v>2316</v>
      </c>
      <c r="K232" t="s">
        <v>2317</v>
      </c>
      <c r="L232" s="1" t="str">
        <f>HYPERLINK(RUB_Truth[[#This Row],[URL]])</f>
        <v>https://vvz.ruhr-uni-bochum.de/campus/all/unit.asp?gguid=0xF38C7E62C8B12B43B803638377D2A6DF&amp;tguid=0x699D25992ED34B6E9889C1D506E44105&amp;lang=de</v>
      </c>
      <c r="M232" t="s">
        <v>3457</v>
      </c>
      <c r="N232" t="s">
        <v>2</v>
      </c>
      <c r="O232" t="s">
        <v>2</v>
      </c>
      <c r="P232" t="s">
        <v>3458</v>
      </c>
      <c r="Q232" t="s">
        <v>2</v>
      </c>
      <c r="R232" t="s">
        <v>3459</v>
      </c>
      <c r="S232" t="s">
        <v>2</v>
      </c>
      <c r="T232" t="b">
        <f>OR(ISNUMBER(SEARCH("Klinik",RUB_Truth[[#This Row],[Position1]])),ISNUMBER(SEARCH("arzt",RUB_Truth[[#This Row],[Position2]])),ISNUMBER(SEARCH("ärzt",RUB_Truth[[#This Row],[Position2]])))</f>
        <v>0</v>
      </c>
      <c r="U232" t="b">
        <f>OR(ISNUMBER(SEARCH("Verwaltungsange",RUB_Truth[[#This Row],[Position1]])),ISNUMBER(SEARCH("Verw.-Angestellt",RUB_Truth[[#This Row],[Position1]])))</f>
        <v>0</v>
      </c>
      <c r="V232">
        <f>IF(COUNTIF(RUB_Found[Name],RUB_Truth[[#This Row],[Name]])=0,0,1)</f>
        <v>1</v>
      </c>
      <c r="W232">
        <f>IF(OR(RUB_Truth[[#This Row],[inKlinik]],RUB_Truth[[#This Row],[Verwaltung]]),0,1)</f>
        <v>1</v>
      </c>
      <c r="X232">
        <f>IF(RUB_Truth[[#This Row],[zählt]],IF(ISBLANK(RUB_Truth[[#This Row],[dochGefundenGrund]]),RUB_Truth[[#This Row],[Gefunden]],1),"")</f>
        <v>1</v>
      </c>
      <c r="Y232">
        <f>IF(AND(RUB_Truth[[#This Row],[zähltAuto]],ISBLANK(RUB_Truth[[#This Row],[zähltNichtGrund]])),1,0)</f>
        <v>1</v>
      </c>
    </row>
    <row r="233" spans="1:29" x14ac:dyDescent="0.25">
      <c r="A233" t="s">
        <v>3460</v>
      </c>
      <c r="B233" t="s">
        <v>2045</v>
      </c>
      <c r="C233" t="s">
        <v>2</v>
      </c>
      <c r="D233" t="s">
        <v>3441</v>
      </c>
      <c r="E233" t="s">
        <v>3461</v>
      </c>
      <c r="F233" t="s">
        <v>2</v>
      </c>
      <c r="G233" t="s">
        <v>2</v>
      </c>
      <c r="H233" t="s">
        <v>3462</v>
      </c>
      <c r="I233" t="s">
        <v>1956</v>
      </c>
      <c r="J233" t="s">
        <v>3463</v>
      </c>
      <c r="K233" t="s">
        <v>3464</v>
      </c>
      <c r="L233" s="1" t="str">
        <f>HYPERLINK(RUB_Truth[[#This Row],[URL]])</f>
        <v>https://vvz.ruhr-uni-bochum.de/campus/all/unit.asp?gguid=0x52F96F073BF95F428AC29669C270FADF&amp;tguid=0x699D25992ED34B6E9889C1D506E44105&amp;lang=de</v>
      </c>
      <c r="M233" t="s">
        <v>2</v>
      </c>
      <c r="N233" t="s">
        <v>3465</v>
      </c>
      <c r="O233" t="s">
        <v>2</v>
      </c>
      <c r="P233" t="s">
        <v>3466</v>
      </c>
      <c r="Q233" t="s">
        <v>2</v>
      </c>
      <c r="R233" t="s">
        <v>3467</v>
      </c>
      <c r="S233" t="s">
        <v>2</v>
      </c>
      <c r="T233" t="b">
        <f>OR(ISNUMBER(SEARCH("Klinik",RUB_Truth[[#This Row],[Position1]])),ISNUMBER(SEARCH("arzt",RUB_Truth[[#This Row],[Position2]])),ISNUMBER(SEARCH("ärzt",RUB_Truth[[#This Row],[Position2]])))</f>
        <v>0</v>
      </c>
      <c r="U233" t="b">
        <f>OR(ISNUMBER(SEARCH("Verwaltungsange",RUB_Truth[[#This Row],[Position1]])),ISNUMBER(SEARCH("Verw.-Angestellt",RUB_Truth[[#This Row],[Position1]])))</f>
        <v>0</v>
      </c>
      <c r="V233">
        <f>IF(COUNTIF(RUB_Found[Name],RUB_Truth[[#This Row],[Name]])=0,0,1)</f>
        <v>0</v>
      </c>
      <c r="W233">
        <f>IF(OR(RUB_Truth[[#This Row],[inKlinik]],RUB_Truth[[#This Row],[Verwaltung]]),0,1)</f>
        <v>1</v>
      </c>
      <c r="X233" t="str">
        <f>IF(RUB_Truth[[#This Row],[zählt]],IF(ISBLANK(RUB_Truth[[#This Row],[dochGefundenGrund]]),RUB_Truth[[#This Row],[Gefunden]],1),"")</f>
        <v/>
      </c>
      <c r="Y233">
        <f>IF(AND(RUB_Truth[[#This Row],[zähltAuto]],ISBLANK(RUB_Truth[[#This Row],[zähltNichtGrund]])),1,0)</f>
        <v>0</v>
      </c>
      <c r="Z233" t="s">
        <v>8259</v>
      </c>
    </row>
    <row r="234" spans="1:29" x14ac:dyDescent="0.25">
      <c r="A234" t="s">
        <v>1213</v>
      </c>
      <c r="B234" t="s">
        <v>2045</v>
      </c>
      <c r="C234" t="s">
        <v>80</v>
      </c>
      <c r="D234" t="s">
        <v>3441</v>
      </c>
      <c r="E234" t="s">
        <v>3468</v>
      </c>
      <c r="F234" t="s">
        <v>2</v>
      </c>
      <c r="G234" t="s">
        <v>2</v>
      </c>
      <c r="H234" t="s">
        <v>2</v>
      </c>
      <c r="I234" t="s">
        <v>1907</v>
      </c>
      <c r="J234" t="s">
        <v>3469</v>
      </c>
      <c r="K234" t="s">
        <v>3470</v>
      </c>
      <c r="L234" s="1" t="str">
        <f>HYPERLINK(RUB_Truth[[#This Row],[URL]])</f>
        <v>https://vvz.ruhr-uni-bochum.de/campus/all/unit.asp?gguid=0xB6804D948E790F42B20229552E9147E0&amp;tguid=0x699D25992ED34B6E9889C1D506E44105&amp;lang=de</v>
      </c>
      <c r="M234" t="s">
        <v>2</v>
      </c>
      <c r="N234" t="s">
        <v>3471</v>
      </c>
      <c r="O234" t="s">
        <v>2</v>
      </c>
      <c r="P234" t="s">
        <v>3472</v>
      </c>
      <c r="Q234" t="s">
        <v>2</v>
      </c>
      <c r="R234" t="s">
        <v>3473</v>
      </c>
      <c r="S234" t="s">
        <v>80</v>
      </c>
      <c r="T234" t="b">
        <f>OR(ISNUMBER(SEARCH("Klinik",RUB_Truth[[#This Row],[Position1]])),ISNUMBER(SEARCH("arzt",RUB_Truth[[#This Row],[Position2]])),ISNUMBER(SEARCH("ärzt",RUB_Truth[[#This Row],[Position2]])))</f>
        <v>0</v>
      </c>
      <c r="U234" t="b">
        <f>OR(ISNUMBER(SEARCH("Verwaltungsange",RUB_Truth[[#This Row],[Position1]])),ISNUMBER(SEARCH("Verw.-Angestellt",RUB_Truth[[#This Row],[Position1]])))</f>
        <v>0</v>
      </c>
      <c r="V234">
        <f>IF(COUNTIF(RUB_Found[Name],RUB_Truth[[#This Row],[Name]])=0,0,1)</f>
        <v>1</v>
      </c>
      <c r="W234">
        <f>IF(OR(RUB_Truth[[#This Row],[inKlinik]],RUB_Truth[[#This Row],[Verwaltung]]),0,1)</f>
        <v>1</v>
      </c>
      <c r="X234">
        <f>IF(RUB_Truth[[#This Row],[zählt]],IF(ISBLANK(RUB_Truth[[#This Row],[dochGefundenGrund]]),RUB_Truth[[#This Row],[Gefunden]],1),"")</f>
        <v>1</v>
      </c>
      <c r="Y234">
        <f>IF(AND(RUB_Truth[[#This Row],[zähltAuto]],ISBLANK(RUB_Truth[[#This Row],[zähltNichtGrund]])),1,0)</f>
        <v>1</v>
      </c>
    </row>
    <row r="235" spans="1:29" x14ac:dyDescent="0.25">
      <c r="A235" t="s">
        <v>1228</v>
      </c>
      <c r="B235" t="s">
        <v>2045</v>
      </c>
      <c r="C235" t="s">
        <v>2</v>
      </c>
      <c r="D235" t="s">
        <v>3474</v>
      </c>
      <c r="E235" t="s">
        <v>3475</v>
      </c>
      <c r="F235" t="s">
        <v>2</v>
      </c>
      <c r="G235" t="s">
        <v>2</v>
      </c>
      <c r="H235" t="s">
        <v>2281</v>
      </c>
      <c r="I235" t="s">
        <v>1907</v>
      </c>
      <c r="J235" t="s">
        <v>3476</v>
      </c>
      <c r="K235" t="s">
        <v>3477</v>
      </c>
      <c r="L235" s="1" t="str">
        <f>HYPERLINK(RUB_Truth[[#This Row],[URL]])</f>
        <v>https://vvz.ruhr-uni-bochum.de/campus/all/unit.asp?gguid=0x020CEF3C9673C747B10BB2CDF85D21C8&amp;tguid=0x699D25992ED34B6E9889C1D506E44105&amp;lang=de</v>
      </c>
      <c r="M235" t="s">
        <v>3478</v>
      </c>
      <c r="N235" t="s">
        <v>2</v>
      </c>
      <c r="O235" t="s">
        <v>2</v>
      </c>
      <c r="P235" t="s">
        <v>3479</v>
      </c>
      <c r="Q235" t="s">
        <v>2</v>
      </c>
      <c r="R235" t="s">
        <v>2</v>
      </c>
      <c r="S235" t="s">
        <v>2</v>
      </c>
      <c r="T235" t="b">
        <f>OR(ISNUMBER(SEARCH("Klinik",RUB_Truth[[#This Row],[Position1]])),ISNUMBER(SEARCH("arzt",RUB_Truth[[#This Row],[Position2]])),ISNUMBER(SEARCH("ärzt",RUB_Truth[[#This Row],[Position2]])))</f>
        <v>0</v>
      </c>
      <c r="U235" t="b">
        <f>OR(ISNUMBER(SEARCH("Verwaltungsange",RUB_Truth[[#This Row],[Position1]])),ISNUMBER(SEARCH("Verw.-Angestellt",RUB_Truth[[#This Row],[Position1]])))</f>
        <v>0</v>
      </c>
      <c r="V235">
        <f>IF(COUNTIF(RUB_Found[Name],RUB_Truth[[#This Row],[Name]])=0,0,1)</f>
        <v>1</v>
      </c>
      <c r="W235">
        <f>IF(OR(RUB_Truth[[#This Row],[inKlinik]],RUB_Truth[[#This Row],[Verwaltung]]),0,1)</f>
        <v>1</v>
      </c>
      <c r="X235">
        <f>IF(RUB_Truth[[#This Row],[zählt]],IF(ISBLANK(RUB_Truth[[#This Row],[dochGefundenGrund]]),RUB_Truth[[#This Row],[Gefunden]],1),"")</f>
        <v>1</v>
      </c>
      <c r="Y235">
        <f>IF(AND(RUB_Truth[[#This Row],[zähltAuto]],ISBLANK(RUB_Truth[[#This Row],[zähltNichtGrund]])),1,0)</f>
        <v>1</v>
      </c>
    </row>
    <row r="236" spans="1:29" x14ac:dyDescent="0.25">
      <c r="A236" t="s">
        <v>3480</v>
      </c>
      <c r="B236" t="s">
        <v>2045</v>
      </c>
      <c r="C236" t="s">
        <v>80</v>
      </c>
      <c r="D236" t="s">
        <v>3441</v>
      </c>
      <c r="E236" t="s">
        <v>3481</v>
      </c>
      <c r="F236" t="s">
        <v>2</v>
      </c>
      <c r="G236" t="s">
        <v>2</v>
      </c>
      <c r="H236" t="s">
        <v>2049</v>
      </c>
      <c r="I236" t="s">
        <v>1907</v>
      </c>
      <c r="J236" t="s">
        <v>3482</v>
      </c>
      <c r="K236" t="s">
        <v>3483</v>
      </c>
      <c r="L236" s="1" t="str">
        <f>HYPERLINK(RUB_Truth[[#This Row],[URL]])</f>
        <v>https://vvz.ruhr-uni-bochum.de/campus/all/unit.asp?gguid=0x8AFC531C4DF346BB9ACD6FD8AB021E8C&amp;tguid=0x699D25992ED34B6E9889C1D506E44105&amp;lang=de</v>
      </c>
      <c r="M236" t="s">
        <v>2</v>
      </c>
      <c r="N236" t="s">
        <v>2</v>
      </c>
      <c r="O236" t="s">
        <v>2</v>
      </c>
      <c r="P236" t="s">
        <v>3484</v>
      </c>
      <c r="Q236" t="s">
        <v>2</v>
      </c>
      <c r="R236" t="s">
        <v>2</v>
      </c>
      <c r="S236" t="s">
        <v>80</v>
      </c>
      <c r="T236" t="b">
        <f>OR(ISNUMBER(SEARCH("Klinik",RUB_Truth[[#This Row],[Position1]])),ISNUMBER(SEARCH("arzt",RUB_Truth[[#This Row],[Position2]])),ISNUMBER(SEARCH("ärzt",RUB_Truth[[#This Row],[Position2]])))</f>
        <v>0</v>
      </c>
      <c r="U236" t="b">
        <f>OR(ISNUMBER(SEARCH("Verwaltungsange",RUB_Truth[[#This Row],[Position1]])),ISNUMBER(SEARCH("Verw.-Angestellt",RUB_Truth[[#This Row],[Position1]])))</f>
        <v>0</v>
      </c>
      <c r="V236">
        <f>IF(COUNTIF(RUB_Found[Name],RUB_Truth[[#This Row],[Name]])=0,0,1)</f>
        <v>0</v>
      </c>
      <c r="W236">
        <f>IF(OR(RUB_Truth[[#This Row],[inKlinik]],RUB_Truth[[#This Row],[Verwaltung]]),0,1)</f>
        <v>1</v>
      </c>
      <c r="X236">
        <f>IF(RUB_Truth[[#This Row],[zählt]],IF(ISBLANK(RUB_Truth[[#This Row],[dochGefundenGrund]]),RUB_Truth[[#This Row],[Gefunden]],1),"")</f>
        <v>0</v>
      </c>
      <c r="Y236">
        <f>IF(AND(RUB_Truth[[#This Row],[zähltAuto]],ISBLANK(RUB_Truth[[#This Row],[zähltNichtGrund]])),1,0)</f>
        <v>1</v>
      </c>
      <c r="AB236" t="s">
        <v>8409</v>
      </c>
      <c r="AC236" t="s">
        <v>8468</v>
      </c>
    </row>
    <row r="237" spans="1:29" x14ac:dyDescent="0.25">
      <c r="A237" t="s">
        <v>3485</v>
      </c>
      <c r="B237" t="s">
        <v>2045</v>
      </c>
      <c r="C237" t="s">
        <v>2</v>
      </c>
      <c r="D237" t="s">
        <v>3441</v>
      </c>
      <c r="E237" t="s">
        <v>3486</v>
      </c>
      <c r="F237" t="s">
        <v>2</v>
      </c>
      <c r="G237" t="s">
        <v>2</v>
      </c>
      <c r="H237" t="s">
        <v>2423</v>
      </c>
      <c r="I237" t="s">
        <v>1956</v>
      </c>
      <c r="J237" t="s">
        <v>3487</v>
      </c>
      <c r="K237" t="s">
        <v>3488</v>
      </c>
      <c r="L237" s="1" t="str">
        <f>HYPERLINK(RUB_Truth[[#This Row],[URL]])</f>
        <v>https://vvz.ruhr-uni-bochum.de/campus/all/unit.asp?gguid=0x06CA637DC218834E924C9E4F8403D3D7&amp;tguid=0x699D25992ED34B6E9889C1D506E44105&amp;lang=de</v>
      </c>
      <c r="M237" t="s">
        <v>2423</v>
      </c>
      <c r="N237" t="s">
        <v>2</v>
      </c>
      <c r="O237" t="s">
        <v>3489</v>
      </c>
      <c r="P237" t="s">
        <v>3490</v>
      </c>
      <c r="Q237" t="s">
        <v>2</v>
      </c>
      <c r="R237" t="s">
        <v>3491</v>
      </c>
      <c r="S237" t="s">
        <v>2</v>
      </c>
      <c r="T237" t="b">
        <f>OR(ISNUMBER(SEARCH("Klinik",RUB_Truth[[#This Row],[Position1]])),ISNUMBER(SEARCH("arzt",RUB_Truth[[#This Row],[Position2]])),ISNUMBER(SEARCH("ärzt",RUB_Truth[[#This Row],[Position2]])))</f>
        <v>0</v>
      </c>
      <c r="U237" t="b">
        <f>OR(ISNUMBER(SEARCH("Verwaltungsange",RUB_Truth[[#This Row],[Position1]])),ISNUMBER(SEARCH("Verw.-Angestellt",RUB_Truth[[#This Row],[Position1]])))</f>
        <v>1</v>
      </c>
      <c r="V237">
        <f>IF(COUNTIF(RUB_Found[Name],RUB_Truth[[#This Row],[Name]])=0,0,1)</f>
        <v>0</v>
      </c>
      <c r="W237">
        <f>IF(OR(RUB_Truth[[#This Row],[inKlinik]],RUB_Truth[[#This Row],[Verwaltung]]),0,1)</f>
        <v>0</v>
      </c>
      <c r="X237" t="str">
        <f>IF(RUB_Truth[[#This Row],[zählt]],IF(ISBLANK(RUB_Truth[[#This Row],[dochGefundenGrund]]),RUB_Truth[[#This Row],[Gefunden]],1),"")</f>
        <v/>
      </c>
      <c r="Y237">
        <f>IF(AND(RUB_Truth[[#This Row],[zähltAuto]],ISBLANK(RUB_Truth[[#This Row],[zähltNichtGrund]])),1,0)</f>
        <v>0</v>
      </c>
    </row>
    <row r="238" spans="1:29" x14ac:dyDescent="0.25">
      <c r="A238" t="s">
        <v>3492</v>
      </c>
      <c r="B238" t="s">
        <v>2045</v>
      </c>
      <c r="C238" t="s">
        <v>2</v>
      </c>
      <c r="D238" t="s">
        <v>3441</v>
      </c>
      <c r="E238" t="s">
        <v>3493</v>
      </c>
      <c r="F238" t="s">
        <v>2</v>
      </c>
      <c r="G238" t="s">
        <v>2</v>
      </c>
      <c r="H238" t="s">
        <v>2223</v>
      </c>
      <c r="I238" t="s">
        <v>1956</v>
      </c>
      <c r="J238" t="s">
        <v>3494</v>
      </c>
      <c r="K238" t="s">
        <v>3495</v>
      </c>
      <c r="L238" s="1" t="str">
        <f>HYPERLINK(RUB_Truth[[#This Row],[URL]])</f>
        <v>https://vvz.ruhr-uni-bochum.de/campus/all/unit.asp?gguid=0x3E17BB962C629F48880D60D41D4067AB&amp;tguid=0x699D25992ED34B6E9889C1D506E44105&amp;lang=de</v>
      </c>
      <c r="M238" t="s">
        <v>3496</v>
      </c>
      <c r="N238" t="s">
        <v>3497</v>
      </c>
      <c r="O238" t="s">
        <v>3498</v>
      </c>
      <c r="P238" t="s">
        <v>3499</v>
      </c>
      <c r="Q238" t="s">
        <v>2054</v>
      </c>
      <c r="R238" t="s">
        <v>3500</v>
      </c>
      <c r="S238" t="s">
        <v>2</v>
      </c>
      <c r="T238" t="b">
        <f>OR(ISNUMBER(SEARCH("Klinik",RUB_Truth[[#This Row],[Position1]])),ISNUMBER(SEARCH("arzt",RUB_Truth[[#This Row],[Position2]])),ISNUMBER(SEARCH("ärzt",RUB_Truth[[#This Row],[Position2]])))</f>
        <v>0</v>
      </c>
      <c r="U238" t="b">
        <f>OR(ISNUMBER(SEARCH("Verwaltungsange",RUB_Truth[[#This Row],[Position1]])),ISNUMBER(SEARCH("Verw.-Angestellt",RUB_Truth[[#This Row],[Position1]])))</f>
        <v>1</v>
      </c>
      <c r="V238">
        <f>IF(COUNTIF(RUB_Found[Name],RUB_Truth[[#This Row],[Name]])=0,0,1)</f>
        <v>0</v>
      </c>
      <c r="W238">
        <f>IF(OR(RUB_Truth[[#This Row],[inKlinik]],RUB_Truth[[#This Row],[Verwaltung]]),0,1)</f>
        <v>0</v>
      </c>
      <c r="X238" t="str">
        <f>IF(RUB_Truth[[#This Row],[zählt]],IF(ISBLANK(RUB_Truth[[#This Row],[dochGefundenGrund]]),RUB_Truth[[#This Row],[Gefunden]],1),"")</f>
        <v/>
      </c>
      <c r="Y238">
        <f>IF(AND(RUB_Truth[[#This Row],[zähltAuto]],ISBLANK(RUB_Truth[[#This Row],[zähltNichtGrund]])),1,0)</f>
        <v>0</v>
      </c>
    </row>
    <row r="239" spans="1:29" x14ac:dyDescent="0.25">
      <c r="A239" t="s">
        <v>3501</v>
      </c>
      <c r="B239" t="s">
        <v>2045</v>
      </c>
      <c r="C239" t="s">
        <v>191</v>
      </c>
      <c r="D239" t="s">
        <v>3441</v>
      </c>
      <c r="E239" t="s">
        <v>3502</v>
      </c>
      <c r="F239" t="s">
        <v>2</v>
      </c>
      <c r="G239" t="s">
        <v>2</v>
      </c>
      <c r="H239" t="s">
        <v>2093</v>
      </c>
      <c r="I239" t="s">
        <v>1907</v>
      </c>
      <c r="J239" t="s">
        <v>3503</v>
      </c>
      <c r="K239" t="s">
        <v>3504</v>
      </c>
      <c r="L239" s="1" t="str">
        <f>HYPERLINK(RUB_Truth[[#This Row],[URL]])</f>
        <v>https://vvz.ruhr-uni-bochum.de/campus/all/unit.asp?gguid=0x8B584223A9EE9E44A0F620AD2588FFAA&amp;tguid=0x699D25992ED34B6E9889C1D506E44105&amp;lang=de</v>
      </c>
      <c r="M239" t="s">
        <v>2281</v>
      </c>
      <c r="N239" t="s">
        <v>3505</v>
      </c>
      <c r="O239" t="s">
        <v>3506</v>
      </c>
      <c r="P239" t="s">
        <v>3507</v>
      </c>
      <c r="Q239" t="s">
        <v>2</v>
      </c>
      <c r="R239" t="s">
        <v>2</v>
      </c>
      <c r="S239" t="s">
        <v>191</v>
      </c>
      <c r="T239" t="b">
        <f>OR(ISNUMBER(SEARCH("Klinik",RUB_Truth[[#This Row],[Position1]])),ISNUMBER(SEARCH("arzt",RUB_Truth[[#This Row],[Position2]])),ISNUMBER(SEARCH("ärzt",RUB_Truth[[#This Row],[Position2]])))</f>
        <v>0</v>
      </c>
      <c r="U239" t="b">
        <f>OR(ISNUMBER(SEARCH("Verwaltungsange",RUB_Truth[[#This Row],[Position1]])),ISNUMBER(SEARCH("Verw.-Angestellt",RUB_Truth[[#This Row],[Position1]])))</f>
        <v>0</v>
      </c>
      <c r="V239">
        <f>IF(COUNTIF(RUB_Found[Name],RUB_Truth[[#This Row],[Name]])=0,0,1)</f>
        <v>0</v>
      </c>
      <c r="W239">
        <f>IF(OR(RUB_Truth[[#This Row],[inKlinik]],RUB_Truth[[#This Row],[Verwaltung]]),0,1)</f>
        <v>1</v>
      </c>
      <c r="X239" t="str">
        <f>IF(RUB_Truth[[#This Row],[zählt]],IF(ISBLANK(RUB_Truth[[#This Row],[dochGefundenGrund]]),RUB_Truth[[#This Row],[Gefunden]],1),"")</f>
        <v/>
      </c>
      <c r="Y239">
        <f>IF(AND(RUB_Truth[[#This Row],[zähltAuto]],ISBLANK(RUB_Truth[[#This Row],[zähltNichtGrund]])),1,0)</f>
        <v>0</v>
      </c>
      <c r="Z239" t="s">
        <v>8109</v>
      </c>
      <c r="AC239" t="s">
        <v>8469</v>
      </c>
    </row>
    <row r="240" spans="1:29" x14ac:dyDescent="0.25">
      <c r="A240" t="s">
        <v>3508</v>
      </c>
      <c r="B240" t="s">
        <v>2045</v>
      </c>
      <c r="C240" t="s">
        <v>80</v>
      </c>
      <c r="D240" t="s">
        <v>3441</v>
      </c>
      <c r="E240" t="s">
        <v>3509</v>
      </c>
      <c r="F240" t="s">
        <v>2</v>
      </c>
      <c r="G240" t="s">
        <v>2</v>
      </c>
      <c r="H240" t="s">
        <v>3510</v>
      </c>
      <c r="I240" t="s">
        <v>1907</v>
      </c>
      <c r="J240" t="s">
        <v>2022</v>
      </c>
      <c r="K240" t="s">
        <v>2321</v>
      </c>
      <c r="L240" s="1" t="str">
        <f>HYPERLINK(RUB_Truth[[#This Row],[URL]])</f>
        <v>https://vvz.ruhr-uni-bochum.de/campus/all/unit.asp?gguid=0xC1F3A1CFB5364A0489541705AF5BE2C4&amp;tguid=0x699D25992ED34B6E9889C1D506E44105&amp;lang=de</v>
      </c>
      <c r="M240" t="s">
        <v>2</v>
      </c>
      <c r="N240" t="s">
        <v>3511</v>
      </c>
      <c r="O240" t="s">
        <v>3512</v>
      </c>
      <c r="P240" t="s">
        <v>3513</v>
      </c>
      <c r="Q240" t="s">
        <v>2</v>
      </c>
      <c r="R240" t="s">
        <v>3514</v>
      </c>
      <c r="S240" t="s">
        <v>80</v>
      </c>
      <c r="T240" t="b">
        <f>OR(ISNUMBER(SEARCH("Klinik",RUB_Truth[[#This Row],[Position1]])),ISNUMBER(SEARCH("arzt",RUB_Truth[[#This Row],[Position2]])),ISNUMBER(SEARCH("ärzt",RUB_Truth[[#This Row],[Position2]])))</f>
        <v>0</v>
      </c>
      <c r="U240" t="b">
        <f>OR(ISNUMBER(SEARCH("Verwaltungsange",RUB_Truth[[#This Row],[Position1]])),ISNUMBER(SEARCH("Verw.-Angestellt",RUB_Truth[[#This Row],[Position1]])))</f>
        <v>0</v>
      </c>
      <c r="V240">
        <f>IF(COUNTIF(RUB_Found[Name],RUB_Truth[[#This Row],[Name]])=0,0,1)</f>
        <v>0</v>
      </c>
      <c r="W240">
        <f>IF(OR(RUB_Truth[[#This Row],[inKlinik]],RUB_Truth[[#This Row],[Verwaltung]]),0,1)</f>
        <v>1</v>
      </c>
      <c r="X240">
        <f>IF(RUB_Truth[[#This Row],[zählt]],IF(ISBLANK(RUB_Truth[[#This Row],[dochGefundenGrund]]),RUB_Truth[[#This Row],[Gefunden]],1),"")</f>
        <v>0</v>
      </c>
      <c r="Y240">
        <f>IF(AND(RUB_Truth[[#This Row],[zähltAuto]],ISBLANK(RUB_Truth[[#This Row],[zähltNichtGrund]])),1,0)</f>
        <v>1</v>
      </c>
      <c r="AB240" t="s">
        <v>8473</v>
      </c>
      <c r="AC240" t="s">
        <v>8472</v>
      </c>
    </row>
    <row r="241" spans="1:29" x14ac:dyDescent="0.25">
      <c r="A241" t="s">
        <v>3515</v>
      </c>
      <c r="B241" t="s">
        <v>2045</v>
      </c>
      <c r="C241" t="s">
        <v>2</v>
      </c>
      <c r="D241" t="s">
        <v>3441</v>
      </c>
      <c r="E241" t="s">
        <v>3516</v>
      </c>
      <c r="F241" t="s">
        <v>2</v>
      </c>
      <c r="G241" t="s">
        <v>2</v>
      </c>
      <c r="H241" t="s">
        <v>2223</v>
      </c>
      <c r="I241" t="s">
        <v>1956</v>
      </c>
      <c r="J241" t="s">
        <v>3517</v>
      </c>
      <c r="K241" t="s">
        <v>3518</v>
      </c>
      <c r="L241" s="1" t="str">
        <f>HYPERLINK(RUB_Truth[[#This Row],[URL]])</f>
        <v>https://vvz.ruhr-uni-bochum.de/campus/all/unit.asp?gguid=0x10AEFA270F00F24D9CB64ABC5B6A4BA8&amp;tguid=0x699D25992ED34B6E9889C1D506E44105&amp;lang=de</v>
      </c>
      <c r="M241" t="s">
        <v>3519</v>
      </c>
      <c r="N241" t="s">
        <v>3520</v>
      </c>
      <c r="O241" t="s">
        <v>3521</v>
      </c>
      <c r="P241" t="s">
        <v>3522</v>
      </c>
      <c r="Q241" t="s">
        <v>2</v>
      </c>
      <c r="R241" t="s">
        <v>3523</v>
      </c>
      <c r="S241" t="s">
        <v>2</v>
      </c>
      <c r="T241" t="b">
        <f>OR(ISNUMBER(SEARCH("Klinik",RUB_Truth[[#This Row],[Position1]])),ISNUMBER(SEARCH("arzt",RUB_Truth[[#This Row],[Position2]])),ISNUMBER(SEARCH("ärzt",RUB_Truth[[#This Row],[Position2]])))</f>
        <v>0</v>
      </c>
      <c r="U241" t="b">
        <f>OR(ISNUMBER(SEARCH("Verwaltungsange",RUB_Truth[[#This Row],[Position1]])),ISNUMBER(SEARCH("Verw.-Angestellt",RUB_Truth[[#This Row],[Position1]])))</f>
        <v>1</v>
      </c>
      <c r="V241">
        <f>IF(COUNTIF(RUB_Found[Name],RUB_Truth[[#This Row],[Name]])=0,0,1)</f>
        <v>0</v>
      </c>
      <c r="W241">
        <f>IF(OR(RUB_Truth[[#This Row],[inKlinik]],RUB_Truth[[#This Row],[Verwaltung]]),0,1)</f>
        <v>0</v>
      </c>
      <c r="X241" t="str">
        <f>IF(RUB_Truth[[#This Row],[zählt]],IF(ISBLANK(RUB_Truth[[#This Row],[dochGefundenGrund]]),RUB_Truth[[#This Row],[Gefunden]],1),"")</f>
        <v/>
      </c>
      <c r="Y241">
        <f>IF(AND(RUB_Truth[[#This Row],[zähltAuto]],ISBLANK(RUB_Truth[[#This Row],[zähltNichtGrund]])),1,0)</f>
        <v>0</v>
      </c>
    </row>
    <row r="242" spans="1:29" x14ac:dyDescent="0.25">
      <c r="A242" t="s">
        <v>3524</v>
      </c>
      <c r="B242" t="s">
        <v>2045</v>
      </c>
      <c r="C242" t="s">
        <v>2</v>
      </c>
      <c r="D242" t="s">
        <v>3525</v>
      </c>
      <c r="E242" t="s">
        <v>3526</v>
      </c>
      <c r="F242" t="s">
        <v>2</v>
      </c>
      <c r="G242" t="s">
        <v>2</v>
      </c>
      <c r="H242" t="s">
        <v>2281</v>
      </c>
      <c r="I242" t="s">
        <v>1907</v>
      </c>
      <c r="J242" t="s">
        <v>2245</v>
      </c>
      <c r="K242" t="s">
        <v>2246</v>
      </c>
      <c r="L242" s="1" t="str">
        <f>HYPERLINK(RUB_Truth[[#This Row],[URL]])</f>
        <v>https://vvz.ruhr-uni-bochum.de/campus/all/unit.asp?gguid=0x22007A348D0A2D4F97968F0ACE83709E&amp;tguid=0x699D25992ED34B6E9889C1D506E44105&amp;lang=de</v>
      </c>
      <c r="M242" t="s">
        <v>2</v>
      </c>
      <c r="N242" t="s">
        <v>2</v>
      </c>
      <c r="O242" t="s">
        <v>2</v>
      </c>
      <c r="P242" t="s">
        <v>3527</v>
      </c>
      <c r="Q242" t="s">
        <v>2</v>
      </c>
      <c r="R242" t="s">
        <v>2</v>
      </c>
      <c r="S242" t="s">
        <v>2</v>
      </c>
      <c r="T242" t="b">
        <f>OR(ISNUMBER(SEARCH("Klinik",RUB_Truth[[#This Row],[Position1]])),ISNUMBER(SEARCH("arzt",RUB_Truth[[#This Row],[Position2]])),ISNUMBER(SEARCH("ärzt",RUB_Truth[[#This Row],[Position2]])))</f>
        <v>0</v>
      </c>
      <c r="U242" t="b">
        <f>OR(ISNUMBER(SEARCH("Verwaltungsange",RUB_Truth[[#This Row],[Position1]])),ISNUMBER(SEARCH("Verw.-Angestellt",RUB_Truth[[#This Row],[Position1]])))</f>
        <v>0</v>
      </c>
      <c r="V242">
        <f>IF(COUNTIF(RUB_Found[Name],RUB_Truth[[#This Row],[Name]])=0,0,1)</f>
        <v>0</v>
      </c>
      <c r="W242">
        <f>IF(OR(RUB_Truth[[#This Row],[inKlinik]],RUB_Truth[[#This Row],[Verwaltung]]),0,1)</f>
        <v>1</v>
      </c>
      <c r="X242" t="str">
        <f>IF(RUB_Truth[[#This Row],[zählt]],IF(ISBLANK(RUB_Truth[[#This Row],[dochGefundenGrund]]),RUB_Truth[[#This Row],[Gefunden]],1),"")</f>
        <v/>
      </c>
      <c r="Y242">
        <f>IF(AND(RUB_Truth[[#This Row],[zähltAuto]],ISBLANK(RUB_Truth[[#This Row],[zähltNichtGrund]])),1,0)</f>
        <v>0</v>
      </c>
      <c r="Z242" t="s">
        <v>8274</v>
      </c>
    </row>
    <row r="243" spans="1:29" x14ac:dyDescent="0.25">
      <c r="A243" t="s">
        <v>3528</v>
      </c>
      <c r="B243" t="s">
        <v>2045</v>
      </c>
      <c r="C243" t="s">
        <v>3529</v>
      </c>
      <c r="D243" t="s">
        <v>3441</v>
      </c>
      <c r="E243" t="s">
        <v>3530</v>
      </c>
      <c r="F243" t="s">
        <v>2</v>
      </c>
      <c r="G243" t="s">
        <v>2</v>
      </c>
      <c r="H243" t="s">
        <v>2656</v>
      </c>
      <c r="I243" t="s">
        <v>1907</v>
      </c>
      <c r="J243" t="s">
        <v>3531</v>
      </c>
      <c r="K243" t="s">
        <v>3532</v>
      </c>
      <c r="L243" s="1" t="str">
        <f>HYPERLINK(RUB_Truth[[#This Row],[URL]])</f>
        <v>https://vvz.ruhr-uni-bochum.de/campus/all/unit.asp?gguid=0xF67EFC00EE8CC447B7EEC05884DC070F&amp;tguid=0x699D25992ED34B6E9889C1D506E44105&amp;lang=de</v>
      </c>
      <c r="M243" t="s">
        <v>3533</v>
      </c>
      <c r="N243" t="s">
        <v>3534</v>
      </c>
      <c r="O243" t="s">
        <v>3535</v>
      </c>
      <c r="P243" t="s">
        <v>3536</v>
      </c>
      <c r="Q243" t="s">
        <v>2</v>
      </c>
      <c r="R243" t="s">
        <v>2</v>
      </c>
      <c r="S243" t="s">
        <v>3529</v>
      </c>
      <c r="T243" t="b">
        <f>OR(ISNUMBER(SEARCH("Klinik",RUB_Truth[[#This Row],[Position1]])),ISNUMBER(SEARCH("arzt",RUB_Truth[[#This Row],[Position2]])),ISNUMBER(SEARCH("ärzt",RUB_Truth[[#This Row],[Position2]])))</f>
        <v>0</v>
      </c>
      <c r="U243" t="b">
        <f>OR(ISNUMBER(SEARCH("Verwaltungsange",RUB_Truth[[#This Row],[Position1]])),ISNUMBER(SEARCH("Verw.-Angestellt",RUB_Truth[[#This Row],[Position1]])))</f>
        <v>0</v>
      </c>
      <c r="V243">
        <f>IF(COUNTIF(RUB_Found[Name],RUB_Truth[[#This Row],[Name]])=0,0,1)</f>
        <v>0</v>
      </c>
      <c r="W243">
        <f>IF(OR(RUB_Truth[[#This Row],[inKlinik]],RUB_Truth[[#This Row],[Verwaltung]]),0,1)</f>
        <v>1</v>
      </c>
      <c r="X243">
        <f>IF(RUB_Truth[[#This Row],[zählt]],IF(ISBLANK(RUB_Truth[[#This Row],[dochGefundenGrund]]),RUB_Truth[[#This Row],[Gefunden]],1),"")</f>
        <v>0</v>
      </c>
      <c r="Y243">
        <f>IF(AND(RUB_Truth[[#This Row],[zähltAuto]],ISBLANK(RUB_Truth[[#This Row],[zähltNichtGrund]])),1,0)</f>
        <v>1</v>
      </c>
      <c r="AB243" t="s">
        <v>8409</v>
      </c>
      <c r="AC243" t="s">
        <v>8474</v>
      </c>
    </row>
    <row r="244" spans="1:29" x14ac:dyDescent="0.25">
      <c r="A244" t="s">
        <v>1257</v>
      </c>
      <c r="B244" t="s">
        <v>2045</v>
      </c>
      <c r="C244" t="s">
        <v>2</v>
      </c>
      <c r="D244" t="s">
        <v>3441</v>
      </c>
      <c r="E244" t="s">
        <v>3537</v>
      </c>
      <c r="F244" t="s">
        <v>2</v>
      </c>
      <c r="G244" t="s">
        <v>2</v>
      </c>
      <c r="H244" t="s">
        <v>3328</v>
      </c>
      <c r="I244" t="s">
        <v>1907</v>
      </c>
      <c r="J244" t="s">
        <v>2022</v>
      </c>
      <c r="K244" t="s">
        <v>2452</v>
      </c>
      <c r="L244" s="1" t="str">
        <f>HYPERLINK(RUB_Truth[[#This Row],[URL]])</f>
        <v>https://vvz.ruhr-uni-bochum.de/campus/all/unit.asp?gguid=0x3CD44D216343F84CB93C9D3FDA63D5AC&amp;tguid=0x699D25992ED34B6E9889C1D506E44105&amp;lang=de</v>
      </c>
      <c r="M244" t="s">
        <v>3538</v>
      </c>
      <c r="N244" t="s">
        <v>2</v>
      </c>
      <c r="O244" t="s">
        <v>2</v>
      </c>
      <c r="P244" t="s">
        <v>3539</v>
      </c>
      <c r="Q244" t="s">
        <v>2</v>
      </c>
      <c r="R244" t="s">
        <v>2</v>
      </c>
      <c r="S244" t="s">
        <v>2</v>
      </c>
      <c r="T244" t="b">
        <f>OR(ISNUMBER(SEARCH("Klinik",RUB_Truth[[#This Row],[Position1]])),ISNUMBER(SEARCH("arzt",RUB_Truth[[#This Row],[Position2]])),ISNUMBER(SEARCH("ärzt",RUB_Truth[[#This Row],[Position2]])))</f>
        <v>0</v>
      </c>
      <c r="U244" t="b">
        <f>OR(ISNUMBER(SEARCH("Verwaltungsange",RUB_Truth[[#This Row],[Position1]])),ISNUMBER(SEARCH("Verw.-Angestellt",RUB_Truth[[#This Row],[Position1]])))</f>
        <v>0</v>
      </c>
      <c r="V244">
        <f>IF(COUNTIF(RUB_Found[Name],RUB_Truth[[#This Row],[Name]])=0,0,1)</f>
        <v>1</v>
      </c>
      <c r="W244">
        <f>IF(OR(RUB_Truth[[#This Row],[inKlinik]],RUB_Truth[[#This Row],[Verwaltung]]),0,1)</f>
        <v>1</v>
      </c>
      <c r="X244">
        <f>IF(RUB_Truth[[#This Row],[zählt]],IF(ISBLANK(RUB_Truth[[#This Row],[dochGefundenGrund]]),RUB_Truth[[#This Row],[Gefunden]],1),"")</f>
        <v>1</v>
      </c>
      <c r="Y244">
        <f>IF(AND(RUB_Truth[[#This Row],[zähltAuto]],ISBLANK(RUB_Truth[[#This Row],[zähltNichtGrund]])),1,0)</f>
        <v>1</v>
      </c>
    </row>
    <row r="245" spans="1:29" x14ac:dyDescent="0.25">
      <c r="A245" t="s">
        <v>3540</v>
      </c>
      <c r="B245" t="s">
        <v>2045</v>
      </c>
      <c r="C245" t="s">
        <v>2</v>
      </c>
      <c r="D245" t="s">
        <v>3541</v>
      </c>
      <c r="E245" t="s">
        <v>3542</v>
      </c>
      <c r="F245" t="s">
        <v>2</v>
      </c>
      <c r="G245" t="s">
        <v>2</v>
      </c>
      <c r="H245" t="s">
        <v>2093</v>
      </c>
      <c r="I245" t="s">
        <v>1907</v>
      </c>
      <c r="J245" t="s">
        <v>3543</v>
      </c>
      <c r="K245" t="s">
        <v>3544</v>
      </c>
      <c r="L245" s="1" t="str">
        <f>HYPERLINK(RUB_Truth[[#This Row],[URL]])</f>
        <v>https://vvz.ruhr-uni-bochum.de/campus/all/unit.asp?gguid=0x837FC3D3ECB83C46AB4007FC07AF520C&amp;tguid=0x699D25992ED34B6E9889C1D506E44105&amp;lang=de</v>
      </c>
      <c r="M245" t="s">
        <v>2</v>
      </c>
      <c r="N245" t="s">
        <v>3545</v>
      </c>
      <c r="O245" t="s">
        <v>3546</v>
      </c>
      <c r="P245" t="s">
        <v>3547</v>
      </c>
      <c r="Q245" t="s">
        <v>2</v>
      </c>
      <c r="R245" t="s">
        <v>3548</v>
      </c>
      <c r="S245" t="s">
        <v>2</v>
      </c>
      <c r="T245" t="b">
        <f>OR(ISNUMBER(SEARCH("Klinik",RUB_Truth[[#This Row],[Position1]])),ISNUMBER(SEARCH("arzt",RUB_Truth[[#This Row],[Position2]])),ISNUMBER(SEARCH("ärzt",RUB_Truth[[#This Row],[Position2]])))</f>
        <v>0</v>
      </c>
      <c r="U245" t="b">
        <f>OR(ISNUMBER(SEARCH("Verwaltungsange",RUB_Truth[[#This Row],[Position1]])),ISNUMBER(SEARCH("Verw.-Angestellt",RUB_Truth[[#This Row],[Position1]])))</f>
        <v>0</v>
      </c>
      <c r="V245">
        <f>IF(COUNTIF(RUB_Found[Name],RUB_Truth[[#This Row],[Name]])=0,0,1)</f>
        <v>0</v>
      </c>
      <c r="W245">
        <f>IF(OR(RUB_Truth[[#This Row],[inKlinik]],RUB_Truth[[#This Row],[Verwaltung]]),0,1)</f>
        <v>1</v>
      </c>
      <c r="X245" t="str">
        <f>IF(RUB_Truth[[#This Row],[zählt]],IF(ISBLANK(RUB_Truth[[#This Row],[dochGefundenGrund]]),RUB_Truth[[#This Row],[Gefunden]],1),"")</f>
        <v/>
      </c>
      <c r="Y245">
        <f>IF(AND(RUB_Truth[[#This Row],[zähltAuto]],ISBLANK(RUB_Truth[[#This Row],[zähltNichtGrund]])),1,0)</f>
        <v>0</v>
      </c>
      <c r="Z245" t="s">
        <v>8274</v>
      </c>
    </row>
    <row r="246" spans="1:29" x14ac:dyDescent="0.25">
      <c r="A246" t="s">
        <v>3549</v>
      </c>
      <c r="B246" t="s">
        <v>2045</v>
      </c>
      <c r="C246" t="s">
        <v>3550</v>
      </c>
      <c r="D246" t="s">
        <v>3441</v>
      </c>
      <c r="E246" t="s">
        <v>3551</v>
      </c>
      <c r="F246" t="s">
        <v>2</v>
      </c>
      <c r="G246" t="s">
        <v>2</v>
      </c>
      <c r="H246" t="s">
        <v>2133</v>
      </c>
      <c r="I246" t="s">
        <v>1907</v>
      </c>
      <c r="J246" t="s">
        <v>3552</v>
      </c>
      <c r="K246" t="s">
        <v>3553</v>
      </c>
      <c r="L246" s="1" t="str">
        <f>HYPERLINK(RUB_Truth[[#This Row],[URL]])</f>
        <v>https://vvz.ruhr-uni-bochum.de/campus/all/unit.asp?gguid=0x44B51A3160D1BE4495DA2CC86854AA46&amp;tguid=0x699D25992ED34B6E9889C1D506E44105&amp;lang=de</v>
      </c>
      <c r="M246" t="s">
        <v>2093</v>
      </c>
      <c r="N246" t="s">
        <v>3554</v>
      </c>
      <c r="O246" t="s">
        <v>3555</v>
      </c>
      <c r="P246" t="s">
        <v>3556</v>
      </c>
      <c r="Q246" t="s">
        <v>2</v>
      </c>
      <c r="R246" t="s">
        <v>2</v>
      </c>
      <c r="S246" t="s">
        <v>3550</v>
      </c>
      <c r="T246" t="b">
        <f>OR(ISNUMBER(SEARCH("Klinik",RUB_Truth[[#This Row],[Position1]])),ISNUMBER(SEARCH("arzt",RUB_Truth[[#This Row],[Position2]])),ISNUMBER(SEARCH("ärzt",RUB_Truth[[#This Row],[Position2]])))</f>
        <v>0</v>
      </c>
      <c r="U246" t="b">
        <f>OR(ISNUMBER(SEARCH("Verwaltungsange",RUB_Truth[[#This Row],[Position1]])),ISNUMBER(SEARCH("Verw.-Angestellt",RUB_Truth[[#This Row],[Position1]])))</f>
        <v>0</v>
      </c>
      <c r="V246">
        <f>IF(COUNTIF(RUB_Found[Name],RUB_Truth[[#This Row],[Name]])=0,0,1)</f>
        <v>0</v>
      </c>
      <c r="W246">
        <f>IF(OR(RUB_Truth[[#This Row],[inKlinik]],RUB_Truth[[#This Row],[Verwaltung]]),0,1)</f>
        <v>1</v>
      </c>
      <c r="X246">
        <f>IF(RUB_Truth[[#This Row],[zählt]],IF(ISBLANK(RUB_Truth[[#This Row],[dochGefundenGrund]]),RUB_Truth[[#This Row],[Gefunden]],1),"")</f>
        <v>0</v>
      </c>
      <c r="Y246">
        <f>IF(AND(RUB_Truth[[#This Row],[zähltAuto]],ISBLANK(RUB_Truth[[#This Row],[zähltNichtGrund]])),1,0)</f>
        <v>1</v>
      </c>
      <c r="AB246" t="s">
        <v>8409</v>
      </c>
      <c r="AC246" t="s">
        <v>8475</v>
      </c>
    </row>
    <row r="247" spans="1:29" x14ac:dyDescent="0.25">
      <c r="A247" t="s">
        <v>3557</v>
      </c>
      <c r="B247" t="s">
        <v>2045</v>
      </c>
      <c r="C247" t="s">
        <v>2</v>
      </c>
      <c r="D247" t="s">
        <v>3441</v>
      </c>
      <c r="E247" t="s">
        <v>3558</v>
      </c>
      <c r="F247" t="s">
        <v>2</v>
      </c>
      <c r="G247" t="s">
        <v>2</v>
      </c>
      <c r="H247" t="s">
        <v>1945</v>
      </c>
      <c r="I247" t="s">
        <v>1907</v>
      </c>
      <c r="J247" t="s">
        <v>3559</v>
      </c>
      <c r="K247" t="s">
        <v>3560</v>
      </c>
      <c r="L247" s="1" t="str">
        <f>HYPERLINK(RUB_Truth[[#This Row],[URL]])</f>
        <v>https://vvz.ruhr-uni-bochum.de/campus/all/unit.asp?gguid=0xEC1D1CB75A036E4D8F2CDF343D51972C&amp;tguid=0x699D25992ED34B6E9889C1D506E44105&amp;lang=de</v>
      </c>
      <c r="M247" t="s">
        <v>2093</v>
      </c>
      <c r="N247" t="s">
        <v>2</v>
      </c>
      <c r="O247" t="s">
        <v>2</v>
      </c>
      <c r="P247" t="s">
        <v>3561</v>
      </c>
      <c r="Q247" t="s">
        <v>2</v>
      </c>
      <c r="R247" t="s">
        <v>2</v>
      </c>
      <c r="S247" t="s">
        <v>2</v>
      </c>
      <c r="T247" t="b">
        <f>OR(ISNUMBER(SEARCH("Klinik",RUB_Truth[[#This Row],[Position1]])),ISNUMBER(SEARCH("arzt",RUB_Truth[[#This Row],[Position2]])),ISNUMBER(SEARCH("ärzt",RUB_Truth[[#This Row],[Position2]])))</f>
        <v>0</v>
      </c>
      <c r="U247" t="b">
        <f>OR(ISNUMBER(SEARCH("Verwaltungsange",RUB_Truth[[#This Row],[Position1]])),ISNUMBER(SEARCH("Verw.-Angestellt",RUB_Truth[[#This Row],[Position1]])))</f>
        <v>0</v>
      </c>
      <c r="V247">
        <f>IF(COUNTIF(RUB_Found[Name],RUB_Truth[[#This Row],[Name]])=0,0,1)</f>
        <v>0</v>
      </c>
      <c r="W247">
        <f>IF(OR(RUB_Truth[[#This Row],[inKlinik]],RUB_Truth[[#This Row],[Verwaltung]]),0,1)</f>
        <v>1</v>
      </c>
      <c r="X247" t="str">
        <f>IF(RUB_Truth[[#This Row],[zählt]],IF(ISBLANK(RUB_Truth[[#This Row],[dochGefundenGrund]]),RUB_Truth[[#This Row],[Gefunden]],1),"")</f>
        <v/>
      </c>
      <c r="Y247">
        <f>IF(AND(RUB_Truth[[#This Row],[zähltAuto]],ISBLANK(RUB_Truth[[#This Row],[zähltNichtGrund]])),1,0)</f>
        <v>0</v>
      </c>
      <c r="Z247" t="s">
        <v>8274</v>
      </c>
    </row>
    <row r="248" spans="1:29" x14ac:dyDescent="0.25">
      <c r="A248" t="s">
        <v>1302</v>
      </c>
      <c r="B248" t="s">
        <v>2045</v>
      </c>
      <c r="C248" t="s">
        <v>2</v>
      </c>
      <c r="D248" t="s">
        <v>3441</v>
      </c>
      <c r="E248" t="s">
        <v>3562</v>
      </c>
      <c r="F248" t="s">
        <v>2</v>
      </c>
      <c r="G248" t="s">
        <v>2</v>
      </c>
      <c r="H248" t="s">
        <v>2133</v>
      </c>
      <c r="I248" t="s">
        <v>1907</v>
      </c>
      <c r="J248" t="s">
        <v>2604</v>
      </c>
      <c r="K248" t="s">
        <v>2165</v>
      </c>
      <c r="L248" s="1" t="str">
        <f>HYPERLINK(RUB_Truth[[#This Row],[URL]])</f>
        <v>https://vvz.ruhr-uni-bochum.de/campus/all/unit.asp?gguid=0x42969BDBA7BC014AB69B30DF8ECEA02B&amp;tguid=0x699D25992ED34B6E9889C1D506E44105&amp;lang=de</v>
      </c>
      <c r="M248" t="s">
        <v>2513</v>
      </c>
      <c r="N248" t="s">
        <v>3563</v>
      </c>
      <c r="O248" t="s">
        <v>2</v>
      </c>
      <c r="P248" t="s">
        <v>3564</v>
      </c>
      <c r="Q248" t="s">
        <v>2</v>
      </c>
      <c r="R248" t="s">
        <v>3565</v>
      </c>
      <c r="S248" t="s">
        <v>2</v>
      </c>
      <c r="T248" t="b">
        <f>OR(ISNUMBER(SEARCH("Klinik",RUB_Truth[[#This Row],[Position1]])),ISNUMBER(SEARCH("arzt",RUB_Truth[[#This Row],[Position2]])),ISNUMBER(SEARCH("ärzt",RUB_Truth[[#This Row],[Position2]])))</f>
        <v>0</v>
      </c>
      <c r="U248" t="b">
        <f>OR(ISNUMBER(SEARCH("Verwaltungsange",RUB_Truth[[#This Row],[Position1]])),ISNUMBER(SEARCH("Verw.-Angestellt",RUB_Truth[[#This Row],[Position1]])))</f>
        <v>0</v>
      </c>
      <c r="V248">
        <f>IF(COUNTIF(RUB_Found[Name],RUB_Truth[[#This Row],[Name]])=0,0,1)</f>
        <v>1</v>
      </c>
      <c r="W248">
        <f>IF(OR(RUB_Truth[[#This Row],[inKlinik]],RUB_Truth[[#This Row],[Verwaltung]]),0,1)</f>
        <v>1</v>
      </c>
      <c r="X248">
        <f>IF(RUB_Truth[[#This Row],[zählt]],IF(ISBLANK(RUB_Truth[[#This Row],[dochGefundenGrund]]),RUB_Truth[[#This Row],[Gefunden]],1),"")</f>
        <v>1</v>
      </c>
      <c r="Y248">
        <f>IF(AND(RUB_Truth[[#This Row],[zähltAuto]],ISBLANK(RUB_Truth[[#This Row],[zähltNichtGrund]])),1,0)</f>
        <v>1</v>
      </c>
    </row>
    <row r="249" spans="1:29" x14ac:dyDescent="0.25">
      <c r="A249" t="s">
        <v>1327</v>
      </c>
      <c r="B249" t="s">
        <v>2045</v>
      </c>
      <c r="C249" t="s">
        <v>2</v>
      </c>
      <c r="D249" t="s">
        <v>3441</v>
      </c>
      <c r="E249" t="s">
        <v>3566</v>
      </c>
      <c r="F249" t="s">
        <v>2</v>
      </c>
      <c r="G249" t="s">
        <v>2</v>
      </c>
      <c r="H249" t="s">
        <v>2133</v>
      </c>
      <c r="I249" t="s">
        <v>1907</v>
      </c>
      <c r="J249" t="s">
        <v>2040</v>
      </c>
      <c r="K249" t="s">
        <v>2041</v>
      </c>
      <c r="L249" s="1" t="str">
        <f>HYPERLINK(RUB_Truth[[#This Row],[URL]])</f>
        <v>https://vvz.ruhr-uni-bochum.de/campus/all/unit.asp?gguid=0xBAFF298F48AB9243B514CE431CBB7FEF&amp;tguid=0x699D25992ED34B6E9889C1D506E44105&amp;lang=de</v>
      </c>
      <c r="M249" t="s">
        <v>2133</v>
      </c>
      <c r="N249" t="s">
        <v>3567</v>
      </c>
      <c r="O249" t="s">
        <v>2</v>
      </c>
      <c r="P249" t="s">
        <v>3568</v>
      </c>
      <c r="Q249" t="s">
        <v>2</v>
      </c>
      <c r="R249" t="s">
        <v>3569</v>
      </c>
      <c r="S249" t="s">
        <v>2</v>
      </c>
      <c r="T249" t="b">
        <f>OR(ISNUMBER(SEARCH("Klinik",RUB_Truth[[#This Row],[Position1]])),ISNUMBER(SEARCH("arzt",RUB_Truth[[#This Row],[Position2]])),ISNUMBER(SEARCH("ärzt",RUB_Truth[[#This Row],[Position2]])))</f>
        <v>0</v>
      </c>
      <c r="U249" t="b">
        <f>OR(ISNUMBER(SEARCH("Verwaltungsange",RUB_Truth[[#This Row],[Position1]])),ISNUMBER(SEARCH("Verw.-Angestellt",RUB_Truth[[#This Row],[Position1]])))</f>
        <v>0</v>
      </c>
      <c r="V249">
        <f>IF(COUNTIF(RUB_Found[Name],RUB_Truth[[#This Row],[Name]])=0,0,1)</f>
        <v>1</v>
      </c>
      <c r="W249">
        <f>IF(OR(RUB_Truth[[#This Row],[inKlinik]],RUB_Truth[[#This Row],[Verwaltung]]),0,1)</f>
        <v>1</v>
      </c>
      <c r="X249">
        <f>IF(RUB_Truth[[#This Row],[zählt]],IF(ISBLANK(RUB_Truth[[#This Row],[dochGefundenGrund]]),RUB_Truth[[#This Row],[Gefunden]],1),"")</f>
        <v>1</v>
      </c>
      <c r="Y249">
        <f>IF(AND(RUB_Truth[[#This Row],[zähltAuto]],ISBLANK(RUB_Truth[[#This Row],[zähltNichtGrund]])),1,0)</f>
        <v>1</v>
      </c>
    </row>
    <row r="250" spans="1:29" x14ac:dyDescent="0.25">
      <c r="A250" t="s">
        <v>1331</v>
      </c>
      <c r="B250" t="s">
        <v>2045</v>
      </c>
      <c r="C250" t="s">
        <v>2</v>
      </c>
      <c r="D250" t="s">
        <v>3441</v>
      </c>
      <c r="E250" t="s">
        <v>3570</v>
      </c>
      <c r="F250" t="s">
        <v>2</v>
      </c>
      <c r="G250" t="s">
        <v>2</v>
      </c>
      <c r="H250" t="s">
        <v>1917</v>
      </c>
      <c r="I250" t="s">
        <v>1907</v>
      </c>
      <c r="J250" t="s">
        <v>3413</v>
      </c>
      <c r="K250" t="s">
        <v>3414</v>
      </c>
      <c r="L250" s="1" t="str">
        <f>HYPERLINK(RUB_Truth[[#This Row],[URL]])</f>
        <v>https://vvz.ruhr-uni-bochum.de/campus/all/unit.asp?gguid=0xB7C5A9A6AE67DA4CAEC61648864BA1B4&amp;tguid=0x699D25992ED34B6E9889C1D506E44105&amp;lang=de</v>
      </c>
      <c r="M250" t="s">
        <v>2</v>
      </c>
      <c r="N250" t="s">
        <v>2</v>
      </c>
      <c r="O250" t="s">
        <v>2</v>
      </c>
      <c r="P250" t="s">
        <v>3571</v>
      </c>
      <c r="Q250" t="s">
        <v>2</v>
      </c>
      <c r="R250" t="s">
        <v>3572</v>
      </c>
      <c r="S250" t="s">
        <v>2</v>
      </c>
      <c r="T250" t="b">
        <f>OR(ISNUMBER(SEARCH("Klinik",RUB_Truth[[#This Row],[Position1]])),ISNUMBER(SEARCH("arzt",RUB_Truth[[#This Row],[Position2]])),ISNUMBER(SEARCH("ärzt",RUB_Truth[[#This Row],[Position2]])))</f>
        <v>0</v>
      </c>
      <c r="U250" t="b">
        <f>OR(ISNUMBER(SEARCH("Verwaltungsange",RUB_Truth[[#This Row],[Position1]])),ISNUMBER(SEARCH("Verw.-Angestellt",RUB_Truth[[#This Row],[Position1]])))</f>
        <v>0</v>
      </c>
      <c r="V250">
        <f>IF(COUNTIF(RUB_Found[Name],RUB_Truth[[#This Row],[Name]])=0,0,1)</f>
        <v>1</v>
      </c>
      <c r="W250">
        <f>IF(OR(RUB_Truth[[#This Row],[inKlinik]],RUB_Truth[[#This Row],[Verwaltung]]),0,1)</f>
        <v>1</v>
      </c>
      <c r="X250">
        <f>IF(RUB_Truth[[#This Row],[zählt]],IF(ISBLANK(RUB_Truth[[#This Row],[dochGefundenGrund]]),RUB_Truth[[#This Row],[Gefunden]],1),"")</f>
        <v>1</v>
      </c>
      <c r="Y250">
        <f>IF(AND(RUB_Truth[[#This Row],[zähltAuto]],ISBLANK(RUB_Truth[[#This Row],[zähltNichtGrund]])),1,0)</f>
        <v>1</v>
      </c>
    </row>
    <row r="251" spans="1:29" x14ac:dyDescent="0.25">
      <c r="A251" t="s">
        <v>1334</v>
      </c>
      <c r="B251" t="s">
        <v>2045</v>
      </c>
      <c r="C251" t="s">
        <v>0</v>
      </c>
      <c r="D251" t="s">
        <v>3441</v>
      </c>
      <c r="E251" t="s">
        <v>3573</v>
      </c>
      <c r="F251" t="s">
        <v>2</v>
      </c>
      <c r="G251" t="s">
        <v>2</v>
      </c>
      <c r="H251" t="s">
        <v>2093</v>
      </c>
      <c r="I251" t="s">
        <v>1907</v>
      </c>
      <c r="J251" t="s">
        <v>3574</v>
      </c>
      <c r="K251" t="s">
        <v>3575</v>
      </c>
      <c r="L251" s="1" t="str">
        <f>HYPERLINK(RUB_Truth[[#This Row],[URL]])</f>
        <v>https://vvz.ruhr-uni-bochum.de/campus/all/unit.asp?gguid=0xB99F99F13B56B64DADCB6D94836CA506&amp;tguid=0x699D25992ED34B6E9889C1D506E44105&amp;lang=de</v>
      </c>
      <c r="M251" t="s">
        <v>2093</v>
      </c>
      <c r="N251" t="s">
        <v>3576</v>
      </c>
      <c r="O251" t="s">
        <v>2</v>
      </c>
      <c r="P251" t="s">
        <v>3577</v>
      </c>
      <c r="Q251" t="s">
        <v>2</v>
      </c>
      <c r="R251" t="s">
        <v>3578</v>
      </c>
      <c r="S251" t="s">
        <v>0</v>
      </c>
      <c r="T251" t="b">
        <f>OR(ISNUMBER(SEARCH("Klinik",RUB_Truth[[#This Row],[Position1]])),ISNUMBER(SEARCH("arzt",RUB_Truth[[#This Row],[Position2]])),ISNUMBER(SEARCH("ärzt",RUB_Truth[[#This Row],[Position2]])))</f>
        <v>0</v>
      </c>
      <c r="U251" t="b">
        <f>OR(ISNUMBER(SEARCH("Verwaltungsange",RUB_Truth[[#This Row],[Position1]])),ISNUMBER(SEARCH("Verw.-Angestellt",RUB_Truth[[#This Row],[Position1]])))</f>
        <v>0</v>
      </c>
      <c r="V251">
        <f>IF(COUNTIF(RUB_Found[Name],RUB_Truth[[#This Row],[Name]])=0,0,1)</f>
        <v>1</v>
      </c>
      <c r="W251">
        <f>IF(OR(RUB_Truth[[#This Row],[inKlinik]],RUB_Truth[[#This Row],[Verwaltung]]),0,1)</f>
        <v>1</v>
      </c>
      <c r="X251">
        <f>IF(RUB_Truth[[#This Row],[zählt]],IF(ISBLANK(RUB_Truth[[#This Row],[dochGefundenGrund]]),RUB_Truth[[#This Row],[Gefunden]],1),"")</f>
        <v>1</v>
      </c>
      <c r="Y251">
        <f>IF(AND(RUB_Truth[[#This Row],[zähltAuto]],ISBLANK(RUB_Truth[[#This Row],[zähltNichtGrund]])),1,0)</f>
        <v>1</v>
      </c>
    </row>
    <row r="252" spans="1:29" x14ac:dyDescent="0.25">
      <c r="A252" t="s">
        <v>3579</v>
      </c>
      <c r="B252" t="s">
        <v>2045</v>
      </c>
      <c r="C252" t="s">
        <v>2</v>
      </c>
      <c r="D252" t="s">
        <v>3441</v>
      </c>
      <c r="E252" t="s">
        <v>3580</v>
      </c>
      <c r="F252" t="s">
        <v>2</v>
      </c>
      <c r="G252" t="s">
        <v>2</v>
      </c>
      <c r="H252" t="s">
        <v>2133</v>
      </c>
      <c r="I252" t="s">
        <v>1907</v>
      </c>
      <c r="J252" t="s">
        <v>2582</v>
      </c>
      <c r="K252" t="s">
        <v>2583</v>
      </c>
      <c r="L252" s="1" t="str">
        <f>HYPERLINK(RUB_Truth[[#This Row],[URL]])</f>
        <v>https://vvz.ruhr-uni-bochum.de/campus/all/unit.asp?gguid=0x3111D594BAE5AF418DF7008FD4ECCB1C&amp;tguid=0x699D25992ED34B6E9889C1D506E44105&amp;lang=de</v>
      </c>
      <c r="M252" t="s">
        <v>2093</v>
      </c>
      <c r="N252" t="s">
        <v>3581</v>
      </c>
      <c r="O252" t="s">
        <v>2</v>
      </c>
      <c r="P252" t="s">
        <v>3582</v>
      </c>
      <c r="Q252" t="s">
        <v>3296</v>
      </c>
      <c r="R252" t="s">
        <v>3583</v>
      </c>
      <c r="S252" t="s">
        <v>2</v>
      </c>
      <c r="T252" t="b">
        <f>OR(ISNUMBER(SEARCH("Klinik",RUB_Truth[[#This Row],[Position1]])),ISNUMBER(SEARCH("arzt",RUB_Truth[[#This Row],[Position2]])),ISNUMBER(SEARCH("ärzt",RUB_Truth[[#This Row],[Position2]])))</f>
        <v>0</v>
      </c>
      <c r="U252" t="b">
        <f>OR(ISNUMBER(SEARCH("Verwaltungsange",RUB_Truth[[#This Row],[Position1]])),ISNUMBER(SEARCH("Verw.-Angestellt",RUB_Truth[[#This Row],[Position1]])))</f>
        <v>0</v>
      </c>
      <c r="V252">
        <f>IF(COUNTIF(RUB_Found[Name],RUB_Truth[[#This Row],[Name]])=0,0,1)</f>
        <v>0</v>
      </c>
      <c r="W252">
        <f>IF(OR(RUB_Truth[[#This Row],[inKlinik]],RUB_Truth[[#This Row],[Verwaltung]]),0,1)</f>
        <v>1</v>
      </c>
      <c r="X252">
        <f>IF(RUB_Truth[[#This Row],[zählt]],IF(ISBLANK(RUB_Truth[[#This Row],[dochGefundenGrund]]),RUB_Truth[[#This Row],[Gefunden]],1),"")</f>
        <v>0</v>
      </c>
      <c r="Y252">
        <f>IF(AND(RUB_Truth[[#This Row],[zähltAuto]],ISBLANK(RUB_Truth[[#This Row],[zähltNichtGrund]])),1,0)</f>
        <v>1</v>
      </c>
      <c r="AB252" t="s">
        <v>8418</v>
      </c>
      <c r="AC252" t="s">
        <v>8476</v>
      </c>
    </row>
    <row r="253" spans="1:29" x14ac:dyDescent="0.25">
      <c r="A253" t="s">
        <v>3584</v>
      </c>
      <c r="B253" t="s">
        <v>2045</v>
      </c>
      <c r="C253" t="s">
        <v>3585</v>
      </c>
      <c r="D253" t="s">
        <v>3586</v>
      </c>
      <c r="E253" t="s">
        <v>3587</v>
      </c>
      <c r="F253" t="s">
        <v>2</v>
      </c>
      <c r="G253" t="s">
        <v>2</v>
      </c>
      <c r="H253" t="s">
        <v>3328</v>
      </c>
      <c r="I253" t="s">
        <v>1907</v>
      </c>
      <c r="J253" t="s">
        <v>2539</v>
      </c>
      <c r="K253" t="s">
        <v>2540</v>
      </c>
      <c r="L253" s="1" t="str">
        <f>HYPERLINK(RUB_Truth[[#This Row],[URL]])</f>
        <v>https://vvz.ruhr-uni-bochum.de/campus/all/unit.asp?gguid=0xDD1C22FE81A2B3418482013C4F47BA5F&amp;tguid=0x699D25992ED34B6E9889C1D506E44105&amp;lang=de</v>
      </c>
      <c r="M253" t="s">
        <v>2086</v>
      </c>
      <c r="N253" t="s">
        <v>3588</v>
      </c>
      <c r="O253" t="s">
        <v>2</v>
      </c>
      <c r="P253" t="s">
        <v>3589</v>
      </c>
      <c r="Q253" t="s">
        <v>2</v>
      </c>
      <c r="R253" t="s">
        <v>2</v>
      </c>
      <c r="S253" t="s">
        <v>3585</v>
      </c>
      <c r="T253" t="b">
        <f>OR(ISNUMBER(SEARCH("Klinik",RUB_Truth[[#This Row],[Position1]])),ISNUMBER(SEARCH("arzt",RUB_Truth[[#This Row],[Position2]])),ISNUMBER(SEARCH("ärzt",RUB_Truth[[#This Row],[Position2]])))</f>
        <v>1</v>
      </c>
      <c r="U253" t="b">
        <f>OR(ISNUMBER(SEARCH("Verwaltungsange",RUB_Truth[[#This Row],[Position1]])),ISNUMBER(SEARCH("Verw.-Angestellt",RUB_Truth[[#This Row],[Position1]])))</f>
        <v>0</v>
      </c>
      <c r="V253">
        <f>IF(COUNTIF(RUB_Found[Name],RUB_Truth[[#This Row],[Name]])=0,0,1)</f>
        <v>0</v>
      </c>
      <c r="W253">
        <f>IF(OR(RUB_Truth[[#This Row],[inKlinik]],RUB_Truth[[#This Row],[Verwaltung]]),0,1)</f>
        <v>0</v>
      </c>
      <c r="X253" t="str">
        <f>IF(RUB_Truth[[#This Row],[zählt]],IF(ISBLANK(RUB_Truth[[#This Row],[dochGefundenGrund]]),RUB_Truth[[#This Row],[Gefunden]],1),"")</f>
        <v/>
      </c>
      <c r="Y253">
        <f>IF(AND(RUB_Truth[[#This Row],[zähltAuto]],ISBLANK(RUB_Truth[[#This Row],[zähltNichtGrund]])),1,0)</f>
        <v>0</v>
      </c>
    </row>
    <row r="254" spans="1:29" x14ac:dyDescent="0.25">
      <c r="A254" t="s">
        <v>3590</v>
      </c>
      <c r="B254" t="s">
        <v>2045</v>
      </c>
      <c r="C254" t="s">
        <v>152</v>
      </c>
      <c r="D254" t="s">
        <v>3441</v>
      </c>
      <c r="E254" t="s">
        <v>3591</v>
      </c>
      <c r="F254" t="s">
        <v>2</v>
      </c>
      <c r="G254" t="s">
        <v>2</v>
      </c>
      <c r="H254" t="s">
        <v>2133</v>
      </c>
      <c r="I254" t="s">
        <v>1956</v>
      </c>
      <c r="J254" t="s">
        <v>3592</v>
      </c>
      <c r="K254" t="s">
        <v>3593</v>
      </c>
      <c r="L254" s="1" t="str">
        <f>HYPERLINK(RUB_Truth[[#This Row],[URL]])</f>
        <v>https://vvz.ruhr-uni-bochum.de/campus/all/unit.asp?gguid=0x8AA5F0C47715A643A4BF2FB956300EC8&amp;tguid=0x699D25992ED34B6E9889C1D506E44105&amp;lang=de</v>
      </c>
      <c r="M254" t="s">
        <v>2133</v>
      </c>
      <c r="N254" t="s">
        <v>3594</v>
      </c>
      <c r="O254" t="s">
        <v>3595</v>
      </c>
      <c r="P254" t="s">
        <v>3596</v>
      </c>
      <c r="Q254" t="s">
        <v>2</v>
      </c>
      <c r="R254" t="s">
        <v>3597</v>
      </c>
      <c r="S254" t="s">
        <v>152</v>
      </c>
      <c r="T254" t="b">
        <f>OR(ISNUMBER(SEARCH("Klinik",RUB_Truth[[#This Row],[Position1]])),ISNUMBER(SEARCH("arzt",RUB_Truth[[#This Row],[Position2]])),ISNUMBER(SEARCH("ärzt",RUB_Truth[[#This Row],[Position2]])))</f>
        <v>0</v>
      </c>
      <c r="U254" t="b">
        <f>OR(ISNUMBER(SEARCH("Verwaltungsange",RUB_Truth[[#This Row],[Position1]])),ISNUMBER(SEARCH("Verw.-Angestellt",RUB_Truth[[#This Row],[Position1]])))</f>
        <v>0</v>
      </c>
      <c r="V254">
        <f>IF(COUNTIF(RUB_Found[Name],RUB_Truth[[#This Row],[Name]])=0,0,1)</f>
        <v>0</v>
      </c>
      <c r="W254">
        <f>IF(OR(RUB_Truth[[#This Row],[inKlinik]],RUB_Truth[[#This Row],[Verwaltung]]),0,1)</f>
        <v>1</v>
      </c>
      <c r="X254" t="str">
        <f>IF(RUB_Truth[[#This Row],[zählt]],IF(ISBLANK(RUB_Truth[[#This Row],[dochGefundenGrund]]),RUB_Truth[[#This Row],[Gefunden]],1),"")</f>
        <v/>
      </c>
      <c r="Y254">
        <f>IF(AND(RUB_Truth[[#This Row],[zähltAuto]],ISBLANK(RUB_Truth[[#This Row],[zähltNichtGrund]])),1,0)</f>
        <v>0</v>
      </c>
      <c r="Z254" t="s">
        <v>6508</v>
      </c>
      <c r="AC254" t="s">
        <v>8477</v>
      </c>
    </row>
    <row r="255" spans="1:29" x14ac:dyDescent="0.25">
      <c r="A255" t="s">
        <v>1338</v>
      </c>
      <c r="B255" t="s">
        <v>2045</v>
      </c>
      <c r="C255" t="s">
        <v>2</v>
      </c>
      <c r="D255" t="s">
        <v>3441</v>
      </c>
      <c r="E255" t="s">
        <v>3598</v>
      </c>
      <c r="F255" t="s">
        <v>2</v>
      </c>
      <c r="G255" t="s">
        <v>2</v>
      </c>
      <c r="H255" t="s">
        <v>2133</v>
      </c>
      <c r="I255" t="s">
        <v>1907</v>
      </c>
      <c r="J255" t="s">
        <v>2040</v>
      </c>
      <c r="K255" t="s">
        <v>2041</v>
      </c>
      <c r="L255" s="1" t="str">
        <f>HYPERLINK(RUB_Truth[[#This Row],[URL]])</f>
        <v>https://vvz.ruhr-uni-bochum.de/campus/all/unit.asp?gguid=0xBAFF298F48AB9243B514CE431CBB7FEF&amp;tguid=0x699D25992ED34B6E9889C1D506E44105&amp;lang=de</v>
      </c>
      <c r="M255" t="s">
        <v>2133</v>
      </c>
      <c r="N255" t="s">
        <v>3599</v>
      </c>
      <c r="O255" t="s">
        <v>2</v>
      </c>
      <c r="P255" t="s">
        <v>3600</v>
      </c>
      <c r="Q255" t="s">
        <v>2</v>
      </c>
      <c r="R255" t="s">
        <v>2156</v>
      </c>
      <c r="S255" t="s">
        <v>2</v>
      </c>
      <c r="T255" t="b">
        <f>OR(ISNUMBER(SEARCH("Klinik",RUB_Truth[[#This Row],[Position1]])),ISNUMBER(SEARCH("arzt",RUB_Truth[[#This Row],[Position2]])),ISNUMBER(SEARCH("ärzt",RUB_Truth[[#This Row],[Position2]])))</f>
        <v>0</v>
      </c>
      <c r="U255" t="b">
        <f>OR(ISNUMBER(SEARCH("Verwaltungsange",RUB_Truth[[#This Row],[Position1]])),ISNUMBER(SEARCH("Verw.-Angestellt",RUB_Truth[[#This Row],[Position1]])))</f>
        <v>0</v>
      </c>
      <c r="V255">
        <f>IF(COUNTIF(RUB_Found[Name],RUB_Truth[[#This Row],[Name]])=0,0,1)</f>
        <v>1</v>
      </c>
      <c r="W255">
        <f>IF(OR(RUB_Truth[[#This Row],[inKlinik]],RUB_Truth[[#This Row],[Verwaltung]]),0,1)</f>
        <v>1</v>
      </c>
      <c r="X255">
        <f>IF(RUB_Truth[[#This Row],[zählt]],IF(ISBLANK(RUB_Truth[[#This Row],[dochGefundenGrund]]),RUB_Truth[[#This Row],[Gefunden]],1),"")</f>
        <v>1</v>
      </c>
      <c r="Y255">
        <f>IF(AND(RUB_Truth[[#This Row],[zähltAuto]],ISBLANK(RUB_Truth[[#This Row],[zähltNichtGrund]])),1,0)</f>
        <v>1</v>
      </c>
    </row>
    <row r="256" spans="1:29" x14ac:dyDescent="0.25">
      <c r="A256" t="s">
        <v>1340</v>
      </c>
      <c r="B256" t="s">
        <v>2045</v>
      </c>
      <c r="C256" t="s">
        <v>80</v>
      </c>
      <c r="D256" t="s">
        <v>3441</v>
      </c>
      <c r="E256" t="s">
        <v>3601</v>
      </c>
      <c r="F256" t="s">
        <v>2</v>
      </c>
      <c r="G256" t="s">
        <v>2</v>
      </c>
      <c r="H256" t="s">
        <v>3602</v>
      </c>
      <c r="I256" t="s">
        <v>1907</v>
      </c>
      <c r="J256" t="s">
        <v>3021</v>
      </c>
      <c r="K256" t="s">
        <v>3022</v>
      </c>
      <c r="L256" s="1" t="str">
        <f>HYPERLINK(RUB_Truth[[#This Row],[URL]])</f>
        <v>https://vvz.ruhr-uni-bochum.de/campus/all/unit.asp?gguid=0x860C2562207E3747BB7970DC69D7FE75&amp;tguid=0x699D25992ED34B6E9889C1D506E44105&amp;lang=de</v>
      </c>
      <c r="M256" t="s">
        <v>3602</v>
      </c>
      <c r="N256" t="s">
        <v>3603</v>
      </c>
      <c r="O256" t="s">
        <v>2</v>
      </c>
      <c r="P256" t="s">
        <v>3604</v>
      </c>
      <c r="Q256" t="s">
        <v>2</v>
      </c>
      <c r="R256" t="s">
        <v>3605</v>
      </c>
      <c r="S256" t="s">
        <v>80</v>
      </c>
      <c r="T256" t="b">
        <f>OR(ISNUMBER(SEARCH("Klinik",RUB_Truth[[#This Row],[Position1]])),ISNUMBER(SEARCH("arzt",RUB_Truth[[#This Row],[Position2]])),ISNUMBER(SEARCH("ärzt",RUB_Truth[[#This Row],[Position2]])))</f>
        <v>0</v>
      </c>
      <c r="U256" t="b">
        <f>OR(ISNUMBER(SEARCH("Verwaltungsange",RUB_Truth[[#This Row],[Position1]])),ISNUMBER(SEARCH("Verw.-Angestellt",RUB_Truth[[#This Row],[Position1]])))</f>
        <v>0</v>
      </c>
      <c r="V256">
        <f>IF(COUNTIF(RUB_Found[Name],RUB_Truth[[#This Row],[Name]])=0,0,1)</f>
        <v>1</v>
      </c>
      <c r="W256">
        <f>IF(OR(RUB_Truth[[#This Row],[inKlinik]],RUB_Truth[[#This Row],[Verwaltung]]),0,1)</f>
        <v>1</v>
      </c>
      <c r="X256">
        <f>IF(RUB_Truth[[#This Row],[zählt]],IF(ISBLANK(RUB_Truth[[#This Row],[dochGefundenGrund]]),RUB_Truth[[#This Row],[Gefunden]],1),"")</f>
        <v>1</v>
      </c>
      <c r="Y256">
        <f>IF(AND(RUB_Truth[[#This Row],[zähltAuto]],ISBLANK(RUB_Truth[[#This Row],[zähltNichtGrund]])),1,0)</f>
        <v>1</v>
      </c>
    </row>
    <row r="257" spans="1:29" x14ac:dyDescent="0.25">
      <c r="A257" t="s">
        <v>1366</v>
      </c>
      <c r="B257" t="s">
        <v>2045</v>
      </c>
      <c r="C257" t="s">
        <v>0</v>
      </c>
      <c r="D257" t="s">
        <v>3606</v>
      </c>
      <c r="E257" t="s">
        <v>3607</v>
      </c>
      <c r="F257" t="s">
        <v>2</v>
      </c>
      <c r="G257" t="s">
        <v>2</v>
      </c>
      <c r="H257" t="s">
        <v>2133</v>
      </c>
      <c r="I257" t="s">
        <v>1907</v>
      </c>
      <c r="J257" t="s">
        <v>3476</v>
      </c>
      <c r="K257" t="s">
        <v>3477</v>
      </c>
      <c r="L257" s="1" t="str">
        <f>HYPERLINK(RUB_Truth[[#This Row],[URL]])</f>
        <v>https://vvz.ruhr-uni-bochum.de/campus/all/unit.asp?gguid=0x020CEF3C9673C747B10BB2CDF85D21C8&amp;tguid=0x699D25992ED34B6E9889C1D506E44105&amp;lang=de</v>
      </c>
      <c r="M257" t="s">
        <v>3608</v>
      </c>
      <c r="N257" t="s">
        <v>3609</v>
      </c>
      <c r="O257" t="s">
        <v>2</v>
      </c>
      <c r="P257" t="s">
        <v>3610</v>
      </c>
      <c r="Q257" t="s">
        <v>2</v>
      </c>
      <c r="R257" t="s">
        <v>3611</v>
      </c>
      <c r="S257" t="s">
        <v>0</v>
      </c>
      <c r="T257" t="b">
        <f>OR(ISNUMBER(SEARCH("Klinik",RUB_Truth[[#This Row],[Position1]])),ISNUMBER(SEARCH("arzt",RUB_Truth[[#This Row],[Position2]])),ISNUMBER(SEARCH("ärzt",RUB_Truth[[#This Row],[Position2]])))</f>
        <v>0</v>
      </c>
      <c r="U257" t="b">
        <f>OR(ISNUMBER(SEARCH("Verwaltungsange",RUB_Truth[[#This Row],[Position1]])),ISNUMBER(SEARCH("Verw.-Angestellt",RUB_Truth[[#This Row],[Position1]])))</f>
        <v>0</v>
      </c>
      <c r="V257">
        <f>IF(COUNTIF(RUB_Found[Name],RUB_Truth[[#This Row],[Name]])=0,0,1)</f>
        <v>1</v>
      </c>
      <c r="W257">
        <f>IF(OR(RUB_Truth[[#This Row],[inKlinik]],RUB_Truth[[#This Row],[Verwaltung]]),0,1)</f>
        <v>1</v>
      </c>
      <c r="X257">
        <f>IF(RUB_Truth[[#This Row],[zählt]],IF(ISBLANK(RUB_Truth[[#This Row],[dochGefundenGrund]]),RUB_Truth[[#This Row],[Gefunden]],1),"")</f>
        <v>1</v>
      </c>
      <c r="Y257">
        <f>IF(AND(RUB_Truth[[#This Row],[zähltAuto]],ISBLANK(RUB_Truth[[#This Row],[zähltNichtGrund]])),1,0)</f>
        <v>1</v>
      </c>
    </row>
    <row r="258" spans="1:29" x14ac:dyDescent="0.25">
      <c r="A258" t="s">
        <v>3612</v>
      </c>
      <c r="B258" t="s">
        <v>2045</v>
      </c>
      <c r="C258" t="s">
        <v>2</v>
      </c>
      <c r="D258" t="s">
        <v>3613</v>
      </c>
      <c r="E258" t="s">
        <v>3614</v>
      </c>
      <c r="F258" t="s">
        <v>2</v>
      </c>
      <c r="G258" t="s">
        <v>2</v>
      </c>
      <c r="H258" t="s">
        <v>2423</v>
      </c>
      <c r="I258" t="s">
        <v>1907</v>
      </c>
      <c r="J258" t="s">
        <v>3615</v>
      </c>
      <c r="K258" t="s">
        <v>3616</v>
      </c>
      <c r="L258" s="1" t="str">
        <f>HYPERLINK(RUB_Truth[[#This Row],[URL]])</f>
        <v>https://vvz.ruhr-uni-bochum.de/campus/all/unit.asp?gguid=0x771CC331A2A5494880EB8514DBF32514&amp;tguid=0x699D25992ED34B6E9889C1D506E44105&amp;lang=de</v>
      </c>
      <c r="M258" t="s">
        <v>3617</v>
      </c>
      <c r="N258" t="s">
        <v>3618</v>
      </c>
      <c r="O258" t="s">
        <v>3619</v>
      </c>
      <c r="P258" t="s">
        <v>3620</v>
      </c>
      <c r="Q258" t="s">
        <v>2</v>
      </c>
      <c r="R258" t="s">
        <v>3621</v>
      </c>
      <c r="S258" t="s">
        <v>2</v>
      </c>
      <c r="T258" t="b">
        <f>OR(ISNUMBER(SEARCH("Klinik",RUB_Truth[[#This Row],[Position1]])),ISNUMBER(SEARCH("arzt",RUB_Truth[[#This Row],[Position2]])),ISNUMBER(SEARCH("ärzt",RUB_Truth[[#This Row],[Position2]])))</f>
        <v>0</v>
      </c>
      <c r="U258" t="b">
        <f>OR(ISNUMBER(SEARCH("Verwaltungsange",RUB_Truth[[#This Row],[Position1]])),ISNUMBER(SEARCH("Verw.-Angestellt",RUB_Truth[[#This Row],[Position1]])))</f>
        <v>1</v>
      </c>
      <c r="V258">
        <f>IF(COUNTIF(RUB_Found[Name],RUB_Truth[[#This Row],[Name]])=0,0,1)</f>
        <v>0</v>
      </c>
      <c r="W258">
        <f>IF(OR(RUB_Truth[[#This Row],[inKlinik]],RUB_Truth[[#This Row],[Verwaltung]]),0,1)</f>
        <v>0</v>
      </c>
      <c r="X258" t="str">
        <f>IF(RUB_Truth[[#This Row],[zählt]],IF(ISBLANK(RUB_Truth[[#This Row],[dochGefundenGrund]]),RUB_Truth[[#This Row],[Gefunden]],1),"")</f>
        <v/>
      </c>
      <c r="Y258">
        <f>IF(AND(RUB_Truth[[#This Row],[zähltAuto]],ISBLANK(RUB_Truth[[#This Row],[zähltNichtGrund]])),1,0)</f>
        <v>0</v>
      </c>
    </row>
    <row r="259" spans="1:29" x14ac:dyDescent="0.25">
      <c r="A259" t="s">
        <v>1374</v>
      </c>
      <c r="B259" t="s">
        <v>2045</v>
      </c>
      <c r="C259" t="s">
        <v>2</v>
      </c>
      <c r="D259" t="s">
        <v>3613</v>
      </c>
      <c r="E259" t="s">
        <v>3622</v>
      </c>
      <c r="F259" t="s">
        <v>2</v>
      </c>
      <c r="G259" t="s">
        <v>2</v>
      </c>
      <c r="H259" t="s">
        <v>2</v>
      </c>
      <c r="I259" t="s">
        <v>1907</v>
      </c>
      <c r="J259" t="s">
        <v>2245</v>
      </c>
      <c r="K259" t="s">
        <v>2246</v>
      </c>
      <c r="L259" s="1" t="str">
        <f>HYPERLINK(RUB_Truth[[#This Row],[URL]])</f>
        <v>https://vvz.ruhr-uni-bochum.de/campus/all/unit.asp?gguid=0x22007A348D0A2D4F97968F0ACE83709E&amp;tguid=0x699D25992ED34B6E9889C1D506E44105&amp;lang=de</v>
      </c>
      <c r="M259" t="s">
        <v>2281</v>
      </c>
      <c r="N259" t="s">
        <v>2</v>
      </c>
      <c r="O259" t="s">
        <v>2</v>
      </c>
      <c r="P259" t="s">
        <v>3623</v>
      </c>
      <c r="Q259" t="s">
        <v>2</v>
      </c>
      <c r="R259" t="s">
        <v>2</v>
      </c>
      <c r="S259" t="s">
        <v>2</v>
      </c>
      <c r="T259" t="b">
        <f>OR(ISNUMBER(SEARCH("Klinik",RUB_Truth[[#This Row],[Position1]])),ISNUMBER(SEARCH("arzt",RUB_Truth[[#This Row],[Position2]])),ISNUMBER(SEARCH("ärzt",RUB_Truth[[#This Row],[Position2]])))</f>
        <v>0</v>
      </c>
      <c r="U259" t="b">
        <f>OR(ISNUMBER(SEARCH("Verwaltungsange",RUB_Truth[[#This Row],[Position1]])),ISNUMBER(SEARCH("Verw.-Angestellt",RUB_Truth[[#This Row],[Position1]])))</f>
        <v>0</v>
      </c>
      <c r="V259">
        <f>IF(COUNTIF(RUB_Found[Name],RUB_Truth[[#This Row],[Name]])=0,0,1)</f>
        <v>1</v>
      </c>
      <c r="W259">
        <f>IF(OR(RUB_Truth[[#This Row],[inKlinik]],RUB_Truth[[#This Row],[Verwaltung]]),0,1)</f>
        <v>1</v>
      </c>
      <c r="X259">
        <f>IF(RUB_Truth[[#This Row],[zählt]],IF(ISBLANK(RUB_Truth[[#This Row],[dochGefundenGrund]]),RUB_Truth[[#This Row],[Gefunden]],1),"")</f>
        <v>1</v>
      </c>
      <c r="Y259">
        <f>IF(AND(RUB_Truth[[#This Row],[zähltAuto]],ISBLANK(RUB_Truth[[#This Row],[zähltNichtGrund]])),1,0)</f>
        <v>1</v>
      </c>
    </row>
    <row r="260" spans="1:29" x14ac:dyDescent="0.25">
      <c r="A260" t="s">
        <v>1385</v>
      </c>
      <c r="B260" t="s">
        <v>2045</v>
      </c>
      <c r="C260" t="s">
        <v>2</v>
      </c>
      <c r="D260" t="s">
        <v>3624</v>
      </c>
      <c r="E260" t="s">
        <v>3625</v>
      </c>
      <c r="F260" t="s">
        <v>2</v>
      </c>
      <c r="G260" t="s">
        <v>2</v>
      </c>
      <c r="H260" t="s">
        <v>2133</v>
      </c>
      <c r="I260" t="s">
        <v>1907</v>
      </c>
      <c r="J260" t="s">
        <v>3626</v>
      </c>
      <c r="K260" t="s">
        <v>3627</v>
      </c>
      <c r="L260" s="1" t="str">
        <f>HYPERLINK(RUB_Truth[[#This Row],[URL]])</f>
        <v>https://vvz.ruhr-uni-bochum.de/campus/all/unit.asp?gguid=0xCAB1F3A0729A4E438B350ECADAA14499&amp;tguid=0x699D25992ED34B6E9889C1D506E44105&amp;lang=de</v>
      </c>
      <c r="M260" t="s">
        <v>2093</v>
      </c>
      <c r="N260" t="s">
        <v>3628</v>
      </c>
      <c r="O260" t="s">
        <v>2</v>
      </c>
      <c r="P260" t="s">
        <v>3629</v>
      </c>
      <c r="Q260" t="s">
        <v>2</v>
      </c>
      <c r="R260" t="s">
        <v>3630</v>
      </c>
      <c r="S260" t="s">
        <v>2</v>
      </c>
      <c r="T260" t="b">
        <f>OR(ISNUMBER(SEARCH("Klinik",RUB_Truth[[#This Row],[Position1]])),ISNUMBER(SEARCH("arzt",RUB_Truth[[#This Row],[Position2]])),ISNUMBER(SEARCH("ärzt",RUB_Truth[[#This Row],[Position2]])))</f>
        <v>0</v>
      </c>
      <c r="U260" t="b">
        <f>OR(ISNUMBER(SEARCH("Verwaltungsange",RUB_Truth[[#This Row],[Position1]])),ISNUMBER(SEARCH("Verw.-Angestellt",RUB_Truth[[#This Row],[Position1]])))</f>
        <v>0</v>
      </c>
      <c r="V260">
        <f>IF(COUNTIF(RUB_Found[Name],RUB_Truth[[#This Row],[Name]])=0,0,1)</f>
        <v>1</v>
      </c>
      <c r="W260">
        <f>IF(OR(RUB_Truth[[#This Row],[inKlinik]],RUB_Truth[[#This Row],[Verwaltung]]),0,1)</f>
        <v>1</v>
      </c>
      <c r="X260">
        <f>IF(RUB_Truth[[#This Row],[zählt]],IF(ISBLANK(RUB_Truth[[#This Row],[dochGefundenGrund]]),RUB_Truth[[#This Row],[Gefunden]],1),"")</f>
        <v>1</v>
      </c>
      <c r="Y260">
        <f>IF(AND(RUB_Truth[[#This Row],[zähltAuto]],ISBLANK(RUB_Truth[[#This Row],[zähltNichtGrund]])),1,0)</f>
        <v>1</v>
      </c>
    </row>
    <row r="261" spans="1:29" x14ac:dyDescent="0.25">
      <c r="A261" t="s">
        <v>1392</v>
      </c>
      <c r="B261" t="s">
        <v>2045</v>
      </c>
      <c r="C261" t="s">
        <v>3631</v>
      </c>
      <c r="D261" t="s">
        <v>3632</v>
      </c>
      <c r="E261" t="s">
        <v>3633</v>
      </c>
      <c r="F261" t="s">
        <v>2</v>
      </c>
      <c r="G261" t="s">
        <v>2</v>
      </c>
      <c r="H261" t="s">
        <v>2133</v>
      </c>
      <c r="I261" t="s">
        <v>1956</v>
      </c>
      <c r="J261" t="s">
        <v>3634</v>
      </c>
      <c r="K261" t="s">
        <v>3635</v>
      </c>
      <c r="L261" s="1" t="str">
        <f>HYPERLINK(RUB_Truth[[#This Row],[URL]])</f>
        <v>https://vvz.ruhr-uni-bochum.de/campus/all/unit.asp?gguid=0x2A58B88887A842B6A18B3B16EA51895D&amp;tguid=0x699D25992ED34B6E9889C1D506E44105&amp;lang=de</v>
      </c>
      <c r="M261" t="s">
        <v>2133</v>
      </c>
      <c r="N261" t="s">
        <v>3636</v>
      </c>
      <c r="O261" t="s">
        <v>2</v>
      </c>
      <c r="P261" t="s">
        <v>3637</v>
      </c>
      <c r="Q261" t="s">
        <v>2</v>
      </c>
      <c r="R261" t="s">
        <v>3638</v>
      </c>
      <c r="S261" t="s">
        <v>3631</v>
      </c>
      <c r="T261" t="b">
        <f>OR(ISNUMBER(SEARCH("Klinik",RUB_Truth[[#This Row],[Position1]])),ISNUMBER(SEARCH("arzt",RUB_Truth[[#This Row],[Position2]])),ISNUMBER(SEARCH("ärzt",RUB_Truth[[#This Row],[Position2]])))</f>
        <v>0</v>
      </c>
      <c r="U261" t="b">
        <f>OR(ISNUMBER(SEARCH("Verwaltungsange",RUB_Truth[[#This Row],[Position1]])),ISNUMBER(SEARCH("Verw.-Angestellt",RUB_Truth[[#This Row],[Position1]])))</f>
        <v>0</v>
      </c>
      <c r="V261">
        <f>IF(COUNTIF(RUB_Found[Name],RUB_Truth[[#This Row],[Name]])=0,0,1)</f>
        <v>1</v>
      </c>
      <c r="W261">
        <f>IF(OR(RUB_Truth[[#This Row],[inKlinik]],RUB_Truth[[#This Row],[Verwaltung]]),0,1)</f>
        <v>1</v>
      </c>
      <c r="X261">
        <f>IF(RUB_Truth[[#This Row],[zählt]],IF(ISBLANK(RUB_Truth[[#This Row],[dochGefundenGrund]]),RUB_Truth[[#This Row],[Gefunden]],1),"")</f>
        <v>1</v>
      </c>
      <c r="Y261">
        <f>IF(AND(RUB_Truth[[#This Row],[zähltAuto]],ISBLANK(RUB_Truth[[#This Row],[zähltNichtGrund]])),1,0)</f>
        <v>1</v>
      </c>
    </row>
    <row r="262" spans="1:29" x14ac:dyDescent="0.25">
      <c r="A262" t="s">
        <v>1404</v>
      </c>
      <c r="B262" t="s">
        <v>2045</v>
      </c>
      <c r="C262" t="s">
        <v>2</v>
      </c>
      <c r="D262" t="s">
        <v>3639</v>
      </c>
      <c r="E262" t="s">
        <v>3640</v>
      </c>
      <c r="F262" t="s">
        <v>2</v>
      </c>
      <c r="G262" t="s">
        <v>2</v>
      </c>
      <c r="H262" t="s">
        <v>2093</v>
      </c>
      <c r="I262" t="s">
        <v>1907</v>
      </c>
      <c r="J262" t="s">
        <v>3641</v>
      </c>
      <c r="K262" t="s">
        <v>3642</v>
      </c>
      <c r="L262" s="1" t="str">
        <f>HYPERLINK(RUB_Truth[[#This Row],[URL]])</f>
        <v>https://vvz.ruhr-uni-bochum.de/campus/all/unit.asp?gguid=0x8290518C642902499C61F845D0F9C15E&amp;tguid=0x699D25992ED34B6E9889C1D506E44105&amp;lang=de</v>
      </c>
      <c r="M262" t="s">
        <v>2</v>
      </c>
      <c r="N262" t="s">
        <v>3643</v>
      </c>
      <c r="O262" t="s">
        <v>2</v>
      </c>
      <c r="P262" t="s">
        <v>3644</v>
      </c>
      <c r="Q262" t="s">
        <v>2</v>
      </c>
      <c r="R262" t="s">
        <v>3645</v>
      </c>
      <c r="S262" t="s">
        <v>2</v>
      </c>
      <c r="T262" t="b">
        <f>OR(ISNUMBER(SEARCH("Klinik",RUB_Truth[[#This Row],[Position1]])),ISNUMBER(SEARCH("arzt",RUB_Truth[[#This Row],[Position2]])),ISNUMBER(SEARCH("ärzt",RUB_Truth[[#This Row],[Position2]])))</f>
        <v>0</v>
      </c>
      <c r="U262" t="b">
        <f>OR(ISNUMBER(SEARCH("Verwaltungsange",RUB_Truth[[#This Row],[Position1]])),ISNUMBER(SEARCH("Verw.-Angestellt",RUB_Truth[[#This Row],[Position1]])))</f>
        <v>0</v>
      </c>
      <c r="V262">
        <f>IF(COUNTIF(RUB_Found[Name],RUB_Truth[[#This Row],[Name]])=0,0,1)</f>
        <v>1</v>
      </c>
      <c r="W262">
        <f>IF(OR(RUB_Truth[[#This Row],[inKlinik]],RUB_Truth[[#This Row],[Verwaltung]]),0,1)</f>
        <v>1</v>
      </c>
      <c r="X262">
        <f>IF(RUB_Truth[[#This Row],[zählt]],IF(ISBLANK(RUB_Truth[[#This Row],[dochGefundenGrund]]),RUB_Truth[[#This Row],[Gefunden]],1),"")</f>
        <v>1</v>
      </c>
      <c r="Y262">
        <f>IF(AND(RUB_Truth[[#This Row],[zähltAuto]],ISBLANK(RUB_Truth[[#This Row],[zähltNichtGrund]])),1,0)</f>
        <v>1</v>
      </c>
    </row>
    <row r="263" spans="1:29" x14ac:dyDescent="0.25">
      <c r="A263" t="s">
        <v>1406</v>
      </c>
      <c r="B263" t="s">
        <v>2045</v>
      </c>
      <c r="C263" t="s">
        <v>2</v>
      </c>
      <c r="D263" t="s">
        <v>3639</v>
      </c>
      <c r="E263" t="s">
        <v>3646</v>
      </c>
      <c r="F263" t="s">
        <v>2</v>
      </c>
      <c r="G263" t="s">
        <v>2</v>
      </c>
      <c r="H263" t="s">
        <v>2423</v>
      </c>
      <c r="I263" t="s">
        <v>1956</v>
      </c>
      <c r="J263" t="s">
        <v>2022</v>
      </c>
      <c r="K263" t="s">
        <v>2180</v>
      </c>
      <c r="L263" s="1" t="str">
        <f>HYPERLINK(RUB_Truth[[#This Row],[URL]])</f>
        <v>https://vvz.ruhr-uni-bochum.de/campus/all/unit.asp?gguid=0x35BC7783028FDB41ACF3C8E23B544A1A&amp;tguid=0x699D25992ED34B6E9889C1D506E44105&amp;lang=de</v>
      </c>
      <c r="M263" t="s">
        <v>2423</v>
      </c>
      <c r="N263" t="s">
        <v>3647</v>
      </c>
      <c r="O263" t="s">
        <v>2</v>
      </c>
      <c r="P263" t="s">
        <v>3648</v>
      </c>
      <c r="Q263" t="s">
        <v>2</v>
      </c>
      <c r="R263" t="s">
        <v>3649</v>
      </c>
      <c r="S263" t="s">
        <v>2</v>
      </c>
      <c r="T263" t="b">
        <f>OR(ISNUMBER(SEARCH("Klinik",RUB_Truth[[#This Row],[Position1]])),ISNUMBER(SEARCH("arzt",RUB_Truth[[#This Row],[Position2]])),ISNUMBER(SEARCH("ärzt",RUB_Truth[[#This Row],[Position2]])))</f>
        <v>0</v>
      </c>
      <c r="U263" t="b">
        <f>OR(ISNUMBER(SEARCH("Verwaltungsange",RUB_Truth[[#This Row],[Position1]])),ISNUMBER(SEARCH("Verw.-Angestellt",RUB_Truth[[#This Row],[Position1]])))</f>
        <v>1</v>
      </c>
      <c r="V263">
        <f>IF(COUNTIF(RUB_Found[Name],RUB_Truth[[#This Row],[Name]])=0,0,1)</f>
        <v>1</v>
      </c>
      <c r="W263">
        <f>IF(OR(RUB_Truth[[#This Row],[inKlinik]],RUB_Truth[[#This Row],[Verwaltung]]),0,1)</f>
        <v>0</v>
      </c>
      <c r="X263" t="str">
        <f>IF(RUB_Truth[[#This Row],[zählt]],IF(ISBLANK(RUB_Truth[[#This Row],[dochGefundenGrund]]),RUB_Truth[[#This Row],[Gefunden]],1),"")</f>
        <v/>
      </c>
      <c r="Y263">
        <f>IF(AND(RUB_Truth[[#This Row],[zähltAuto]],ISBLANK(RUB_Truth[[#This Row],[zähltNichtGrund]])),1,0)</f>
        <v>0</v>
      </c>
    </row>
    <row r="264" spans="1:29" x14ac:dyDescent="0.25">
      <c r="A264" t="s">
        <v>1408</v>
      </c>
      <c r="B264" t="s">
        <v>2045</v>
      </c>
      <c r="C264" t="s">
        <v>1914</v>
      </c>
      <c r="D264" t="s">
        <v>3639</v>
      </c>
      <c r="E264" t="s">
        <v>3650</v>
      </c>
      <c r="F264" t="s">
        <v>2</v>
      </c>
      <c r="G264" t="s">
        <v>2</v>
      </c>
      <c r="H264" t="s">
        <v>2093</v>
      </c>
      <c r="I264" t="s">
        <v>1907</v>
      </c>
      <c r="J264" t="s">
        <v>3651</v>
      </c>
      <c r="K264" t="s">
        <v>3652</v>
      </c>
      <c r="L264" s="1" t="str">
        <f>HYPERLINK(RUB_Truth[[#This Row],[URL]])</f>
        <v>https://vvz.ruhr-uni-bochum.de/campus/all/unit.asp?gguid=0x024EACCF260E724A9D1915403270A1E5&amp;tguid=0x699D25992ED34B6E9889C1D506E44105&amp;lang=de</v>
      </c>
      <c r="M264" t="s">
        <v>2093</v>
      </c>
      <c r="N264" t="s">
        <v>3653</v>
      </c>
      <c r="O264" t="s">
        <v>3654</v>
      </c>
      <c r="P264" t="s">
        <v>3655</v>
      </c>
      <c r="Q264" t="s">
        <v>2</v>
      </c>
      <c r="R264" t="s">
        <v>3656</v>
      </c>
      <c r="S264" t="s">
        <v>1914</v>
      </c>
      <c r="T264" t="b">
        <f>OR(ISNUMBER(SEARCH("Klinik",RUB_Truth[[#This Row],[Position1]])),ISNUMBER(SEARCH("arzt",RUB_Truth[[#This Row],[Position2]])),ISNUMBER(SEARCH("ärzt",RUB_Truth[[#This Row],[Position2]])))</f>
        <v>0</v>
      </c>
      <c r="U264" t="b">
        <f>OR(ISNUMBER(SEARCH("Verwaltungsange",RUB_Truth[[#This Row],[Position1]])),ISNUMBER(SEARCH("Verw.-Angestellt",RUB_Truth[[#This Row],[Position1]])))</f>
        <v>0</v>
      </c>
      <c r="V264">
        <f>IF(COUNTIF(RUB_Found[Name],RUB_Truth[[#This Row],[Name]])=0,0,1)</f>
        <v>1</v>
      </c>
      <c r="W264">
        <f>IF(OR(RUB_Truth[[#This Row],[inKlinik]],RUB_Truth[[#This Row],[Verwaltung]]),0,1)</f>
        <v>1</v>
      </c>
      <c r="X264">
        <f>IF(RUB_Truth[[#This Row],[zählt]],IF(ISBLANK(RUB_Truth[[#This Row],[dochGefundenGrund]]),RUB_Truth[[#This Row],[Gefunden]],1),"")</f>
        <v>1</v>
      </c>
      <c r="Y264">
        <f>IF(AND(RUB_Truth[[#This Row],[zähltAuto]],ISBLANK(RUB_Truth[[#This Row],[zähltNichtGrund]])),1,0)</f>
        <v>1</v>
      </c>
    </row>
    <row r="265" spans="1:29" x14ac:dyDescent="0.25">
      <c r="A265" t="s">
        <v>1418</v>
      </c>
      <c r="B265" t="s">
        <v>2045</v>
      </c>
      <c r="C265" t="s">
        <v>2</v>
      </c>
      <c r="D265" t="s">
        <v>3639</v>
      </c>
      <c r="E265" t="s">
        <v>3657</v>
      </c>
      <c r="F265" t="s">
        <v>2</v>
      </c>
      <c r="G265" t="s">
        <v>2</v>
      </c>
      <c r="H265" t="s">
        <v>2223</v>
      </c>
      <c r="I265" t="s">
        <v>1907</v>
      </c>
      <c r="J265" t="s">
        <v>3658</v>
      </c>
      <c r="K265" t="s">
        <v>3659</v>
      </c>
      <c r="L265" s="1" t="str">
        <f>HYPERLINK(RUB_Truth[[#This Row],[URL]])</f>
        <v>https://vvz.ruhr-uni-bochum.de/campus/all/unit.asp?gguid=0xE505974698B1DD4CA98D897C6780BE7A&amp;tguid=0x699D25992ED34B6E9889C1D506E44105&amp;lang=de</v>
      </c>
      <c r="M265" t="s">
        <v>2</v>
      </c>
      <c r="N265" t="s">
        <v>3660</v>
      </c>
      <c r="O265" t="s">
        <v>3661</v>
      </c>
      <c r="P265" t="s">
        <v>3662</v>
      </c>
      <c r="Q265" t="s">
        <v>2</v>
      </c>
      <c r="R265" t="s">
        <v>3663</v>
      </c>
      <c r="S265" t="s">
        <v>2</v>
      </c>
      <c r="T265" t="b">
        <f>OR(ISNUMBER(SEARCH("Klinik",RUB_Truth[[#This Row],[Position1]])),ISNUMBER(SEARCH("arzt",RUB_Truth[[#This Row],[Position2]])),ISNUMBER(SEARCH("ärzt",RUB_Truth[[#This Row],[Position2]])))</f>
        <v>0</v>
      </c>
      <c r="U265" t="b">
        <f>OR(ISNUMBER(SEARCH("Verwaltungsange",RUB_Truth[[#This Row],[Position1]])),ISNUMBER(SEARCH("Verw.-Angestellt",RUB_Truth[[#This Row],[Position1]])))</f>
        <v>1</v>
      </c>
      <c r="V265">
        <f>IF(COUNTIF(RUB_Found[Name],RUB_Truth[[#This Row],[Name]])=0,0,1)</f>
        <v>1</v>
      </c>
      <c r="W265">
        <f>IF(OR(RUB_Truth[[#This Row],[inKlinik]],RUB_Truth[[#This Row],[Verwaltung]]),0,1)</f>
        <v>0</v>
      </c>
      <c r="X265" t="str">
        <f>IF(RUB_Truth[[#This Row],[zählt]],IF(ISBLANK(RUB_Truth[[#This Row],[dochGefundenGrund]]),RUB_Truth[[#This Row],[Gefunden]],1),"")</f>
        <v/>
      </c>
      <c r="Y265">
        <f>IF(AND(RUB_Truth[[#This Row],[zähltAuto]],ISBLANK(RUB_Truth[[#This Row],[zähltNichtGrund]])),1,0)</f>
        <v>0</v>
      </c>
    </row>
    <row r="266" spans="1:29" x14ac:dyDescent="0.25">
      <c r="A266" t="s">
        <v>3664</v>
      </c>
      <c r="B266" t="s">
        <v>2045</v>
      </c>
      <c r="C266" t="s">
        <v>3665</v>
      </c>
      <c r="D266" t="s">
        <v>3639</v>
      </c>
      <c r="E266" t="s">
        <v>3666</v>
      </c>
      <c r="F266" t="s">
        <v>2</v>
      </c>
      <c r="G266" t="s">
        <v>2</v>
      </c>
      <c r="H266" t="s">
        <v>2083</v>
      </c>
      <c r="I266" t="s">
        <v>1907</v>
      </c>
      <c r="J266" t="s">
        <v>2296</v>
      </c>
      <c r="K266" t="s">
        <v>2297</v>
      </c>
      <c r="L266" s="1" t="str">
        <f>HYPERLINK(RUB_Truth[[#This Row],[URL]])</f>
        <v>https://vvz.ruhr-uni-bochum.de/campus/all/unit.asp?gguid=0x233E1220D5511D489DE985455425824C&amp;tguid=0x699D25992ED34B6E9889C1D506E44105&amp;lang=de</v>
      </c>
      <c r="M266" t="s">
        <v>2093</v>
      </c>
      <c r="N266" t="s">
        <v>3667</v>
      </c>
      <c r="O266" t="s">
        <v>3668</v>
      </c>
      <c r="P266" t="s">
        <v>3669</v>
      </c>
      <c r="Q266" t="s">
        <v>2</v>
      </c>
      <c r="R266" t="s">
        <v>2</v>
      </c>
      <c r="S266" t="s">
        <v>3665</v>
      </c>
      <c r="T266" t="b">
        <f>OR(ISNUMBER(SEARCH("Klinik",RUB_Truth[[#This Row],[Position1]])),ISNUMBER(SEARCH("arzt",RUB_Truth[[#This Row],[Position2]])),ISNUMBER(SEARCH("ärzt",RUB_Truth[[#This Row],[Position2]])))</f>
        <v>1</v>
      </c>
      <c r="U266" t="b">
        <f>OR(ISNUMBER(SEARCH("Verwaltungsange",RUB_Truth[[#This Row],[Position1]])),ISNUMBER(SEARCH("Verw.-Angestellt",RUB_Truth[[#This Row],[Position1]])))</f>
        <v>0</v>
      </c>
      <c r="V266">
        <f>IF(COUNTIF(RUB_Found[Name],RUB_Truth[[#This Row],[Name]])=0,0,1)</f>
        <v>0</v>
      </c>
      <c r="W266">
        <f>IF(OR(RUB_Truth[[#This Row],[inKlinik]],RUB_Truth[[#This Row],[Verwaltung]]),0,1)</f>
        <v>0</v>
      </c>
      <c r="X266" t="str">
        <f>IF(RUB_Truth[[#This Row],[zählt]],IF(ISBLANK(RUB_Truth[[#This Row],[dochGefundenGrund]]),RUB_Truth[[#This Row],[Gefunden]],1),"")</f>
        <v/>
      </c>
      <c r="Y266">
        <f>IF(AND(RUB_Truth[[#This Row],[zähltAuto]],ISBLANK(RUB_Truth[[#This Row],[zähltNichtGrund]])),1,0)</f>
        <v>0</v>
      </c>
    </row>
    <row r="267" spans="1:29" x14ac:dyDescent="0.25">
      <c r="A267" t="s">
        <v>1435</v>
      </c>
      <c r="B267" t="s">
        <v>2045</v>
      </c>
      <c r="C267" t="s">
        <v>2</v>
      </c>
      <c r="D267" t="s">
        <v>3639</v>
      </c>
      <c r="E267" t="s">
        <v>3670</v>
      </c>
      <c r="F267" t="s">
        <v>2</v>
      </c>
      <c r="G267" t="s">
        <v>2</v>
      </c>
      <c r="H267" t="s">
        <v>2133</v>
      </c>
      <c r="I267" t="s">
        <v>1907</v>
      </c>
      <c r="J267" t="s">
        <v>2684</v>
      </c>
      <c r="K267" t="s">
        <v>2685</v>
      </c>
      <c r="L267" s="1" t="str">
        <f>HYPERLINK(RUB_Truth[[#This Row],[URL]])</f>
        <v>https://vvz.ruhr-uni-bochum.de/campus/all/unit.asp?gguid=0xBCA90A07F3BC544BB6230AF461CAC28D&amp;tguid=0x699D25992ED34B6E9889C1D506E44105&amp;lang=de</v>
      </c>
      <c r="M267" t="s">
        <v>2686</v>
      </c>
      <c r="N267" t="s">
        <v>3671</v>
      </c>
      <c r="O267" t="s">
        <v>2</v>
      </c>
      <c r="P267" t="s">
        <v>3672</v>
      </c>
      <c r="Q267" t="s">
        <v>2</v>
      </c>
      <c r="R267" t="s">
        <v>3673</v>
      </c>
      <c r="S267" t="s">
        <v>2</v>
      </c>
      <c r="T267" t="b">
        <f>OR(ISNUMBER(SEARCH("Klinik",RUB_Truth[[#This Row],[Position1]])),ISNUMBER(SEARCH("arzt",RUB_Truth[[#This Row],[Position2]])),ISNUMBER(SEARCH("ärzt",RUB_Truth[[#This Row],[Position2]])))</f>
        <v>0</v>
      </c>
      <c r="U267" t="b">
        <f>OR(ISNUMBER(SEARCH("Verwaltungsange",RUB_Truth[[#This Row],[Position1]])),ISNUMBER(SEARCH("Verw.-Angestellt",RUB_Truth[[#This Row],[Position1]])))</f>
        <v>0</v>
      </c>
      <c r="V267">
        <f>IF(COUNTIF(RUB_Found[Name],RUB_Truth[[#This Row],[Name]])=0,0,1)</f>
        <v>1</v>
      </c>
      <c r="W267">
        <f>IF(OR(RUB_Truth[[#This Row],[inKlinik]],RUB_Truth[[#This Row],[Verwaltung]]),0,1)</f>
        <v>1</v>
      </c>
      <c r="X267">
        <f>IF(RUB_Truth[[#This Row],[zählt]],IF(ISBLANK(RUB_Truth[[#This Row],[dochGefundenGrund]]),RUB_Truth[[#This Row],[Gefunden]],1),"")</f>
        <v>1</v>
      </c>
      <c r="Y267">
        <f>IF(AND(RUB_Truth[[#This Row],[zähltAuto]],ISBLANK(RUB_Truth[[#This Row],[zähltNichtGrund]])),1,0)</f>
        <v>1</v>
      </c>
    </row>
    <row r="268" spans="1:29" x14ac:dyDescent="0.25">
      <c r="A268" t="s">
        <v>3674</v>
      </c>
      <c r="B268" t="s">
        <v>2045</v>
      </c>
      <c r="C268" t="s">
        <v>513</v>
      </c>
      <c r="D268" t="s">
        <v>3639</v>
      </c>
      <c r="E268" t="s">
        <v>3675</v>
      </c>
      <c r="F268" t="s">
        <v>2</v>
      </c>
      <c r="G268" t="s">
        <v>2</v>
      </c>
      <c r="H268" t="s">
        <v>2083</v>
      </c>
      <c r="I268" t="s">
        <v>1907</v>
      </c>
      <c r="J268" t="s">
        <v>2539</v>
      </c>
      <c r="K268" t="s">
        <v>2540</v>
      </c>
      <c r="L268" s="1" t="str">
        <f>HYPERLINK(RUB_Truth[[#This Row],[URL]])</f>
        <v>https://vvz.ruhr-uni-bochum.de/campus/all/unit.asp?gguid=0xDD1C22FE81A2B3418482013C4F47BA5F&amp;tguid=0x699D25992ED34B6E9889C1D506E44105&amp;lang=de</v>
      </c>
      <c r="M268" t="s">
        <v>2086</v>
      </c>
      <c r="N268" t="s">
        <v>3676</v>
      </c>
      <c r="O268" t="s">
        <v>3677</v>
      </c>
      <c r="P268" t="s">
        <v>3678</v>
      </c>
      <c r="Q268" t="s">
        <v>2</v>
      </c>
      <c r="R268" t="s">
        <v>2</v>
      </c>
      <c r="S268" t="s">
        <v>513</v>
      </c>
      <c r="T268" t="b">
        <f>OR(ISNUMBER(SEARCH("Klinik",RUB_Truth[[#This Row],[Position1]])),ISNUMBER(SEARCH("arzt",RUB_Truth[[#This Row],[Position2]])),ISNUMBER(SEARCH("ärzt",RUB_Truth[[#This Row],[Position2]])))</f>
        <v>1</v>
      </c>
      <c r="U268" t="b">
        <f>OR(ISNUMBER(SEARCH("Verwaltungsange",RUB_Truth[[#This Row],[Position1]])),ISNUMBER(SEARCH("Verw.-Angestellt",RUB_Truth[[#This Row],[Position1]])))</f>
        <v>0</v>
      </c>
      <c r="V268">
        <f>IF(COUNTIF(RUB_Found[Name],RUB_Truth[[#This Row],[Name]])=0,0,1)</f>
        <v>0</v>
      </c>
      <c r="W268">
        <f>IF(OR(RUB_Truth[[#This Row],[inKlinik]],RUB_Truth[[#This Row],[Verwaltung]]),0,1)</f>
        <v>0</v>
      </c>
      <c r="X268" t="str">
        <f>IF(RUB_Truth[[#This Row],[zählt]],IF(ISBLANK(RUB_Truth[[#This Row],[dochGefundenGrund]]),RUB_Truth[[#This Row],[Gefunden]],1),"")</f>
        <v/>
      </c>
      <c r="Y268">
        <f>IF(AND(RUB_Truth[[#This Row],[zähltAuto]],ISBLANK(RUB_Truth[[#This Row],[zähltNichtGrund]])),1,0)</f>
        <v>0</v>
      </c>
    </row>
    <row r="269" spans="1:29" x14ac:dyDescent="0.25">
      <c r="A269" t="s">
        <v>3679</v>
      </c>
      <c r="B269" t="s">
        <v>2045</v>
      </c>
      <c r="C269" t="s">
        <v>2</v>
      </c>
      <c r="D269" t="s">
        <v>3639</v>
      </c>
      <c r="E269" t="s">
        <v>3680</v>
      </c>
      <c r="F269" t="s">
        <v>2</v>
      </c>
      <c r="G269" t="s">
        <v>2</v>
      </c>
      <c r="H269" t="s">
        <v>2281</v>
      </c>
      <c r="I269" t="s">
        <v>1907</v>
      </c>
      <c r="J269" t="s">
        <v>2040</v>
      </c>
      <c r="K269" t="s">
        <v>2041</v>
      </c>
      <c r="L269" s="1" t="str">
        <f>HYPERLINK(RUB_Truth[[#This Row],[URL]])</f>
        <v>https://vvz.ruhr-uni-bochum.de/campus/all/unit.asp?gguid=0xBAFF298F48AB9243B514CE431CBB7FEF&amp;tguid=0x699D25992ED34B6E9889C1D506E44105&amp;lang=de</v>
      </c>
      <c r="M269" t="s">
        <v>2281</v>
      </c>
      <c r="N269" t="s">
        <v>2553</v>
      </c>
      <c r="O269" t="s">
        <v>2</v>
      </c>
      <c r="P269" t="s">
        <v>3681</v>
      </c>
      <c r="Q269" t="s">
        <v>2</v>
      </c>
      <c r="R269" t="s">
        <v>2044</v>
      </c>
      <c r="S269" t="s">
        <v>2</v>
      </c>
      <c r="T269" t="b">
        <f>OR(ISNUMBER(SEARCH("Klinik",RUB_Truth[[#This Row],[Position1]])),ISNUMBER(SEARCH("arzt",RUB_Truth[[#This Row],[Position2]])),ISNUMBER(SEARCH("ärzt",RUB_Truth[[#This Row],[Position2]])))</f>
        <v>0</v>
      </c>
      <c r="U269" t="b">
        <f>OR(ISNUMBER(SEARCH("Verwaltungsange",RUB_Truth[[#This Row],[Position1]])),ISNUMBER(SEARCH("Verw.-Angestellt",RUB_Truth[[#This Row],[Position1]])))</f>
        <v>0</v>
      </c>
      <c r="V269">
        <f>IF(COUNTIF(RUB_Found[Name],RUB_Truth[[#This Row],[Name]])=0,0,1)</f>
        <v>0</v>
      </c>
      <c r="W269">
        <f>IF(OR(RUB_Truth[[#This Row],[inKlinik]],RUB_Truth[[#This Row],[Verwaltung]]),0,1)</f>
        <v>1</v>
      </c>
      <c r="X269" t="str">
        <f>IF(RUB_Truth[[#This Row],[zählt]],IF(ISBLANK(RUB_Truth[[#This Row],[dochGefundenGrund]]),RUB_Truth[[#This Row],[Gefunden]],1),"")</f>
        <v/>
      </c>
      <c r="Y269">
        <f>IF(AND(RUB_Truth[[#This Row],[zähltAuto]],ISBLANK(RUB_Truth[[#This Row],[zähltNichtGrund]])),1,0)</f>
        <v>0</v>
      </c>
      <c r="Z269" t="s">
        <v>8274</v>
      </c>
    </row>
    <row r="270" spans="1:29" x14ac:dyDescent="0.25">
      <c r="A270" t="s">
        <v>3682</v>
      </c>
      <c r="B270" t="s">
        <v>2045</v>
      </c>
      <c r="C270" t="s">
        <v>0</v>
      </c>
      <c r="D270" t="s">
        <v>3639</v>
      </c>
      <c r="E270" t="s">
        <v>3683</v>
      </c>
      <c r="F270" t="s">
        <v>2</v>
      </c>
      <c r="G270" t="s">
        <v>2</v>
      </c>
      <c r="H270" t="s">
        <v>2281</v>
      </c>
      <c r="I270" t="s">
        <v>1907</v>
      </c>
      <c r="J270" t="s">
        <v>3684</v>
      </c>
      <c r="K270" t="s">
        <v>3685</v>
      </c>
      <c r="L270" s="1" t="str">
        <f>HYPERLINK(RUB_Truth[[#This Row],[URL]])</f>
        <v>https://vvz.ruhr-uni-bochum.de/campus/all/unit.asp?gguid=0x2714D773B51D7F4BA4A5B0C11D736409&amp;tguid=0x699D25992ED34B6E9889C1D506E44105&amp;lang=de</v>
      </c>
      <c r="M270" t="s">
        <v>2</v>
      </c>
      <c r="N270" t="s">
        <v>2</v>
      </c>
      <c r="O270" t="s">
        <v>2</v>
      </c>
      <c r="P270" t="s">
        <v>3686</v>
      </c>
      <c r="Q270" t="s">
        <v>2</v>
      </c>
      <c r="R270" t="s">
        <v>2</v>
      </c>
      <c r="S270" t="s">
        <v>0</v>
      </c>
      <c r="T270" t="b">
        <f>OR(ISNUMBER(SEARCH("Klinik",RUB_Truth[[#This Row],[Position1]])),ISNUMBER(SEARCH("arzt",RUB_Truth[[#This Row],[Position2]])),ISNUMBER(SEARCH("ärzt",RUB_Truth[[#This Row],[Position2]])))</f>
        <v>0</v>
      </c>
      <c r="U270" t="b">
        <f>OR(ISNUMBER(SEARCH("Verwaltungsange",RUB_Truth[[#This Row],[Position1]])),ISNUMBER(SEARCH("Verw.-Angestellt",RUB_Truth[[#This Row],[Position1]])))</f>
        <v>0</v>
      </c>
      <c r="V270">
        <f>IF(COUNTIF(RUB_Found[Name],RUB_Truth[[#This Row],[Name]])=0,0,1)</f>
        <v>0</v>
      </c>
      <c r="W270">
        <f>IF(OR(RUB_Truth[[#This Row],[inKlinik]],RUB_Truth[[#This Row],[Verwaltung]]),0,1)</f>
        <v>1</v>
      </c>
      <c r="X270" t="str">
        <f>IF(RUB_Truth[[#This Row],[zählt]],IF(ISBLANK(RUB_Truth[[#This Row],[dochGefundenGrund]]),RUB_Truth[[#This Row],[Gefunden]],1),"")</f>
        <v/>
      </c>
      <c r="Y270">
        <f>IF(AND(RUB_Truth[[#This Row],[zähltAuto]],ISBLANK(RUB_Truth[[#This Row],[zähltNichtGrund]])),1,0)</f>
        <v>0</v>
      </c>
      <c r="Z270" t="s">
        <v>6508</v>
      </c>
      <c r="AB270" t="s">
        <v>8421</v>
      </c>
      <c r="AC270" t="s">
        <v>8478</v>
      </c>
    </row>
    <row r="271" spans="1:29" x14ac:dyDescent="0.25">
      <c r="A271" t="s">
        <v>3687</v>
      </c>
      <c r="B271" t="s">
        <v>2045</v>
      </c>
      <c r="C271" t="s">
        <v>2</v>
      </c>
      <c r="D271" t="s">
        <v>3639</v>
      </c>
      <c r="E271" t="s">
        <v>3688</v>
      </c>
      <c r="F271" t="s">
        <v>2</v>
      </c>
      <c r="G271" t="s">
        <v>2</v>
      </c>
      <c r="H271" t="s">
        <v>2093</v>
      </c>
      <c r="I271" t="s">
        <v>1907</v>
      </c>
      <c r="J271" t="s">
        <v>3689</v>
      </c>
      <c r="K271" t="s">
        <v>3690</v>
      </c>
      <c r="L271" s="1" t="str">
        <f>HYPERLINK(RUB_Truth[[#This Row],[URL]])</f>
        <v>https://vvz.ruhr-uni-bochum.de/campus/all/unit.asp?gguid=0x043ADB6E25693A42BDF657BB48D4DC1F&amp;tguid=0x699D25992ED34B6E9889C1D506E44105&amp;lang=de</v>
      </c>
      <c r="M271" t="s">
        <v>2093</v>
      </c>
      <c r="N271" t="s">
        <v>3691</v>
      </c>
      <c r="O271" t="s">
        <v>3354</v>
      </c>
      <c r="P271" t="s">
        <v>3692</v>
      </c>
      <c r="Q271" t="s">
        <v>2</v>
      </c>
      <c r="R271" t="s">
        <v>3693</v>
      </c>
      <c r="S271" t="s">
        <v>2</v>
      </c>
      <c r="T271" t="b">
        <f>OR(ISNUMBER(SEARCH("Klinik",RUB_Truth[[#This Row],[Position1]])),ISNUMBER(SEARCH("arzt",RUB_Truth[[#This Row],[Position2]])),ISNUMBER(SEARCH("ärzt",RUB_Truth[[#This Row],[Position2]])))</f>
        <v>0</v>
      </c>
      <c r="U271" t="b">
        <f>OR(ISNUMBER(SEARCH("Verwaltungsange",RUB_Truth[[#This Row],[Position1]])),ISNUMBER(SEARCH("Verw.-Angestellt",RUB_Truth[[#This Row],[Position1]])))</f>
        <v>0</v>
      </c>
      <c r="V271">
        <f>IF(COUNTIF(RUB_Found[Name],RUB_Truth[[#This Row],[Name]])=0,0,1)</f>
        <v>0</v>
      </c>
      <c r="W271">
        <f>IF(OR(RUB_Truth[[#This Row],[inKlinik]],RUB_Truth[[#This Row],[Verwaltung]]),0,1)</f>
        <v>1</v>
      </c>
      <c r="X271" t="str">
        <f>IF(RUB_Truth[[#This Row],[zählt]],IF(ISBLANK(RUB_Truth[[#This Row],[dochGefundenGrund]]),RUB_Truth[[#This Row],[Gefunden]],1),"")</f>
        <v/>
      </c>
      <c r="Y271">
        <f>IF(AND(RUB_Truth[[#This Row],[zähltAuto]],ISBLANK(RUB_Truth[[#This Row],[zähltNichtGrund]])),1,0)</f>
        <v>0</v>
      </c>
      <c r="Z271" t="s">
        <v>8480</v>
      </c>
      <c r="AC271" t="s">
        <v>8479</v>
      </c>
    </row>
    <row r="272" spans="1:29" x14ac:dyDescent="0.25">
      <c r="A272" t="s">
        <v>3694</v>
      </c>
      <c r="B272" t="s">
        <v>2045</v>
      </c>
      <c r="C272" t="s">
        <v>0</v>
      </c>
      <c r="D272" t="s">
        <v>3695</v>
      </c>
      <c r="E272" t="s">
        <v>3696</v>
      </c>
      <c r="F272" t="s">
        <v>2</v>
      </c>
      <c r="G272" t="s">
        <v>2</v>
      </c>
      <c r="H272" t="s">
        <v>2093</v>
      </c>
      <c r="I272" t="s">
        <v>1907</v>
      </c>
      <c r="J272" t="s">
        <v>3697</v>
      </c>
      <c r="K272" t="s">
        <v>3698</v>
      </c>
      <c r="L272" s="1" t="str">
        <f>HYPERLINK(RUB_Truth[[#This Row],[URL]])</f>
        <v>https://vvz.ruhr-uni-bochum.de/campus/all/unit.asp?gguid=0x1FA0243681A48B439C7F128BB157558E&amp;tguid=0x699D25992ED34B6E9889C1D506E44105&amp;lang=de</v>
      </c>
      <c r="M272" t="s">
        <v>2093</v>
      </c>
      <c r="N272" t="s">
        <v>3699</v>
      </c>
      <c r="O272" t="s">
        <v>2</v>
      </c>
      <c r="P272" t="s">
        <v>3700</v>
      </c>
      <c r="Q272" t="s">
        <v>2054</v>
      </c>
      <c r="R272" t="s">
        <v>2</v>
      </c>
      <c r="S272" t="s">
        <v>0</v>
      </c>
      <c r="T272" t="b">
        <f>OR(ISNUMBER(SEARCH("Klinik",RUB_Truth[[#This Row],[Position1]])),ISNUMBER(SEARCH("arzt",RUB_Truth[[#This Row],[Position2]])),ISNUMBER(SEARCH("ärzt",RUB_Truth[[#This Row],[Position2]])))</f>
        <v>0</v>
      </c>
      <c r="U272" t="b">
        <f>OR(ISNUMBER(SEARCH("Verwaltungsange",RUB_Truth[[#This Row],[Position1]])),ISNUMBER(SEARCH("Verw.-Angestellt",RUB_Truth[[#This Row],[Position1]])))</f>
        <v>0</v>
      </c>
      <c r="V272">
        <f>IF(COUNTIF(RUB_Found[Name],RUB_Truth[[#This Row],[Name]])=0,0,1)</f>
        <v>0</v>
      </c>
      <c r="W272">
        <f>IF(OR(RUB_Truth[[#This Row],[inKlinik]],RUB_Truth[[#This Row],[Verwaltung]]),0,1)</f>
        <v>1</v>
      </c>
      <c r="X272" t="str">
        <f>IF(RUB_Truth[[#This Row],[zählt]],IF(ISBLANK(RUB_Truth[[#This Row],[dochGefundenGrund]]),RUB_Truth[[#This Row],[Gefunden]],1),"")</f>
        <v/>
      </c>
      <c r="Y272">
        <f>IF(AND(RUB_Truth[[#This Row],[zähltAuto]],ISBLANK(RUB_Truth[[#This Row],[zähltNichtGrund]])),1,0)</f>
        <v>0</v>
      </c>
      <c r="Z272" t="s">
        <v>6508</v>
      </c>
      <c r="AC272" t="s">
        <v>8480</v>
      </c>
    </row>
    <row r="273" spans="1:29" x14ac:dyDescent="0.25">
      <c r="A273" t="s">
        <v>3701</v>
      </c>
      <c r="B273" t="s">
        <v>2045</v>
      </c>
      <c r="C273" t="s">
        <v>2</v>
      </c>
      <c r="D273" t="s">
        <v>3695</v>
      </c>
      <c r="E273" t="s">
        <v>3702</v>
      </c>
      <c r="F273" t="s">
        <v>2</v>
      </c>
      <c r="G273" t="s">
        <v>2</v>
      </c>
      <c r="H273" t="s">
        <v>2093</v>
      </c>
      <c r="I273" t="s">
        <v>1907</v>
      </c>
      <c r="J273" t="s">
        <v>3703</v>
      </c>
      <c r="K273" t="s">
        <v>3704</v>
      </c>
      <c r="L273" s="1" t="str">
        <f>HYPERLINK(RUB_Truth[[#This Row],[URL]])</f>
        <v>https://vvz.ruhr-uni-bochum.de/campus/all/unit.asp?gguid=0x0E2AC2E759ABF14F9A2111F91513CC9B&amp;tguid=0x699D25992ED34B6E9889C1D506E44105&amp;lang=de</v>
      </c>
      <c r="M273" t="s">
        <v>2</v>
      </c>
      <c r="N273" t="s">
        <v>3705</v>
      </c>
      <c r="O273" t="s">
        <v>2</v>
      </c>
      <c r="P273" t="s">
        <v>3706</v>
      </c>
      <c r="Q273" t="s">
        <v>2</v>
      </c>
      <c r="R273" t="s">
        <v>3707</v>
      </c>
      <c r="S273" t="s">
        <v>2</v>
      </c>
      <c r="T273" t="b">
        <f>OR(ISNUMBER(SEARCH("Klinik",RUB_Truth[[#This Row],[Position1]])),ISNUMBER(SEARCH("arzt",RUB_Truth[[#This Row],[Position2]])),ISNUMBER(SEARCH("ärzt",RUB_Truth[[#This Row],[Position2]])))</f>
        <v>0</v>
      </c>
      <c r="U273" t="b">
        <f>OR(ISNUMBER(SEARCH("Verwaltungsange",RUB_Truth[[#This Row],[Position1]])),ISNUMBER(SEARCH("Verw.-Angestellt",RUB_Truth[[#This Row],[Position1]])))</f>
        <v>0</v>
      </c>
      <c r="V273">
        <f>IF(COUNTIF(RUB_Found[Name],RUB_Truth[[#This Row],[Name]])=0,0,1)</f>
        <v>0</v>
      </c>
      <c r="W273">
        <f>IF(OR(RUB_Truth[[#This Row],[inKlinik]],RUB_Truth[[#This Row],[Verwaltung]]),0,1)</f>
        <v>1</v>
      </c>
      <c r="X273" t="str">
        <f>IF(RUB_Truth[[#This Row],[zählt]],IF(ISBLANK(RUB_Truth[[#This Row],[dochGefundenGrund]]),RUB_Truth[[#This Row],[Gefunden]],1),"")</f>
        <v/>
      </c>
      <c r="Y273">
        <f>IF(AND(RUB_Truth[[#This Row],[zähltAuto]],ISBLANK(RUB_Truth[[#This Row],[zähltNichtGrund]])),1,0)</f>
        <v>0</v>
      </c>
      <c r="Z273" t="s">
        <v>8274</v>
      </c>
      <c r="AC273" t="s">
        <v>8481</v>
      </c>
    </row>
    <row r="274" spans="1:29" x14ac:dyDescent="0.25">
      <c r="A274" t="s">
        <v>3708</v>
      </c>
      <c r="B274" t="s">
        <v>2045</v>
      </c>
      <c r="C274" t="s">
        <v>513</v>
      </c>
      <c r="D274" t="s">
        <v>3709</v>
      </c>
      <c r="E274" t="s">
        <v>3710</v>
      </c>
      <c r="F274" t="s">
        <v>2</v>
      </c>
      <c r="G274" t="s">
        <v>2</v>
      </c>
      <c r="H274" t="s">
        <v>2083</v>
      </c>
      <c r="I274" t="s">
        <v>1907</v>
      </c>
      <c r="J274" t="s">
        <v>3711</v>
      </c>
      <c r="K274" t="s">
        <v>3712</v>
      </c>
      <c r="L274" s="1" t="str">
        <f>HYPERLINK(RUB_Truth[[#This Row],[URL]])</f>
        <v>https://vvz.ruhr-uni-bochum.de/campus/all/unit.asp?gguid=0xF5ED889255E77D4485B515F2FBACA3DD&amp;tguid=0x699D25992ED34B6E9889C1D506E44105&amp;lang=de</v>
      </c>
      <c r="M274" t="s">
        <v>2101</v>
      </c>
      <c r="N274" t="s">
        <v>2102</v>
      </c>
      <c r="O274" t="s">
        <v>2</v>
      </c>
      <c r="P274" t="s">
        <v>3713</v>
      </c>
      <c r="Q274" t="s">
        <v>2</v>
      </c>
      <c r="R274" t="s">
        <v>2</v>
      </c>
      <c r="S274" t="s">
        <v>513</v>
      </c>
      <c r="T274" t="b">
        <f>OR(ISNUMBER(SEARCH("Klinik",RUB_Truth[[#This Row],[Position1]])),ISNUMBER(SEARCH("arzt",RUB_Truth[[#This Row],[Position2]])),ISNUMBER(SEARCH("ärzt",RUB_Truth[[#This Row],[Position2]])))</f>
        <v>1</v>
      </c>
      <c r="U274" t="b">
        <f>OR(ISNUMBER(SEARCH("Verwaltungsange",RUB_Truth[[#This Row],[Position1]])),ISNUMBER(SEARCH("Verw.-Angestellt",RUB_Truth[[#This Row],[Position1]])))</f>
        <v>0</v>
      </c>
      <c r="V274">
        <f>IF(COUNTIF(RUB_Found[Name],RUB_Truth[[#This Row],[Name]])=0,0,1)</f>
        <v>0</v>
      </c>
      <c r="W274">
        <f>IF(OR(RUB_Truth[[#This Row],[inKlinik]],RUB_Truth[[#This Row],[Verwaltung]]),0,1)</f>
        <v>0</v>
      </c>
      <c r="X274" t="str">
        <f>IF(RUB_Truth[[#This Row],[zählt]],IF(ISBLANK(RUB_Truth[[#This Row],[dochGefundenGrund]]),RUB_Truth[[#This Row],[Gefunden]],1),"")</f>
        <v/>
      </c>
      <c r="Y274">
        <f>IF(AND(RUB_Truth[[#This Row],[zähltAuto]],ISBLANK(RUB_Truth[[#This Row],[zähltNichtGrund]])),1,0)</f>
        <v>0</v>
      </c>
    </row>
    <row r="275" spans="1:29" x14ac:dyDescent="0.25">
      <c r="A275" t="s">
        <v>3714</v>
      </c>
      <c r="B275" t="s">
        <v>2045</v>
      </c>
      <c r="C275" t="s">
        <v>2</v>
      </c>
      <c r="D275" t="s">
        <v>3715</v>
      </c>
      <c r="E275" t="s">
        <v>3716</v>
      </c>
      <c r="F275" t="s">
        <v>2</v>
      </c>
      <c r="G275" t="s">
        <v>2</v>
      </c>
      <c r="H275" t="s">
        <v>2032</v>
      </c>
      <c r="I275" t="s">
        <v>1907</v>
      </c>
      <c r="J275" t="s">
        <v>2267</v>
      </c>
      <c r="K275" t="s">
        <v>2268</v>
      </c>
      <c r="L275" s="1" t="str">
        <f>HYPERLINK(RUB_Truth[[#This Row],[URL]])</f>
        <v>https://vvz.ruhr-uni-bochum.de/campus/all/unit.asp?gguid=0xCC2D8778FE3A4A428C33D5A5C710B894&amp;tguid=0x699D25992ED34B6E9889C1D506E44105&amp;lang=de</v>
      </c>
      <c r="M275" t="s">
        <v>2032</v>
      </c>
      <c r="N275" t="s">
        <v>3717</v>
      </c>
      <c r="O275" t="s">
        <v>2</v>
      </c>
      <c r="P275" t="s">
        <v>3718</v>
      </c>
      <c r="Q275" t="s">
        <v>2</v>
      </c>
      <c r="R275" t="s">
        <v>3719</v>
      </c>
      <c r="S275" t="s">
        <v>2</v>
      </c>
      <c r="T275" t="b">
        <f>OR(ISNUMBER(SEARCH("Klinik",RUB_Truth[[#This Row],[Position1]])),ISNUMBER(SEARCH("arzt",RUB_Truth[[#This Row],[Position2]])),ISNUMBER(SEARCH("ärzt",RUB_Truth[[#This Row],[Position2]])))</f>
        <v>0</v>
      </c>
      <c r="U275" t="b">
        <f>OR(ISNUMBER(SEARCH("Verwaltungsange",RUB_Truth[[#This Row],[Position1]])),ISNUMBER(SEARCH("Verw.-Angestellt",RUB_Truth[[#This Row],[Position1]])))</f>
        <v>0</v>
      </c>
      <c r="V275">
        <f>IF(COUNTIF(RUB_Found[Name],RUB_Truth[[#This Row],[Name]])=0,0,1)</f>
        <v>0</v>
      </c>
      <c r="W275">
        <f>IF(OR(RUB_Truth[[#This Row],[inKlinik]],RUB_Truth[[#This Row],[Verwaltung]]),0,1)</f>
        <v>1</v>
      </c>
      <c r="X275">
        <f>IF(RUB_Truth[[#This Row],[zählt]],IF(ISBLANK(RUB_Truth[[#This Row],[dochGefundenGrund]]),RUB_Truth[[#This Row],[Gefunden]],1),"")</f>
        <v>0</v>
      </c>
      <c r="Y275">
        <f>IF(AND(RUB_Truth[[#This Row],[zähltAuto]],ISBLANK(RUB_Truth[[#This Row],[zähltNichtGrund]])),1,0)</f>
        <v>1</v>
      </c>
      <c r="AB275" t="s">
        <v>8409</v>
      </c>
      <c r="AC275" t="s">
        <v>8482</v>
      </c>
    </row>
    <row r="276" spans="1:29" x14ac:dyDescent="0.25">
      <c r="A276" t="s">
        <v>3720</v>
      </c>
      <c r="B276" t="s">
        <v>2045</v>
      </c>
      <c r="C276" t="s">
        <v>2</v>
      </c>
      <c r="D276" t="s">
        <v>3721</v>
      </c>
      <c r="E276" t="s">
        <v>3722</v>
      </c>
      <c r="F276" t="s">
        <v>2</v>
      </c>
      <c r="G276" t="s">
        <v>2</v>
      </c>
      <c r="H276" t="s">
        <v>2223</v>
      </c>
      <c r="I276" t="s">
        <v>1956</v>
      </c>
      <c r="J276" t="s">
        <v>3723</v>
      </c>
      <c r="K276" t="s">
        <v>3724</v>
      </c>
      <c r="L276" s="1" t="str">
        <f>HYPERLINK(RUB_Truth[[#This Row],[URL]])</f>
        <v>https://vvz.ruhr-uni-bochum.de/campus/all/unit.asp?gguid=0xCB4518AA5AE32D44BFF547B9B75F8653&amp;tguid=0x699D25992ED34B6E9889C1D506E44105&amp;lang=de</v>
      </c>
      <c r="M276" t="s">
        <v>2727</v>
      </c>
      <c r="N276" t="s">
        <v>3725</v>
      </c>
      <c r="O276" t="s">
        <v>2</v>
      </c>
      <c r="P276" t="s">
        <v>3726</v>
      </c>
      <c r="Q276" t="s">
        <v>2</v>
      </c>
      <c r="R276" t="s">
        <v>3727</v>
      </c>
      <c r="S276" t="s">
        <v>2</v>
      </c>
      <c r="T276" t="b">
        <f>OR(ISNUMBER(SEARCH("Klinik",RUB_Truth[[#This Row],[Position1]])),ISNUMBER(SEARCH("arzt",RUB_Truth[[#This Row],[Position2]])),ISNUMBER(SEARCH("ärzt",RUB_Truth[[#This Row],[Position2]])))</f>
        <v>0</v>
      </c>
      <c r="U276" t="b">
        <f>OR(ISNUMBER(SEARCH("Verwaltungsange",RUB_Truth[[#This Row],[Position1]])),ISNUMBER(SEARCH("Verw.-Angestellt",RUB_Truth[[#This Row],[Position1]])))</f>
        <v>1</v>
      </c>
      <c r="V276">
        <f>IF(COUNTIF(RUB_Found[Name],RUB_Truth[[#This Row],[Name]])=0,0,1)</f>
        <v>0</v>
      </c>
      <c r="W276">
        <f>IF(OR(RUB_Truth[[#This Row],[inKlinik]],RUB_Truth[[#This Row],[Verwaltung]]),0,1)</f>
        <v>0</v>
      </c>
      <c r="X276" t="str">
        <f>IF(RUB_Truth[[#This Row],[zählt]],IF(ISBLANK(RUB_Truth[[#This Row],[dochGefundenGrund]]),RUB_Truth[[#This Row],[Gefunden]],1),"")</f>
        <v/>
      </c>
      <c r="Y276">
        <f>IF(AND(RUB_Truth[[#This Row],[zähltAuto]],ISBLANK(RUB_Truth[[#This Row],[zähltNichtGrund]])),1,0)</f>
        <v>0</v>
      </c>
    </row>
    <row r="277" spans="1:29" x14ac:dyDescent="0.25">
      <c r="A277" t="s">
        <v>3728</v>
      </c>
      <c r="B277" t="s">
        <v>2045</v>
      </c>
      <c r="C277" t="s">
        <v>2</v>
      </c>
      <c r="D277" t="s">
        <v>3721</v>
      </c>
      <c r="E277" t="s">
        <v>3729</v>
      </c>
      <c r="F277" t="s">
        <v>2</v>
      </c>
      <c r="G277" t="s">
        <v>2</v>
      </c>
      <c r="H277" t="s">
        <v>2223</v>
      </c>
      <c r="I277" t="s">
        <v>1956</v>
      </c>
      <c r="J277" t="s">
        <v>3730</v>
      </c>
      <c r="K277" t="s">
        <v>3731</v>
      </c>
      <c r="L277" s="1" t="str">
        <f>HYPERLINK(RUB_Truth[[#This Row],[URL]])</f>
        <v>https://vvz.ruhr-uni-bochum.de/campus/all/unit.asp?gguid=0x8FD3F28E73B7E64CB2991041ED322786&amp;tguid=0x699D25992ED34B6E9889C1D506E44105&amp;lang=de</v>
      </c>
      <c r="M277" t="s">
        <v>3496</v>
      </c>
      <c r="N277" t="s">
        <v>3732</v>
      </c>
      <c r="O277" t="s">
        <v>3733</v>
      </c>
      <c r="P277" t="s">
        <v>3734</v>
      </c>
      <c r="Q277" t="s">
        <v>2</v>
      </c>
      <c r="R277" t="s">
        <v>3735</v>
      </c>
      <c r="S277" t="s">
        <v>2</v>
      </c>
      <c r="T277" t="b">
        <f>OR(ISNUMBER(SEARCH("Klinik",RUB_Truth[[#This Row],[Position1]])),ISNUMBER(SEARCH("arzt",RUB_Truth[[#This Row],[Position2]])),ISNUMBER(SEARCH("ärzt",RUB_Truth[[#This Row],[Position2]])))</f>
        <v>0</v>
      </c>
      <c r="U277" t="b">
        <f>OR(ISNUMBER(SEARCH("Verwaltungsange",RUB_Truth[[#This Row],[Position1]])),ISNUMBER(SEARCH("Verw.-Angestellt",RUB_Truth[[#This Row],[Position1]])))</f>
        <v>1</v>
      </c>
      <c r="V277">
        <f>IF(COUNTIF(RUB_Found[Name],RUB_Truth[[#This Row],[Name]])=0,0,1)</f>
        <v>0</v>
      </c>
      <c r="W277">
        <f>IF(OR(RUB_Truth[[#This Row],[inKlinik]],RUB_Truth[[#This Row],[Verwaltung]]),0,1)</f>
        <v>0</v>
      </c>
      <c r="X277" t="str">
        <f>IF(RUB_Truth[[#This Row],[zählt]],IF(ISBLANK(RUB_Truth[[#This Row],[dochGefundenGrund]]),RUB_Truth[[#This Row],[Gefunden]],1),"")</f>
        <v/>
      </c>
      <c r="Y277">
        <f>IF(AND(RUB_Truth[[#This Row],[zähltAuto]],ISBLANK(RUB_Truth[[#This Row],[zähltNichtGrund]])),1,0)</f>
        <v>0</v>
      </c>
    </row>
    <row r="278" spans="1:29" x14ac:dyDescent="0.25">
      <c r="A278" t="s">
        <v>3736</v>
      </c>
      <c r="B278" t="s">
        <v>2045</v>
      </c>
      <c r="C278" t="s">
        <v>2</v>
      </c>
      <c r="D278" t="s">
        <v>3737</v>
      </c>
      <c r="E278" t="s">
        <v>3738</v>
      </c>
      <c r="F278" t="s">
        <v>2</v>
      </c>
      <c r="G278" t="s">
        <v>2</v>
      </c>
      <c r="H278" t="s">
        <v>2</v>
      </c>
      <c r="I278" t="s">
        <v>1956</v>
      </c>
      <c r="J278" t="s">
        <v>3739</v>
      </c>
      <c r="K278" t="s">
        <v>3740</v>
      </c>
      <c r="L278" s="1" t="str">
        <f>HYPERLINK(RUB_Truth[[#This Row],[URL]])</f>
        <v>https://vvz.ruhr-uni-bochum.de/campus/all/unit.asp?gguid=0x4590619D01DB40418CF3AA3F09573FAB&amp;tguid=0x699D25992ED34B6E9889C1D506E44105&amp;lang=de</v>
      </c>
      <c r="M278" t="s">
        <v>2</v>
      </c>
      <c r="N278" t="s">
        <v>3741</v>
      </c>
      <c r="O278" t="s">
        <v>3742</v>
      </c>
      <c r="P278" t="s">
        <v>3743</v>
      </c>
      <c r="Q278" t="s">
        <v>2</v>
      </c>
      <c r="R278" t="s">
        <v>3744</v>
      </c>
      <c r="S278" t="s">
        <v>2</v>
      </c>
      <c r="T278" t="b">
        <f>OR(ISNUMBER(SEARCH("Klinik",RUB_Truth[[#This Row],[Position1]])),ISNUMBER(SEARCH("arzt",RUB_Truth[[#This Row],[Position2]])),ISNUMBER(SEARCH("ärzt",RUB_Truth[[#This Row],[Position2]])))</f>
        <v>0</v>
      </c>
      <c r="U278" t="b">
        <f>OR(ISNUMBER(SEARCH("Verwaltungsange",RUB_Truth[[#This Row],[Position1]])),ISNUMBER(SEARCH("Verw.-Angestellt",RUB_Truth[[#This Row],[Position1]])))</f>
        <v>0</v>
      </c>
      <c r="V278">
        <f>IF(COUNTIF(RUB_Found[Name],RUB_Truth[[#This Row],[Name]])=0,0,1)</f>
        <v>0</v>
      </c>
      <c r="W278">
        <f>IF(OR(RUB_Truth[[#This Row],[inKlinik]],RUB_Truth[[#This Row],[Verwaltung]]),0,1)</f>
        <v>1</v>
      </c>
      <c r="X278" t="str">
        <f>IF(RUB_Truth[[#This Row],[zählt]],IF(ISBLANK(RUB_Truth[[#This Row],[dochGefundenGrund]]),RUB_Truth[[#This Row],[Gefunden]],1),"")</f>
        <v/>
      </c>
      <c r="Y278">
        <f>IF(AND(RUB_Truth[[#This Row],[zähltAuto]],ISBLANK(RUB_Truth[[#This Row],[zähltNichtGrund]])),1,0)</f>
        <v>0</v>
      </c>
      <c r="Z278" t="s">
        <v>8270</v>
      </c>
    </row>
    <row r="279" spans="1:29" x14ac:dyDescent="0.25">
      <c r="A279" t="s">
        <v>1462</v>
      </c>
      <c r="B279" t="s">
        <v>2045</v>
      </c>
      <c r="C279" t="s">
        <v>0</v>
      </c>
      <c r="D279" t="s">
        <v>3745</v>
      </c>
      <c r="E279" t="s">
        <v>3746</v>
      </c>
      <c r="F279" t="s">
        <v>2</v>
      </c>
      <c r="G279" t="s">
        <v>2</v>
      </c>
      <c r="H279" t="s">
        <v>3747</v>
      </c>
      <c r="I279" t="s">
        <v>1907</v>
      </c>
      <c r="J279" t="s">
        <v>2022</v>
      </c>
      <c r="K279" t="s">
        <v>2180</v>
      </c>
      <c r="L279" s="1" t="str">
        <f>HYPERLINK(RUB_Truth[[#This Row],[URL]])</f>
        <v>https://vvz.ruhr-uni-bochum.de/campus/all/unit.asp?gguid=0x35BC7783028FDB41ACF3C8E23B544A1A&amp;tguid=0x699D25992ED34B6E9889C1D506E44105&amp;lang=de</v>
      </c>
      <c r="M279" t="s">
        <v>3747</v>
      </c>
      <c r="N279" t="s">
        <v>3748</v>
      </c>
      <c r="O279" t="s">
        <v>2</v>
      </c>
      <c r="P279" t="s">
        <v>3749</v>
      </c>
      <c r="Q279" t="s">
        <v>2</v>
      </c>
      <c r="R279" t="s">
        <v>3750</v>
      </c>
      <c r="S279" t="s">
        <v>0</v>
      </c>
      <c r="T279" t="b">
        <f>OR(ISNUMBER(SEARCH("Klinik",RUB_Truth[[#This Row],[Position1]])),ISNUMBER(SEARCH("arzt",RUB_Truth[[#This Row],[Position2]])),ISNUMBER(SEARCH("ärzt",RUB_Truth[[#This Row],[Position2]])))</f>
        <v>0</v>
      </c>
      <c r="U279" t="b">
        <f>OR(ISNUMBER(SEARCH("Verwaltungsange",RUB_Truth[[#This Row],[Position1]])),ISNUMBER(SEARCH("Verw.-Angestellt",RUB_Truth[[#This Row],[Position1]])))</f>
        <v>0</v>
      </c>
      <c r="V279">
        <f>IF(COUNTIF(RUB_Found[Name],RUB_Truth[[#This Row],[Name]])=0,0,1)</f>
        <v>1</v>
      </c>
      <c r="W279">
        <f>IF(OR(RUB_Truth[[#This Row],[inKlinik]],RUB_Truth[[#This Row],[Verwaltung]]),0,1)</f>
        <v>1</v>
      </c>
      <c r="X279">
        <f>IF(RUB_Truth[[#This Row],[zählt]],IF(ISBLANK(RUB_Truth[[#This Row],[dochGefundenGrund]]),RUB_Truth[[#This Row],[Gefunden]],1),"")</f>
        <v>1</v>
      </c>
      <c r="Y279">
        <f>IF(AND(RUB_Truth[[#This Row],[zähltAuto]],ISBLANK(RUB_Truth[[#This Row],[zähltNichtGrund]])),1,0)</f>
        <v>1</v>
      </c>
    </row>
    <row r="280" spans="1:29" x14ac:dyDescent="0.25">
      <c r="A280" t="s">
        <v>3751</v>
      </c>
      <c r="B280" t="s">
        <v>2045</v>
      </c>
      <c r="C280" t="s">
        <v>2</v>
      </c>
      <c r="D280" t="s">
        <v>3752</v>
      </c>
      <c r="E280" t="s">
        <v>3753</v>
      </c>
      <c r="F280" t="s">
        <v>2</v>
      </c>
      <c r="G280" t="s">
        <v>2</v>
      </c>
      <c r="H280" t="s">
        <v>2223</v>
      </c>
      <c r="I280" t="s">
        <v>1956</v>
      </c>
      <c r="J280" t="s">
        <v>3754</v>
      </c>
      <c r="K280" t="s">
        <v>3755</v>
      </c>
      <c r="L280" s="1" t="str">
        <f>HYPERLINK(RUB_Truth[[#This Row],[URL]])</f>
        <v>https://vvz.ruhr-uni-bochum.de/campus/all/unit.asp?gguid=0x5A2B43029CF20042A42FAE89873AF33D&amp;tguid=0x699D25992ED34B6E9889C1D506E44105&amp;lang=de</v>
      </c>
      <c r="M280" t="s">
        <v>2727</v>
      </c>
      <c r="N280" t="s">
        <v>3756</v>
      </c>
      <c r="O280" t="s">
        <v>3757</v>
      </c>
      <c r="P280" t="s">
        <v>3758</v>
      </c>
      <c r="Q280" t="s">
        <v>2</v>
      </c>
      <c r="R280" t="s">
        <v>3759</v>
      </c>
      <c r="S280" t="s">
        <v>2</v>
      </c>
      <c r="T280" t="b">
        <f>OR(ISNUMBER(SEARCH("Klinik",RUB_Truth[[#This Row],[Position1]])),ISNUMBER(SEARCH("arzt",RUB_Truth[[#This Row],[Position2]])),ISNUMBER(SEARCH("ärzt",RUB_Truth[[#This Row],[Position2]])))</f>
        <v>0</v>
      </c>
      <c r="U280" t="b">
        <f>OR(ISNUMBER(SEARCH("Verwaltungsange",RUB_Truth[[#This Row],[Position1]])),ISNUMBER(SEARCH("Verw.-Angestellt",RUB_Truth[[#This Row],[Position1]])))</f>
        <v>1</v>
      </c>
      <c r="V280">
        <f>IF(COUNTIF(RUB_Found[Name],RUB_Truth[[#This Row],[Name]])=0,0,1)</f>
        <v>0</v>
      </c>
      <c r="W280">
        <f>IF(OR(RUB_Truth[[#This Row],[inKlinik]],RUB_Truth[[#This Row],[Verwaltung]]),0,1)</f>
        <v>0</v>
      </c>
      <c r="X280" t="str">
        <f>IF(RUB_Truth[[#This Row],[zählt]],IF(ISBLANK(RUB_Truth[[#This Row],[dochGefundenGrund]]),RUB_Truth[[#This Row],[Gefunden]],1),"")</f>
        <v/>
      </c>
      <c r="Y280">
        <f>IF(AND(RUB_Truth[[#This Row],[zähltAuto]],ISBLANK(RUB_Truth[[#This Row],[zähltNichtGrund]])),1,0)</f>
        <v>0</v>
      </c>
    </row>
    <row r="281" spans="1:29" x14ac:dyDescent="0.25">
      <c r="A281" t="s">
        <v>1469</v>
      </c>
      <c r="B281" t="s">
        <v>2045</v>
      </c>
      <c r="C281" t="s">
        <v>519</v>
      </c>
      <c r="D281" t="s">
        <v>3752</v>
      </c>
      <c r="E281" t="s">
        <v>3760</v>
      </c>
      <c r="F281" t="s">
        <v>2</v>
      </c>
      <c r="G281" t="s">
        <v>2</v>
      </c>
      <c r="H281" t="s">
        <v>2</v>
      </c>
      <c r="I281" t="s">
        <v>1907</v>
      </c>
      <c r="J281" t="s">
        <v>3761</v>
      </c>
      <c r="K281" t="s">
        <v>3762</v>
      </c>
      <c r="L281" s="1" t="str">
        <f>HYPERLINK(RUB_Truth[[#This Row],[URL]])</f>
        <v>https://vvz.ruhr-uni-bochum.de/campus/all/unit.asp?gguid=0xFE66EC250741404494EA32120C128353&amp;tguid=0x699D25992ED34B6E9889C1D506E44105&amp;lang=de</v>
      </c>
      <c r="M281" t="s">
        <v>2</v>
      </c>
      <c r="N281" t="s">
        <v>3763</v>
      </c>
      <c r="O281" t="s">
        <v>3764</v>
      </c>
      <c r="P281" t="s">
        <v>3765</v>
      </c>
      <c r="Q281" t="s">
        <v>2</v>
      </c>
      <c r="R281" t="s">
        <v>3766</v>
      </c>
      <c r="S281" t="s">
        <v>519</v>
      </c>
      <c r="T281" t="b">
        <f>OR(ISNUMBER(SEARCH("Klinik",RUB_Truth[[#This Row],[Position1]])),ISNUMBER(SEARCH("arzt",RUB_Truth[[#This Row],[Position2]])),ISNUMBER(SEARCH("ärzt",RUB_Truth[[#This Row],[Position2]])))</f>
        <v>0</v>
      </c>
      <c r="U281" t="b">
        <f>OR(ISNUMBER(SEARCH("Verwaltungsange",RUB_Truth[[#This Row],[Position1]])),ISNUMBER(SEARCH("Verw.-Angestellt",RUB_Truth[[#This Row],[Position1]])))</f>
        <v>0</v>
      </c>
      <c r="V281">
        <f>IF(COUNTIF(RUB_Found[Name],RUB_Truth[[#This Row],[Name]])=0,0,1)</f>
        <v>1</v>
      </c>
      <c r="W281">
        <f>IF(OR(RUB_Truth[[#This Row],[inKlinik]],RUB_Truth[[#This Row],[Verwaltung]]),0,1)</f>
        <v>1</v>
      </c>
      <c r="X281">
        <f>IF(RUB_Truth[[#This Row],[zählt]],IF(ISBLANK(RUB_Truth[[#This Row],[dochGefundenGrund]]),RUB_Truth[[#This Row],[Gefunden]],1),"")</f>
        <v>1</v>
      </c>
      <c r="Y281">
        <f>IF(AND(RUB_Truth[[#This Row],[zähltAuto]],ISBLANK(RUB_Truth[[#This Row],[zähltNichtGrund]])),1,0)</f>
        <v>1</v>
      </c>
    </row>
    <row r="282" spans="1:29" x14ac:dyDescent="0.25">
      <c r="A282" t="s">
        <v>3767</v>
      </c>
      <c r="B282" t="s">
        <v>2045</v>
      </c>
      <c r="C282" t="s">
        <v>2</v>
      </c>
      <c r="D282" t="s">
        <v>3752</v>
      </c>
      <c r="E282" t="s">
        <v>3768</v>
      </c>
      <c r="F282" t="s">
        <v>2</v>
      </c>
      <c r="G282" t="s">
        <v>2</v>
      </c>
      <c r="H282" t="s">
        <v>2281</v>
      </c>
      <c r="I282" t="s">
        <v>1907</v>
      </c>
      <c r="J282" t="s">
        <v>3069</v>
      </c>
      <c r="K282" t="s">
        <v>3070</v>
      </c>
      <c r="L282" s="1" t="str">
        <f>HYPERLINK(RUB_Truth[[#This Row],[URL]])</f>
        <v>https://vvz.ruhr-uni-bochum.de/campus/all/unit.asp?gguid=0xADE2A16E6594B6429F71BA98EAC4D8B0&amp;tguid=0x699D25992ED34B6E9889C1D506E44105&amp;lang=de</v>
      </c>
      <c r="M282" t="s">
        <v>2281</v>
      </c>
      <c r="N282" t="s">
        <v>2</v>
      </c>
      <c r="O282" t="s">
        <v>2</v>
      </c>
      <c r="P282" t="s">
        <v>3769</v>
      </c>
      <c r="Q282" t="s">
        <v>2</v>
      </c>
      <c r="R282" t="s">
        <v>3241</v>
      </c>
      <c r="S282" t="s">
        <v>2</v>
      </c>
      <c r="T282" t="b">
        <f>OR(ISNUMBER(SEARCH("Klinik",RUB_Truth[[#This Row],[Position1]])),ISNUMBER(SEARCH("arzt",RUB_Truth[[#This Row],[Position2]])),ISNUMBER(SEARCH("ärzt",RUB_Truth[[#This Row],[Position2]])))</f>
        <v>0</v>
      </c>
      <c r="U282" t="b">
        <f>OR(ISNUMBER(SEARCH("Verwaltungsange",RUB_Truth[[#This Row],[Position1]])),ISNUMBER(SEARCH("Verw.-Angestellt",RUB_Truth[[#This Row],[Position1]])))</f>
        <v>0</v>
      </c>
      <c r="V282">
        <f>IF(COUNTIF(RUB_Found[Name],RUB_Truth[[#This Row],[Name]])=0,0,1)</f>
        <v>0</v>
      </c>
      <c r="W282">
        <f>IF(OR(RUB_Truth[[#This Row],[inKlinik]],RUB_Truth[[#This Row],[Verwaltung]]),0,1)</f>
        <v>1</v>
      </c>
      <c r="X282" t="str">
        <f>IF(RUB_Truth[[#This Row],[zählt]],IF(ISBLANK(RUB_Truth[[#This Row],[dochGefundenGrund]]),RUB_Truth[[#This Row],[Gefunden]],1),"")</f>
        <v/>
      </c>
      <c r="Y282">
        <f>IF(AND(RUB_Truth[[#This Row],[zähltAuto]],ISBLANK(RUB_Truth[[#This Row],[zähltNichtGrund]])),1,0)</f>
        <v>0</v>
      </c>
      <c r="Z282" t="s">
        <v>8109</v>
      </c>
      <c r="AB282" t="s">
        <v>8487</v>
      </c>
      <c r="AC282" t="s">
        <v>8488</v>
      </c>
    </row>
    <row r="283" spans="1:29" x14ac:dyDescent="0.25">
      <c r="A283" t="s">
        <v>3770</v>
      </c>
      <c r="B283" t="s">
        <v>2045</v>
      </c>
      <c r="C283" t="s">
        <v>2</v>
      </c>
      <c r="D283" t="s">
        <v>3771</v>
      </c>
      <c r="E283" t="s">
        <v>3772</v>
      </c>
      <c r="F283" t="s">
        <v>2</v>
      </c>
      <c r="G283" t="s">
        <v>2</v>
      </c>
      <c r="H283" t="s">
        <v>2093</v>
      </c>
      <c r="I283" t="s">
        <v>1956</v>
      </c>
      <c r="J283" t="s">
        <v>3773</v>
      </c>
      <c r="K283" t="s">
        <v>3774</v>
      </c>
      <c r="L283" s="1" t="str">
        <f>HYPERLINK(RUB_Truth[[#This Row],[URL]])</f>
        <v>https://vvz.ruhr-uni-bochum.de/campus/all/unit.asp?gguid=0xF92C85C18057494A957EDBFE64564673&amp;tguid=0x699D25992ED34B6E9889C1D506E44105&amp;lang=de</v>
      </c>
      <c r="M283" t="s">
        <v>2093</v>
      </c>
      <c r="N283" t="s">
        <v>3775</v>
      </c>
      <c r="O283" t="s">
        <v>2</v>
      </c>
      <c r="P283" t="s">
        <v>3776</v>
      </c>
      <c r="Q283" t="s">
        <v>2</v>
      </c>
      <c r="R283" t="s">
        <v>3777</v>
      </c>
      <c r="S283" t="s">
        <v>2</v>
      </c>
      <c r="T283" t="b">
        <f>OR(ISNUMBER(SEARCH("Klinik",RUB_Truth[[#This Row],[Position1]])),ISNUMBER(SEARCH("arzt",RUB_Truth[[#This Row],[Position2]])),ISNUMBER(SEARCH("ärzt",RUB_Truth[[#This Row],[Position2]])))</f>
        <v>0</v>
      </c>
      <c r="U283" t="b">
        <f>OR(ISNUMBER(SEARCH("Verwaltungsange",RUB_Truth[[#This Row],[Position1]])),ISNUMBER(SEARCH("Verw.-Angestellt",RUB_Truth[[#This Row],[Position1]])))</f>
        <v>0</v>
      </c>
      <c r="V283">
        <f>IF(COUNTIF(RUB_Found[Name],RUB_Truth[[#This Row],[Name]])=0,0,1)</f>
        <v>0</v>
      </c>
      <c r="W283">
        <f>IF(OR(RUB_Truth[[#This Row],[inKlinik]],RUB_Truth[[#This Row],[Verwaltung]]),0,1)</f>
        <v>1</v>
      </c>
      <c r="X283" t="str">
        <f>IF(RUB_Truth[[#This Row],[zählt]],IF(ISBLANK(RUB_Truth[[#This Row],[dochGefundenGrund]]),RUB_Truth[[#This Row],[Gefunden]],1),"")</f>
        <v/>
      </c>
      <c r="Y283">
        <f>IF(AND(RUB_Truth[[#This Row],[zähltAuto]],ISBLANK(RUB_Truth[[#This Row],[zähltNichtGrund]])),1,0)</f>
        <v>0</v>
      </c>
      <c r="Z283" t="s">
        <v>8109</v>
      </c>
      <c r="AC283" t="s">
        <v>8483</v>
      </c>
    </row>
    <row r="284" spans="1:29" x14ac:dyDescent="0.25">
      <c r="A284" t="s">
        <v>3778</v>
      </c>
      <c r="B284" t="s">
        <v>3779</v>
      </c>
      <c r="C284" t="s">
        <v>2</v>
      </c>
      <c r="D284" t="s">
        <v>3752</v>
      </c>
      <c r="E284" t="s">
        <v>3780</v>
      </c>
      <c r="F284" t="s">
        <v>2</v>
      </c>
      <c r="G284" t="s">
        <v>2</v>
      </c>
      <c r="H284" t="s">
        <v>2</v>
      </c>
      <c r="I284" t="s">
        <v>1956</v>
      </c>
      <c r="J284" t="s">
        <v>3781</v>
      </c>
      <c r="K284" t="s">
        <v>3782</v>
      </c>
      <c r="L284" s="1" t="str">
        <f>HYPERLINK(RUB_Truth[[#This Row],[URL]])</f>
        <v>https://vvz.ruhr-uni-bochum.de/campus/all/unit.asp?gguid=0xE564B016FAD860408A484516C6F19F8C&amp;tguid=0x699D25992ED34B6E9889C1D506E44105&amp;lang=de</v>
      </c>
      <c r="M284" t="s">
        <v>3783</v>
      </c>
      <c r="N284" t="s">
        <v>3784</v>
      </c>
      <c r="O284" t="s">
        <v>3785</v>
      </c>
      <c r="P284" t="s">
        <v>3786</v>
      </c>
      <c r="Q284" t="s">
        <v>2</v>
      </c>
      <c r="R284" t="s">
        <v>3787</v>
      </c>
      <c r="S284" t="s">
        <v>2</v>
      </c>
      <c r="T284" t="b">
        <f>OR(ISNUMBER(SEARCH("Klinik",RUB_Truth[[#This Row],[Position1]])),ISNUMBER(SEARCH("arzt",RUB_Truth[[#This Row],[Position2]])),ISNUMBER(SEARCH("ärzt",RUB_Truth[[#This Row],[Position2]])))</f>
        <v>0</v>
      </c>
      <c r="U284" t="b">
        <f>OR(ISNUMBER(SEARCH("Verwaltungsange",RUB_Truth[[#This Row],[Position1]])),ISNUMBER(SEARCH("Verw.-Angestellt",RUB_Truth[[#This Row],[Position1]])))</f>
        <v>0</v>
      </c>
      <c r="V284">
        <f>IF(COUNTIF(RUB_Found[Name],RUB_Truth[[#This Row],[Name]])=0,0,1)</f>
        <v>0</v>
      </c>
      <c r="W284">
        <f>IF(OR(RUB_Truth[[#This Row],[inKlinik]],RUB_Truth[[#This Row],[Verwaltung]]),0,1)</f>
        <v>1</v>
      </c>
      <c r="X284" t="str">
        <f>IF(RUB_Truth[[#This Row],[zählt]],IF(ISBLANK(RUB_Truth[[#This Row],[dochGefundenGrund]]),RUB_Truth[[#This Row],[Gefunden]],1),"")</f>
        <v/>
      </c>
      <c r="Y284">
        <f>IF(AND(RUB_Truth[[#This Row],[zähltAuto]],ISBLANK(RUB_Truth[[#This Row],[zähltNichtGrund]])),1,0)</f>
        <v>0</v>
      </c>
      <c r="Z284" t="s">
        <v>8270</v>
      </c>
    </row>
    <row r="285" spans="1:29" x14ac:dyDescent="0.25">
      <c r="A285" t="s">
        <v>3788</v>
      </c>
      <c r="B285" t="s">
        <v>2045</v>
      </c>
      <c r="C285" t="s">
        <v>2</v>
      </c>
      <c r="D285" t="s">
        <v>3752</v>
      </c>
      <c r="E285" t="s">
        <v>3789</v>
      </c>
      <c r="F285" t="s">
        <v>2</v>
      </c>
      <c r="G285" t="s">
        <v>2</v>
      </c>
      <c r="H285" t="s">
        <v>2281</v>
      </c>
      <c r="I285" t="s">
        <v>1907</v>
      </c>
      <c r="J285" t="s">
        <v>3069</v>
      </c>
      <c r="K285" t="s">
        <v>3070</v>
      </c>
      <c r="L285" s="1" t="str">
        <f>HYPERLINK(RUB_Truth[[#This Row],[URL]])</f>
        <v>https://vvz.ruhr-uni-bochum.de/campus/all/unit.asp?gguid=0xADE2A16E6594B6429F71BA98EAC4D8B0&amp;tguid=0x699D25992ED34B6E9889C1D506E44105&amp;lang=de</v>
      </c>
      <c r="M285" t="s">
        <v>2281</v>
      </c>
      <c r="N285" t="s">
        <v>2</v>
      </c>
      <c r="O285" t="s">
        <v>2</v>
      </c>
      <c r="P285" t="s">
        <v>3790</v>
      </c>
      <c r="Q285" t="s">
        <v>2</v>
      </c>
      <c r="R285" t="s">
        <v>3241</v>
      </c>
      <c r="S285" t="s">
        <v>2</v>
      </c>
      <c r="T285" t="b">
        <f>OR(ISNUMBER(SEARCH("Klinik",RUB_Truth[[#This Row],[Position1]])),ISNUMBER(SEARCH("arzt",RUB_Truth[[#This Row],[Position2]])),ISNUMBER(SEARCH("ärzt",RUB_Truth[[#This Row],[Position2]])))</f>
        <v>0</v>
      </c>
      <c r="U285" t="b">
        <f>OR(ISNUMBER(SEARCH("Verwaltungsange",RUB_Truth[[#This Row],[Position1]])),ISNUMBER(SEARCH("Verw.-Angestellt",RUB_Truth[[#This Row],[Position1]])))</f>
        <v>0</v>
      </c>
      <c r="V285">
        <f>IF(COUNTIF(RUB_Found[Name],RUB_Truth[[#This Row],[Name]])=0,0,1)</f>
        <v>0</v>
      </c>
      <c r="W285">
        <f>IF(OR(RUB_Truth[[#This Row],[inKlinik]],RUB_Truth[[#This Row],[Verwaltung]]),0,1)</f>
        <v>1</v>
      </c>
      <c r="X285" t="str">
        <f>IF(RUB_Truth[[#This Row],[zählt]],IF(ISBLANK(RUB_Truth[[#This Row],[dochGefundenGrund]]),RUB_Truth[[#This Row],[Gefunden]],1),"")</f>
        <v/>
      </c>
      <c r="Y285">
        <f>IF(AND(RUB_Truth[[#This Row],[zähltAuto]],ISBLANK(RUB_Truth[[#This Row],[zähltNichtGrund]])),1,0)</f>
        <v>0</v>
      </c>
      <c r="Z285" t="s">
        <v>8274</v>
      </c>
    </row>
    <row r="286" spans="1:29" x14ac:dyDescent="0.25">
      <c r="A286" t="s">
        <v>3791</v>
      </c>
      <c r="B286" t="s">
        <v>2045</v>
      </c>
      <c r="C286" t="s">
        <v>80</v>
      </c>
      <c r="D286" t="s">
        <v>3752</v>
      </c>
      <c r="E286" t="s">
        <v>3792</v>
      </c>
      <c r="F286" t="s">
        <v>2</v>
      </c>
      <c r="G286" t="s">
        <v>2</v>
      </c>
      <c r="H286" t="s">
        <v>3602</v>
      </c>
      <c r="I286" t="s">
        <v>1907</v>
      </c>
      <c r="J286" t="s">
        <v>2604</v>
      </c>
      <c r="K286" t="s">
        <v>2165</v>
      </c>
      <c r="L286" s="1" t="str">
        <f>HYPERLINK(RUB_Truth[[#This Row],[URL]])</f>
        <v>https://vvz.ruhr-uni-bochum.de/campus/all/unit.asp?gguid=0x42969BDBA7BC014AB69B30DF8ECEA02B&amp;tguid=0x699D25992ED34B6E9889C1D506E44105&amp;lang=de</v>
      </c>
      <c r="M286" t="s">
        <v>3793</v>
      </c>
      <c r="N286" t="s">
        <v>3794</v>
      </c>
      <c r="O286" t="s">
        <v>3795</v>
      </c>
      <c r="P286" t="s">
        <v>3796</v>
      </c>
      <c r="Q286" t="s">
        <v>2054</v>
      </c>
      <c r="R286" t="s">
        <v>3797</v>
      </c>
      <c r="S286" t="s">
        <v>80</v>
      </c>
      <c r="T286" t="b">
        <f>OR(ISNUMBER(SEARCH("Klinik",RUB_Truth[[#This Row],[Position1]])),ISNUMBER(SEARCH("arzt",RUB_Truth[[#This Row],[Position2]])),ISNUMBER(SEARCH("ärzt",RUB_Truth[[#This Row],[Position2]])))</f>
        <v>0</v>
      </c>
      <c r="U286" t="b">
        <f>OR(ISNUMBER(SEARCH("Verwaltungsange",RUB_Truth[[#This Row],[Position1]])),ISNUMBER(SEARCH("Verw.-Angestellt",RUB_Truth[[#This Row],[Position1]])))</f>
        <v>0</v>
      </c>
      <c r="V286">
        <f>IF(COUNTIF(RUB_Found[Name],RUB_Truth[[#This Row],[Name]])=0,0,1)</f>
        <v>0</v>
      </c>
      <c r="W286">
        <f>IF(OR(RUB_Truth[[#This Row],[inKlinik]],RUB_Truth[[#This Row],[Verwaltung]]),0,1)</f>
        <v>1</v>
      </c>
      <c r="X286">
        <f>IF(RUB_Truth[[#This Row],[zählt]],IF(ISBLANK(RUB_Truth[[#This Row],[dochGefundenGrund]]),RUB_Truth[[#This Row],[Gefunden]],1),"")</f>
        <v>0</v>
      </c>
      <c r="Y286">
        <f>IF(AND(RUB_Truth[[#This Row],[zähltAuto]],ISBLANK(RUB_Truth[[#This Row],[zähltNichtGrund]])),1,0)</f>
        <v>1</v>
      </c>
      <c r="AB286" t="s">
        <v>8295</v>
      </c>
      <c r="AC286" t="s">
        <v>8484</v>
      </c>
    </row>
    <row r="287" spans="1:29" x14ac:dyDescent="0.25">
      <c r="A287" t="s">
        <v>1488</v>
      </c>
      <c r="B287" t="s">
        <v>2045</v>
      </c>
      <c r="C287" t="s">
        <v>2415</v>
      </c>
      <c r="D287" t="s">
        <v>3752</v>
      </c>
      <c r="E287" t="s">
        <v>3798</v>
      </c>
      <c r="F287" t="s">
        <v>2</v>
      </c>
      <c r="G287" t="s">
        <v>2</v>
      </c>
      <c r="H287" t="s">
        <v>3602</v>
      </c>
      <c r="I287" t="s">
        <v>1907</v>
      </c>
      <c r="J287" t="s">
        <v>3799</v>
      </c>
      <c r="K287" t="s">
        <v>3800</v>
      </c>
      <c r="L287" s="1" t="str">
        <f>HYPERLINK(RUB_Truth[[#This Row],[URL]])</f>
        <v>https://vvz.ruhr-uni-bochum.de/campus/all/unit.asp?gguid=0x4768BB7F2D347C4EAC920703E4EB7609&amp;tguid=0x699D25992ED34B6E9889C1D506E44105&amp;lang=de</v>
      </c>
      <c r="M287" t="s">
        <v>3602</v>
      </c>
      <c r="N287" t="s">
        <v>3801</v>
      </c>
      <c r="O287" t="s">
        <v>2</v>
      </c>
      <c r="P287" t="s">
        <v>3802</v>
      </c>
      <c r="Q287" t="s">
        <v>2</v>
      </c>
      <c r="R287" t="s">
        <v>3803</v>
      </c>
      <c r="S287" t="s">
        <v>2415</v>
      </c>
      <c r="T287" t="b">
        <f>OR(ISNUMBER(SEARCH("Klinik",RUB_Truth[[#This Row],[Position1]])),ISNUMBER(SEARCH("arzt",RUB_Truth[[#This Row],[Position2]])),ISNUMBER(SEARCH("ärzt",RUB_Truth[[#This Row],[Position2]])))</f>
        <v>0</v>
      </c>
      <c r="U287" t="b">
        <f>OR(ISNUMBER(SEARCH("Verwaltungsange",RUB_Truth[[#This Row],[Position1]])),ISNUMBER(SEARCH("Verw.-Angestellt",RUB_Truth[[#This Row],[Position1]])))</f>
        <v>0</v>
      </c>
      <c r="V287">
        <f>IF(COUNTIF(RUB_Found[Name],RUB_Truth[[#This Row],[Name]])=0,0,1)</f>
        <v>1</v>
      </c>
      <c r="W287">
        <f>IF(OR(RUB_Truth[[#This Row],[inKlinik]],RUB_Truth[[#This Row],[Verwaltung]]),0,1)</f>
        <v>1</v>
      </c>
      <c r="X287">
        <f>IF(RUB_Truth[[#This Row],[zählt]],IF(ISBLANK(RUB_Truth[[#This Row],[dochGefundenGrund]]),RUB_Truth[[#This Row],[Gefunden]],1),"")</f>
        <v>1</v>
      </c>
      <c r="Y287">
        <f>IF(AND(RUB_Truth[[#This Row],[zähltAuto]],ISBLANK(RUB_Truth[[#This Row],[zähltNichtGrund]])),1,0)</f>
        <v>1</v>
      </c>
    </row>
    <row r="288" spans="1:29" x14ac:dyDescent="0.25">
      <c r="A288" t="s">
        <v>3804</v>
      </c>
      <c r="B288" t="s">
        <v>2045</v>
      </c>
      <c r="C288" t="s">
        <v>3805</v>
      </c>
      <c r="D288" t="s">
        <v>3752</v>
      </c>
      <c r="E288" t="s">
        <v>3806</v>
      </c>
      <c r="F288" t="s">
        <v>2</v>
      </c>
      <c r="G288" t="s">
        <v>2</v>
      </c>
      <c r="H288" t="s">
        <v>2</v>
      </c>
      <c r="I288" t="s">
        <v>1907</v>
      </c>
      <c r="J288" t="s">
        <v>2022</v>
      </c>
      <c r="K288" t="s">
        <v>3807</v>
      </c>
      <c r="L288" s="1" t="str">
        <f>HYPERLINK(RUB_Truth[[#This Row],[URL]])</f>
        <v>https://vvz.ruhr-uni-bochum.de/campus/all/unit.asp?gguid=0xBCE201845924C4439CDB4BA91F1061B1&amp;tguid=0x699D25992ED34B6E9889C1D506E44105&amp;lang=de</v>
      </c>
      <c r="M288" t="s">
        <v>3808</v>
      </c>
      <c r="N288" t="s">
        <v>3809</v>
      </c>
      <c r="O288" t="s">
        <v>2</v>
      </c>
      <c r="P288" t="s">
        <v>3810</v>
      </c>
      <c r="Q288" t="s">
        <v>2</v>
      </c>
      <c r="R288" t="s">
        <v>3811</v>
      </c>
      <c r="S288" t="s">
        <v>3805</v>
      </c>
      <c r="T288" t="b">
        <f>OR(ISNUMBER(SEARCH("Klinik",RUB_Truth[[#This Row],[Position1]])),ISNUMBER(SEARCH("arzt",RUB_Truth[[#This Row],[Position2]])),ISNUMBER(SEARCH("ärzt",RUB_Truth[[#This Row],[Position2]])))</f>
        <v>0</v>
      </c>
      <c r="U288" t="b">
        <f>OR(ISNUMBER(SEARCH("Verwaltungsange",RUB_Truth[[#This Row],[Position1]])),ISNUMBER(SEARCH("Verw.-Angestellt",RUB_Truth[[#This Row],[Position1]])))</f>
        <v>0</v>
      </c>
      <c r="V288">
        <f>IF(COUNTIF(RUB_Found[Name],RUB_Truth[[#This Row],[Name]])=0,0,1)</f>
        <v>0</v>
      </c>
      <c r="W288">
        <f>IF(OR(RUB_Truth[[#This Row],[inKlinik]],RUB_Truth[[#This Row],[Verwaltung]]),0,1)</f>
        <v>1</v>
      </c>
      <c r="X288" t="str">
        <f>IF(RUB_Truth[[#This Row],[zählt]],IF(ISBLANK(RUB_Truth[[#This Row],[dochGefundenGrund]]),RUB_Truth[[#This Row],[Gefunden]],1),"")</f>
        <v/>
      </c>
      <c r="Y288">
        <f>IF(AND(RUB_Truth[[#This Row],[zähltAuto]],ISBLANK(RUB_Truth[[#This Row],[zähltNichtGrund]])),1,0)</f>
        <v>0</v>
      </c>
      <c r="Z288" t="s">
        <v>6508</v>
      </c>
      <c r="AC288" t="s">
        <v>8485</v>
      </c>
    </row>
    <row r="289" spans="1:29" x14ac:dyDescent="0.25">
      <c r="A289" t="s">
        <v>3812</v>
      </c>
      <c r="B289" t="s">
        <v>2045</v>
      </c>
      <c r="C289" t="s">
        <v>2</v>
      </c>
      <c r="D289" t="s">
        <v>3813</v>
      </c>
      <c r="E289" t="s">
        <v>3814</v>
      </c>
      <c r="F289" t="s">
        <v>2</v>
      </c>
      <c r="G289" t="s">
        <v>2</v>
      </c>
      <c r="H289" t="s">
        <v>2281</v>
      </c>
      <c r="I289" t="s">
        <v>1907</v>
      </c>
      <c r="J289" t="s">
        <v>3069</v>
      </c>
      <c r="K289" t="s">
        <v>3070</v>
      </c>
      <c r="L289" s="1" t="str">
        <f>HYPERLINK(RUB_Truth[[#This Row],[URL]])</f>
        <v>https://vvz.ruhr-uni-bochum.de/campus/all/unit.asp?gguid=0xADE2A16E6594B6429F71BA98EAC4D8B0&amp;tguid=0x699D25992ED34B6E9889C1D506E44105&amp;lang=de</v>
      </c>
      <c r="M289" t="s">
        <v>2281</v>
      </c>
      <c r="N289" t="s">
        <v>2</v>
      </c>
      <c r="O289" t="s">
        <v>2</v>
      </c>
      <c r="P289" t="s">
        <v>3815</v>
      </c>
      <c r="Q289" t="s">
        <v>2</v>
      </c>
      <c r="R289" t="s">
        <v>2</v>
      </c>
      <c r="S289" t="s">
        <v>2</v>
      </c>
      <c r="T289" t="b">
        <f>OR(ISNUMBER(SEARCH("Klinik",RUB_Truth[[#This Row],[Position1]])),ISNUMBER(SEARCH("arzt",RUB_Truth[[#This Row],[Position2]])),ISNUMBER(SEARCH("ärzt",RUB_Truth[[#This Row],[Position2]])))</f>
        <v>0</v>
      </c>
      <c r="U289" t="b">
        <f>OR(ISNUMBER(SEARCH("Verwaltungsange",RUB_Truth[[#This Row],[Position1]])),ISNUMBER(SEARCH("Verw.-Angestellt",RUB_Truth[[#This Row],[Position1]])))</f>
        <v>0</v>
      </c>
      <c r="V289">
        <f>IF(COUNTIF(RUB_Found[Name],RUB_Truth[[#This Row],[Name]])=0,0,1)</f>
        <v>0</v>
      </c>
      <c r="W289">
        <f>IF(OR(RUB_Truth[[#This Row],[inKlinik]],RUB_Truth[[#This Row],[Verwaltung]]),0,1)</f>
        <v>1</v>
      </c>
      <c r="X289" t="str">
        <f>IF(RUB_Truth[[#This Row],[zählt]],IF(ISBLANK(RUB_Truth[[#This Row],[dochGefundenGrund]]),RUB_Truth[[#This Row],[Gefunden]],1),"")</f>
        <v/>
      </c>
      <c r="Y289">
        <f>IF(AND(RUB_Truth[[#This Row],[zähltAuto]],ISBLANK(RUB_Truth[[#This Row],[zähltNichtGrund]])),1,0)</f>
        <v>0</v>
      </c>
      <c r="Z289" t="s">
        <v>8109</v>
      </c>
      <c r="AB289" t="s">
        <v>8487</v>
      </c>
      <c r="AC289" t="s">
        <v>8486</v>
      </c>
    </row>
    <row r="290" spans="1:29" x14ac:dyDescent="0.25">
      <c r="A290" t="s">
        <v>1492</v>
      </c>
      <c r="B290" t="s">
        <v>2045</v>
      </c>
      <c r="C290" t="s">
        <v>2</v>
      </c>
      <c r="D290" t="s">
        <v>3813</v>
      </c>
      <c r="E290" t="s">
        <v>3816</v>
      </c>
      <c r="F290" t="s">
        <v>2</v>
      </c>
      <c r="G290" t="s">
        <v>2</v>
      </c>
      <c r="H290" t="s">
        <v>2133</v>
      </c>
      <c r="I290" t="s">
        <v>1907</v>
      </c>
      <c r="J290" t="s">
        <v>3817</v>
      </c>
      <c r="K290" t="s">
        <v>3818</v>
      </c>
      <c r="L290" s="1" t="str">
        <f>HYPERLINK(RUB_Truth[[#This Row],[URL]])</f>
        <v>https://vvz.ruhr-uni-bochum.de/campus/all/unit.asp?gguid=0x38464A1288B54A44BCD47CFBEA2F9813&amp;tguid=0x699D25992ED34B6E9889C1D506E44105&amp;lang=de</v>
      </c>
      <c r="M290" t="s">
        <v>3819</v>
      </c>
      <c r="N290" t="s">
        <v>3820</v>
      </c>
      <c r="O290" t="s">
        <v>2</v>
      </c>
      <c r="P290" t="s">
        <v>3821</v>
      </c>
      <c r="Q290" t="s">
        <v>2</v>
      </c>
      <c r="R290" t="s">
        <v>3822</v>
      </c>
      <c r="S290" t="s">
        <v>2</v>
      </c>
      <c r="T290" t="b">
        <f>OR(ISNUMBER(SEARCH("Klinik",RUB_Truth[[#This Row],[Position1]])),ISNUMBER(SEARCH("arzt",RUB_Truth[[#This Row],[Position2]])),ISNUMBER(SEARCH("ärzt",RUB_Truth[[#This Row],[Position2]])))</f>
        <v>0</v>
      </c>
      <c r="U290" t="b">
        <f>OR(ISNUMBER(SEARCH("Verwaltungsange",RUB_Truth[[#This Row],[Position1]])),ISNUMBER(SEARCH("Verw.-Angestellt",RUB_Truth[[#This Row],[Position1]])))</f>
        <v>0</v>
      </c>
      <c r="V290">
        <f>IF(COUNTIF(RUB_Found[Name],RUB_Truth[[#This Row],[Name]])=0,0,1)</f>
        <v>1</v>
      </c>
      <c r="W290">
        <f>IF(OR(RUB_Truth[[#This Row],[inKlinik]],RUB_Truth[[#This Row],[Verwaltung]]),0,1)</f>
        <v>1</v>
      </c>
      <c r="X290">
        <f>IF(RUB_Truth[[#This Row],[zählt]],IF(ISBLANK(RUB_Truth[[#This Row],[dochGefundenGrund]]),RUB_Truth[[#This Row],[Gefunden]],1),"")</f>
        <v>1</v>
      </c>
      <c r="Y290">
        <f>IF(AND(RUB_Truth[[#This Row],[zähltAuto]],ISBLANK(RUB_Truth[[#This Row],[zähltNichtGrund]])),1,0)</f>
        <v>1</v>
      </c>
    </row>
    <row r="291" spans="1:29" x14ac:dyDescent="0.25">
      <c r="A291" t="s">
        <v>3823</v>
      </c>
      <c r="B291" t="s">
        <v>2045</v>
      </c>
      <c r="C291" t="s">
        <v>80</v>
      </c>
      <c r="D291" t="s">
        <v>3813</v>
      </c>
      <c r="E291" t="s">
        <v>3824</v>
      </c>
      <c r="F291" t="s">
        <v>2</v>
      </c>
      <c r="G291" t="s">
        <v>2</v>
      </c>
      <c r="H291" t="s">
        <v>2049</v>
      </c>
      <c r="I291" t="s">
        <v>1907</v>
      </c>
      <c r="J291" t="s">
        <v>2107</v>
      </c>
      <c r="K291" t="s">
        <v>2076</v>
      </c>
      <c r="L291" s="1" t="str">
        <f>HYPERLINK(RUB_Truth[[#This Row],[URL]])</f>
        <v>https://vvz.ruhr-uni-bochum.de/campus/all/unit.asp?gguid=0x20DDC83E509653479EF087540874DC4F&amp;tguid=0x699D25992ED34B6E9889C1D506E44105&amp;lang=de</v>
      </c>
      <c r="M291" t="s">
        <v>2049</v>
      </c>
      <c r="N291" t="s">
        <v>2</v>
      </c>
      <c r="O291" t="s">
        <v>2</v>
      </c>
      <c r="P291" t="s">
        <v>3825</v>
      </c>
      <c r="Q291" t="s">
        <v>2</v>
      </c>
      <c r="R291" t="s">
        <v>2</v>
      </c>
      <c r="S291" t="s">
        <v>80</v>
      </c>
      <c r="T291" t="b">
        <f>OR(ISNUMBER(SEARCH("Klinik",RUB_Truth[[#This Row],[Position1]])),ISNUMBER(SEARCH("arzt",RUB_Truth[[#This Row],[Position2]])),ISNUMBER(SEARCH("ärzt",RUB_Truth[[#This Row],[Position2]])))</f>
        <v>0</v>
      </c>
      <c r="U291" t="b">
        <f>OR(ISNUMBER(SEARCH("Verwaltungsange",RUB_Truth[[#This Row],[Position1]])),ISNUMBER(SEARCH("Verw.-Angestellt",RUB_Truth[[#This Row],[Position1]])))</f>
        <v>0</v>
      </c>
      <c r="V291">
        <f>IF(COUNTIF(RUB_Found[Name],RUB_Truth[[#This Row],[Name]])=0,0,1)</f>
        <v>0</v>
      </c>
      <c r="W291">
        <f>IF(OR(RUB_Truth[[#This Row],[inKlinik]],RUB_Truth[[#This Row],[Verwaltung]]),0,1)</f>
        <v>1</v>
      </c>
      <c r="X291">
        <f>IF(RUB_Truth[[#This Row],[zählt]],IF(ISBLANK(RUB_Truth[[#This Row],[dochGefundenGrund]]),RUB_Truth[[#This Row],[Gefunden]],1),"")</f>
        <v>0</v>
      </c>
      <c r="Y291">
        <f>IF(AND(RUB_Truth[[#This Row],[zähltAuto]],ISBLANK(RUB_Truth[[#This Row],[zähltNichtGrund]])),1,0)</f>
        <v>1</v>
      </c>
      <c r="AB291" t="s">
        <v>8415</v>
      </c>
      <c r="AC291" t="s">
        <v>8489</v>
      </c>
    </row>
    <row r="292" spans="1:29" x14ac:dyDescent="0.25">
      <c r="A292" t="s">
        <v>3826</v>
      </c>
      <c r="B292" t="s">
        <v>2045</v>
      </c>
      <c r="C292" t="s">
        <v>0</v>
      </c>
      <c r="D292" t="s">
        <v>3813</v>
      </c>
      <c r="E292" t="s">
        <v>3827</v>
      </c>
      <c r="F292" t="s">
        <v>2</v>
      </c>
      <c r="G292" t="s">
        <v>2</v>
      </c>
      <c r="H292" t="s">
        <v>2093</v>
      </c>
      <c r="I292" t="s">
        <v>1907</v>
      </c>
      <c r="J292" t="s">
        <v>3828</v>
      </c>
      <c r="K292" t="s">
        <v>3829</v>
      </c>
      <c r="L292" s="1" t="str">
        <f>HYPERLINK(RUB_Truth[[#This Row],[URL]])</f>
        <v>https://vvz.ruhr-uni-bochum.de/campus/all/unit.asp?gguid=0x034CEDAF9DBC89459A2262A891924385&amp;tguid=0x699D25992ED34B6E9889C1D506E44105&amp;lang=de</v>
      </c>
      <c r="M292" t="s">
        <v>2093</v>
      </c>
      <c r="N292" t="s">
        <v>3830</v>
      </c>
      <c r="O292" t="s">
        <v>2</v>
      </c>
      <c r="P292" t="s">
        <v>3831</v>
      </c>
      <c r="Q292" t="s">
        <v>2</v>
      </c>
      <c r="R292" t="s">
        <v>3832</v>
      </c>
      <c r="S292" t="s">
        <v>0</v>
      </c>
      <c r="T292" t="b">
        <f>OR(ISNUMBER(SEARCH("Klinik",RUB_Truth[[#This Row],[Position1]])),ISNUMBER(SEARCH("arzt",RUB_Truth[[#This Row],[Position2]])),ISNUMBER(SEARCH("ärzt",RUB_Truth[[#This Row],[Position2]])))</f>
        <v>0</v>
      </c>
      <c r="U292" t="b">
        <f>OR(ISNUMBER(SEARCH("Verwaltungsange",RUB_Truth[[#This Row],[Position1]])),ISNUMBER(SEARCH("Verw.-Angestellt",RUB_Truth[[#This Row],[Position1]])))</f>
        <v>0</v>
      </c>
      <c r="V292">
        <f>IF(COUNTIF(RUB_Found[Name],RUB_Truth[[#This Row],[Name]])=0,0,1)</f>
        <v>0</v>
      </c>
      <c r="W292">
        <f>IF(OR(RUB_Truth[[#This Row],[inKlinik]],RUB_Truth[[#This Row],[Verwaltung]]),0,1)</f>
        <v>1</v>
      </c>
      <c r="X292" t="str">
        <f>IF(RUB_Truth[[#This Row],[zählt]],IF(ISBLANK(RUB_Truth[[#This Row],[dochGefundenGrund]]),RUB_Truth[[#This Row],[Gefunden]],1),"")</f>
        <v/>
      </c>
      <c r="Y292">
        <f>IF(AND(RUB_Truth[[#This Row],[zähltAuto]],ISBLANK(RUB_Truth[[#This Row],[zähltNichtGrund]])),1,0)</f>
        <v>0</v>
      </c>
      <c r="Z292" t="s">
        <v>6508</v>
      </c>
      <c r="AC292" t="s">
        <v>8490</v>
      </c>
    </row>
    <row r="293" spans="1:29" x14ac:dyDescent="0.25">
      <c r="A293" t="s">
        <v>1528</v>
      </c>
      <c r="B293" t="s">
        <v>2045</v>
      </c>
      <c r="C293" t="s">
        <v>2</v>
      </c>
      <c r="D293" t="s">
        <v>3813</v>
      </c>
      <c r="E293" t="s">
        <v>3833</v>
      </c>
      <c r="F293" t="s">
        <v>2</v>
      </c>
      <c r="G293" t="s">
        <v>2</v>
      </c>
      <c r="H293" t="s">
        <v>2423</v>
      </c>
      <c r="I293" t="s">
        <v>1956</v>
      </c>
      <c r="J293" t="s">
        <v>2022</v>
      </c>
      <c r="K293" t="s">
        <v>2180</v>
      </c>
      <c r="L293" s="1" t="str">
        <f>HYPERLINK(RUB_Truth[[#This Row],[URL]])</f>
        <v>https://vvz.ruhr-uni-bochum.de/campus/all/unit.asp?gguid=0x35BC7783028FDB41ACF3C8E23B544A1A&amp;tguid=0x699D25992ED34B6E9889C1D506E44105&amp;lang=de</v>
      </c>
      <c r="M293" t="s">
        <v>2423</v>
      </c>
      <c r="N293" t="s">
        <v>3834</v>
      </c>
      <c r="O293" t="s">
        <v>2</v>
      </c>
      <c r="P293" t="s">
        <v>3835</v>
      </c>
      <c r="Q293" t="s">
        <v>2</v>
      </c>
      <c r="R293" t="s">
        <v>3836</v>
      </c>
      <c r="S293" t="s">
        <v>2</v>
      </c>
      <c r="T293" t="b">
        <f>OR(ISNUMBER(SEARCH("Klinik",RUB_Truth[[#This Row],[Position1]])),ISNUMBER(SEARCH("arzt",RUB_Truth[[#This Row],[Position2]])),ISNUMBER(SEARCH("ärzt",RUB_Truth[[#This Row],[Position2]])))</f>
        <v>0</v>
      </c>
      <c r="U293" t="b">
        <f>OR(ISNUMBER(SEARCH("Verwaltungsange",RUB_Truth[[#This Row],[Position1]])),ISNUMBER(SEARCH("Verw.-Angestellt",RUB_Truth[[#This Row],[Position1]])))</f>
        <v>1</v>
      </c>
      <c r="V293">
        <f>IF(COUNTIF(RUB_Found[Name],RUB_Truth[[#This Row],[Name]])=0,0,1)</f>
        <v>1</v>
      </c>
      <c r="W293">
        <f>IF(OR(RUB_Truth[[#This Row],[inKlinik]],RUB_Truth[[#This Row],[Verwaltung]]),0,1)</f>
        <v>0</v>
      </c>
      <c r="X293" t="str">
        <f>IF(RUB_Truth[[#This Row],[zählt]],IF(ISBLANK(RUB_Truth[[#This Row],[dochGefundenGrund]]),RUB_Truth[[#This Row],[Gefunden]],1),"")</f>
        <v/>
      </c>
      <c r="Y293">
        <f>IF(AND(RUB_Truth[[#This Row],[zähltAuto]],ISBLANK(RUB_Truth[[#This Row],[zähltNichtGrund]])),1,0)</f>
        <v>0</v>
      </c>
    </row>
    <row r="294" spans="1:29" x14ac:dyDescent="0.25">
      <c r="A294" t="s">
        <v>3837</v>
      </c>
      <c r="B294" t="s">
        <v>1903</v>
      </c>
      <c r="C294" t="s">
        <v>286</v>
      </c>
      <c r="D294" t="s">
        <v>3838</v>
      </c>
      <c r="E294" t="s">
        <v>3839</v>
      </c>
      <c r="F294" t="s">
        <v>2</v>
      </c>
      <c r="G294" t="s">
        <v>2</v>
      </c>
      <c r="H294" t="s">
        <v>1998</v>
      </c>
      <c r="I294" t="s">
        <v>1907</v>
      </c>
      <c r="J294" t="s">
        <v>3840</v>
      </c>
      <c r="K294" t="s">
        <v>3841</v>
      </c>
      <c r="L294" s="1" t="str">
        <f>HYPERLINK(RUB_Truth[[#This Row],[URL]])</f>
        <v>https://vvz.ruhr-uni-bochum.de/campus/all/unit.asp?gguid=0x5CE675BCBFF6FB478BE675971A1D9048&amp;tguid=0x699D25992ED34B6E9889C1D506E44105&amp;lang=de</v>
      </c>
      <c r="M294" t="s">
        <v>2575</v>
      </c>
      <c r="N294" t="s">
        <v>3842</v>
      </c>
      <c r="O294" t="s">
        <v>3843</v>
      </c>
      <c r="P294" t="s">
        <v>3844</v>
      </c>
      <c r="Q294" t="s">
        <v>2</v>
      </c>
      <c r="R294" t="s">
        <v>2</v>
      </c>
      <c r="S294" t="s">
        <v>286</v>
      </c>
      <c r="T294" t="b">
        <f>OR(ISNUMBER(SEARCH("Klinik",RUB_Truth[[#This Row],[Position1]])),ISNUMBER(SEARCH("arzt",RUB_Truth[[#This Row],[Position2]])),ISNUMBER(SEARCH("ärzt",RUB_Truth[[#This Row],[Position2]])))</f>
        <v>1</v>
      </c>
      <c r="U294" t="b">
        <f>OR(ISNUMBER(SEARCH("Verwaltungsange",RUB_Truth[[#This Row],[Position1]])),ISNUMBER(SEARCH("Verw.-Angestellt",RUB_Truth[[#This Row],[Position1]])))</f>
        <v>0</v>
      </c>
      <c r="V294">
        <f>IF(COUNTIF(RUB_Found[Name],RUB_Truth[[#This Row],[Name]])=0,0,1)</f>
        <v>0</v>
      </c>
      <c r="W294">
        <f>IF(OR(RUB_Truth[[#This Row],[inKlinik]],RUB_Truth[[#This Row],[Verwaltung]]),0,1)</f>
        <v>0</v>
      </c>
      <c r="X294" t="str">
        <f>IF(RUB_Truth[[#This Row],[zählt]],IF(ISBLANK(RUB_Truth[[#This Row],[dochGefundenGrund]]),RUB_Truth[[#This Row],[Gefunden]],1),"")</f>
        <v/>
      </c>
      <c r="Y294">
        <f>IF(AND(RUB_Truth[[#This Row],[zähltAuto]],ISBLANK(RUB_Truth[[#This Row],[zähltNichtGrund]])),1,0)</f>
        <v>0</v>
      </c>
    </row>
    <row r="295" spans="1:29" x14ac:dyDescent="0.25">
      <c r="A295" t="s">
        <v>3845</v>
      </c>
      <c r="B295" t="s">
        <v>1903</v>
      </c>
      <c r="C295" t="s">
        <v>80</v>
      </c>
      <c r="D295" t="s">
        <v>3846</v>
      </c>
      <c r="E295" t="s">
        <v>3847</v>
      </c>
      <c r="F295" t="s">
        <v>2</v>
      </c>
      <c r="G295" t="s">
        <v>2</v>
      </c>
      <c r="H295" t="s">
        <v>3848</v>
      </c>
      <c r="I295" t="s">
        <v>1907</v>
      </c>
      <c r="J295" t="s">
        <v>3849</v>
      </c>
      <c r="K295" t="s">
        <v>3850</v>
      </c>
      <c r="L295" s="1" t="str">
        <f>HYPERLINK(RUB_Truth[[#This Row],[URL]])</f>
        <v>https://vvz.ruhr-uni-bochum.de/campus/all/unit.asp?gguid=0x7F8CDBC3DDE6C043A06209F7AD689A10&amp;tguid=0x699D25992ED34B6E9889C1D506E44105&amp;lang=de</v>
      </c>
      <c r="M295" t="s">
        <v>3848</v>
      </c>
      <c r="N295" t="s">
        <v>3851</v>
      </c>
      <c r="O295" t="s">
        <v>3288</v>
      </c>
      <c r="P295" t="s">
        <v>3852</v>
      </c>
      <c r="Q295" t="s">
        <v>2</v>
      </c>
      <c r="R295" t="s">
        <v>3853</v>
      </c>
      <c r="S295" t="s">
        <v>80</v>
      </c>
      <c r="T295" t="b">
        <f>OR(ISNUMBER(SEARCH("Klinik",RUB_Truth[[#This Row],[Position1]])),ISNUMBER(SEARCH("arzt",RUB_Truth[[#This Row],[Position2]])),ISNUMBER(SEARCH("ärzt",RUB_Truth[[#This Row],[Position2]])))</f>
        <v>0</v>
      </c>
      <c r="U295" t="b">
        <f>OR(ISNUMBER(SEARCH("Verwaltungsange",RUB_Truth[[#This Row],[Position1]])),ISNUMBER(SEARCH("Verw.-Angestellt",RUB_Truth[[#This Row],[Position1]])))</f>
        <v>0</v>
      </c>
      <c r="V295">
        <f>IF(COUNTIF(RUB_Found[Name],RUB_Truth[[#This Row],[Name]])=0,0,1)</f>
        <v>0</v>
      </c>
      <c r="W295">
        <f>IF(OR(RUB_Truth[[#This Row],[inKlinik]],RUB_Truth[[#This Row],[Verwaltung]]),0,1)</f>
        <v>1</v>
      </c>
      <c r="X295">
        <f>IF(RUB_Truth[[#This Row],[zählt]],IF(ISBLANK(RUB_Truth[[#This Row],[dochGefundenGrund]]),RUB_Truth[[#This Row],[Gefunden]],1),"")</f>
        <v>0</v>
      </c>
      <c r="Y295">
        <f>IF(AND(RUB_Truth[[#This Row],[zähltAuto]],ISBLANK(RUB_Truth[[#This Row],[zähltNichtGrund]])),1,0)</f>
        <v>1</v>
      </c>
      <c r="AB295" t="s">
        <v>8409</v>
      </c>
      <c r="AC295" t="s">
        <v>8491</v>
      </c>
    </row>
    <row r="296" spans="1:29" x14ac:dyDescent="0.25">
      <c r="A296" t="s">
        <v>3854</v>
      </c>
      <c r="B296" t="s">
        <v>1903</v>
      </c>
      <c r="C296" t="s">
        <v>3855</v>
      </c>
      <c r="D296" t="s">
        <v>3846</v>
      </c>
      <c r="E296" t="s">
        <v>3856</v>
      </c>
      <c r="F296" t="s">
        <v>2</v>
      </c>
      <c r="G296" t="s">
        <v>2</v>
      </c>
      <c r="H296" t="s">
        <v>1998</v>
      </c>
      <c r="I296" t="s">
        <v>1907</v>
      </c>
      <c r="J296" t="s">
        <v>3857</v>
      </c>
      <c r="K296" t="s">
        <v>3858</v>
      </c>
      <c r="L296" s="1" t="str">
        <f>HYPERLINK(RUB_Truth[[#This Row],[URL]])</f>
        <v>https://vvz.ruhr-uni-bochum.de/campus/all/unit.asp?gguid=0x2EBE0DD5AF174F8CA1AA73EA1F72F5BC&amp;tguid=0x699D25992ED34B6E9889C1D506E44105&amp;lang=de</v>
      </c>
      <c r="M296" t="s">
        <v>3020</v>
      </c>
      <c r="N296" t="s">
        <v>2</v>
      </c>
      <c r="O296" t="s">
        <v>2</v>
      </c>
      <c r="P296" t="s">
        <v>3859</v>
      </c>
      <c r="Q296" t="s">
        <v>2</v>
      </c>
      <c r="R296" t="s">
        <v>2</v>
      </c>
      <c r="S296" t="s">
        <v>3855</v>
      </c>
      <c r="T296" t="b">
        <f>OR(ISNUMBER(SEARCH("Klinik",RUB_Truth[[#This Row],[Position1]])),ISNUMBER(SEARCH("arzt",RUB_Truth[[#This Row],[Position2]])),ISNUMBER(SEARCH("ärzt",RUB_Truth[[#This Row],[Position2]])))</f>
        <v>0</v>
      </c>
      <c r="U296" t="b">
        <f>OR(ISNUMBER(SEARCH("Verwaltungsange",RUB_Truth[[#This Row],[Position1]])),ISNUMBER(SEARCH("Verw.-Angestellt",RUB_Truth[[#This Row],[Position1]])))</f>
        <v>0</v>
      </c>
      <c r="V296">
        <f>IF(COUNTIF(RUB_Found[Name],RUB_Truth[[#This Row],[Name]])=0,0,1)</f>
        <v>0</v>
      </c>
      <c r="W296">
        <f>IF(OR(RUB_Truth[[#This Row],[inKlinik]],RUB_Truth[[#This Row],[Verwaltung]]),0,1)</f>
        <v>1</v>
      </c>
      <c r="X296">
        <f>IF(RUB_Truth[[#This Row],[zählt]],IF(ISBLANK(RUB_Truth[[#This Row],[dochGefundenGrund]]),RUB_Truth[[#This Row],[Gefunden]],1),"")</f>
        <v>0</v>
      </c>
      <c r="Y296">
        <f>IF(AND(RUB_Truth[[#This Row],[zähltAuto]],ISBLANK(RUB_Truth[[#This Row],[zähltNichtGrund]])),1,0)</f>
        <v>1</v>
      </c>
      <c r="AB296" t="s">
        <v>8418</v>
      </c>
      <c r="AC296" t="s">
        <v>8492</v>
      </c>
    </row>
    <row r="297" spans="1:29" x14ac:dyDescent="0.25">
      <c r="A297" t="s">
        <v>3860</v>
      </c>
      <c r="B297" t="s">
        <v>2045</v>
      </c>
      <c r="C297" t="s">
        <v>3855</v>
      </c>
      <c r="D297" t="s">
        <v>3861</v>
      </c>
      <c r="E297" t="s">
        <v>3862</v>
      </c>
      <c r="F297" t="s">
        <v>2</v>
      </c>
      <c r="G297" t="s">
        <v>2</v>
      </c>
      <c r="H297" t="s">
        <v>3359</v>
      </c>
      <c r="I297" t="s">
        <v>1907</v>
      </c>
      <c r="J297" t="s">
        <v>2604</v>
      </c>
      <c r="K297" t="s">
        <v>2165</v>
      </c>
      <c r="L297" s="1" t="str">
        <f>HYPERLINK(RUB_Truth[[#This Row],[URL]])</f>
        <v>https://vvz.ruhr-uni-bochum.de/campus/all/unit.asp?gguid=0x42969BDBA7BC014AB69B30DF8ECEA02B&amp;tguid=0x699D25992ED34B6E9889C1D506E44105&amp;lang=de</v>
      </c>
      <c r="M297" t="s">
        <v>3359</v>
      </c>
      <c r="N297" t="s">
        <v>3863</v>
      </c>
      <c r="O297" t="s">
        <v>2</v>
      </c>
      <c r="P297" t="s">
        <v>3864</v>
      </c>
      <c r="Q297" t="s">
        <v>2054</v>
      </c>
      <c r="R297" t="s">
        <v>3865</v>
      </c>
      <c r="S297" t="s">
        <v>3855</v>
      </c>
      <c r="T297" t="b">
        <f>OR(ISNUMBER(SEARCH("Klinik",RUB_Truth[[#This Row],[Position1]])),ISNUMBER(SEARCH("arzt",RUB_Truth[[#This Row],[Position2]])),ISNUMBER(SEARCH("ärzt",RUB_Truth[[#This Row],[Position2]])))</f>
        <v>0</v>
      </c>
      <c r="U297" t="b">
        <f>OR(ISNUMBER(SEARCH("Verwaltungsange",RUB_Truth[[#This Row],[Position1]])),ISNUMBER(SEARCH("Verw.-Angestellt",RUB_Truth[[#This Row],[Position1]])))</f>
        <v>0</v>
      </c>
      <c r="V297">
        <f>IF(COUNTIF(RUB_Found[Name],RUB_Truth[[#This Row],[Name]])=0,0,1)</f>
        <v>0</v>
      </c>
      <c r="W297">
        <f>IF(OR(RUB_Truth[[#This Row],[inKlinik]],RUB_Truth[[#This Row],[Verwaltung]]),0,1)</f>
        <v>1</v>
      </c>
      <c r="X297" t="str">
        <f>IF(RUB_Truth[[#This Row],[zählt]],IF(ISBLANK(RUB_Truth[[#This Row],[dochGefundenGrund]]),RUB_Truth[[#This Row],[Gefunden]],1),"")</f>
        <v/>
      </c>
      <c r="Y297">
        <f>IF(AND(RUB_Truth[[#This Row],[zähltAuto]],ISBLANK(RUB_Truth[[#This Row],[zähltNichtGrund]])),1,0)</f>
        <v>0</v>
      </c>
      <c r="Z297" t="s">
        <v>6508</v>
      </c>
      <c r="AC297" t="s">
        <v>8493</v>
      </c>
    </row>
    <row r="298" spans="1:29" x14ac:dyDescent="0.25">
      <c r="A298" t="s">
        <v>3866</v>
      </c>
      <c r="B298" t="s">
        <v>2045</v>
      </c>
      <c r="C298" t="s">
        <v>2</v>
      </c>
      <c r="D298" t="s">
        <v>3861</v>
      </c>
      <c r="E298" t="s">
        <v>3867</v>
      </c>
      <c r="F298" t="s">
        <v>2</v>
      </c>
      <c r="G298" t="s">
        <v>2</v>
      </c>
      <c r="H298" t="s">
        <v>2133</v>
      </c>
      <c r="I298" t="s">
        <v>1907</v>
      </c>
      <c r="J298" t="s">
        <v>3069</v>
      </c>
      <c r="K298" t="s">
        <v>3070</v>
      </c>
      <c r="L298" s="1" t="str">
        <f>HYPERLINK(RUB_Truth[[#This Row],[URL]])</f>
        <v>https://vvz.ruhr-uni-bochum.de/campus/all/unit.asp?gguid=0xADE2A16E6594B6429F71BA98EAC4D8B0&amp;tguid=0x699D25992ED34B6E9889C1D506E44105&amp;lang=de</v>
      </c>
      <c r="M298" t="s">
        <v>2093</v>
      </c>
      <c r="N298" t="s">
        <v>2</v>
      </c>
      <c r="O298" t="s">
        <v>2</v>
      </c>
      <c r="P298" t="s">
        <v>3868</v>
      </c>
      <c r="Q298" t="s">
        <v>2</v>
      </c>
      <c r="R298" t="s">
        <v>3241</v>
      </c>
      <c r="S298" t="s">
        <v>2</v>
      </c>
      <c r="T298" t="b">
        <f>OR(ISNUMBER(SEARCH("Klinik",RUB_Truth[[#This Row],[Position1]])),ISNUMBER(SEARCH("arzt",RUB_Truth[[#This Row],[Position2]])),ISNUMBER(SEARCH("ärzt",RUB_Truth[[#This Row],[Position2]])))</f>
        <v>0</v>
      </c>
      <c r="U298" t="b">
        <f>OR(ISNUMBER(SEARCH("Verwaltungsange",RUB_Truth[[#This Row],[Position1]])),ISNUMBER(SEARCH("Verw.-Angestellt",RUB_Truth[[#This Row],[Position1]])))</f>
        <v>0</v>
      </c>
      <c r="V298">
        <f>IF(COUNTIF(RUB_Found[Name],RUB_Truth[[#This Row],[Name]])=0,0,1)</f>
        <v>0</v>
      </c>
      <c r="W298">
        <f>IF(OR(RUB_Truth[[#This Row],[inKlinik]],RUB_Truth[[#This Row],[Verwaltung]]),0,1)</f>
        <v>1</v>
      </c>
      <c r="X298" t="str">
        <f>IF(RUB_Truth[[#This Row],[zählt]],IF(ISBLANK(RUB_Truth[[#This Row],[dochGefundenGrund]]),RUB_Truth[[#This Row],[Gefunden]],1),"")</f>
        <v/>
      </c>
      <c r="Y298">
        <f>IF(AND(RUB_Truth[[#This Row],[zähltAuto]],ISBLANK(RUB_Truth[[#This Row],[zähltNichtGrund]])),1,0)</f>
        <v>0</v>
      </c>
      <c r="Z298" t="s">
        <v>8274</v>
      </c>
    </row>
    <row r="299" spans="1:29" x14ac:dyDescent="0.25">
      <c r="A299" t="s">
        <v>3869</v>
      </c>
      <c r="B299" t="s">
        <v>2045</v>
      </c>
      <c r="C299" t="s">
        <v>3665</v>
      </c>
      <c r="D299" t="s">
        <v>3861</v>
      </c>
      <c r="E299" t="s">
        <v>2597</v>
      </c>
      <c r="F299" t="s">
        <v>2</v>
      </c>
      <c r="G299" t="s">
        <v>2</v>
      </c>
      <c r="H299" t="s">
        <v>2093</v>
      </c>
      <c r="I299" t="s">
        <v>1907</v>
      </c>
      <c r="J299" t="s">
        <v>2296</v>
      </c>
      <c r="K299" t="s">
        <v>2297</v>
      </c>
      <c r="L299" s="1" t="str">
        <f>HYPERLINK(RUB_Truth[[#This Row],[URL]])</f>
        <v>https://vvz.ruhr-uni-bochum.de/campus/all/unit.asp?gguid=0x233E1220D5511D489DE985455425824C&amp;tguid=0x699D25992ED34B6E9889C1D506E44105&amp;lang=de</v>
      </c>
      <c r="M299" t="s">
        <v>2093</v>
      </c>
      <c r="N299" t="s">
        <v>3870</v>
      </c>
      <c r="O299" t="s">
        <v>3668</v>
      </c>
      <c r="P299" t="s">
        <v>3871</v>
      </c>
      <c r="Q299" t="s">
        <v>2</v>
      </c>
      <c r="R299" t="s">
        <v>2</v>
      </c>
      <c r="S299" t="s">
        <v>3665</v>
      </c>
      <c r="T299" t="b">
        <f>OR(ISNUMBER(SEARCH("Klinik",RUB_Truth[[#This Row],[Position1]])),ISNUMBER(SEARCH("arzt",RUB_Truth[[#This Row],[Position2]])),ISNUMBER(SEARCH("ärzt",RUB_Truth[[#This Row],[Position2]])))</f>
        <v>0</v>
      </c>
      <c r="U299" t="b">
        <f>OR(ISNUMBER(SEARCH("Verwaltungsange",RUB_Truth[[#This Row],[Position1]])),ISNUMBER(SEARCH("Verw.-Angestellt",RUB_Truth[[#This Row],[Position1]])))</f>
        <v>0</v>
      </c>
      <c r="V299">
        <f>IF(COUNTIF(RUB_Found[Name],RUB_Truth[[#This Row],[Name]])=0,0,1)</f>
        <v>0</v>
      </c>
      <c r="W299">
        <f>IF(OR(RUB_Truth[[#This Row],[inKlinik]],RUB_Truth[[#This Row],[Verwaltung]]),0,1)</f>
        <v>1</v>
      </c>
      <c r="X299" t="str">
        <f>IF(RUB_Truth[[#This Row],[zählt]],IF(ISBLANK(RUB_Truth[[#This Row],[dochGefundenGrund]]),RUB_Truth[[#This Row],[Gefunden]],1),"")</f>
        <v/>
      </c>
      <c r="Y299">
        <f>IF(AND(RUB_Truth[[#This Row],[zähltAuto]],ISBLANK(RUB_Truth[[#This Row],[zähltNichtGrund]])),1,0)</f>
        <v>0</v>
      </c>
      <c r="Z299" t="s">
        <v>6508</v>
      </c>
      <c r="AC299" t="s">
        <v>8494</v>
      </c>
    </row>
    <row r="300" spans="1:29" x14ac:dyDescent="0.25">
      <c r="A300" t="s">
        <v>1573</v>
      </c>
      <c r="B300" t="s">
        <v>2045</v>
      </c>
      <c r="C300" t="s">
        <v>191</v>
      </c>
      <c r="D300" t="s">
        <v>3861</v>
      </c>
      <c r="E300" t="s">
        <v>3872</v>
      </c>
      <c r="F300" t="s">
        <v>2</v>
      </c>
      <c r="G300" t="s">
        <v>2</v>
      </c>
      <c r="H300" t="s">
        <v>1945</v>
      </c>
      <c r="I300" t="s">
        <v>1956</v>
      </c>
      <c r="J300" t="s">
        <v>2344</v>
      </c>
      <c r="K300" t="s">
        <v>2345</v>
      </c>
      <c r="L300" s="1" t="str">
        <f>HYPERLINK(RUB_Truth[[#This Row],[URL]])</f>
        <v>https://vvz.ruhr-uni-bochum.de/campus/all/unit.asp?gguid=0x4E556BA84922044FABA4FE18653EAD28&amp;tguid=0x699D25992ED34B6E9889C1D506E44105&amp;lang=de</v>
      </c>
      <c r="M300" t="s">
        <v>3873</v>
      </c>
      <c r="N300" t="s">
        <v>2</v>
      </c>
      <c r="O300" t="s">
        <v>2</v>
      </c>
      <c r="P300" t="s">
        <v>3874</v>
      </c>
      <c r="Q300" t="s">
        <v>2</v>
      </c>
      <c r="R300" t="s">
        <v>2</v>
      </c>
      <c r="S300" t="s">
        <v>191</v>
      </c>
      <c r="T300" t="b">
        <f>OR(ISNUMBER(SEARCH("Klinik",RUB_Truth[[#This Row],[Position1]])),ISNUMBER(SEARCH("arzt",RUB_Truth[[#This Row],[Position2]])),ISNUMBER(SEARCH("ärzt",RUB_Truth[[#This Row],[Position2]])))</f>
        <v>0</v>
      </c>
      <c r="U300" t="b">
        <f>OR(ISNUMBER(SEARCH("Verwaltungsange",RUB_Truth[[#This Row],[Position1]])),ISNUMBER(SEARCH("Verw.-Angestellt",RUB_Truth[[#This Row],[Position1]])))</f>
        <v>0</v>
      </c>
      <c r="V300">
        <f>IF(COUNTIF(RUB_Found[Name],RUB_Truth[[#This Row],[Name]])=0,0,1)</f>
        <v>1</v>
      </c>
      <c r="W300">
        <f>IF(OR(RUB_Truth[[#This Row],[inKlinik]],RUB_Truth[[#This Row],[Verwaltung]]),0,1)</f>
        <v>1</v>
      </c>
      <c r="X300">
        <f>IF(RUB_Truth[[#This Row],[zählt]],IF(ISBLANK(RUB_Truth[[#This Row],[dochGefundenGrund]]),RUB_Truth[[#This Row],[Gefunden]],1),"")</f>
        <v>1</v>
      </c>
      <c r="Y300">
        <f>IF(AND(RUB_Truth[[#This Row],[zähltAuto]],ISBLANK(RUB_Truth[[#This Row],[zähltNichtGrund]])),1,0)</f>
        <v>1</v>
      </c>
    </row>
    <row r="301" spans="1:29" x14ac:dyDescent="0.25">
      <c r="A301" t="s">
        <v>3875</v>
      </c>
      <c r="B301" t="s">
        <v>2045</v>
      </c>
      <c r="C301" t="s">
        <v>2</v>
      </c>
      <c r="D301" t="s">
        <v>3861</v>
      </c>
      <c r="E301" t="s">
        <v>3876</v>
      </c>
      <c r="F301" t="s">
        <v>2</v>
      </c>
      <c r="G301" t="s">
        <v>2</v>
      </c>
      <c r="H301" t="s">
        <v>2093</v>
      </c>
      <c r="I301" t="s">
        <v>1907</v>
      </c>
      <c r="J301" t="s">
        <v>2565</v>
      </c>
      <c r="K301" t="s">
        <v>2566</v>
      </c>
      <c r="L301" s="1" t="str">
        <f>HYPERLINK(RUB_Truth[[#This Row],[URL]])</f>
        <v>https://vvz.ruhr-uni-bochum.de/campus/all/unit.asp?gguid=0x4108E50DD1E51E45A03FD6E51B8E23F8&amp;tguid=0x699D25992ED34B6E9889C1D506E44105&amp;lang=de</v>
      </c>
      <c r="M301" t="s">
        <v>2</v>
      </c>
      <c r="N301" t="s">
        <v>3877</v>
      </c>
      <c r="O301" t="s">
        <v>2</v>
      </c>
      <c r="P301" t="s">
        <v>3878</v>
      </c>
      <c r="Q301" t="s">
        <v>2</v>
      </c>
      <c r="R301" t="s">
        <v>3879</v>
      </c>
      <c r="S301" t="s">
        <v>2</v>
      </c>
      <c r="T301" t="b">
        <f>OR(ISNUMBER(SEARCH("Klinik",RUB_Truth[[#This Row],[Position1]])),ISNUMBER(SEARCH("arzt",RUB_Truth[[#This Row],[Position2]])),ISNUMBER(SEARCH("ärzt",RUB_Truth[[#This Row],[Position2]])))</f>
        <v>0</v>
      </c>
      <c r="U301" t="b">
        <f>OR(ISNUMBER(SEARCH("Verwaltungsange",RUB_Truth[[#This Row],[Position1]])),ISNUMBER(SEARCH("Verw.-Angestellt",RUB_Truth[[#This Row],[Position1]])))</f>
        <v>0</v>
      </c>
      <c r="V301">
        <f>IF(COUNTIF(RUB_Found[Name],RUB_Truth[[#This Row],[Name]])=0,0,1)</f>
        <v>0</v>
      </c>
      <c r="W301">
        <f>IF(OR(RUB_Truth[[#This Row],[inKlinik]],RUB_Truth[[#This Row],[Verwaltung]]),0,1)</f>
        <v>1</v>
      </c>
      <c r="X301" t="str">
        <f>IF(RUB_Truth[[#This Row],[zählt]],IF(ISBLANK(RUB_Truth[[#This Row],[dochGefundenGrund]]),RUB_Truth[[#This Row],[Gefunden]],1),"")</f>
        <v/>
      </c>
      <c r="Y301">
        <f>IF(AND(RUB_Truth[[#This Row],[zähltAuto]],ISBLANK(RUB_Truth[[#This Row],[zähltNichtGrund]])),1,0)</f>
        <v>0</v>
      </c>
      <c r="Z301" t="s">
        <v>8274</v>
      </c>
    </row>
    <row r="302" spans="1:29" x14ac:dyDescent="0.25">
      <c r="A302" t="s">
        <v>1576</v>
      </c>
      <c r="B302" t="s">
        <v>1903</v>
      </c>
      <c r="C302" t="s">
        <v>2</v>
      </c>
      <c r="D302" t="s">
        <v>3880</v>
      </c>
      <c r="E302" t="s">
        <v>3881</v>
      </c>
      <c r="F302" t="s">
        <v>2</v>
      </c>
      <c r="G302" t="s">
        <v>2</v>
      </c>
      <c r="H302" t="s">
        <v>1906</v>
      </c>
      <c r="I302" t="s">
        <v>1907</v>
      </c>
      <c r="J302" t="s">
        <v>2033</v>
      </c>
      <c r="K302" t="s">
        <v>2034</v>
      </c>
      <c r="L302" s="1" t="str">
        <f>HYPERLINK(RUB_Truth[[#This Row],[URL]])</f>
        <v>https://vvz.ruhr-uni-bochum.de/campus/all/unit.asp?gguid=0x1623263E5D089446958FCB513AFBCC0E&amp;tguid=0x699D25992ED34B6E9889C1D506E44105&amp;lang=de</v>
      </c>
      <c r="M302" t="s">
        <v>1906</v>
      </c>
      <c r="N302" t="s">
        <v>3882</v>
      </c>
      <c r="O302" t="s">
        <v>3883</v>
      </c>
      <c r="P302" t="s">
        <v>3884</v>
      </c>
      <c r="Q302" t="s">
        <v>2</v>
      </c>
      <c r="R302" t="s">
        <v>3885</v>
      </c>
      <c r="S302" t="s">
        <v>2</v>
      </c>
      <c r="T302" t="b">
        <f>OR(ISNUMBER(SEARCH("Klinik",RUB_Truth[[#This Row],[Position1]])),ISNUMBER(SEARCH("arzt",RUB_Truth[[#This Row],[Position2]])),ISNUMBER(SEARCH("ärzt",RUB_Truth[[#This Row],[Position2]])))</f>
        <v>0</v>
      </c>
      <c r="U302" t="b">
        <f>OR(ISNUMBER(SEARCH("Verwaltungsange",RUB_Truth[[#This Row],[Position1]])),ISNUMBER(SEARCH("Verw.-Angestellt",RUB_Truth[[#This Row],[Position1]])))</f>
        <v>0</v>
      </c>
      <c r="V302">
        <f>IF(COUNTIF(RUB_Found[Name],RUB_Truth[[#This Row],[Name]])=0,0,1)</f>
        <v>1</v>
      </c>
      <c r="W302">
        <f>IF(OR(RUB_Truth[[#This Row],[inKlinik]],RUB_Truth[[#This Row],[Verwaltung]]),0,1)</f>
        <v>1</v>
      </c>
      <c r="X302">
        <f>IF(RUB_Truth[[#This Row],[zählt]],IF(ISBLANK(RUB_Truth[[#This Row],[dochGefundenGrund]]),RUB_Truth[[#This Row],[Gefunden]],1),"")</f>
        <v>1</v>
      </c>
      <c r="Y302">
        <f>IF(AND(RUB_Truth[[#This Row],[zähltAuto]],ISBLANK(RUB_Truth[[#This Row],[zähltNichtGrund]])),1,0)</f>
        <v>1</v>
      </c>
    </row>
    <row r="303" spans="1:29" x14ac:dyDescent="0.25">
      <c r="A303" t="s">
        <v>3886</v>
      </c>
      <c r="B303" t="s">
        <v>1903</v>
      </c>
      <c r="C303" t="s">
        <v>1970</v>
      </c>
      <c r="D303" t="s">
        <v>3880</v>
      </c>
      <c r="E303" t="s">
        <v>3887</v>
      </c>
      <c r="F303" t="s">
        <v>2</v>
      </c>
      <c r="G303" t="s">
        <v>2</v>
      </c>
      <c r="H303" t="s">
        <v>1973</v>
      </c>
      <c r="I303" t="s">
        <v>1907</v>
      </c>
      <c r="J303" t="s">
        <v>3888</v>
      </c>
      <c r="K303" t="s">
        <v>3889</v>
      </c>
      <c r="L303" s="1" t="str">
        <f>HYPERLINK(RUB_Truth[[#This Row],[URL]])</f>
        <v>https://vvz.ruhr-uni-bochum.de/campus/all/unit.asp?gguid=0x92A3DFB5F5299F4CAE5C3E22451CB3DE&amp;tguid=0x699D25992ED34B6E9889C1D506E44105&amp;lang=de</v>
      </c>
      <c r="M303" t="s">
        <v>2575</v>
      </c>
      <c r="N303" t="s">
        <v>3890</v>
      </c>
      <c r="O303" t="s">
        <v>3891</v>
      </c>
      <c r="P303" t="s">
        <v>3892</v>
      </c>
      <c r="Q303" t="s">
        <v>2054</v>
      </c>
      <c r="R303" t="s">
        <v>2</v>
      </c>
      <c r="S303" t="s">
        <v>1970</v>
      </c>
      <c r="T303" t="b">
        <f>OR(ISNUMBER(SEARCH("Klinik",RUB_Truth[[#This Row],[Position1]])),ISNUMBER(SEARCH("arzt",RUB_Truth[[#This Row],[Position2]])),ISNUMBER(SEARCH("ärzt",RUB_Truth[[#This Row],[Position2]])))</f>
        <v>1</v>
      </c>
      <c r="U303" t="b">
        <f>OR(ISNUMBER(SEARCH("Verwaltungsange",RUB_Truth[[#This Row],[Position1]])),ISNUMBER(SEARCH("Verw.-Angestellt",RUB_Truth[[#This Row],[Position1]])))</f>
        <v>0</v>
      </c>
      <c r="V303">
        <f>IF(COUNTIF(RUB_Found[Name],RUB_Truth[[#This Row],[Name]])=0,0,1)</f>
        <v>0</v>
      </c>
      <c r="W303">
        <f>IF(OR(RUB_Truth[[#This Row],[inKlinik]],RUB_Truth[[#This Row],[Verwaltung]]),0,1)</f>
        <v>0</v>
      </c>
      <c r="X303" t="str">
        <f>IF(RUB_Truth[[#This Row],[zählt]],IF(ISBLANK(RUB_Truth[[#This Row],[dochGefundenGrund]]),RUB_Truth[[#This Row],[Gefunden]],1),"")</f>
        <v/>
      </c>
      <c r="Y303">
        <f>IF(AND(RUB_Truth[[#This Row],[zähltAuto]],ISBLANK(RUB_Truth[[#This Row],[zähltNichtGrund]])),1,0)</f>
        <v>0</v>
      </c>
    </row>
    <row r="304" spans="1:29" x14ac:dyDescent="0.25">
      <c r="A304" t="s">
        <v>3893</v>
      </c>
      <c r="B304" t="s">
        <v>2045</v>
      </c>
      <c r="C304" t="s">
        <v>2</v>
      </c>
      <c r="D304" t="s">
        <v>3894</v>
      </c>
      <c r="E304" t="s">
        <v>3895</v>
      </c>
      <c r="F304" t="s">
        <v>2</v>
      </c>
      <c r="G304" t="s">
        <v>2</v>
      </c>
      <c r="H304" t="s">
        <v>2032</v>
      </c>
      <c r="I304" t="s">
        <v>1907</v>
      </c>
      <c r="J304" t="s">
        <v>2267</v>
      </c>
      <c r="K304" t="s">
        <v>2268</v>
      </c>
      <c r="L304" s="1" t="str">
        <f>HYPERLINK(RUB_Truth[[#This Row],[URL]])</f>
        <v>https://vvz.ruhr-uni-bochum.de/campus/all/unit.asp?gguid=0xCC2D8778FE3A4A428C33D5A5C710B894&amp;tguid=0x699D25992ED34B6E9889C1D506E44105&amp;lang=de</v>
      </c>
      <c r="M304" t="s">
        <v>2032</v>
      </c>
      <c r="N304" t="s">
        <v>3896</v>
      </c>
      <c r="O304" t="s">
        <v>2</v>
      </c>
      <c r="P304" t="s">
        <v>3897</v>
      </c>
      <c r="Q304" t="s">
        <v>2</v>
      </c>
      <c r="R304" t="s">
        <v>3898</v>
      </c>
      <c r="S304" t="s">
        <v>2</v>
      </c>
      <c r="T304" t="b">
        <f>OR(ISNUMBER(SEARCH("Klinik",RUB_Truth[[#This Row],[Position1]])),ISNUMBER(SEARCH("arzt",RUB_Truth[[#This Row],[Position2]])),ISNUMBER(SEARCH("ärzt",RUB_Truth[[#This Row],[Position2]])))</f>
        <v>0</v>
      </c>
      <c r="U304" t="b">
        <f>OR(ISNUMBER(SEARCH("Verwaltungsange",RUB_Truth[[#This Row],[Position1]])),ISNUMBER(SEARCH("Verw.-Angestellt",RUB_Truth[[#This Row],[Position1]])))</f>
        <v>0</v>
      </c>
      <c r="V304">
        <f>IF(COUNTIF(RUB_Found[Name],RUB_Truth[[#This Row],[Name]])=0,0,1)</f>
        <v>0</v>
      </c>
      <c r="W304">
        <f>IF(OR(RUB_Truth[[#This Row],[inKlinik]],RUB_Truth[[#This Row],[Verwaltung]]),0,1)</f>
        <v>1</v>
      </c>
      <c r="X304">
        <f>IF(RUB_Truth[[#This Row],[zählt]],IF(ISBLANK(RUB_Truth[[#This Row],[dochGefundenGrund]]),RUB_Truth[[#This Row],[Gefunden]],1),"")</f>
        <v>0</v>
      </c>
      <c r="Y304">
        <f>IF(AND(RUB_Truth[[#This Row],[zähltAuto]],ISBLANK(RUB_Truth[[#This Row],[zähltNichtGrund]])),1,0)</f>
        <v>1</v>
      </c>
      <c r="AB304" t="s">
        <v>8409</v>
      </c>
      <c r="AC304" t="s">
        <v>8482</v>
      </c>
    </row>
    <row r="305" spans="1:29" x14ac:dyDescent="0.25">
      <c r="A305" t="s">
        <v>3899</v>
      </c>
      <c r="B305" t="s">
        <v>1903</v>
      </c>
      <c r="C305" t="s">
        <v>519</v>
      </c>
      <c r="D305" t="s">
        <v>3900</v>
      </c>
      <c r="E305" t="s">
        <v>3901</v>
      </c>
      <c r="F305" t="s">
        <v>2</v>
      </c>
      <c r="G305" t="s">
        <v>2</v>
      </c>
      <c r="H305" t="s">
        <v>1917</v>
      </c>
      <c r="I305" t="s">
        <v>1907</v>
      </c>
      <c r="J305" t="s">
        <v>3902</v>
      </c>
      <c r="K305" t="s">
        <v>3903</v>
      </c>
      <c r="L305" s="1" t="str">
        <f>HYPERLINK(RUB_Truth[[#This Row],[URL]])</f>
        <v>https://vvz.ruhr-uni-bochum.de/campus/all/unit.asp?gguid=0xCCEC9D850F277643A9D6C76F1402A26F&amp;tguid=0x699D25992ED34B6E9889C1D506E44105&amp;lang=de</v>
      </c>
      <c r="M305" t="s">
        <v>1917</v>
      </c>
      <c r="N305" t="s">
        <v>3904</v>
      </c>
      <c r="O305" t="s">
        <v>2</v>
      </c>
      <c r="P305" t="s">
        <v>3905</v>
      </c>
      <c r="Q305" t="s">
        <v>2</v>
      </c>
      <c r="R305" t="s">
        <v>3906</v>
      </c>
      <c r="S305" t="s">
        <v>519</v>
      </c>
      <c r="T305" t="b">
        <f>OR(ISNUMBER(SEARCH("Klinik",RUB_Truth[[#This Row],[Position1]])),ISNUMBER(SEARCH("arzt",RUB_Truth[[#This Row],[Position2]])),ISNUMBER(SEARCH("ärzt",RUB_Truth[[#This Row],[Position2]])))</f>
        <v>0</v>
      </c>
      <c r="U305" t="b">
        <f>OR(ISNUMBER(SEARCH("Verwaltungsange",RUB_Truth[[#This Row],[Position1]])),ISNUMBER(SEARCH("Verw.-Angestellt",RUB_Truth[[#This Row],[Position1]])))</f>
        <v>0</v>
      </c>
      <c r="V305">
        <f>IF(COUNTIF(RUB_Found[Name],RUB_Truth[[#This Row],[Name]])=0,0,1)</f>
        <v>0</v>
      </c>
      <c r="W305">
        <f>IF(OR(RUB_Truth[[#This Row],[inKlinik]],RUB_Truth[[#This Row],[Verwaltung]]),0,1)</f>
        <v>1</v>
      </c>
      <c r="X305" t="str">
        <f>IF(RUB_Truth[[#This Row],[zählt]],IF(ISBLANK(RUB_Truth[[#This Row],[dochGefundenGrund]]),RUB_Truth[[#This Row],[Gefunden]],1),"")</f>
        <v/>
      </c>
      <c r="Y305">
        <f>IF(AND(RUB_Truth[[#This Row],[zähltAuto]],ISBLANK(RUB_Truth[[#This Row],[zähltNichtGrund]])),1,0)</f>
        <v>0</v>
      </c>
      <c r="Z305" t="s">
        <v>8109</v>
      </c>
      <c r="AC305" t="s">
        <v>8495</v>
      </c>
    </row>
    <row r="306" spans="1:29" x14ac:dyDescent="0.25">
      <c r="A306" t="s">
        <v>1613</v>
      </c>
      <c r="B306" t="s">
        <v>2045</v>
      </c>
      <c r="C306" t="s">
        <v>103</v>
      </c>
      <c r="D306" t="s">
        <v>3907</v>
      </c>
      <c r="E306" t="s">
        <v>3908</v>
      </c>
      <c r="F306" t="s">
        <v>2</v>
      </c>
      <c r="G306" t="s">
        <v>2</v>
      </c>
      <c r="H306" t="s">
        <v>2133</v>
      </c>
      <c r="I306" t="s">
        <v>1907</v>
      </c>
      <c r="J306" t="s">
        <v>3476</v>
      </c>
      <c r="K306" t="s">
        <v>3477</v>
      </c>
      <c r="L306" s="1" t="str">
        <f>HYPERLINK(RUB_Truth[[#This Row],[URL]])</f>
        <v>https://vvz.ruhr-uni-bochum.de/campus/all/unit.asp?gguid=0x020CEF3C9673C747B10BB2CDF85D21C8&amp;tguid=0x699D25992ED34B6E9889C1D506E44105&amp;lang=de</v>
      </c>
      <c r="M306" t="s">
        <v>3909</v>
      </c>
      <c r="N306" t="s">
        <v>2</v>
      </c>
      <c r="O306" t="s">
        <v>2</v>
      </c>
      <c r="P306" t="s">
        <v>3910</v>
      </c>
      <c r="Q306" t="s">
        <v>3911</v>
      </c>
      <c r="R306" t="s">
        <v>3912</v>
      </c>
      <c r="S306" t="s">
        <v>103</v>
      </c>
      <c r="T306" t="b">
        <f>OR(ISNUMBER(SEARCH("Klinik",RUB_Truth[[#This Row],[Position1]])),ISNUMBER(SEARCH("arzt",RUB_Truth[[#This Row],[Position2]])),ISNUMBER(SEARCH("ärzt",RUB_Truth[[#This Row],[Position2]])))</f>
        <v>0</v>
      </c>
      <c r="U306" t="b">
        <f>OR(ISNUMBER(SEARCH("Verwaltungsange",RUB_Truth[[#This Row],[Position1]])),ISNUMBER(SEARCH("Verw.-Angestellt",RUB_Truth[[#This Row],[Position1]])))</f>
        <v>0</v>
      </c>
      <c r="V306">
        <f>IF(COUNTIF(RUB_Found[Name],RUB_Truth[[#This Row],[Name]])=0,0,1)</f>
        <v>1</v>
      </c>
      <c r="W306">
        <f>IF(OR(RUB_Truth[[#This Row],[inKlinik]],RUB_Truth[[#This Row],[Verwaltung]]),0,1)</f>
        <v>1</v>
      </c>
      <c r="X306">
        <f>IF(RUB_Truth[[#This Row],[zählt]],IF(ISBLANK(RUB_Truth[[#This Row],[dochGefundenGrund]]),RUB_Truth[[#This Row],[Gefunden]],1),"")</f>
        <v>1</v>
      </c>
      <c r="Y306">
        <f>IF(AND(RUB_Truth[[#This Row],[zähltAuto]],ISBLANK(RUB_Truth[[#This Row],[zähltNichtGrund]])),1,0)</f>
        <v>1</v>
      </c>
    </row>
    <row r="307" spans="1:29" x14ac:dyDescent="0.25">
      <c r="A307" t="s">
        <v>3913</v>
      </c>
      <c r="B307" t="s">
        <v>1903</v>
      </c>
      <c r="C307" t="s">
        <v>286</v>
      </c>
      <c r="D307" t="s">
        <v>3914</v>
      </c>
      <c r="E307" t="s">
        <v>3915</v>
      </c>
      <c r="F307" t="s">
        <v>2</v>
      </c>
      <c r="G307" t="s">
        <v>2</v>
      </c>
      <c r="H307" t="s">
        <v>2021</v>
      </c>
      <c r="I307" t="s">
        <v>1907</v>
      </c>
      <c r="J307" t="s">
        <v>2867</v>
      </c>
      <c r="K307" t="s">
        <v>2868</v>
      </c>
      <c r="L307" s="1" t="str">
        <f>HYPERLINK(RUB_Truth[[#This Row],[URL]])</f>
        <v>https://vvz.ruhr-uni-bochum.de/campus/all/unit.asp?gguid=0x33F60ACBC62084419D483ED407414A8F&amp;tguid=0x699D25992ED34B6E9889C1D506E44105&amp;lang=de</v>
      </c>
      <c r="M307" t="s">
        <v>3916</v>
      </c>
      <c r="N307" t="s">
        <v>3917</v>
      </c>
      <c r="O307" t="s">
        <v>3918</v>
      </c>
      <c r="P307" t="s">
        <v>3919</v>
      </c>
      <c r="Q307" t="s">
        <v>2</v>
      </c>
      <c r="R307" t="s">
        <v>2</v>
      </c>
      <c r="S307" t="s">
        <v>286</v>
      </c>
      <c r="T307" t="b">
        <f>OR(ISNUMBER(SEARCH("Klinik",RUB_Truth[[#This Row],[Position1]])),ISNUMBER(SEARCH("arzt",RUB_Truth[[#This Row],[Position2]])),ISNUMBER(SEARCH("ärzt",RUB_Truth[[#This Row],[Position2]])))</f>
        <v>0</v>
      </c>
      <c r="U307" t="b">
        <f>OR(ISNUMBER(SEARCH("Verwaltungsange",RUB_Truth[[#This Row],[Position1]])),ISNUMBER(SEARCH("Verw.-Angestellt",RUB_Truth[[#This Row],[Position1]])))</f>
        <v>0</v>
      </c>
      <c r="V307">
        <f>IF(COUNTIF(RUB_Found[Name],RUB_Truth[[#This Row],[Name]])=0,0,1)</f>
        <v>0</v>
      </c>
      <c r="W307">
        <f>IF(OR(RUB_Truth[[#This Row],[inKlinik]],RUB_Truth[[#This Row],[Verwaltung]]),0,1)</f>
        <v>1</v>
      </c>
      <c r="X307" t="str">
        <f>IF(RUB_Truth[[#This Row],[zählt]],IF(ISBLANK(RUB_Truth[[#This Row],[dochGefundenGrund]]),RUB_Truth[[#This Row],[Gefunden]],1),"")</f>
        <v/>
      </c>
      <c r="Y307">
        <f>IF(AND(RUB_Truth[[#This Row],[zähltAuto]],ISBLANK(RUB_Truth[[#This Row],[zähltNichtGrund]])),1,0)</f>
        <v>0</v>
      </c>
      <c r="Z307" t="s">
        <v>8296</v>
      </c>
      <c r="AC307" t="s">
        <v>8496</v>
      </c>
    </row>
    <row r="308" spans="1:29" x14ac:dyDescent="0.25">
      <c r="A308" t="s">
        <v>3920</v>
      </c>
      <c r="B308" t="s">
        <v>1903</v>
      </c>
      <c r="C308" t="s">
        <v>0</v>
      </c>
      <c r="D308" t="s">
        <v>3921</v>
      </c>
      <c r="E308" t="s">
        <v>3922</v>
      </c>
      <c r="F308" t="s">
        <v>2</v>
      </c>
      <c r="G308" t="s">
        <v>2</v>
      </c>
      <c r="H308" t="s">
        <v>1917</v>
      </c>
      <c r="I308" t="s">
        <v>1907</v>
      </c>
      <c r="J308" t="s">
        <v>3923</v>
      </c>
      <c r="K308" t="s">
        <v>3924</v>
      </c>
      <c r="L308" s="1" t="str">
        <f>HYPERLINK(RUB_Truth[[#This Row],[URL]])</f>
        <v>https://vvz.ruhr-uni-bochum.de/campus/all/unit.asp?gguid=0x971EFB8C582AB44A9F0E4EDE9E23F5C5&amp;tguid=0x699D25992ED34B6E9889C1D506E44105&amp;lang=de</v>
      </c>
      <c r="M308" t="s">
        <v>3925</v>
      </c>
      <c r="N308" t="s">
        <v>3926</v>
      </c>
      <c r="O308" t="s">
        <v>2</v>
      </c>
      <c r="P308" t="s">
        <v>3927</v>
      </c>
      <c r="Q308" t="s">
        <v>2</v>
      </c>
      <c r="R308" t="s">
        <v>3928</v>
      </c>
      <c r="S308" t="s">
        <v>0</v>
      </c>
      <c r="T308" t="b">
        <f>OR(ISNUMBER(SEARCH("Klinik",RUB_Truth[[#This Row],[Position1]])),ISNUMBER(SEARCH("arzt",RUB_Truth[[#This Row],[Position2]])),ISNUMBER(SEARCH("ärzt",RUB_Truth[[#This Row],[Position2]])))</f>
        <v>0</v>
      </c>
      <c r="U308" t="b">
        <f>OR(ISNUMBER(SEARCH("Verwaltungsange",RUB_Truth[[#This Row],[Position1]])),ISNUMBER(SEARCH("Verw.-Angestellt",RUB_Truth[[#This Row],[Position1]])))</f>
        <v>0</v>
      </c>
      <c r="V308">
        <f>IF(COUNTIF(RUB_Found[Name],RUB_Truth[[#This Row],[Name]])=0,0,1)</f>
        <v>0</v>
      </c>
      <c r="W308">
        <f>IF(OR(RUB_Truth[[#This Row],[inKlinik]],RUB_Truth[[#This Row],[Verwaltung]]),0,1)</f>
        <v>1</v>
      </c>
      <c r="X308" t="str">
        <f>IF(RUB_Truth[[#This Row],[zählt]],IF(ISBLANK(RUB_Truth[[#This Row],[dochGefundenGrund]]),RUB_Truth[[#This Row],[Gefunden]],1),"")</f>
        <v/>
      </c>
      <c r="Y308">
        <f>IF(AND(RUB_Truth[[#This Row],[zähltAuto]],ISBLANK(RUB_Truth[[#This Row],[zähltNichtGrund]])),1,0)</f>
        <v>0</v>
      </c>
      <c r="Z308" t="s">
        <v>8109</v>
      </c>
    </row>
    <row r="309" spans="1:29" x14ac:dyDescent="0.25">
      <c r="A309" t="s">
        <v>3929</v>
      </c>
      <c r="B309" t="s">
        <v>1903</v>
      </c>
      <c r="C309" t="s">
        <v>2</v>
      </c>
      <c r="D309" t="s">
        <v>3930</v>
      </c>
      <c r="E309" t="s">
        <v>3931</v>
      </c>
      <c r="F309" t="s">
        <v>2</v>
      </c>
      <c r="G309" t="s">
        <v>2</v>
      </c>
      <c r="H309" t="s">
        <v>1917</v>
      </c>
      <c r="I309" t="s">
        <v>1907</v>
      </c>
      <c r="J309" t="s">
        <v>3932</v>
      </c>
      <c r="K309" t="s">
        <v>3933</v>
      </c>
      <c r="L309" s="1" t="str">
        <f>HYPERLINK(RUB_Truth[[#This Row],[URL]])</f>
        <v>https://vvz.ruhr-uni-bochum.de/campus/all/unit.asp?gguid=0x2B887DFE1F13F5459BF35FDE267477DB&amp;tguid=0x699D25992ED34B6E9889C1D506E44105&amp;lang=de</v>
      </c>
      <c r="M309" t="s">
        <v>2</v>
      </c>
      <c r="N309" t="s">
        <v>2</v>
      </c>
      <c r="O309" t="s">
        <v>2</v>
      </c>
      <c r="P309" t="s">
        <v>3934</v>
      </c>
      <c r="Q309" t="s">
        <v>2054</v>
      </c>
      <c r="R309" t="s">
        <v>3935</v>
      </c>
      <c r="S309" t="s">
        <v>2</v>
      </c>
      <c r="T309" t="b">
        <f>OR(ISNUMBER(SEARCH("Klinik",RUB_Truth[[#This Row],[Position1]])),ISNUMBER(SEARCH("arzt",RUB_Truth[[#This Row],[Position2]])),ISNUMBER(SEARCH("ärzt",RUB_Truth[[#This Row],[Position2]])))</f>
        <v>0</v>
      </c>
      <c r="U309" t="b">
        <f>OR(ISNUMBER(SEARCH("Verwaltungsange",RUB_Truth[[#This Row],[Position1]])),ISNUMBER(SEARCH("Verw.-Angestellt",RUB_Truth[[#This Row],[Position1]])))</f>
        <v>0</v>
      </c>
      <c r="V309">
        <f>IF(COUNTIF(RUB_Found[Name],RUB_Truth[[#This Row],[Name]])=0,0,1)</f>
        <v>0</v>
      </c>
      <c r="W309">
        <f>IF(OR(RUB_Truth[[#This Row],[inKlinik]],RUB_Truth[[#This Row],[Verwaltung]]),0,1)</f>
        <v>1</v>
      </c>
      <c r="X309" t="str">
        <f>IF(RUB_Truth[[#This Row],[zählt]],IF(ISBLANK(RUB_Truth[[#This Row],[dochGefundenGrund]]),RUB_Truth[[#This Row],[Gefunden]],1),"")</f>
        <v/>
      </c>
      <c r="Y309">
        <f>IF(AND(RUB_Truth[[#This Row],[zähltAuto]],ISBLANK(RUB_Truth[[#This Row],[zähltNichtGrund]])),1,0)</f>
        <v>0</v>
      </c>
      <c r="Z309" t="s">
        <v>8274</v>
      </c>
      <c r="AB309" t="s">
        <v>8498</v>
      </c>
      <c r="AC309" t="s">
        <v>8497</v>
      </c>
    </row>
    <row r="310" spans="1:29" x14ac:dyDescent="0.25">
      <c r="A310" t="s">
        <v>3936</v>
      </c>
      <c r="B310" t="s">
        <v>1903</v>
      </c>
      <c r="C310" t="s">
        <v>0</v>
      </c>
      <c r="D310" t="s">
        <v>3937</v>
      </c>
      <c r="E310" t="s">
        <v>3938</v>
      </c>
      <c r="F310" t="s">
        <v>2</v>
      </c>
      <c r="G310" t="s">
        <v>2</v>
      </c>
      <c r="H310" t="s">
        <v>3848</v>
      </c>
      <c r="I310" t="s">
        <v>1907</v>
      </c>
      <c r="J310" t="s">
        <v>3939</v>
      </c>
      <c r="K310" t="s">
        <v>3940</v>
      </c>
      <c r="L310" s="1" t="str">
        <f>HYPERLINK(RUB_Truth[[#This Row],[URL]])</f>
        <v>https://vvz.ruhr-uni-bochum.de/campus/all/unit.asp?gguid=0xF6C8EBFB0EE749C09EA4A54C2F9F2776&amp;tguid=0x699D25992ED34B6E9889C1D506E44105&amp;lang=de</v>
      </c>
      <c r="M310" t="s">
        <v>3941</v>
      </c>
      <c r="N310" t="s">
        <v>2</v>
      </c>
      <c r="O310" t="s">
        <v>2</v>
      </c>
      <c r="P310" t="s">
        <v>3942</v>
      </c>
      <c r="Q310" t="s">
        <v>3296</v>
      </c>
      <c r="R310" t="s">
        <v>2</v>
      </c>
      <c r="S310" t="s">
        <v>0</v>
      </c>
      <c r="T310" t="b">
        <f>OR(ISNUMBER(SEARCH("Klinik",RUB_Truth[[#This Row],[Position1]])),ISNUMBER(SEARCH("arzt",RUB_Truth[[#This Row],[Position2]])),ISNUMBER(SEARCH("ärzt",RUB_Truth[[#This Row],[Position2]])))</f>
        <v>0</v>
      </c>
      <c r="U310" t="b">
        <f>OR(ISNUMBER(SEARCH("Verwaltungsange",RUB_Truth[[#This Row],[Position1]])),ISNUMBER(SEARCH("Verw.-Angestellt",RUB_Truth[[#This Row],[Position1]])))</f>
        <v>0</v>
      </c>
      <c r="V310">
        <f>IF(COUNTIF(RUB_Found[Name],RUB_Truth[[#This Row],[Name]])=0,0,1)</f>
        <v>0</v>
      </c>
      <c r="W310">
        <f>IF(OR(RUB_Truth[[#This Row],[inKlinik]],RUB_Truth[[#This Row],[Verwaltung]]),0,1)</f>
        <v>1</v>
      </c>
      <c r="X310">
        <f>IF(RUB_Truth[[#This Row],[zählt]],IF(ISBLANK(RUB_Truth[[#This Row],[dochGefundenGrund]]),RUB_Truth[[#This Row],[Gefunden]],1),"")</f>
        <v>0</v>
      </c>
      <c r="Y310">
        <f>IF(AND(RUB_Truth[[#This Row],[zähltAuto]],ISBLANK(RUB_Truth[[#This Row],[zähltNichtGrund]])),1,0)</f>
        <v>1</v>
      </c>
      <c r="AB310" t="s">
        <v>8500</v>
      </c>
      <c r="AC310" t="s">
        <v>8499</v>
      </c>
    </row>
    <row r="311" spans="1:29" x14ac:dyDescent="0.25">
      <c r="A311" t="s">
        <v>3943</v>
      </c>
      <c r="B311" t="s">
        <v>2045</v>
      </c>
      <c r="C311" t="s">
        <v>2</v>
      </c>
      <c r="D311" t="s">
        <v>3944</v>
      </c>
      <c r="E311" t="s">
        <v>3945</v>
      </c>
      <c r="F311" t="s">
        <v>2</v>
      </c>
      <c r="G311" t="s">
        <v>2</v>
      </c>
      <c r="H311" t="s">
        <v>2281</v>
      </c>
      <c r="I311" t="s">
        <v>1907</v>
      </c>
      <c r="J311" t="s">
        <v>2316</v>
      </c>
      <c r="K311" t="s">
        <v>2317</v>
      </c>
      <c r="L311" s="1" t="str">
        <f>HYPERLINK(RUB_Truth[[#This Row],[URL]])</f>
        <v>https://vvz.ruhr-uni-bochum.de/campus/all/unit.asp?gguid=0xF38C7E62C8B12B43B803638377D2A6DF&amp;tguid=0x699D25992ED34B6E9889C1D506E44105&amp;lang=de</v>
      </c>
      <c r="M311" t="s">
        <v>2281</v>
      </c>
      <c r="N311" t="s">
        <v>2</v>
      </c>
      <c r="O311" t="s">
        <v>2</v>
      </c>
      <c r="P311" t="s">
        <v>3946</v>
      </c>
      <c r="Q311" t="s">
        <v>2</v>
      </c>
      <c r="R311" t="s">
        <v>3947</v>
      </c>
      <c r="S311" t="s">
        <v>2</v>
      </c>
      <c r="T311" t="b">
        <f>OR(ISNUMBER(SEARCH("Klinik",RUB_Truth[[#This Row],[Position1]])),ISNUMBER(SEARCH("arzt",RUB_Truth[[#This Row],[Position2]])),ISNUMBER(SEARCH("ärzt",RUB_Truth[[#This Row],[Position2]])))</f>
        <v>0</v>
      </c>
      <c r="U311" t="b">
        <f>OR(ISNUMBER(SEARCH("Verwaltungsange",RUB_Truth[[#This Row],[Position1]])),ISNUMBER(SEARCH("Verw.-Angestellt",RUB_Truth[[#This Row],[Position1]])))</f>
        <v>0</v>
      </c>
      <c r="V311">
        <f>IF(COUNTIF(RUB_Found[Name],RUB_Truth[[#This Row],[Name]])=0,0,1)</f>
        <v>0</v>
      </c>
      <c r="W311">
        <f>IF(OR(RUB_Truth[[#This Row],[inKlinik]],RUB_Truth[[#This Row],[Verwaltung]]),0,1)</f>
        <v>1</v>
      </c>
      <c r="X311" t="str">
        <f>IF(RUB_Truth[[#This Row],[zählt]],IF(ISBLANK(RUB_Truth[[#This Row],[dochGefundenGrund]]),RUB_Truth[[#This Row],[Gefunden]],1),"")</f>
        <v/>
      </c>
      <c r="Y311">
        <f>IF(AND(RUB_Truth[[#This Row],[zähltAuto]],ISBLANK(RUB_Truth[[#This Row],[zähltNichtGrund]])),1,0)</f>
        <v>0</v>
      </c>
      <c r="Z311" t="s">
        <v>8109</v>
      </c>
    </row>
    <row r="312" spans="1:29" x14ac:dyDescent="0.25">
      <c r="A312" t="s">
        <v>1627</v>
      </c>
      <c r="B312" t="s">
        <v>2045</v>
      </c>
      <c r="C312" t="s">
        <v>513</v>
      </c>
      <c r="D312" t="s">
        <v>3948</v>
      </c>
      <c r="E312" t="s">
        <v>3044</v>
      </c>
      <c r="F312" t="s">
        <v>2</v>
      </c>
      <c r="G312" t="s">
        <v>2</v>
      </c>
      <c r="H312" t="s">
        <v>2083</v>
      </c>
      <c r="I312" t="s">
        <v>1907</v>
      </c>
      <c r="J312" t="s">
        <v>3949</v>
      </c>
      <c r="K312" t="s">
        <v>3950</v>
      </c>
      <c r="L312" s="1" t="str">
        <f>HYPERLINK(RUB_Truth[[#This Row],[URL]])</f>
        <v>https://vvz.ruhr-uni-bochum.de/campus/all/unit.asp?gguid=0x3D175DCB78EE754D9C307CF8CC2A35C6&amp;tguid=0x699D25992ED34B6E9889C1D506E44105&amp;lang=de</v>
      </c>
      <c r="M312" t="s">
        <v>3951</v>
      </c>
      <c r="N312" t="s">
        <v>2869</v>
      </c>
      <c r="O312" t="s">
        <v>2</v>
      </c>
      <c r="P312" t="s">
        <v>3952</v>
      </c>
      <c r="Q312" t="s">
        <v>2</v>
      </c>
      <c r="R312" t="s">
        <v>2</v>
      </c>
      <c r="S312" t="s">
        <v>513</v>
      </c>
      <c r="T312" t="b">
        <f>OR(ISNUMBER(SEARCH("Klinik",RUB_Truth[[#This Row],[Position1]])),ISNUMBER(SEARCH("arzt",RUB_Truth[[#This Row],[Position2]])),ISNUMBER(SEARCH("ärzt",RUB_Truth[[#This Row],[Position2]])))</f>
        <v>1</v>
      </c>
      <c r="U312" t="b">
        <f>OR(ISNUMBER(SEARCH("Verwaltungsange",RUB_Truth[[#This Row],[Position1]])),ISNUMBER(SEARCH("Verw.-Angestellt",RUB_Truth[[#This Row],[Position1]])))</f>
        <v>0</v>
      </c>
      <c r="V312">
        <f>IF(COUNTIF(RUB_Found[Name],RUB_Truth[[#This Row],[Name]])=0,0,1)</f>
        <v>1</v>
      </c>
      <c r="W312">
        <f>IF(OR(RUB_Truth[[#This Row],[inKlinik]],RUB_Truth[[#This Row],[Verwaltung]]),0,1)</f>
        <v>0</v>
      </c>
      <c r="X312" t="str">
        <f>IF(RUB_Truth[[#This Row],[zählt]],IF(ISBLANK(RUB_Truth[[#This Row],[dochGefundenGrund]]),RUB_Truth[[#This Row],[Gefunden]],1),"")</f>
        <v/>
      </c>
      <c r="Y312">
        <f>IF(AND(RUB_Truth[[#This Row],[zähltAuto]],ISBLANK(RUB_Truth[[#This Row],[zähltNichtGrund]])),1,0)</f>
        <v>0</v>
      </c>
    </row>
    <row r="313" spans="1:29" x14ac:dyDescent="0.25">
      <c r="A313" t="s">
        <v>1642</v>
      </c>
      <c r="B313" t="s">
        <v>1903</v>
      </c>
      <c r="C313" t="s">
        <v>191</v>
      </c>
      <c r="D313" t="s">
        <v>1639</v>
      </c>
      <c r="E313" t="s">
        <v>3953</v>
      </c>
      <c r="F313" t="s">
        <v>2</v>
      </c>
      <c r="G313" t="s">
        <v>2</v>
      </c>
      <c r="H313" t="s">
        <v>1945</v>
      </c>
      <c r="I313" t="s">
        <v>1907</v>
      </c>
      <c r="J313" t="s">
        <v>3954</v>
      </c>
      <c r="K313" t="s">
        <v>3955</v>
      </c>
      <c r="L313" s="1" t="str">
        <f>HYPERLINK(RUB_Truth[[#This Row],[URL]])</f>
        <v>https://vvz.ruhr-uni-bochum.de/campus/all/unit.asp?gguid=0x7D528764DDA73D438B1AC56481E80BCF&amp;tguid=0x699D25992ED34B6E9889C1D506E44105&amp;lang=de</v>
      </c>
      <c r="M313" t="s">
        <v>1948</v>
      </c>
      <c r="N313" t="s">
        <v>3956</v>
      </c>
      <c r="O313" t="s">
        <v>3957</v>
      </c>
      <c r="P313" t="s">
        <v>3958</v>
      </c>
      <c r="Q313" t="s">
        <v>2</v>
      </c>
      <c r="R313" t="s">
        <v>3959</v>
      </c>
      <c r="S313" t="s">
        <v>191</v>
      </c>
      <c r="T313" t="b">
        <f>OR(ISNUMBER(SEARCH("Klinik",RUB_Truth[[#This Row],[Position1]])),ISNUMBER(SEARCH("arzt",RUB_Truth[[#This Row],[Position2]])),ISNUMBER(SEARCH("ärzt",RUB_Truth[[#This Row],[Position2]])))</f>
        <v>0</v>
      </c>
      <c r="U313" t="b">
        <f>OR(ISNUMBER(SEARCH("Verwaltungsange",RUB_Truth[[#This Row],[Position1]])),ISNUMBER(SEARCH("Verw.-Angestellt",RUB_Truth[[#This Row],[Position1]])))</f>
        <v>0</v>
      </c>
      <c r="V313">
        <f>IF(COUNTIF(RUB_Found[Name],RUB_Truth[[#This Row],[Name]])=0,0,1)</f>
        <v>1</v>
      </c>
      <c r="W313">
        <f>IF(OR(RUB_Truth[[#This Row],[inKlinik]],RUB_Truth[[#This Row],[Verwaltung]]),0,1)</f>
        <v>1</v>
      </c>
      <c r="X313">
        <f>IF(RUB_Truth[[#This Row],[zählt]],IF(ISBLANK(RUB_Truth[[#This Row],[dochGefundenGrund]]),RUB_Truth[[#This Row],[Gefunden]],1),"")</f>
        <v>1</v>
      </c>
      <c r="Y313">
        <f>IF(AND(RUB_Truth[[#This Row],[zähltAuto]],ISBLANK(RUB_Truth[[#This Row],[zähltNichtGrund]])),1,0)</f>
        <v>1</v>
      </c>
    </row>
    <row r="314" spans="1:29" x14ac:dyDescent="0.25">
      <c r="A314" t="s">
        <v>3960</v>
      </c>
      <c r="B314" t="s">
        <v>2045</v>
      </c>
      <c r="C314" t="s">
        <v>2</v>
      </c>
      <c r="D314" t="s">
        <v>3961</v>
      </c>
      <c r="E314" t="s">
        <v>3962</v>
      </c>
      <c r="F314" t="s">
        <v>2</v>
      </c>
      <c r="G314" t="s">
        <v>2</v>
      </c>
      <c r="H314" t="s">
        <v>2</v>
      </c>
      <c r="I314" t="s">
        <v>1907</v>
      </c>
      <c r="J314" t="s">
        <v>3963</v>
      </c>
      <c r="K314" t="s">
        <v>3964</v>
      </c>
      <c r="L314" s="1" t="str">
        <f>HYPERLINK(RUB_Truth[[#This Row],[URL]])</f>
        <v>https://vvz.ruhr-uni-bochum.de/campus/all/unit.asp?gguid=0x7B9A0D6A7B9CC54B9D37FE1EF04F0499&amp;tguid=0x699D25992ED34B6E9889C1D506E44105&amp;lang=de</v>
      </c>
      <c r="M314" t="s">
        <v>2093</v>
      </c>
      <c r="N314" t="s">
        <v>3965</v>
      </c>
      <c r="O314" t="s">
        <v>2</v>
      </c>
      <c r="P314" t="s">
        <v>3966</v>
      </c>
      <c r="Q314" t="s">
        <v>2</v>
      </c>
      <c r="R314" t="s">
        <v>3967</v>
      </c>
      <c r="S314" t="s">
        <v>2</v>
      </c>
      <c r="T314" t="b">
        <f>OR(ISNUMBER(SEARCH("Klinik",RUB_Truth[[#This Row],[Position1]])),ISNUMBER(SEARCH("arzt",RUB_Truth[[#This Row],[Position2]])),ISNUMBER(SEARCH("ärzt",RUB_Truth[[#This Row],[Position2]])))</f>
        <v>0</v>
      </c>
      <c r="U314" t="b">
        <f>OR(ISNUMBER(SEARCH("Verwaltungsange",RUB_Truth[[#This Row],[Position1]])),ISNUMBER(SEARCH("Verw.-Angestellt",RUB_Truth[[#This Row],[Position1]])))</f>
        <v>0</v>
      </c>
      <c r="V314">
        <f>IF(COUNTIF(RUB_Found[Name],RUB_Truth[[#This Row],[Name]])=0,0,1)</f>
        <v>0</v>
      </c>
      <c r="W314">
        <f>IF(OR(RUB_Truth[[#This Row],[inKlinik]],RUB_Truth[[#This Row],[Verwaltung]]),0,1)</f>
        <v>1</v>
      </c>
      <c r="X314" t="str">
        <f>IF(RUB_Truth[[#This Row],[zählt]],IF(ISBLANK(RUB_Truth[[#This Row],[dochGefundenGrund]]),RUB_Truth[[#This Row],[Gefunden]],1),"")</f>
        <v/>
      </c>
      <c r="Y314">
        <f>IF(AND(RUB_Truth[[#This Row],[zähltAuto]],ISBLANK(RUB_Truth[[#This Row],[zähltNichtGrund]])),1,0)</f>
        <v>0</v>
      </c>
      <c r="Z314" t="s">
        <v>8274</v>
      </c>
    </row>
    <row r="315" spans="1:29" x14ac:dyDescent="0.25">
      <c r="A315" t="s">
        <v>3968</v>
      </c>
      <c r="B315" t="s">
        <v>1903</v>
      </c>
      <c r="C315" t="s">
        <v>1914</v>
      </c>
      <c r="D315" t="s">
        <v>3969</v>
      </c>
      <c r="E315" t="s">
        <v>3970</v>
      </c>
      <c r="F315" t="s">
        <v>2</v>
      </c>
      <c r="G315" t="s">
        <v>2</v>
      </c>
      <c r="H315" t="s">
        <v>1982</v>
      </c>
      <c r="I315" t="s">
        <v>1907</v>
      </c>
      <c r="J315" t="s">
        <v>3971</v>
      </c>
      <c r="K315" t="s">
        <v>3972</v>
      </c>
      <c r="L315" s="1" t="str">
        <f>HYPERLINK(RUB_Truth[[#This Row],[URL]])</f>
        <v>https://vvz.ruhr-uni-bochum.de/campus/all/unit.asp?gguid=0xC61BBD064C3E97409A360F4D64A9704B&amp;tguid=0x699D25992ED34B6E9889C1D506E44105&amp;lang=de</v>
      </c>
      <c r="M315" t="s">
        <v>3973</v>
      </c>
      <c r="N315" t="s">
        <v>3974</v>
      </c>
      <c r="O315" t="s">
        <v>3975</v>
      </c>
      <c r="P315" t="s">
        <v>3976</v>
      </c>
      <c r="Q315" t="s">
        <v>2</v>
      </c>
      <c r="R315" t="s">
        <v>2</v>
      </c>
      <c r="S315" t="s">
        <v>1914</v>
      </c>
      <c r="T315" t="b">
        <f>OR(ISNUMBER(SEARCH("Klinik",RUB_Truth[[#This Row],[Position1]])),ISNUMBER(SEARCH("arzt",RUB_Truth[[#This Row],[Position2]])),ISNUMBER(SEARCH("ärzt",RUB_Truth[[#This Row],[Position2]])))</f>
        <v>1</v>
      </c>
      <c r="U315" t="b">
        <f>OR(ISNUMBER(SEARCH("Verwaltungsange",RUB_Truth[[#This Row],[Position1]])),ISNUMBER(SEARCH("Verw.-Angestellt",RUB_Truth[[#This Row],[Position1]])))</f>
        <v>0</v>
      </c>
      <c r="V315">
        <f>IF(COUNTIF(RUB_Found[Name],RUB_Truth[[#This Row],[Name]])=0,0,1)</f>
        <v>0</v>
      </c>
      <c r="W315">
        <f>IF(OR(RUB_Truth[[#This Row],[inKlinik]],RUB_Truth[[#This Row],[Verwaltung]]),0,1)</f>
        <v>0</v>
      </c>
      <c r="X315" t="str">
        <f>IF(RUB_Truth[[#This Row],[zählt]],IF(ISBLANK(RUB_Truth[[#This Row],[dochGefundenGrund]]),RUB_Truth[[#This Row],[Gefunden]],1),"")</f>
        <v/>
      </c>
      <c r="Y315">
        <f>IF(AND(RUB_Truth[[#This Row],[zähltAuto]],ISBLANK(RUB_Truth[[#This Row],[zähltNichtGrund]])),1,0)</f>
        <v>0</v>
      </c>
    </row>
    <row r="316" spans="1:29" x14ac:dyDescent="0.25">
      <c r="A316" t="s">
        <v>1692</v>
      </c>
      <c r="B316" t="s">
        <v>1903</v>
      </c>
      <c r="C316" t="s">
        <v>2</v>
      </c>
      <c r="D316" t="s">
        <v>3969</v>
      </c>
      <c r="E316" t="s">
        <v>3977</v>
      </c>
      <c r="F316" t="s">
        <v>2</v>
      </c>
      <c r="G316" t="s">
        <v>2</v>
      </c>
      <c r="H316" t="s">
        <v>1945</v>
      </c>
      <c r="I316" t="s">
        <v>1907</v>
      </c>
      <c r="J316" t="s">
        <v>3021</v>
      </c>
      <c r="K316" t="s">
        <v>3022</v>
      </c>
      <c r="L316" s="1" t="str">
        <f>HYPERLINK(RUB_Truth[[#This Row],[URL]])</f>
        <v>https://vvz.ruhr-uni-bochum.de/campus/all/unit.asp?gguid=0x860C2562207E3747BB7970DC69D7FE75&amp;tguid=0x699D25992ED34B6E9889C1D506E44105&amp;lang=de</v>
      </c>
      <c r="M316" t="s">
        <v>2093</v>
      </c>
      <c r="N316" t="s">
        <v>2</v>
      </c>
      <c r="O316" t="s">
        <v>2</v>
      </c>
      <c r="P316" t="s">
        <v>3978</v>
      </c>
      <c r="Q316" t="s">
        <v>2</v>
      </c>
      <c r="R316" t="s">
        <v>3979</v>
      </c>
      <c r="S316" t="s">
        <v>2</v>
      </c>
      <c r="T316" t="b">
        <f>OR(ISNUMBER(SEARCH("Klinik",RUB_Truth[[#This Row],[Position1]])),ISNUMBER(SEARCH("arzt",RUB_Truth[[#This Row],[Position2]])),ISNUMBER(SEARCH("ärzt",RUB_Truth[[#This Row],[Position2]])))</f>
        <v>0</v>
      </c>
      <c r="U316" t="b">
        <f>OR(ISNUMBER(SEARCH("Verwaltungsange",RUB_Truth[[#This Row],[Position1]])),ISNUMBER(SEARCH("Verw.-Angestellt",RUB_Truth[[#This Row],[Position1]])))</f>
        <v>0</v>
      </c>
      <c r="V316">
        <f>IF(COUNTIF(RUB_Found[Name],RUB_Truth[[#This Row],[Name]])=0,0,1)</f>
        <v>1</v>
      </c>
      <c r="W316">
        <f>IF(OR(RUB_Truth[[#This Row],[inKlinik]],RUB_Truth[[#This Row],[Verwaltung]]),0,1)</f>
        <v>1</v>
      </c>
      <c r="X316">
        <f>IF(RUB_Truth[[#This Row],[zählt]],IF(ISBLANK(RUB_Truth[[#This Row],[dochGefundenGrund]]),RUB_Truth[[#This Row],[Gefunden]],1),"")</f>
        <v>1</v>
      </c>
      <c r="Y316">
        <f>IF(AND(RUB_Truth[[#This Row],[zähltAuto]],ISBLANK(RUB_Truth[[#This Row],[zähltNichtGrund]])),1,0)</f>
        <v>1</v>
      </c>
    </row>
    <row r="317" spans="1:29" x14ac:dyDescent="0.25">
      <c r="A317" t="s">
        <v>3980</v>
      </c>
      <c r="B317" t="s">
        <v>1903</v>
      </c>
      <c r="C317" t="s">
        <v>0</v>
      </c>
      <c r="D317" t="s">
        <v>3969</v>
      </c>
      <c r="E317" t="s">
        <v>3981</v>
      </c>
      <c r="F317" t="s">
        <v>2</v>
      </c>
      <c r="G317" t="s">
        <v>2</v>
      </c>
      <c r="H317" t="s">
        <v>1906</v>
      </c>
      <c r="I317" t="s">
        <v>1907</v>
      </c>
      <c r="J317" t="s">
        <v>3982</v>
      </c>
      <c r="K317" t="s">
        <v>3983</v>
      </c>
      <c r="L317" s="1" t="str">
        <f>HYPERLINK(RUB_Truth[[#This Row],[URL]])</f>
        <v>https://vvz.ruhr-uni-bochum.de/campus/all/unit.asp?gguid=0xB05074636E6F9F41A2C8DC5245D7C3EC&amp;tguid=0x699D25992ED34B6E9889C1D506E44105&amp;lang=de</v>
      </c>
      <c r="M317" t="s">
        <v>3984</v>
      </c>
      <c r="N317" t="s">
        <v>3985</v>
      </c>
      <c r="O317" t="s">
        <v>2</v>
      </c>
      <c r="P317" t="s">
        <v>3986</v>
      </c>
      <c r="Q317" t="s">
        <v>2</v>
      </c>
      <c r="R317" t="s">
        <v>2</v>
      </c>
      <c r="S317" t="s">
        <v>0</v>
      </c>
      <c r="T317" t="b">
        <f>OR(ISNUMBER(SEARCH("Klinik",RUB_Truth[[#This Row],[Position1]])),ISNUMBER(SEARCH("arzt",RUB_Truth[[#This Row],[Position2]])),ISNUMBER(SEARCH("ärzt",RUB_Truth[[#This Row],[Position2]])))</f>
        <v>0</v>
      </c>
      <c r="U317" t="b">
        <f>OR(ISNUMBER(SEARCH("Verwaltungsange",RUB_Truth[[#This Row],[Position1]])),ISNUMBER(SEARCH("Verw.-Angestellt",RUB_Truth[[#This Row],[Position1]])))</f>
        <v>0</v>
      </c>
      <c r="V317">
        <f>IF(COUNTIF(RUB_Found[Name],RUB_Truth[[#This Row],[Name]])=0,0,1)</f>
        <v>0</v>
      </c>
      <c r="W317">
        <f>IF(OR(RUB_Truth[[#This Row],[inKlinik]],RUB_Truth[[#This Row],[Verwaltung]]),0,1)</f>
        <v>1</v>
      </c>
      <c r="X317" t="str">
        <f>IF(RUB_Truth[[#This Row],[zählt]],IF(ISBLANK(RUB_Truth[[#This Row],[dochGefundenGrund]]),RUB_Truth[[#This Row],[Gefunden]],1),"")</f>
        <v/>
      </c>
      <c r="Y317">
        <f>IF(AND(RUB_Truth[[#This Row],[zähltAuto]],ISBLANK(RUB_Truth[[#This Row],[zähltNichtGrund]])),1,0)</f>
        <v>0</v>
      </c>
      <c r="Z317" t="s">
        <v>8109</v>
      </c>
    </row>
    <row r="318" spans="1:29" x14ac:dyDescent="0.25">
      <c r="A318" t="s">
        <v>1699</v>
      </c>
      <c r="B318" t="s">
        <v>1903</v>
      </c>
      <c r="C318" t="s">
        <v>80</v>
      </c>
      <c r="D318" t="s">
        <v>3969</v>
      </c>
      <c r="E318" t="s">
        <v>3397</v>
      </c>
      <c r="F318" t="s">
        <v>2</v>
      </c>
      <c r="G318" t="s">
        <v>2</v>
      </c>
      <c r="H318" t="s">
        <v>2817</v>
      </c>
      <c r="I318" t="s">
        <v>1907</v>
      </c>
      <c r="J318" t="s">
        <v>2022</v>
      </c>
      <c r="K318" t="s">
        <v>2766</v>
      </c>
      <c r="L318" s="1" t="str">
        <f>HYPERLINK(RUB_Truth[[#This Row],[URL]])</f>
        <v>https://vvz.ruhr-uni-bochum.de/campus/all/unit.asp?gguid=0x69060AF59649A74C8207B462D54359F6&amp;tguid=0x699D25992ED34B6E9889C1D506E44105&amp;lang=de</v>
      </c>
      <c r="M318" t="s">
        <v>2021</v>
      </c>
      <c r="N318" t="s">
        <v>3987</v>
      </c>
      <c r="O318" t="s">
        <v>2</v>
      </c>
      <c r="P318" t="s">
        <v>3988</v>
      </c>
      <c r="Q318" t="s">
        <v>2</v>
      </c>
      <c r="R318" t="s">
        <v>3989</v>
      </c>
      <c r="S318" t="s">
        <v>80</v>
      </c>
      <c r="T318" t="b">
        <f>OR(ISNUMBER(SEARCH("Klinik",RUB_Truth[[#This Row],[Position1]])),ISNUMBER(SEARCH("arzt",RUB_Truth[[#This Row],[Position2]])),ISNUMBER(SEARCH("ärzt",RUB_Truth[[#This Row],[Position2]])))</f>
        <v>0</v>
      </c>
      <c r="U318" t="b">
        <f>OR(ISNUMBER(SEARCH("Verwaltungsange",RUB_Truth[[#This Row],[Position1]])),ISNUMBER(SEARCH("Verw.-Angestellt",RUB_Truth[[#This Row],[Position1]])))</f>
        <v>0</v>
      </c>
      <c r="V318">
        <f>IF(COUNTIF(RUB_Found[Name],RUB_Truth[[#This Row],[Name]])=0,0,1)</f>
        <v>1</v>
      </c>
      <c r="W318">
        <f>IF(OR(RUB_Truth[[#This Row],[inKlinik]],RUB_Truth[[#This Row],[Verwaltung]]),0,1)</f>
        <v>1</v>
      </c>
      <c r="X318">
        <f>IF(RUB_Truth[[#This Row],[zählt]],IF(ISBLANK(RUB_Truth[[#This Row],[dochGefundenGrund]]),RUB_Truth[[#This Row],[Gefunden]],1),"")</f>
        <v>1</v>
      </c>
      <c r="Y318">
        <f>IF(AND(RUB_Truth[[#This Row],[zähltAuto]],ISBLANK(RUB_Truth[[#This Row],[zähltNichtGrund]])),1,0)</f>
        <v>1</v>
      </c>
    </row>
    <row r="319" spans="1:29" x14ac:dyDescent="0.25">
      <c r="A319" t="s">
        <v>1702</v>
      </c>
      <c r="B319" t="s">
        <v>1903</v>
      </c>
      <c r="C319" t="s">
        <v>2019</v>
      </c>
      <c r="D319" t="s">
        <v>3969</v>
      </c>
      <c r="E319" t="s">
        <v>3990</v>
      </c>
      <c r="F319" t="s">
        <v>2</v>
      </c>
      <c r="G319" t="s">
        <v>2</v>
      </c>
      <c r="H319" t="s">
        <v>2817</v>
      </c>
      <c r="I319" t="s">
        <v>1907</v>
      </c>
      <c r="J319" t="s">
        <v>3991</v>
      </c>
      <c r="K319" t="s">
        <v>3992</v>
      </c>
      <c r="L319" s="1" t="str">
        <f>HYPERLINK(RUB_Truth[[#This Row],[URL]])</f>
        <v>https://vvz.ruhr-uni-bochum.de/campus/all/unit.asp?gguid=0x7CCACEE5E5EDB848AB7DEB419E753268&amp;tguid=0x699D25992ED34B6E9889C1D506E44105&amp;lang=de</v>
      </c>
      <c r="M319" t="s">
        <v>2</v>
      </c>
      <c r="N319" t="s">
        <v>3993</v>
      </c>
      <c r="O319" t="s">
        <v>3994</v>
      </c>
      <c r="P319" t="s">
        <v>3995</v>
      </c>
      <c r="Q319" t="s">
        <v>2</v>
      </c>
      <c r="R319" t="s">
        <v>3996</v>
      </c>
      <c r="S319" t="s">
        <v>2019</v>
      </c>
      <c r="T319" t="b">
        <f>OR(ISNUMBER(SEARCH("Klinik",RUB_Truth[[#This Row],[Position1]])),ISNUMBER(SEARCH("arzt",RUB_Truth[[#This Row],[Position2]])),ISNUMBER(SEARCH("ärzt",RUB_Truth[[#This Row],[Position2]])))</f>
        <v>0</v>
      </c>
      <c r="U319" t="b">
        <f>OR(ISNUMBER(SEARCH("Verwaltungsange",RUB_Truth[[#This Row],[Position1]])),ISNUMBER(SEARCH("Verw.-Angestellt",RUB_Truth[[#This Row],[Position1]])))</f>
        <v>0</v>
      </c>
      <c r="V319">
        <f>IF(COUNTIF(RUB_Found[Name],RUB_Truth[[#This Row],[Name]])=0,0,1)</f>
        <v>1</v>
      </c>
      <c r="W319">
        <f>IF(OR(RUB_Truth[[#This Row],[inKlinik]],RUB_Truth[[#This Row],[Verwaltung]]),0,1)</f>
        <v>1</v>
      </c>
      <c r="X319">
        <f>IF(RUB_Truth[[#This Row],[zählt]],IF(ISBLANK(RUB_Truth[[#This Row],[dochGefundenGrund]]),RUB_Truth[[#This Row],[Gefunden]],1),"")</f>
        <v>1</v>
      </c>
      <c r="Y319">
        <f>IF(AND(RUB_Truth[[#This Row],[zähltAuto]],ISBLANK(RUB_Truth[[#This Row],[zähltNichtGrund]])),1,0)</f>
        <v>1</v>
      </c>
    </row>
    <row r="320" spans="1:29" x14ac:dyDescent="0.25">
      <c r="A320" t="s">
        <v>3997</v>
      </c>
      <c r="B320" t="s">
        <v>1903</v>
      </c>
      <c r="C320" t="s">
        <v>2</v>
      </c>
      <c r="D320" t="s">
        <v>3998</v>
      </c>
      <c r="E320" t="s">
        <v>3999</v>
      </c>
      <c r="F320" t="s">
        <v>2</v>
      </c>
      <c r="G320" t="s">
        <v>2</v>
      </c>
      <c r="H320" t="s">
        <v>4000</v>
      </c>
      <c r="I320" t="s">
        <v>1956</v>
      </c>
      <c r="J320" t="s">
        <v>2022</v>
      </c>
      <c r="K320" t="s">
        <v>4001</v>
      </c>
      <c r="L320" s="1" t="str">
        <f>HYPERLINK(RUB_Truth[[#This Row],[URL]])</f>
        <v>https://vvz.ruhr-uni-bochum.de/campus/all/unit.asp?gguid=0xDC205FB26959894CA0F0226A3839127A&amp;tguid=0x699D25992ED34B6E9889C1D506E44105&amp;lang=de</v>
      </c>
      <c r="M320" t="s">
        <v>4002</v>
      </c>
      <c r="N320" t="s">
        <v>4003</v>
      </c>
      <c r="O320" t="s">
        <v>4004</v>
      </c>
      <c r="P320" t="s">
        <v>4005</v>
      </c>
      <c r="Q320" t="s">
        <v>2</v>
      </c>
      <c r="R320" t="s">
        <v>4006</v>
      </c>
      <c r="S320" t="s">
        <v>2</v>
      </c>
      <c r="T320" t="b">
        <f>OR(ISNUMBER(SEARCH("Klinik",RUB_Truth[[#This Row],[Position1]])),ISNUMBER(SEARCH("arzt",RUB_Truth[[#This Row],[Position2]])),ISNUMBER(SEARCH("ärzt",RUB_Truth[[#This Row],[Position2]])))</f>
        <v>0</v>
      </c>
      <c r="U320" t="b">
        <f>OR(ISNUMBER(SEARCH("Verwaltungsange",RUB_Truth[[#This Row],[Position1]])),ISNUMBER(SEARCH("Verw.-Angestellt",RUB_Truth[[#This Row],[Position1]])))</f>
        <v>0</v>
      </c>
      <c r="V320">
        <f>IF(COUNTIF(RUB_Found[Name],RUB_Truth[[#This Row],[Name]])=0,0,1)</f>
        <v>0</v>
      </c>
      <c r="W320">
        <f>IF(OR(RUB_Truth[[#This Row],[inKlinik]],RUB_Truth[[#This Row],[Verwaltung]]),0,1)</f>
        <v>1</v>
      </c>
      <c r="X320">
        <f>IF(RUB_Truth[[#This Row],[zählt]],IF(ISBLANK(RUB_Truth[[#This Row],[dochGefundenGrund]]),RUB_Truth[[#This Row],[Gefunden]],1),"")</f>
        <v>1</v>
      </c>
      <c r="Y320">
        <f>IF(AND(RUB_Truth[[#This Row],[zähltAuto]],ISBLANK(RUB_Truth[[#This Row],[zähltNichtGrund]])),1,0)</f>
        <v>1</v>
      </c>
      <c r="AA320" t="s">
        <v>8105</v>
      </c>
    </row>
    <row r="321" spans="1:29" x14ac:dyDescent="0.25">
      <c r="A321" t="s">
        <v>1710</v>
      </c>
      <c r="B321" t="s">
        <v>1903</v>
      </c>
      <c r="C321" t="s">
        <v>880</v>
      </c>
      <c r="D321" t="s">
        <v>4007</v>
      </c>
      <c r="E321" t="s">
        <v>4008</v>
      </c>
      <c r="F321" t="s">
        <v>2</v>
      </c>
      <c r="G321" t="s">
        <v>2</v>
      </c>
      <c r="H321" t="s">
        <v>2021</v>
      </c>
      <c r="I321" t="s">
        <v>1907</v>
      </c>
      <c r="J321" t="s">
        <v>2022</v>
      </c>
      <c r="K321" t="s">
        <v>2246</v>
      </c>
      <c r="L321" s="1" t="str">
        <f>HYPERLINK(RUB_Truth[[#This Row],[URL]])</f>
        <v>https://vvz.ruhr-uni-bochum.de/campus/all/unit.asp?gguid=0x22007A348D0A2D4F97968F0ACE83709E&amp;tguid=0x699D25992ED34B6E9889C1D506E44105&amp;lang=de</v>
      </c>
      <c r="M321" t="s">
        <v>2</v>
      </c>
      <c r="N321" t="s">
        <v>4009</v>
      </c>
      <c r="O321" t="s">
        <v>4010</v>
      </c>
      <c r="P321" t="s">
        <v>4011</v>
      </c>
      <c r="Q321" t="s">
        <v>2</v>
      </c>
      <c r="R321" t="s">
        <v>4012</v>
      </c>
      <c r="S321" t="s">
        <v>880</v>
      </c>
      <c r="T321" t="b">
        <f>OR(ISNUMBER(SEARCH("Klinik",RUB_Truth[[#This Row],[Position1]])),ISNUMBER(SEARCH("arzt",RUB_Truth[[#This Row],[Position2]])),ISNUMBER(SEARCH("ärzt",RUB_Truth[[#This Row],[Position2]])))</f>
        <v>0</v>
      </c>
      <c r="U321" t="b">
        <f>OR(ISNUMBER(SEARCH("Verwaltungsange",RUB_Truth[[#This Row],[Position1]])),ISNUMBER(SEARCH("Verw.-Angestellt",RUB_Truth[[#This Row],[Position1]])))</f>
        <v>0</v>
      </c>
      <c r="V321">
        <f>IF(COUNTIF(RUB_Found[Name],RUB_Truth[[#This Row],[Name]])=0,0,1)</f>
        <v>1</v>
      </c>
      <c r="W321">
        <f>IF(OR(RUB_Truth[[#This Row],[inKlinik]],RUB_Truth[[#This Row],[Verwaltung]]),0,1)</f>
        <v>1</v>
      </c>
      <c r="X321">
        <f>IF(RUB_Truth[[#This Row],[zählt]],IF(ISBLANK(RUB_Truth[[#This Row],[dochGefundenGrund]]),RUB_Truth[[#This Row],[Gefunden]],1),"")</f>
        <v>1</v>
      </c>
      <c r="Y321">
        <f>IF(AND(RUB_Truth[[#This Row],[zähltAuto]],ISBLANK(RUB_Truth[[#This Row],[zähltNichtGrund]])),1,0)</f>
        <v>1</v>
      </c>
    </row>
    <row r="322" spans="1:29" x14ac:dyDescent="0.25">
      <c r="A322" t="s">
        <v>4013</v>
      </c>
      <c r="B322" t="s">
        <v>1903</v>
      </c>
      <c r="C322" t="s">
        <v>286</v>
      </c>
      <c r="D322" t="s">
        <v>4007</v>
      </c>
      <c r="E322" t="s">
        <v>4014</v>
      </c>
      <c r="F322" t="s">
        <v>2</v>
      </c>
      <c r="G322" t="s">
        <v>2</v>
      </c>
      <c r="H322" t="s">
        <v>2021</v>
      </c>
      <c r="I322" t="s">
        <v>1907</v>
      </c>
      <c r="J322" t="s">
        <v>4015</v>
      </c>
      <c r="K322" t="s">
        <v>4016</v>
      </c>
      <c r="L322" s="1" t="str">
        <f>HYPERLINK(RUB_Truth[[#This Row],[URL]])</f>
        <v>https://vvz.ruhr-uni-bochum.de/campus/all/unit.asp?gguid=0x60191C9407473C47A475DB52CA236227&amp;tguid=0x699D25992ED34B6E9889C1D506E44105&amp;lang=de</v>
      </c>
      <c r="M322" t="s">
        <v>1992</v>
      </c>
      <c r="N322" t="s">
        <v>4017</v>
      </c>
      <c r="O322" t="s">
        <v>4018</v>
      </c>
      <c r="P322" t="s">
        <v>4019</v>
      </c>
      <c r="Q322" t="s">
        <v>2</v>
      </c>
      <c r="R322" t="s">
        <v>2</v>
      </c>
      <c r="S322" t="s">
        <v>286</v>
      </c>
      <c r="T322" t="b">
        <f>OR(ISNUMBER(SEARCH("Klinik",RUB_Truth[[#This Row],[Position1]])),ISNUMBER(SEARCH("arzt",RUB_Truth[[#This Row],[Position2]])),ISNUMBER(SEARCH("ärzt",RUB_Truth[[#This Row],[Position2]])))</f>
        <v>1</v>
      </c>
      <c r="U322" t="b">
        <f>OR(ISNUMBER(SEARCH("Verwaltungsange",RUB_Truth[[#This Row],[Position1]])),ISNUMBER(SEARCH("Verw.-Angestellt",RUB_Truth[[#This Row],[Position1]])))</f>
        <v>0</v>
      </c>
      <c r="V322">
        <f>IF(COUNTIF(RUB_Found[Name],RUB_Truth[[#This Row],[Name]])=0,0,1)</f>
        <v>0</v>
      </c>
      <c r="W322">
        <f>IF(OR(RUB_Truth[[#This Row],[inKlinik]],RUB_Truth[[#This Row],[Verwaltung]]),0,1)</f>
        <v>0</v>
      </c>
      <c r="X322" t="str">
        <f>IF(RUB_Truth[[#This Row],[zählt]],IF(ISBLANK(RUB_Truth[[#This Row],[dochGefundenGrund]]),RUB_Truth[[#This Row],[Gefunden]],1),"")</f>
        <v/>
      </c>
      <c r="Y322">
        <f>IF(AND(RUB_Truth[[#This Row],[zähltAuto]],ISBLANK(RUB_Truth[[#This Row],[zähltNichtGrund]])),1,0)</f>
        <v>0</v>
      </c>
    </row>
    <row r="323" spans="1:29" x14ac:dyDescent="0.25">
      <c r="A323" t="s">
        <v>4020</v>
      </c>
      <c r="B323" t="s">
        <v>1903</v>
      </c>
      <c r="C323" t="s">
        <v>2</v>
      </c>
      <c r="D323" t="s">
        <v>4021</v>
      </c>
      <c r="E323" t="s">
        <v>4022</v>
      </c>
      <c r="F323" t="s">
        <v>2</v>
      </c>
      <c r="G323" t="s">
        <v>2</v>
      </c>
      <c r="H323" t="s">
        <v>4023</v>
      </c>
      <c r="I323" t="s">
        <v>1956</v>
      </c>
      <c r="J323" t="s">
        <v>4024</v>
      </c>
      <c r="K323" t="s">
        <v>4025</v>
      </c>
      <c r="L323" s="1" t="str">
        <f>HYPERLINK(RUB_Truth[[#This Row],[URL]])</f>
        <v>https://vvz.ruhr-uni-bochum.de/campus/all/unit.asp?gguid=0xC7F8467BBF2F1045A4D68925A7725674&amp;tguid=0x699D25992ED34B6E9889C1D506E44105&amp;lang=de</v>
      </c>
      <c r="M323" t="s">
        <v>4026</v>
      </c>
      <c r="N323" t="s">
        <v>4027</v>
      </c>
      <c r="O323" t="s">
        <v>4028</v>
      </c>
      <c r="P323" t="s">
        <v>4029</v>
      </c>
      <c r="Q323" t="s">
        <v>2</v>
      </c>
      <c r="R323" t="s">
        <v>4030</v>
      </c>
      <c r="S323" t="s">
        <v>2</v>
      </c>
      <c r="T323" t="b">
        <f>OR(ISNUMBER(SEARCH("Klinik",RUB_Truth[[#This Row],[Position1]])),ISNUMBER(SEARCH("arzt",RUB_Truth[[#This Row],[Position2]])),ISNUMBER(SEARCH("ärzt",RUB_Truth[[#This Row],[Position2]])))</f>
        <v>0</v>
      </c>
      <c r="U323" t="b">
        <f>OR(ISNUMBER(SEARCH("Verwaltungsange",RUB_Truth[[#This Row],[Position1]])),ISNUMBER(SEARCH("Verw.-Angestellt",RUB_Truth[[#This Row],[Position1]])))</f>
        <v>0</v>
      </c>
      <c r="V323">
        <f>IF(COUNTIF(RUB_Found[Name],RUB_Truth[[#This Row],[Name]])=0,0,1)</f>
        <v>0</v>
      </c>
      <c r="W323">
        <f>IF(OR(RUB_Truth[[#This Row],[inKlinik]],RUB_Truth[[#This Row],[Verwaltung]]),0,1)</f>
        <v>1</v>
      </c>
      <c r="X323" t="str">
        <f>IF(RUB_Truth[[#This Row],[zählt]],IF(ISBLANK(RUB_Truth[[#This Row],[dochGefundenGrund]]),RUB_Truth[[#This Row],[Gefunden]],1),"")</f>
        <v/>
      </c>
      <c r="Y323">
        <f>IF(AND(RUB_Truth[[#This Row],[zähltAuto]],ISBLANK(RUB_Truth[[#This Row],[zähltNichtGrund]])),1,0)</f>
        <v>0</v>
      </c>
      <c r="Z323" t="s">
        <v>8270</v>
      </c>
    </row>
    <row r="324" spans="1:29" x14ac:dyDescent="0.25">
      <c r="A324" t="s">
        <v>4031</v>
      </c>
      <c r="B324" t="s">
        <v>1903</v>
      </c>
      <c r="C324" t="s">
        <v>1674</v>
      </c>
      <c r="D324" t="s">
        <v>4021</v>
      </c>
      <c r="E324" t="s">
        <v>2463</v>
      </c>
      <c r="F324" t="s">
        <v>2</v>
      </c>
      <c r="G324" t="s">
        <v>2</v>
      </c>
      <c r="H324" t="s">
        <v>1906</v>
      </c>
      <c r="I324" t="s">
        <v>1907</v>
      </c>
      <c r="J324" t="s">
        <v>3061</v>
      </c>
      <c r="K324" t="s">
        <v>3062</v>
      </c>
      <c r="L324" s="1" t="str">
        <f>HYPERLINK(RUB_Truth[[#This Row],[URL]])</f>
        <v>https://vvz.ruhr-uni-bochum.de/campus/all/unit.asp?gguid=0xC02E684E84C3E249BEFFD2CAD3F999CD&amp;tguid=0x699D25992ED34B6E9889C1D506E44105&amp;lang=de</v>
      </c>
      <c r="M324" t="s">
        <v>2</v>
      </c>
      <c r="N324" t="s">
        <v>4032</v>
      </c>
      <c r="O324" t="s">
        <v>3064</v>
      </c>
      <c r="P324" t="s">
        <v>4033</v>
      </c>
      <c r="Q324" t="s">
        <v>2</v>
      </c>
      <c r="R324" t="s">
        <v>2</v>
      </c>
      <c r="S324" t="s">
        <v>1674</v>
      </c>
      <c r="T324" t="b">
        <f>OR(ISNUMBER(SEARCH("Klinik",RUB_Truth[[#This Row],[Position1]])),ISNUMBER(SEARCH("arzt",RUB_Truth[[#This Row],[Position2]])),ISNUMBER(SEARCH("ärzt",RUB_Truth[[#This Row],[Position2]])))</f>
        <v>0</v>
      </c>
      <c r="U324" t="b">
        <f>OR(ISNUMBER(SEARCH("Verwaltungsange",RUB_Truth[[#This Row],[Position1]])),ISNUMBER(SEARCH("Verw.-Angestellt",RUB_Truth[[#This Row],[Position1]])))</f>
        <v>0</v>
      </c>
      <c r="V324">
        <f>IF(COUNTIF(RUB_Found[Name],RUB_Truth[[#This Row],[Name]])=0,0,1)</f>
        <v>0</v>
      </c>
      <c r="W324">
        <f>IF(OR(RUB_Truth[[#This Row],[inKlinik]],RUB_Truth[[#This Row],[Verwaltung]]),0,1)</f>
        <v>1</v>
      </c>
      <c r="X324">
        <f>IF(RUB_Truth[[#This Row],[zählt]],IF(ISBLANK(RUB_Truth[[#This Row],[dochGefundenGrund]]),RUB_Truth[[#This Row],[Gefunden]],1),"")</f>
        <v>0</v>
      </c>
      <c r="Y324">
        <f>IF(AND(RUB_Truth[[#This Row],[zähltAuto]],ISBLANK(RUB_Truth[[#This Row],[zähltNichtGrund]])),1,0)</f>
        <v>1</v>
      </c>
      <c r="AB324" t="s">
        <v>8409</v>
      </c>
      <c r="AC324" t="s">
        <v>8501</v>
      </c>
    </row>
    <row r="325" spans="1:29" x14ac:dyDescent="0.25">
      <c r="A325" t="s">
        <v>1719</v>
      </c>
      <c r="B325" t="s">
        <v>1903</v>
      </c>
      <c r="C325" t="s">
        <v>2</v>
      </c>
      <c r="D325" t="s">
        <v>4021</v>
      </c>
      <c r="E325" t="s">
        <v>4034</v>
      </c>
      <c r="F325" t="s">
        <v>2</v>
      </c>
      <c r="G325" t="s">
        <v>2</v>
      </c>
      <c r="H325" t="s">
        <v>1945</v>
      </c>
      <c r="I325" t="s">
        <v>1907</v>
      </c>
      <c r="J325" t="s">
        <v>4035</v>
      </c>
      <c r="K325" t="s">
        <v>4036</v>
      </c>
      <c r="L325" s="1" t="str">
        <f>HYPERLINK(RUB_Truth[[#This Row],[URL]])</f>
        <v>https://vvz.ruhr-uni-bochum.de/campus/all/unit.asp?gguid=0x31D454DB1F04404BA72625F18E3BF301&amp;tguid=0x699D25992ED34B6E9889C1D506E44105&amp;lang=de</v>
      </c>
      <c r="M325" t="s">
        <v>1906</v>
      </c>
      <c r="N325" t="s">
        <v>4037</v>
      </c>
      <c r="O325" t="s">
        <v>2</v>
      </c>
      <c r="P325" t="s">
        <v>4038</v>
      </c>
      <c r="Q325" t="s">
        <v>2</v>
      </c>
      <c r="R325" t="s">
        <v>4039</v>
      </c>
      <c r="S325" t="s">
        <v>2</v>
      </c>
      <c r="T325" t="b">
        <f>OR(ISNUMBER(SEARCH("Klinik",RUB_Truth[[#This Row],[Position1]])),ISNUMBER(SEARCH("arzt",RUB_Truth[[#This Row],[Position2]])),ISNUMBER(SEARCH("ärzt",RUB_Truth[[#This Row],[Position2]])))</f>
        <v>0</v>
      </c>
      <c r="U325" t="b">
        <f>OR(ISNUMBER(SEARCH("Verwaltungsange",RUB_Truth[[#This Row],[Position1]])),ISNUMBER(SEARCH("Verw.-Angestellt",RUB_Truth[[#This Row],[Position1]])))</f>
        <v>0</v>
      </c>
      <c r="V325">
        <f>IF(COUNTIF(RUB_Found[Name],RUB_Truth[[#This Row],[Name]])=0,0,1)</f>
        <v>1</v>
      </c>
      <c r="W325">
        <f>IF(OR(RUB_Truth[[#This Row],[inKlinik]],RUB_Truth[[#This Row],[Verwaltung]]),0,1)</f>
        <v>1</v>
      </c>
      <c r="X325">
        <f>IF(RUB_Truth[[#This Row],[zählt]],IF(ISBLANK(RUB_Truth[[#This Row],[dochGefundenGrund]]),RUB_Truth[[#This Row],[Gefunden]],1),"")</f>
        <v>1</v>
      </c>
      <c r="Y325">
        <f>IF(AND(RUB_Truth[[#This Row],[zähltAuto]],ISBLANK(RUB_Truth[[#This Row],[zähltNichtGrund]])),1,0)</f>
        <v>1</v>
      </c>
    </row>
    <row r="326" spans="1:29" x14ac:dyDescent="0.25">
      <c r="A326" t="s">
        <v>1721</v>
      </c>
      <c r="B326" t="s">
        <v>1903</v>
      </c>
      <c r="C326" t="s">
        <v>2250</v>
      </c>
      <c r="D326" t="s">
        <v>4021</v>
      </c>
      <c r="E326" t="s">
        <v>4040</v>
      </c>
      <c r="F326" t="s">
        <v>2</v>
      </c>
      <c r="G326" t="s">
        <v>2</v>
      </c>
      <c r="H326" t="s">
        <v>2</v>
      </c>
      <c r="I326" t="s">
        <v>1907</v>
      </c>
      <c r="J326" t="s">
        <v>2245</v>
      </c>
      <c r="K326" t="s">
        <v>2246</v>
      </c>
      <c r="L326" s="1" t="str">
        <f>HYPERLINK(RUB_Truth[[#This Row],[URL]])</f>
        <v>https://vvz.ruhr-uni-bochum.de/campus/all/unit.asp?gguid=0x22007A348D0A2D4F97968F0ACE83709E&amp;tguid=0x699D25992ED34B6E9889C1D506E44105&amp;lang=de</v>
      </c>
      <c r="M326" t="s">
        <v>4041</v>
      </c>
      <c r="N326" t="s">
        <v>4042</v>
      </c>
      <c r="O326" t="s">
        <v>2</v>
      </c>
      <c r="P326" t="s">
        <v>4043</v>
      </c>
      <c r="Q326" t="s">
        <v>2</v>
      </c>
      <c r="R326" t="s">
        <v>2</v>
      </c>
      <c r="S326" t="s">
        <v>2250</v>
      </c>
      <c r="T326" t="b">
        <f>OR(ISNUMBER(SEARCH("Klinik",RUB_Truth[[#This Row],[Position1]])),ISNUMBER(SEARCH("arzt",RUB_Truth[[#This Row],[Position2]])),ISNUMBER(SEARCH("ärzt",RUB_Truth[[#This Row],[Position2]])))</f>
        <v>0</v>
      </c>
      <c r="U326" t="b">
        <f>OR(ISNUMBER(SEARCH("Verwaltungsange",RUB_Truth[[#This Row],[Position1]])),ISNUMBER(SEARCH("Verw.-Angestellt",RUB_Truth[[#This Row],[Position1]])))</f>
        <v>0</v>
      </c>
      <c r="V326">
        <f>IF(COUNTIF(RUB_Found[Name],RUB_Truth[[#This Row],[Name]])=0,0,1)</f>
        <v>1</v>
      </c>
      <c r="W326">
        <f>IF(OR(RUB_Truth[[#This Row],[inKlinik]],RUB_Truth[[#This Row],[Verwaltung]]),0,1)</f>
        <v>1</v>
      </c>
      <c r="X326">
        <f>IF(RUB_Truth[[#This Row],[zählt]],IF(ISBLANK(RUB_Truth[[#This Row],[dochGefundenGrund]]),RUB_Truth[[#This Row],[Gefunden]],1),"")</f>
        <v>1</v>
      </c>
      <c r="Y326">
        <f>IF(AND(RUB_Truth[[#This Row],[zähltAuto]],ISBLANK(RUB_Truth[[#This Row],[zähltNichtGrund]])),1,0)</f>
        <v>1</v>
      </c>
    </row>
    <row r="327" spans="1:29" x14ac:dyDescent="0.25">
      <c r="A327" t="s">
        <v>1725</v>
      </c>
      <c r="B327" t="s">
        <v>1903</v>
      </c>
      <c r="C327" t="s">
        <v>2</v>
      </c>
      <c r="D327" t="s">
        <v>4021</v>
      </c>
      <c r="E327" t="s">
        <v>4044</v>
      </c>
      <c r="F327" t="s">
        <v>2</v>
      </c>
      <c r="G327" t="s">
        <v>2</v>
      </c>
      <c r="H327" t="s">
        <v>1945</v>
      </c>
      <c r="I327" t="s">
        <v>1907</v>
      </c>
      <c r="J327" t="s">
        <v>4045</v>
      </c>
      <c r="K327" t="s">
        <v>4046</v>
      </c>
      <c r="L327" s="1" t="str">
        <f>HYPERLINK(RUB_Truth[[#This Row],[URL]])</f>
        <v>https://vvz.ruhr-uni-bochum.de/campus/all/unit.asp?gguid=0xD0CA9A27683B594A88FF4B02C4AFA729&amp;tguid=0x699D25992ED34B6E9889C1D506E44105&amp;lang=de</v>
      </c>
      <c r="M327" t="s">
        <v>1906</v>
      </c>
      <c r="N327" t="s">
        <v>4047</v>
      </c>
      <c r="O327" t="s">
        <v>2</v>
      </c>
      <c r="P327" t="s">
        <v>4048</v>
      </c>
      <c r="Q327" t="s">
        <v>2</v>
      </c>
      <c r="R327" t="s">
        <v>4049</v>
      </c>
      <c r="S327" t="s">
        <v>2</v>
      </c>
      <c r="T327" t="b">
        <f>OR(ISNUMBER(SEARCH("Klinik",RUB_Truth[[#This Row],[Position1]])),ISNUMBER(SEARCH("arzt",RUB_Truth[[#This Row],[Position2]])),ISNUMBER(SEARCH("ärzt",RUB_Truth[[#This Row],[Position2]])))</f>
        <v>0</v>
      </c>
      <c r="U327" t="b">
        <f>OR(ISNUMBER(SEARCH("Verwaltungsange",RUB_Truth[[#This Row],[Position1]])),ISNUMBER(SEARCH("Verw.-Angestellt",RUB_Truth[[#This Row],[Position1]])))</f>
        <v>0</v>
      </c>
      <c r="V327">
        <f>IF(COUNTIF(RUB_Found[Name],RUB_Truth[[#This Row],[Name]])=0,0,1)</f>
        <v>1</v>
      </c>
      <c r="W327">
        <f>IF(OR(RUB_Truth[[#This Row],[inKlinik]],RUB_Truth[[#This Row],[Verwaltung]]),0,1)</f>
        <v>1</v>
      </c>
      <c r="X327">
        <f>IF(RUB_Truth[[#This Row],[zählt]],IF(ISBLANK(RUB_Truth[[#This Row],[dochGefundenGrund]]),RUB_Truth[[#This Row],[Gefunden]],1),"")</f>
        <v>1</v>
      </c>
      <c r="Y327">
        <f>IF(AND(RUB_Truth[[#This Row],[zähltAuto]],ISBLANK(RUB_Truth[[#This Row],[zähltNichtGrund]])),1,0)</f>
        <v>1</v>
      </c>
    </row>
    <row r="328" spans="1:29" x14ac:dyDescent="0.25">
      <c r="A328" t="s">
        <v>4050</v>
      </c>
      <c r="B328" t="s">
        <v>1903</v>
      </c>
      <c r="C328" t="s">
        <v>286</v>
      </c>
      <c r="D328" t="s">
        <v>4051</v>
      </c>
      <c r="E328" t="s">
        <v>4052</v>
      </c>
      <c r="F328" t="s">
        <v>2</v>
      </c>
      <c r="G328" t="s">
        <v>2</v>
      </c>
      <c r="H328" t="s">
        <v>1998</v>
      </c>
      <c r="I328" t="s">
        <v>1907</v>
      </c>
      <c r="J328" t="s">
        <v>4053</v>
      </c>
      <c r="K328" t="s">
        <v>4054</v>
      </c>
      <c r="L328" s="1" t="str">
        <f>HYPERLINK(RUB_Truth[[#This Row],[URL]])</f>
        <v>https://vvz.ruhr-uni-bochum.de/campus/all/unit.asp?gguid=0x14D0892469516B438D55539672274F81&amp;tguid=0x699D25992ED34B6E9889C1D506E44105&amp;lang=de</v>
      </c>
      <c r="M328" t="s">
        <v>2195</v>
      </c>
      <c r="N328" t="s">
        <v>4055</v>
      </c>
      <c r="O328" t="s">
        <v>4056</v>
      </c>
      <c r="P328" t="s">
        <v>4057</v>
      </c>
      <c r="Q328" t="s">
        <v>2</v>
      </c>
      <c r="R328" t="s">
        <v>2</v>
      </c>
      <c r="S328" t="s">
        <v>286</v>
      </c>
      <c r="T328" t="b">
        <f>OR(ISNUMBER(SEARCH("Klinik",RUB_Truth[[#This Row],[Position1]])),ISNUMBER(SEARCH("arzt",RUB_Truth[[#This Row],[Position2]])),ISNUMBER(SEARCH("ärzt",RUB_Truth[[#This Row],[Position2]])))</f>
        <v>1</v>
      </c>
      <c r="U328" t="b">
        <f>OR(ISNUMBER(SEARCH("Verwaltungsange",RUB_Truth[[#This Row],[Position1]])),ISNUMBER(SEARCH("Verw.-Angestellt",RUB_Truth[[#This Row],[Position1]])))</f>
        <v>0</v>
      </c>
      <c r="V328">
        <f>IF(COUNTIF(RUB_Found[Name],RUB_Truth[[#This Row],[Name]])=0,0,1)</f>
        <v>0</v>
      </c>
      <c r="W328">
        <f>IF(OR(RUB_Truth[[#This Row],[inKlinik]],RUB_Truth[[#This Row],[Verwaltung]]),0,1)</f>
        <v>0</v>
      </c>
      <c r="X328" t="str">
        <f>IF(RUB_Truth[[#This Row],[zählt]],IF(ISBLANK(RUB_Truth[[#This Row],[dochGefundenGrund]]),RUB_Truth[[#This Row],[Gefunden]],1),"")</f>
        <v/>
      </c>
      <c r="Y328">
        <f>IF(AND(RUB_Truth[[#This Row],[zähltAuto]],ISBLANK(RUB_Truth[[#This Row],[zähltNichtGrund]])),1,0)</f>
        <v>0</v>
      </c>
    </row>
    <row r="329" spans="1:29" x14ac:dyDescent="0.25">
      <c r="A329" t="s">
        <v>4058</v>
      </c>
      <c r="B329" t="s">
        <v>1903</v>
      </c>
      <c r="C329" t="s">
        <v>0</v>
      </c>
      <c r="D329" t="s">
        <v>4021</v>
      </c>
      <c r="E329" t="s">
        <v>4059</v>
      </c>
      <c r="F329" t="s">
        <v>2</v>
      </c>
      <c r="G329" t="s">
        <v>2</v>
      </c>
      <c r="H329" t="s">
        <v>1998</v>
      </c>
      <c r="I329" t="s">
        <v>1907</v>
      </c>
      <c r="J329" t="s">
        <v>4060</v>
      </c>
      <c r="K329" t="s">
        <v>4061</v>
      </c>
      <c r="L329" s="1" t="str">
        <f>HYPERLINK(RUB_Truth[[#This Row],[URL]])</f>
        <v>https://vvz.ruhr-uni-bochum.de/campus/all/unit.asp?gguid=0x101575F7D8C7434CB5EA68AE01DED09A&amp;tguid=0x699D25992ED34B6E9889C1D506E44105&amp;lang=de</v>
      </c>
      <c r="M329" t="s">
        <v>1998</v>
      </c>
      <c r="N329" t="s">
        <v>4062</v>
      </c>
      <c r="O329" t="s">
        <v>4063</v>
      </c>
      <c r="P329" t="s">
        <v>4064</v>
      </c>
      <c r="Q329" t="s">
        <v>2</v>
      </c>
      <c r="R329" t="s">
        <v>4065</v>
      </c>
      <c r="S329" t="s">
        <v>0</v>
      </c>
      <c r="T329" t="b">
        <f>OR(ISNUMBER(SEARCH("Klinik",RUB_Truth[[#This Row],[Position1]])),ISNUMBER(SEARCH("arzt",RUB_Truth[[#This Row],[Position2]])),ISNUMBER(SEARCH("ärzt",RUB_Truth[[#This Row],[Position2]])))</f>
        <v>0</v>
      </c>
      <c r="U329" t="b">
        <f>OR(ISNUMBER(SEARCH("Verwaltungsange",RUB_Truth[[#This Row],[Position1]])),ISNUMBER(SEARCH("Verw.-Angestellt",RUB_Truth[[#This Row],[Position1]])))</f>
        <v>0</v>
      </c>
      <c r="V329">
        <f>IF(COUNTIF(RUB_Found[Name],RUB_Truth[[#This Row],[Name]])=0,0,1)</f>
        <v>0</v>
      </c>
      <c r="W329">
        <f>IF(OR(RUB_Truth[[#This Row],[inKlinik]],RUB_Truth[[#This Row],[Verwaltung]]),0,1)</f>
        <v>1</v>
      </c>
      <c r="X329">
        <f>IF(RUB_Truth[[#This Row],[zählt]],IF(ISBLANK(RUB_Truth[[#This Row],[dochGefundenGrund]]),RUB_Truth[[#This Row],[Gefunden]],1),"")</f>
        <v>0</v>
      </c>
      <c r="Y329">
        <f>IF(AND(RUB_Truth[[#This Row],[zähltAuto]],ISBLANK(RUB_Truth[[#This Row],[zähltNichtGrund]])),1,0)</f>
        <v>1</v>
      </c>
      <c r="AB329" t="s">
        <v>8415</v>
      </c>
      <c r="AC329" t="s">
        <v>8502</v>
      </c>
    </row>
    <row r="330" spans="1:29" x14ac:dyDescent="0.25">
      <c r="A330" t="s">
        <v>1729</v>
      </c>
      <c r="B330" t="s">
        <v>1903</v>
      </c>
      <c r="C330" t="s">
        <v>0</v>
      </c>
      <c r="D330" t="s">
        <v>4066</v>
      </c>
      <c r="E330" t="s">
        <v>4067</v>
      </c>
      <c r="F330" t="s">
        <v>2</v>
      </c>
      <c r="G330" t="s">
        <v>2</v>
      </c>
      <c r="H330" t="s">
        <v>1906</v>
      </c>
      <c r="I330" t="s">
        <v>1907</v>
      </c>
      <c r="J330" t="s">
        <v>2022</v>
      </c>
      <c r="K330" t="s">
        <v>4068</v>
      </c>
      <c r="L330" s="1" t="str">
        <f>HYPERLINK(RUB_Truth[[#This Row],[URL]])</f>
        <v>https://vvz.ruhr-uni-bochum.de/campus/all/unit.asp?gguid=0xB65F56FCB4C5904988951FDDB9897857&amp;tguid=0x699D25992ED34B6E9889C1D506E44105&amp;lang=de</v>
      </c>
      <c r="M330" t="s">
        <v>2772</v>
      </c>
      <c r="N330" t="s">
        <v>4069</v>
      </c>
      <c r="O330" t="s">
        <v>2903</v>
      </c>
      <c r="P330" t="s">
        <v>4070</v>
      </c>
      <c r="Q330" t="s">
        <v>2</v>
      </c>
      <c r="R330" t="s">
        <v>4071</v>
      </c>
      <c r="S330" t="s">
        <v>0</v>
      </c>
      <c r="T330" t="b">
        <f>OR(ISNUMBER(SEARCH("Klinik",RUB_Truth[[#This Row],[Position1]])),ISNUMBER(SEARCH("arzt",RUB_Truth[[#This Row],[Position2]])),ISNUMBER(SEARCH("ärzt",RUB_Truth[[#This Row],[Position2]])))</f>
        <v>0</v>
      </c>
      <c r="U330" t="b">
        <f>OR(ISNUMBER(SEARCH("Verwaltungsange",RUB_Truth[[#This Row],[Position1]])),ISNUMBER(SEARCH("Verw.-Angestellt",RUB_Truth[[#This Row],[Position1]])))</f>
        <v>0</v>
      </c>
      <c r="V330">
        <f>IF(COUNTIF(RUB_Found[Name],RUB_Truth[[#This Row],[Name]])=0,0,1)</f>
        <v>1</v>
      </c>
      <c r="W330">
        <f>IF(OR(RUB_Truth[[#This Row],[inKlinik]],RUB_Truth[[#This Row],[Verwaltung]]),0,1)</f>
        <v>1</v>
      </c>
      <c r="X330">
        <f>IF(RUB_Truth[[#This Row],[zählt]],IF(ISBLANK(RUB_Truth[[#This Row],[dochGefundenGrund]]),RUB_Truth[[#This Row],[Gefunden]],1),"")</f>
        <v>1</v>
      </c>
      <c r="Y330">
        <f>IF(AND(RUB_Truth[[#This Row],[zähltAuto]],ISBLANK(RUB_Truth[[#This Row],[zähltNichtGrund]])),1,0)</f>
        <v>1</v>
      </c>
    </row>
    <row r="331" spans="1:29" x14ac:dyDescent="0.25">
      <c r="A331" t="s">
        <v>4072</v>
      </c>
      <c r="B331" t="s">
        <v>1903</v>
      </c>
      <c r="C331" t="s">
        <v>880</v>
      </c>
      <c r="D331" t="s">
        <v>4066</v>
      </c>
      <c r="E331" t="s">
        <v>4073</v>
      </c>
      <c r="F331" t="s">
        <v>2</v>
      </c>
      <c r="G331" t="s">
        <v>2</v>
      </c>
      <c r="H331" t="s">
        <v>4074</v>
      </c>
      <c r="I331" t="s">
        <v>1907</v>
      </c>
      <c r="J331" t="s">
        <v>2245</v>
      </c>
      <c r="K331" t="s">
        <v>2246</v>
      </c>
      <c r="L331" s="1" t="str">
        <f>HYPERLINK(RUB_Truth[[#This Row],[URL]])</f>
        <v>https://vvz.ruhr-uni-bochum.de/campus/all/unit.asp?gguid=0x22007A348D0A2D4F97968F0ACE83709E&amp;tguid=0x699D25992ED34B6E9889C1D506E44105&amp;lang=de</v>
      </c>
      <c r="M331" t="s">
        <v>4074</v>
      </c>
      <c r="N331" t="s">
        <v>2</v>
      </c>
      <c r="O331" t="s">
        <v>2</v>
      </c>
      <c r="P331" t="s">
        <v>4075</v>
      </c>
      <c r="Q331" t="s">
        <v>2</v>
      </c>
      <c r="R331" t="s">
        <v>2</v>
      </c>
      <c r="S331" t="s">
        <v>880</v>
      </c>
      <c r="T331" t="b">
        <f>OR(ISNUMBER(SEARCH("Klinik",RUB_Truth[[#This Row],[Position1]])),ISNUMBER(SEARCH("arzt",RUB_Truth[[#This Row],[Position2]])),ISNUMBER(SEARCH("ärzt",RUB_Truth[[#This Row],[Position2]])))</f>
        <v>0</v>
      </c>
      <c r="U331" t="b">
        <f>OR(ISNUMBER(SEARCH("Verwaltungsange",RUB_Truth[[#This Row],[Position1]])),ISNUMBER(SEARCH("Verw.-Angestellt",RUB_Truth[[#This Row],[Position1]])))</f>
        <v>0</v>
      </c>
      <c r="V331">
        <f>IF(COUNTIF(RUB_Found[Name],RUB_Truth[[#This Row],[Name]])=0,0,1)</f>
        <v>0</v>
      </c>
      <c r="W331">
        <f>IF(OR(RUB_Truth[[#This Row],[inKlinik]],RUB_Truth[[#This Row],[Verwaltung]]),0,1)</f>
        <v>1</v>
      </c>
      <c r="X331">
        <f>IF(RUB_Truth[[#This Row],[zählt]],IF(ISBLANK(RUB_Truth[[#This Row],[dochGefundenGrund]]),RUB_Truth[[#This Row],[Gefunden]],1),"")</f>
        <v>0</v>
      </c>
      <c r="Y331">
        <f>IF(AND(RUB_Truth[[#This Row],[zähltAuto]],ISBLANK(RUB_Truth[[#This Row],[zähltNichtGrund]])),1,0)</f>
        <v>1</v>
      </c>
      <c r="AB331" t="s">
        <v>8503</v>
      </c>
      <c r="AC331" t="s">
        <v>8504</v>
      </c>
    </row>
    <row r="332" spans="1:29" x14ac:dyDescent="0.25">
      <c r="A332" t="s">
        <v>1732</v>
      </c>
      <c r="B332" t="s">
        <v>1903</v>
      </c>
      <c r="C332" t="s">
        <v>1914</v>
      </c>
      <c r="D332" t="s">
        <v>4076</v>
      </c>
      <c r="E332" t="s">
        <v>4077</v>
      </c>
      <c r="F332" t="s">
        <v>2</v>
      </c>
      <c r="G332" t="s">
        <v>2</v>
      </c>
      <c r="H332" t="s">
        <v>4078</v>
      </c>
      <c r="I332" t="s">
        <v>1907</v>
      </c>
      <c r="J332" t="s">
        <v>2022</v>
      </c>
      <c r="K332" t="s">
        <v>2962</v>
      </c>
      <c r="L332" s="1" t="str">
        <f>HYPERLINK(RUB_Truth[[#This Row],[URL]])</f>
        <v>https://vvz.ruhr-uni-bochum.de/campus/all/unit.asp?gguid=0xB46706394F5CB14AB67DD1EB5B30DF44&amp;tguid=0x699D25992ED34B6E9889C1D506E44105&amp;lang=de</v>
      </c>
      <c r="M332" t="s">
        <v>4079</v>
      </c>
      <c r="N332" t="s">
        <v>4080</v>
      </c>
      <c r="O332" t="s">
        <v>4081</v>
      </c>
      <c r="P332" t="s">
        <v>1733</v>
      </c>
      <c r="Q332" t="s">
        <v>2054</v>
      </c>
      <c r="R332" t="s">
        <v>4082</v>
      </c>
      <c r="S332" t="s">
        <v>1914</v>
      </c>
      <c r="T332" t="b">
        <f>OR(ISNUMBER(SEARCH("Klinik",RUB_Truth[[#This Row],[Position1]])),ISNUMBER(SEARCH("arzt",RUB_Truth[[#This Row],[Position2]])),ISNUMBER(SEARCH("ärzt",RUB_Truth[[#This Row],[Position2]])))</f>
        <v>0</v>
      </c>
      <c r="U332" t="b">
        <f>OR(ISNUMBER(SEARCH("Verwaltungsange",RUB_Truth[[#This Row],[Position1]])),ISNUMBER(SEARCH("Verw.-Angestellt",RUB_Truth[[#This Row],[Position1]])))</f>
        <v>0</v>
      </c>
      <c r="V332">
        <f>IF(COUNTIF(RUB_Found[Name],RUB_Truth[[#This Row],[Name]])=0,0,1)</f>
        <v>1</v>
      </c>
      <c r="W332">
        <f>IF(OR(RUB_Truth[[#This Row],[inKlinik]],RUB_Truth[[#This Row],[Verwaltung]]),0,1)</f>
        <v>1</v>
      </c>
      <c r="X332">
        <f>IF(RUB_Truth[[#This Row],[zählt]],IF(ISBLANK(RUB_Truth[[#This Row],[dochGefundenGrund]]),RUB_Truth[[#This Row],[Gefunden]],1),"")</f>
        <v>1</v>
      </c>
      <c r="Y332">
        <f>IF(AND(RUB_Truth[[#This Row],[zähltAuto]],ISBLANK(RUB_Truth[[#This Row],[zähltNichtGrund]])),1,0)</f>
        <v>1</v>
      </c>
    </row>
    <row r="333" spans="1:29" x14ac:dyDescent="0.25">
      <c r="A333" t="s">
        <v>1758</v>
      </c>
      <c r="B333" t="s">
        <v>2045</v>
      </c>
      <c r="C333" t="s">
        <v>80</v>
      </c>
      <c r="D333" t="s">
        <v>4083</v>
      </c>
      <c r="E333" t="s">
        <v>4084</v>
      </c>
      <c r="F333" t="s">
        <v>2</v>
      </c>
      <c r="G333" t="s">
        <v>2</v>
      </c>
      <c r="H333" t="s">
        <v>2049</v>
      </c>
      <c r="I333" t="s">
        <v>1907</v>
      </c>
      <c r="J333" t="s">
        <v>4085</v>
      </c>
      <c r="K333" t="s">
        <v>4086</v>
      </c>
      <c r="L333" s="1" t="str">
        <f>HYPERLINK(RUB_Truth[[#This Row],[URL]])</f>
        <v>https://vvz.ruhr-uni-bochum.de/campus/all/unit.asp?gguid=0xF9D71B7D93354CE5B367E8A3A3096EDB&amp;tguid=0x699D25992ED34B6E9889C1D506E44105&amp;lang=de</v>
      </c>
      <c r="M333" t="s">
        <v>2049</v>
      </c>
      <c r="N333" t="s">
        <v>4087</v>
      </c>
      <c r="O333" t="s">
        <v>2</v>
      </c>
      <c r="P333" t="s">
        <v>4088</v>
      </c>
      <c r="Q333" t="s">
        <v>2</v>
      </c>
      <c r="R333" t="s">
        <v>4089</v>
      </c>
      <c r="S333" t="s">
        <v>80</v>
      </c>
      <c r="T333" t="b">
        <f>OR(ISNUMBER(SEARCH("Klinik",RUB_Truth[[#This Row],[Position1]])),ISNUMBER(SEARCH("arzt",RUB_Truth[[#This Row],[Position2]])),ISNUMBER(SEARCH("ärzt",RUB_Truth[[#This Row],[Position2]])))</f>
        <v>0</v>
      </c>
      <c r="U333" t="b">
        <f>OR(ISNUMBER(SEARCH("Verwaltungsange",RUB_Truth[[#This Row],[Position1]])),ISNUMBER(SEARCH("Verw.-Angestellt",RUB_Truth[[#This Row],[Position1]])))</f>
        <v>0</v>
      </c>
      <c r="V333">
        <f>IF(COUNTIF(RUB_Found[Name],RUB_Truth[[#This Row],[Name]])=0,0,1)</f>
        <v>1</v>
      </c>
      <c r="W333">
        <f>IF(OR(RUB_Truth[[#This Row],[inKlinik]],RUB_Truth[[#This Row],[Verwaltung]]),0,1)</f>
        <v>1</v>
      </c>
      <c r="X333">
        <f>IF(RUB_Truth[[#This Row],[zählt]],IF(ISBLANK(RUB_Truth[[#This Row],[dochGefundenGrund]]),RUB_Truth[[#This Row],[Gefunden]],1),"")</f>
        <v>1</v>
      </c>
      <c r="Y333">
        <f>IF(AND(RUB_Truth[[#This Row],[zähltAuto]],ISBLANK(RUB_Truth[[#This Row],[zähltNichtGrund]])),1,0)</f>
        <v>1</v>
      </c>
    </row>
    <row r="334" spans="1:29" x14ac:dyDescent="0.25">
      <c r="A334" t="s">
        <v>1760</v>
      </c>
      <c r="B334" t="s">
        <v>2045</v>
      </c>
      <c r="C334" t="s">
        <v>2</v>
      </c>
      <c r="D334" t="s">
        <v>4083</v>
      </c>
      <c r="E334" t="s">
        <v>4090</v>
      </c>
      <c r="F334" t="s">
        <v>2</v>
      </c>
      <c r="G334" t="s">
        <v>2</v>
      </c>
      <c r="H334" t="s">
        <v>2133</v>
      </c>
      <c r="I334" t="s">
        <v>1907</v>
      </c>
      <c r="J334" t="s">
        <v>4091</v>
      </c>
      <c r="K334" t="s">
        <v>4092</v>
      </c>
      <c r="L334" s="1" t="str">
        <f>HYPERLINK(RUB_Truth[[#This Row],[URL]])</f>
        <v>https://vvz.ruhr-uni-bochum.de/campus/all/unit.asp?gguid=0xBAEA3CE27201574AA3244E9A62AE4ABA&amp;tguid=0x699D25992ED34B6E9889C1D506E44105&amp;lang=de</v>
      </c>
      <c r="M334" t="s">
        <v>2513</v>
      </c>
      <c r="N334" t="s">
        <v>4093</v>
      </c>
      <c r="O334" t="s">
        <v>2</v>
      </c>
      <c r="P334" t="s">
        <v>1761</v>
      </c>
      <c r="Q334" t="s">
        <v>2</v>
      </c>
      <c r="R334" t="s">
        <v>4094</v>
      </c>
      <c r="S334" t="s">
        <v>2</v>
      </c>
      <c r="T334" t="b">
        <f>OR(ISNUMBER(SEARCH("Klinik",RUB_Truth[[#This Row],[Position1]])),ISNUMBER(SEARCH("arzt",RUB_Truth[[#This Row],[Position2]])),ISNUMBER(SEARCH("ärzt",RUB_Truth[[#This Row],[Position2]])))</f>
        <v>0</v>
      </c>
      <c r="U334" t="b">
        <f>OR(ISNUMBER(SEARCH("Verwaltungsange",RUB_Truth[[#This Row],[Position1]])),ISNUMBER(SEARCH("Verw.-Angestellt",RUB_Truth[[#This Row],[Position1]])))</f>
        <v>0</v>
      </c>
      <c r="V334">
        <f>IF(COUNTIF(RUB_Found[Name],RUB_Truth[[#This Row],[Name]])=0,0,1)</f>
        <v>1</v>
      </c>
      <c r="W334">
        <f>IF(OR(RUB_Truth[[#This Row],[inKlinik]],RUB_Truth[[#This Row],[Verwaltung]]),0,1)</f>
        <v>1</v>
      </c>
      <c r="X334">
        <f>IF(RUB_Truth[[#This Row],[zählt]],IF(ISBLANK(RUB_Truth[[#This Row],[dochGefundenGrund]]),RUB_Truth[[#This Row],[Gefunden]],1),"")</f>
        <v>1</v>
      </c>
      <c r="Y334">
        <f>IF(AND(RUB_Truth[[#This Row],[zähltAuto]],ISBLANK(RUB_Truth[[#This Row],[zähltNichtGrund]])),1,0)</f>
        <v>1</v>
      </c>
    </row>
    <row r="335" spans="1:29" x14ac:dyDescent="0.25">
      <c r="A335" t="s">
        <v>4095</v>
      </c>
      <c r="B335" t="s">
        <v>1903</v>
      </c>
      <c r="C335" t="s">
        <v>513</v>
      </c>
      <c r="D335" t="s">
        <v>4096</v>
      </c>
      <c r="E335" t="s">
        <v>4097</v>
      </c>
      <c r="F335" t="s">
        <v>2</v>
      </c>
      <c r="G335" t="s">
        <v>2</v>
      </c>
      <c r="H335" t="s">
        <v>1982</v>
      </c>
      <c r="I335" t="s">
        <v>1907</v>
      </c>
      <c r="J335" t="s">
        <v>4098</v>
      </c>
      <c r="K335" t="s">
        <v>4099</v>
      </c>
      <c r="L335" s="1" t="str">
        <f>HYPERLINK(RUB_Truth[[#This Row],[URL]])</f>
        <v>https://vvz.ruhr-uni-bochum.de/campus/all/unit.asp?gguid=0x756AF44472544E4BA9FF3962DF28A5C3&amp;tguid=0x699D25992ED34B6E9889C1D506E44105&amp;lang=de</v>
      </c>
      <c r="M335" t="s">
        <v>2143</v>
      </c>
      <c r="N335" t="s">
        <v>4100</v>
      </c>
      <c r="O335" t="s">
        <v>2</v>
      </c>
      <c r="P335" t="s">
        <v>4101</v>
      </c>
      <c r="Q335" t="s">
        <v>2</v>
      </c>
      <c r="R335" t="s">
        <v>2</v>
      </c>
      <c r="S335" t="s">
        <v>513</v>
      </c>
      <c r="T335" t="b">
        <f>OR(ISNUMBER(SEARCH("Klinik",RUB_Truth[[#This Row],[Position1]])),ISNUMBER(SEARCH("arzt",RUB_Truth[[#This Row],[Position2]])),ISNUMBER(SEARCH("ärzt",RUB_Truth[[#This Row],[Position2]])))</f>
        <v>1</v>
      </c>
      <c r="U335" t="b">
        <f>OR(ISNUMBER(SEARCH("Verwaltungsange",RUB_Truth[[#This Row],[Position1]])),ISNUMBER(SEARCH("Verw.-Angestellt",RUB_Truth[[#This Row],[Position1]])))</f>
        <v>0</v>
      </c>
      <c r="V335">
        <f>IF(COUNTIF(RUB_Found[Name],RUB_Truth[[#This Row],[Name]])=0,0,1)</f>
        <v>0</v>
      </c>
      <c r="W335">
        <f>IF(OR(RUB_Truth[[#This Row],[inKlinik]],RUB_Truth[[#This Row],[Verwaltung]]),0,1)</f>
        <v>0</v>
      </c>
      <c r="X335" t="str">
        <f>IF(RUB_Truth[[#This Row],[zählt]],IF(ISBLANK(RUB_Truth[[#This Row],[dochGefundenGrund]]),RUB_Truth[[#This Row],[Gefunden]],1),"")</f>
        <v/>
      </c>
      <c r="Y335">
        <f>IF(AND(RUB_Truth[[#This Row],[zähltAuto]],ISBLANK(RUB_Truth[[#This Row],[zähltNichtGrund]])),1,0)</f>
        <v>0</v>
      </c>
    </row>
    <row r="336" spans="1:29" x14ac:dyDescent="0.25">
      <c r="A336" t="s">
        <v>4102</v>
      </c>
      <c r="B336" t="s">
        <v>2045</v>
      </c>
      <c r="C336" t="s">
        <v>0</v>
      </c>
      <c r="D336" t="s">
        <v>4103</v>
      </c>
      <c r="E336" t="s">
        <v>4104</v>
      </c>
      <c r="F336" t="s">
        <v>2</v>
      </c>
      <c r="G336" t="s">
        <v>2</v>
      </c>
      <c r="H336" t="s">
        <v>2133</v>
      </c>
      <c r="I336" t="s">
        <v>1956</v>
      </c>
      <c r="J336" t="s">
        <v>4105</v>
      </c>
      <c r="K336" t="s">
        <v>4106</v>
      </c>
      <c r="L336" s="1" t="str">
        <f>HYPERLINK(RUB_Truth[[#This Row],[URL]])</f>
        <v>https://vvz.ruhr-uni-bochum.de/campus/all/unit.asp?gguid=0x55238D80166A5D4481D0D980B0062E1B&amp;tguid=0x699D25992ED34B6E9889C1D506E44105&amp;lang=de</v>
      </c>
      <c r="M336" t="s">
        <v>2</v>
      </c>
      <c r="N336" t="s">
        <v>4107</v>
      </c>
      <c r="O336" t="s">
        <v>2</v>
      </c>
      <c r="P336" t="s">
        <v>4108</v>
      </c>
      <c r="Q336" t="s">
        <v>2</v>
      </c>
      <c r="R336" t="s">
        <v>4109</v>
      </c>
      <c r="S336" t="s">
        <v>0</v>
      </c>
      <c r="T336" t="b">
        <f>OR(ISNUMBER(SEARCH("Klinik",RUB_Truth[[#This Row],[Position1]])),ISNUMBER(SEARCH("arzt",RUB_Truth[[#This Row],[Position2]])),ISNUMBER(SEARCH("ärzt",RUB_Truth[[#This Row],[Position2]])))</f>
        <v>0</v>
      </c>
      <c r="U336" t="b">
        <f>OR(ISNUMBER(SEARCH("Verwaltungsange",RUB_Truth[[#This Row],[Position1]])),ISNUMBER(SEARCH("Verw.-Angestellt",RUB_Truth[[#This Row],[Position1]])))</f>
        <v>0</v>
      </c>
      <c r="V336">
        <f>IF(COUNTIF(RUB_Found[Name],RUB_Truth[[#This Row],[Name]])=0,0,1)</f>
        <v>0</v>
      </c>
      <c r="W336">
        <f>IF(OR(RUB_Truth[[#This Row],[inKlinik]],RUB_Truth[[#This Row],[Verwaltung]]),0,1)</f>
        <v>1</v>
      </c>
      <c r="X336" t="str">
        <f>IF(RUB_Truth[[#This Row],[zählt]],IF(ISBLANK(RUB_Truth[[#This Row],[dochGefundenGrund]]),RUB_Truth[[#This Row],[Gefunden]],1),"")</f>
        <v/>
      </c>
      <c r="Y336">
        <f>IF(AND(RUB_Truth[[#This Row],[zähltAuto]],ISBLANK(RUB_Truth[[#This Row],[zähltNichtGrund]])),1,0)</f>
        <v>0</v>
      </c>
      <c r="Z336" t="s">
        <v>8274</v>
      </c>
    </row>
    <row r="337" spans="1:29" x14ac:dyDescent="0.25">
      <c r="A337" t="s">
        <v>4110</v>
      </c>
      <c r="B337" t="s">
        <v>1903</v>
      </c>
      <c r="C337" t="s">
        <v>4111</v>
      </c>
      <c r="D337" t="s">
        <v>4112</v>
      </c>
      <c r="E337" t="s">
        <v>4113</v>
      </c>
      <c r="F337" t="s">
        <v>2</v>
      </c>
      <c r="G337" t="s">
        <v>2</v>
      </c>
      <c r="H337" t="s">
        <v>2</v>
      </c>
      <c r="I337" t="s">
        <v>1907</v>
      </c>
      <c r="J337" t="s">
        <v>3703</v>
      </c>
      <c r="K337" t="s">
        <v>3704</v>
      </c>
      <c r="L337" s="1" t="str">
        <f>HYPERLINK(RUB_Truth[[#This Row],[URL]])</f>
        <v>https://vvz.ruhr-uni-bochum.de/campus/all/unit.asp?gguid=0x0E2AC2E759ABF14F9A2111F91513CC9B&amp;tguid=0x699D25992ED34B6E9889C1D506E44105&amp;lang=de</v>
      </c>
      <c r="M337" t="s">
        <v>1906</v>
      </c>
      <c r="N337" t="s">
        <v>3705</v>
      </c>
      <c r="O337" t="s">
        <v>4114</v>
      </c>
      <c r="P337" t="s">
        <v>4115</v>
      </c>
      <c r="Q337" t="s">
        <v>2</v>
      </c>
      <c r="R337" t="s">
        <v>4116</v>
      </c>
      <c r="S337" t="s">
        <v>2</v>
      </c>
      <c r="T337" t="b">
        <f>OR(ISNUMBER(SEARCH("Klinik",RUB_Truth[[#This Row],[Position1]])),ISNUMBER(SEARCH("arzt",RUB_Truth[[#This Row],[Position2]])),ISNUMBER(SEARCH("ärzt",RUB_Truth[[#This Row],[Position2]])))</f>
        <v>0</v>
      </c>
      <c r="U337" t="b">
        <f>OR(ISNUMBER(SEARCH("Verwaltungsange",RUB_Truth[[#This Row],[Position1]])),ISNUMBER(SEARCH("Verw.-Angestellt",RUB_Truth[[#This Row],[Position1]])))</f>
        <v>0</v>
      </c>
      <c r="V337">
        <f>IF(COUNTIF(RUB_Found[Name],RUB_Truth[[#This Row],[Name]])=0,0,1)</f>
        <v>0</v>
      </c>
      <c r="W337">
        <f>IF(OR(RUB_Truth[[#This Row],[inKlinik]],RUB_Truth[[#This Row],[Verwaltung]]),0,1)</f>
        <v>1</v>
      </c>
      <c r="X337" t="str">
        <f>IF(RUB_Truth[[#This Row],[zählt]],IF(ISBLANK(RUB_Truth[[#This Row],[dochGefundenGrund]]),RUB_Truth[[#This Row],[Gefunden]],1),"")</f>
        <v/>
      </c>
      <c r="Y337">
        <f>IF(AND(RUB_Truth[[#This Row],[zähltAuto]],ISBLANK(RUB_Truth[[#This Row],[zähltNichtGrund]])),1,0)</f>
        <v>0</v>
      </c>
      <c r="Z337" t="s">
        <v>8274</v>
      </c>
    </row>
    <row r="338" spans="1:29" x14ac:dyDescent="0.25">
      <c r="A338" t="s">
        <v>1771</v>
      </c>
      <c r="B338" t="s">
        <v>2045</v>
      </c>
      <c r="C338" t="s">
        <v>0</v>
      </c>
      <c r="D338" t="s">
        <v>4117</v>
      </c>
      <c r="E338" t="s">
        <v>4118</v>
      </c>
      <c r="F338" t="s">
        <v>2</v>
      </c>
      <c r="G338" t="s">
        <v>2</v>
      </c>
      <c r="H338" t="s">
        <v>2281</v>
      </c>
      <c r="I338" t="s">
        <v>1907</v>
      </c>
      <c r="J338" t="s">
        <v>2040</v>
      </c>
      <c r="K338" t="s">
        <v>2041</v>
      </c>
      <c r="L338" s="1" t="str">
        <f>HYPERLINK(RUB_Truth[[#This Row],[URL]])</f>
        <v>https://vvz.ruhr-uni-bochum.de/campus/all/unit.asp?gguid=0xBAFF298F48AB9243B514CE431CBB7FEF&amp;tguid=0x699D25992ED34B6E9889C1D506E44105&amp;lang=de</v>
      </c>
      <c r="M338" t="s">
        <v>2281</v>
      </c>
      <c r="N338" t="s">
        <v>2553</v>
      </c>
      <c r="O338" t="s">
        <v>2</v>
      </c>
      <c r="P338" t="s">
        <v>4119</v>
      </c>
      <c r="Q338" t="s">
        <v>2</v>
      </c>
      <c r="R338" t="s">
        <v>2555</v>
      </c>
      <c r="S338" t="s">
        <v>0</v>
      </c>
      <c r="T338" t="b">
        <f>OR(ISNUMBER(SEARCH("Klinik",RUB_Truth[[#This Row],[Position1]])),ISNUMBER(SEARCH("arzt",RUB_Truth[[#This Row],[Position2]])),ISNUMBER(SEARCH("ärzt",RUB_Truth[[#This Row],[Position2]])))</f>
        <v>0</v>
      </c>
      <c r="U338" t="b">
        <f>OR(ISNUMBER(SEARCH("Verwaltungsange",RUB_Truth[[#This Row],[Position1]])),ISNUMBER(SEARCH("Verw.-Angestellt",RUB_Truth[[#This Row],[Position1]])))</f>
        <v>0</v>
      </c>
      <c r="V338">
        <f>IF(COUNTIF(RUB_Found[Name],RUB_Truth[[#This Row],[Name]])=0,0,1)</f>
        <v>1</v>
      </c>
      <c r="W338">
        <f>IF(OR(RUB_Truth[[#This Row],[inKlinik]],RUB_Truth[[#This Row],[Verwaltung]]),0,1)</f>
        <v>1</v>
      </c>
      <c r="X338">
        <f>IF(RUB_Truth[[#This Row],[zählt]],IF(ISBLANK(RUB_Truth[[#This Row],[dochGefundenGrund]]),RUB_Truth[[#This Row],[Gefunden]],1),"")</f>
        <v>1</v>
      </c>
      <c r="Y338">
        <f>IF(AND(RUB_Truth[[#This Row],[zähltAuto]],ISBLANK(RUB_Truth[[#This Row],[zähltNichtGrund]])),1,0)</f>
        <v>1</v>
      </c>
    </row>
    <row r="339" spans="1:29" x14ac:dyDescent="0.25">
      <c r="A339" t="s">
        <v>1773</v>
      </c>
      <c r="B339" t="s">
        <v>2045</v>
      </c>
      <c r="C339" t="s">
        <v>0</v>
      </c>
      <c r="D339" t="s">
        <v>4120</v>
      </c>
      <c r="E339" t="s">
        <v>4121</v>
      </c>
      <c r="F339" t="s">
        <v>2</v>
      </c>
      <c r="G339" t="s">
        <v>2</v>
      </c>
      <c r="H339" t="s">
        <v>2281</v>
      </c>
      <c r="I339" t="s">
        <v>1907</v>
      </c>
      <c r="J339" t="s">
        <v>2013</v>
      </c>
      <c r="K339" t="s">
        <v>2014</v>
      </c>
      <c r="L339" s="1" t="str">
        <f>HYPERLINK(RUB_Truth[[#This Row],[URL]])</f>
        <v>https://vvz.ruhr-uni-bochum.de/campus/all/unit.asp?gguid=0x3B88BB852AEAC248A9CFCB18C57A72F1&amp;tguid=0x699D25992ED34B6E9889C1D506E44105&amp;lang=de</v>
      </c>
      <c r="M339" t="s">
        <v>2281</v>
      </c>
      <c r="N339" t="s">
        <v>4122</v>
      </c>
      <c r="O339" t="s">
        <v>2</v>
      </c>
      <c r="P339" t="s">
        <v>1774</v>
      </c>
      <c r="Q339" t="s">
        <v>2</v>
      </c>
      <c r="R339" t="s">
        <v>2018</v>
      </c>
      <c r="S339" t="s">
        <v>0</v>
      </c>
      <c r="T339" t="b">
        <f>OR(ISNUMBER(SEARCH("Klinik",RUB_Truth[[#This Row],[Position1]])),ISNUMBER(SEARCH("arzt",RUB_Truth[[#This Row],[Position2]])),ISNUMBER(SEARCH("ärzt",RUB_Truth[[#This Row],[Position2]])))</f>
        <v>0</v>
      </c>
      <c r="U339" t="b">
        <f>OR(ISNUMBER(SEARCH("Verwaltungsange",RUB_Truth[[#This Row],[Position1]])),ISNUMBER(SEARCH("Verw.-Angestellt",RUB_Truth[[#This Row],[Position1]])))</f>
        <v>0</v>
      </c>
      <c r="V339">
        <f>IF(COUNTIF(RUB_Found[Name],RUB_Truth[[#This Row],[Name]])=0,0,1)</f>
        <v>1</v>
      </c>
      <c r="W339">
        <f>IF(OR(RUB_Truth[[#This Row],[inKlinik]],RUB_Truth[[#This Row],[Verwaltung]]),0,1)</f>
        <v>1</v>
      </c>
      <c r="X339">
        <f>IF(RUB_Truth[[#This Row],[zählt]],IF(ISBLANK(RUB_Truth[[#This Row],[dochGefundenGrund]]),RUB_Truth[[#This Row],[Gefunden]],1),"")</f>
        <v>1</v>
      </c>
      <c r="Y339">
        <f>IF(AND(RUB_Truth[[#This Row],[zähltAuto]],ISBLANK(RUB_Truth[[#This Row],[zähltNichtGrund]])),1,0)</f>
        <v>1</v>
      </c>
    </row>
    <row r="340" spans="1:29" x14ac:dyDescent="0.25">
      <c r="A340" t="s">
        <v>1778</v>
      </c>
      <c r="B340" t="s">
        <v>2045</v>
      </c>
      <c r="C340" t="s">
        <v>80</v>
      </c>
      <c r="D340" t="s">
        <v>4120</v>
      </c>
      <c r="E340" t="s">
        <v>4123</v>
      </c>
      <c r="F340" t="s">
        <v>2</v>
      </c>
      <c r="G340" t="s">
        <v>2</v>
      </c>
      <c r="H340" t="s">
        <v>3602</v>
      </c>
      <c r="I340" t="s">
        <v>1907</v>
      </c>
      <c r="J340" t="s">
        <v>3021</v>
      </c>
      <c r="K340" t="s">
        <v>3022</v>
      </c>
      <c r="L340" s="1" t="str">
        <f>HYPERLINK(RUB_Truth[[#This Row],[URL]])</f>
        <v>https://vvz.ruhr-uni-bochum.de/campus/all/unit.asp?gguid=0x860C2562207E3747BB7970DC69D7FE75&amp;tguid=0x699D25992ED34B6E9889C1D506E44105&amp;lang=de</v>
      </c>
      <c r="M340" t="s">
        <v>2</v>
      </c>
      <c r="N340" t="s">
        <v>4124</v>
      </c>
      <c r="O340" t="s">
        <v>4125</v>
      </c>
      <c r="P340" t="s">
        <v>4126</v>
      </c>
      <c r="Q340" t="s">
        <v>2</v>
      </c>
      <c r="R340" t="s">
        <v>4127</v>
      </c>
      <c r="S340" t="s">
        <v>80</v>
      </c>
      <c r="T340" t="b">
        <f>OR(ISNUMBER(SEARCH("Klinik",RUB_Truth[[#This Row],[Position1]])),ISNUMBER(SEARCH("arzt",RUB_Truth[[#This Row],[Position2]])),ISNUMBER(SEARCH("ärzt",RUB_Truth[[#This Row],[Position2]])))</f>
        <v>0</v>
      </c>
      <c r="U340" t="b">
        <f>OR(ISNUMBER(SEARCH("Verwaltungsange",RUB_Truth[[#This Row],[Position1]])),ISNUMBER(SEARCH("Verw.-Angestellt",RUB_Truth[[#This Row],[Position1]])))</f>
        <v>0</v>
      </c>
      <c r="V340">
        <f>IF(COUNTIF(RUB_Found[Name],RUB_Truth[[#This Row],[Name]])=0,0,1)</f>
        <v>1</v>
      </c>
      <c r="W340">
        <f>IF(OR(RUB_Truth[[#This Row],[inKlinik]],RUB_Truth[[#This Row],[Verwaltung]]),0,1)</f>
        <v>1</v>
      </c>
      <c r="X340">
        <f>IF(RUB_Truth[[#This Row],[zählt]],IF(ISBLANK(RUB_Truth[[#This Row],[dochGefundenGrund]]),RUB_Truth[[#This Row],[Gefunden]],1),"")</f>
        <v>1</v>
      </c>
      <c r="Y340">
        <f>IF(AND(RUB_Truth[[#This Row],[zähltAuto]],ISBLANK(RUB_Truth[[#This Row],[zähltNichtGrund]])),1,0)</f>
        <v>1</v>
      </c>
    </row>
    <row r="341" spans="1:29" x14ac:dyDescent="0.25">
      <c r="A341" t="s">
        <v>4128</v>
      </c>
      <c r="B341" t="s">
        <v>2045</v>
      </c>
      <c r="C341" t="s">
        <v>80</v>
      </c>
      <c r="D341" t="s">
        <v>4120</v>
      </c>
      <c r="E341" t="s">
        <v>4129</v>
      </c>
      <c r="F341" t="s">
        <v>2</v>
      </c>
      <c r="G341" t="s">
        <v>2</v>
      </c>
      <c r="H341" t="s">
        <v>3602</v>
      </c>
      <c r="I341" t="s">
        <v>1907</v>
      </c>
      <c r="J341" t="s">
        <v>4130</v>
      </c>
      <c r="K341" t="s">
        <v>4131</v>
      </c>
      <c r="L341" s="1" t="str">
        <f>HYPERLINK(RUB_Truth[[#This Row],[URL]])</f>
        <v>https://vvz.ruhr-uni-bochum.de/campus/all/unit.asp?gguid=0x9E36A3114D5B478FA43291E4C85467D0&amp;tguid=0x699D25992ED34B6E9889C1D506E44105&amp;lang=de</v>
      </c>
      <c r="M341" t="s">
        <v>4132</v>
      </c>
      <c r="N341" t="s">
        <v>2</v>
      </c>
      <c r="O341" t="s">
        <v>2</v>
      </c>
      <c r="P341" t="s">
        <v>4133</v>
      </c>
      <c r="Q341" t="s">
        <v>2</v>
      </c>
      <c r="R341" t="s">
        <v>4134</v>
      </c>
      <c r="S341" t="s">
        <v>80</v>
      </c>
      <c r="T341" t="b">
        <f>OR(ISNUMBER(SEARCH("Klinik",RUB_Truth[[#This Row],[Position1]])),ISNUMBER(SEARCH("arzt",RUB_Truth[[#This Row],[Position2]])),ISNUMBER(SEARCH("ärzt",RUB_Truth[[#This Row],[Position2]])))</f>
        <v>0</v>
      </c>
      <c r="U341" t="b">
        <f>OR(ISNUMBER(SEARCH("Verwaltungsange",RUB_Truth[[#This Row],[Position1]])),ISNUMBER(SEARCH("Verw.-Angestellt",RUB_Truth[[#This Row],[Position1]])))</f>
        <v>0</v>
      </c>
      <c r="V341">
        <f>IF(COUNTIF(RUB_Found[Name],RUB_Truth[[#This Row],[Name]])=0,0,1)</f>
        <v>0</v>
      </c>
      <c r="W341">
        <f>IF(OR(RUB_Truth[[#This Row],[inKlinik]],RUB_Truth[[#This Row],[Verwaltung]]),0,1)</f>
        <v>1</v>
      </c>
      <c r="X341">
        <f>IF(RUB_Truth[[#This Row],[zählt]],IF(ISBLANK(RUB_Truth[[#This Row],[dochGefundenGrund]]),RUB_Truth[[#This Row],[Gefunden]],1),"")</f>
        <v>0</v>
      </c>
      <c r="Y341">
        <f>IF(AND(RUB_Truth[[#This Row],[zähltAuto]],ISBLANK(RUB_Truth[[#This Row],[zähltNichtGrund]])),1,0)</f>
        <v>1</v>
      </c>
      <c r="AB341" t="s">
        <v>8418</v>
      </c>
      <c r="AC341" t="s">
        <v>8505</v>
      </c>
    </row>
    <row r="342" spans="1:29" x14ac:dyDescent="0.25">
      <c r="A342" t="s">
        <v>1791</v>
      </c>
      <c r="B342" t="s">
        <v>2045</v>
      </c>
      <c r="C342" t="s">
        <v>0</v>
      </c>
      <c r="D342" t="s">
        <v>4120</v>
      </c>
      <c r="E342" t="s">
        <v>4135</v>
      </c>
      <c r="F342" t="s">
        <v>2</v>
      </c>
      <c r="G342" t="s">
        <v>2</v>
      </c>
      <c r="H342" t="s">
        <v>2093</v>
      </c>
      <c r="I342" t="s">
        <v>1907</v>
      </c>
      <c r="J342" t="s">
        <v>2040</v>
      </c>
      <c r="K342" t="s">
        <v>2041</v>
      </c>
      <c r="L342" s="1" t="str">
        <f>HYPERLINK(RUB_Truth[[#This Row],[URL]])</f>
        <v>https://vvz.ruhr-uni-bochum.de/campus/all/unit.asp?gguid=0xBAFF298F48AB9243B514CE431CBB7FEF&amp;tguid=0x699D25992ED34B6E9889C1D506E44105&amp;lang=de</v>
      </c>
      <c r="M342" t="s">
        <v>4136</v>
      </c>
      <c r="N342" t="s">
        <v>4137</v>
      </c>
      <c r="O342" t="s">
        <v>2</v>
      </c>
      <c r="P342" t="s">
        <v>4138</v>
      </c>
      <c r="Q342" t="s">
        <v>2</v>
      </c>
      <c r="R342" t="s">
        <v>4139</v>
      </c>
      <c r="S342" t="s">
        <v>0</v>
      </c>
      <c r="T342" t="b">
        <f>OR(ISNUMBER(SEARCH("Klinik",RUB_Truth[[#This Row],[Position1]])),ISNUMBER(SEARCH("arzt",RUB_Truth[[#This Row],[Position2]])),ISNUMBER(SEARCH("ärzt",RUB_Truth[[#This Row],[Position2]])))</f>
        <v>0</v>
      </c>
      <c r="U342" t="b">
        <f>OR(ISNUMBER(SEARCH("Verwaltungsange",RUB_Truth[[#This Row],[Position1]])),ISNUMBER(SEARCH("Verw.-Angestellt",RUB_Truth[[#This Row],[Position1]])))</f>
        <v>0</v>
      </c>
      <c r="V342">
        <f>IF(COUNTIF(RUB_Found[Name],RUB_Truth[[#This Row],[Name]])=0,0,1)</f>
        <v>1</v>
      </c>
      <c r="W342">
        <f>IF(OR(RUB_Truth[[#This Row],[inKlinik]],RUB_Truth[[#This Row],[Verwaltung]]),0,1)</f>
        <v>1</v>
      </c>
      <c r="X342">
        <f>IF(RUB_Truth[[#This Row],[zählt]],IF(ISBLANK(RUB_Truth[[#This Row],[dochGefundenGrund]]),RUB_Truth[[#This Row],[Gefunden]],1),"")</f>
        <v>1</v>
      </c>
      <c r="Y342">
        <f>IF(AND(RUB_Truth[[#This Row],[zähltAuto]],ISBLANK(RUB_Truth[[#This Row],[zähltNichtGrund]])),1,0)</f>
        <v>1</v>
      </c>
    </row>
    <row r="343" spans="1:29" x14ac:dyDescent="0.25">
      <c r="A343" t="s">
        <v>4140</v>
      </c>
      <c r="B343" t="s">
        <v>2045</v>
      </c>
      <c r="C343" t="s">
        <v>0</v>
      </c>
      <c r="D343" t="s">
        <v>4120</v>
      </c>
      <c r="E343" t="s">
        <v>3683</v>
      </c>
      <c r="F343" t="s">
        <v>2</v>
      </c>
      <c r="G343" t="s">
        <v>2</v>
      </c>
      <c r="H343" t="s">
        <v>2083</v>
      </c>
      <c r="I343" t="s">
        <v>1907</v>
      </c>
      <c r="J343" t="s">
        <v>1983</v>
      </c>
      <c r="K343" t="s">
        <v>1984</v>
      </c>
      <c r="L343" s="1" t="str">
        <f>HYPERLINK(RUB_Truth[[#This Row],[URL]])</f>
        <v>https://vvz.ruhr-uni-bochum.de/campus/all/unit.asp?gguid=0x7786079B50817F499CD3829A1080222C&amp;tguid=0x699D25992ED34B6E9889C1D506E44105&amp;lang=de</v>
      </c>
      <c r="M343" t="s">
        <v>4141</v>
      </c>
      <c r="N343" t="s">
        <v>4142</v>
      </c>
      <c r="O343" t="s">
        <v>2</v>
      </c>
      <c r="P343" t="s">
        <v>4143</v>
      </c>
      <c r="Q343" t="s">
        <v>2</v>
      </c>
      <c r="R343" t="s">
        <v>2</v>
      </c>
      <c r="S343" t="s">
        <v>0</v>
      </c>
      <c r="T343" t="b">
        <f>OR(ISNUMBER(SEARCH("Klinik",RUB_Truth[[#This Row],[Position1]])),ISNUMBER(SEARCH("arzt",RUB_Truth[[#This Row],[Position2]])),ISNUMBER(SEARCH("ärzt",RUB_Truth[[#This Row],[Position2]])))</f>
        <v>1</v>
      </c>
      <c r="U343" t="b">
        <f>OR(ISNUMBER(SEARCH("Verwaltungsange",RUB_Truth[[#This Row],[Position1]])),ISNUMBER(SEARCH("Verw.-Angestellt",RUB_Truth[[#This Row],[Position1]])))</f>
        <v>0</v>
      </c>
      <c r="V343">
        <f>IF(COUNTIF(RUB_Found[Name],RUB_Truth[[#This Row],[Name]])=0,0,1)</f>
        <v>0</v>
      </c>
      <c r="W343">
        <f>IF(OR(RUB_Truth[[#This Row],[inKlinik]],RUB_Truth[[#This Row],[Verwaltung]]),0,1)</f>
        <v>0</v>
      </c>
      <c r="X343" t="str">
        <f>IF(RUB_Truth[[#This Row],[zählt]],IF(ISBLANK(RUB_Truth[[#This Row],[dochGefundenGrund]]),RUB_Truth[[#This Row],[Gefunden]],1),"")</f>
        <v/>
      </c>
      <c r="Y343">
        <f>IF(AND(RUB_Truth[[#This Row],[zähltAuto]],ISBLANK(RUB_Truth[[#This Row],[zähltNichtGrund]])),1,0)</f>
        <v>0</v>
      </c>
    </row>
    <row r="344" spans="1:29" x14ac:dyDescent="0.25">
      <c r="A344" t="s">
        <v>1793</v>
      </c>
      <c r="B344" t="s">
        <v>2045</v>
      </c>
      <c r="C344" t="s">
        <v>0</v>
      </c>
      <c r="D344" t="s">
        <v>4120</v>
      </c>
      <c r="E344" t="s">
        <v>4144</v>
      </c>
      <c r="F344" t="s">
        <v>2</v>
      </c>
      <c r="G344" t="s">
        <v>2</v>
      </c>
      <c r="H344" t="s">
        <v>2</v>
      </c>
      <c r="I344" t="s">
        <v>1907</v>
      </c>
      <c r="J344" t="s">
        <v>2818</v>
      </c>
      <c r="K344" t="s">
        <v>2819</v>
      </c>
      <c r="L344" s="1" t="str">
        <f>HYPERLINK(RUB_Truth[[#This Row],[URL]])</f>
        <v>https://vvz.ruhr-uni-bochum.de/campus/all/unit.asp?gguid=0xC0AAF12BA20C634AB5B05BD49A6F8DEC&amp;tguid=0x699D25992ED34B6E9889C1D506E44105&amp;lang=de</v>
      </c>
      <c r="M344" t="s">
        <v>2</v>
      </c>
      <c r="N344" t="s">
        <v>4145</v>
      </c>
      <c r="O344" t="s">
        <v>2821</v>
      </c>
      <c r="P344" t="s">
        <v>4146</v>
      </c>
      <c r="Q344" t="s">
        <v>2</v>
      </c>
      <c r="R344" t="s">
        <v>4147</v>
      </c>
      <c r="S344" t="s">
        <v>0</v>
      </c>
      <c r="T344" t="b">
        <f>OR(ISNUMBER(SEARCH("Klinik",RUB_Truth[[#This Row],[Position1]])),ISNUMBER(SEARCH("arzt",RUB_Truth[[#This Row],[Position2]])),ISNUMBER(SEARCH("ärzt",RUB_Truth[[#This Row],[Position2]])))</f>
        <v>0</v>
      </c>
      <c r="U344" t="b">
        <f>OR(ISNUMBER(SEARCH("Verwaltungsange",RUB_Truth[[#This Row],[Position1]])),ISNUMBER(SEARCH("Verw.-Angestellt",RUB_Truth[[#This Row],[Position1]])))</f>
        <v>0</v>
      </c>
      <c r="V344">
        <f>IF(COUNTIF(RUB_Found[Name],RUB_Truth[[#This Row],[Name]])=0,0,1)</f>
        <v>1</v>
      </c>
      <c r="W344">
        <f>IF(OR(RUB_Truth[[#This Row],[inKlinik]],RUB_Truth[[#This Row],[Verwaltung]]),0,1)</f>
        <v>1</v>
      </c>
      <c r="X344">
        <f>IF(RUB_Truth[[#This Row],[zählt]],IF(ISBLANK(RUB_Truth[[#This Row],[dochGefundenGrund]]),RUB_Truth[[#This Row],[Gefunden]],1),"")</f>
        <v>1</v>
      </c>
      <c r="Y344">
        <f>IF(AND(RUB_Truth[[#This Row],[zähltAuto]],ISBLANK(RUB_Truth[[#This Row],[zähltNichtGrund]])),1,0)</f>
        <v>1</v>
      </c>
    </row>
    <row r="345" spans="1:29" x14ac:dyDescent="0.25">
      <c r="A345" t="s">
        <v>1798</v>
      </c>
      <c r="B345" t="s">
        <v>2045</v>
      </c>
      <c r="C345" t="s">
        <v>0</v>
      </c>
      <c r="D345" t="s">
        <v>4120</v>
      </c>
      <c r="E345" t="s">
        <v>4148</v>
      </c>
      <c r="F345" t="s">
        <v>2</v>
      </c>
      <c r="G345" t="s">
        <v>2</v>
      </c>
      <c r="H345" t="s">
        <v>2093</v>
      </c>
      <c r="I345" t="s">
        <v>1907</v>
      </c>
      <c r="J345" t="s">
        <v>2058</v>
      </c>
      <c r="K345" t="s">
        <v>2059</v>
      </c>
      <c r="L345" s="1" t="str">
        <f>HYPERLINK(RUB_Truth[[#This Row],[URL]])</f>
        <v>https://vvz.ruhr-uni-bochum.de/campus/all/unit.asp?gguid=0x3FE31378ADA420469B6D46CAE893FB98&amp;tguid=0x699D25992ED34B6E9889C1D506E44105&amp;lang=de</v>
      </c>
      <c r="M345" t="s">
        <v>2093</v>
      </c>
      <c r="N345" t="s">
        <v>4149</v>
      </c>
      <c r="O345" t="s">
        <v>2</v>
      </c>
      <c r="P345" t="s">
        <v>4150</v>
      </c>
      <c r="Q345" t="s">
        <v>2</v>
      </c>
      <c r="R345" t="s">
        <v>4151</v>
      </c>
      <c r="S345" t="s">
        <v>0</v>
      </c>
      <c r="T345" t="b">
        <f>OR(ISNUMBER(SEARCH("Klinik",RUB_Truth[[#This Row],[Position1]])),ISNUMBER(SEARCH("arzt",RUB_Truth[[#This Row],[Position2]])),ISNUMBER(SEARCH("ärzt",RUB_Truth[[#This Row],[Position2]])))</f>
        <v>0</v>
      </c>
      <c r="U345" t="b">
        <f>OR(ISNUMBER(SEARCH("Verwaltungsange",RUB_Truth[[#This Row],[Position1]])),ISNUMBER(SEARCH("Verw.-Angestellt",RUB_Truth[[#This Row],[Position1]])))</f>
        <v>0</v>
      </c>
      <c r="V345">
        <f>IF(COUNTIF(RUB_Found[Name],RUB_Truth[[#This Row],[Name]])=0,0,1)</f>
        <v>1</v>
      </c>
      <c r="W345">
        <f>IF(OR(RUB_Truth[[#This Row],[inKlinik]],RUB_Truth[[#This Row],[Verwaltung]]),0,1)</f>
        <v>1</v>
      </c>
      <c r="X345">
        <f>IF(RUB_Truth[[#This Row],[zählt]],IF(ISBLANK(RUB_Truth[[#This Row],[dochGefundenGrund]]),RUB_Truth[[#This Row],[Gefunden]],1),"")</f>
        <v>1</v>
      </c>
      <c r="Y345">
        <f>IF(AND(RUB_Truth[[#This Row],[zähltAuto]],ISBLANK(RUB_Truth[[#This Row],[zähltNichtGrund]])),1,0)</f>
        <v>1</v>
      </c>
    </row>
    <row r="346" spans="1:29" x14ac:dyDescent="0.25">
      <c r="A346" t="s">
        <v>4152</v>
      </c>
      <c r="B346" t="s">
        <v>1903</v>
      </c>
      <c r="C346" t="s">
        <v>2</v>
      </c>
      <c r="D346" t="s">
        <v>4153</v>
      </c>
      <c r="E346" t="s">
        <v>4154</v>
      </c>
      <c r="F346" t="s">
        <v>2</v>
      </c>
      <c r="G346" t="s">
        <v>2</v>
      </c>
      <c r="H346" t="s">
        <v>3136</v>
      </c>
      <c r="I346" t="s">
        <v>1907</v>
      </c>
      <c r="J346" t="s">
        <v>4155</v>
      </c>
      <c r="K346" t="s">
        <v>4156</v>
      </c>
      <c r="L346" s="1" t="str">
        <f>HYPERLINK(RUB_Truth[[#This Row],[URL]])</f>
        <v>https://vvz.ruhr-uni-bochum.de/campus/all/unit.asp?gguid=0x7DF2ACBF6FCB934CAB6E1CE6409B47A9&amp;tguid=0x699D25992ED34B6E9889C1D506E44105&amp;lang=de</v>
      </c>
      <c r="M346" t="s">
        <v>4157</v>
      </c>
      <c r="N346" t="s">
        <v>4158</v>
      </c>
      <c r="O346" t="s">
        <v>2406</v>
      </c>
      <c r="P346" t="s">
        <v>4159</v>
      </c>
      <c r="Q346" t="s">
        <v>2</v>
      </c>
      <c r="R346" t="s">
        <v>4160</v>
      </c>
      <c r="S346" t="s">
        <v>2</v>
      </c>
      <c r="T346" t="b">
        <f>OR(ISNUMBER(SEARCH("Klinik",RUB_Truth[[#This Row],[Position1]])),ISNUMBER(SEARCH("arzt",RUB_Truth[[#This Row],[Position2]])),ISNUMBER(SEARCH("ärzt",RUB_Truth[[#This Row],[Position2]])))</f>
        <v>0</v>
      </c>
      <c r="U346" t="b">
        <f>OR(ISNUMBER(SEARCH("Verwaltungsange",RUB_Truth[[#This Row],[Position1]])),ISNUMBER(SEARCH("Verw.-Angestellt",RUB_Truth[[#This Row],[Position1]])))</f>
        <v>1</v>
      </c>
      <c r="V346">
        <f>IF(COUNTIF(RUB_Found[Name],RUB_Truth[[#This Row],[Name]])=0,0,1)</f>
        <v>0</v>
      </c>
      <c r="W346">
        <f>IF(OR(RUB_Truth[[#This Row],[inKlinik]],RUB_Truth[[#This Row],[Verwaltung]]),0,1)</f>
        <v>0</v>
      </c>
      <c r="X346" t="str">
        <f>IF(RUB_Truth[[#This Row],[zählt]],IF(ISBLANK(RUB_Truth[[#This Row],[dochGefundenGrund]]),RUB_Truth[[#This Row],[Gefunden]],1),"")</f>
        <v/>
      </c>
      <c r="Y346">
        <f>IF(AND(RUB_Truth[[#This Row],[zähltAuto]],ISBLANK(RUB_Truth[[#This Row],[zähltNichtGrund]])),1,0)</f>
        <v>0</v>
      </c>
    </row>
    <row r="347" spans="1:29" x14ac:dyDescent="0.25">
      <c r="A347" t="s">
        <v>1799</v>
      </c>
      <c r="B347" t="s">
        <v>1903</v>
      </c>
      <c r="C347" t="s">
        <v>191</v>
      </c>
      <c r="D347" t="s">
        <v>4161</v>
      </c>
      <c r="E347" t="s">
        <v>4162</v>
      </c>
      <c r="F347" t="s">
        <v>2</v>
      </c>
      <c r="G347" t="s">
        <v>2</v>
      </c>
      <c r="H347" t="s">
        <v>1945</v>
      </c>
      <c r="I347" t="s">
        <v>1907</v>
      </c>
      <c r="J347" t="s">
        <v>4163</v>
      </c>
      <c r="K347" t="s">
        <v>4164</v>
      </c>
      <c r="L347" s="1" t="str">
        <f>HYPERLINK(RUB_Truth[[#This Row],[URL]])</f>
        <v>https://vvz.ruhr-uni-bochum.de/campus/all/unit.asp?gguid=0x3209488DB352634DB27D876B060E643C&amp;tguid=0x699D25992ED34B6E9889C1D506E44105&amp;lang=de</v>
      </c>
      <c r="M347" t="s">
        <v>1945</v>
      </c>
      <c r="N347" t="s">
        <v>4165</v>
      </c>
      <c r="O347" t="s">
        <v>4166</v>
      </c>
      <c r="P347" t="s">
        <v>1800</v>
      </c>
      <c r="Q347" t="s">
        <v>2</v>
      </c>
      <c r="R347" t="s">
        <v>4167</v>
      </c>
      <c r="S347" t="s">
        <v>191</v>
      </c>
      <c r="T347" t="b">
        <f>OR(ISNUMBER(SEARCH("Klinik",RUB_Truth[[#This Row],[Position1]])),ISNUMBER(SEARCH("arzt",RUB_Truth[[#This Row],[Position2]])),ISNUMBER(SEARCH("ärzt",RUB_Truth[[#This Row],[Position2]])))</f>
        <v>0</v>
      </c>
      <c r="U347" t="b">
        <f>OR(ISNUMBER(SEARCH("Verwaltungsange",RUB_Truth[[#This Row],[Position1]])),ISNUMBER(SEARCH("Verw.-Angestellt",RUB_Truth[[#This Row],[Position1]])))</f>
        <v>0</v>
      </c>
      <c r="V347">
        <f>IF(COUNTIF(RUB_Found[Name],RUB_Truth[[#This Row],[Name]])=0,0,1)</f>
        <v>1</v>
      </c>
      <c r="W347">
        <f>IF(OR(RUB_Truth[[#This Row],[inKlinik]],RUB_Truth[[#This Row],[Verwaltung]]),0,1)</f>
        <v>1</v>
      </c>
      <c r="X347">
        <f>IF(RUB_Truth[[#This Row],[zählt]],IF(ISBLANK(RUB_Truth[[#This Row],[dochGefundenGrund]]),RUB_Truth[[#This Row],[Gefunden]],1),"")</f>
        <v>1</v>
      </c>
      <c r="Y347">
        <f>IF(AND(RUB_Truth[[#This Row],[zähltAuto]],ISBLANK(RUB_Truth[[#This Row],[zähltNichtGrund]])),1,0)</f>
        <v>1</v>
      </c>
    </row>
    <row r="348" spans="1:29" x14ac:dyDescent="0.25">
      <c r="A348" t="s">
        <v>4168</v>
      </c>
      <c r="B348" t="s">
        <v>1903</v>
      </c>
      <c r="C348" t="s">
        <v>4169</v>
      </c>
      <c r="D348" t="s">
        <v>4170</v>
      </c>
      <c r="E348" t="s">
        <v>4171</v>
      </c>
      <c r="F348" t="s">
        <v>2</v>
      </c>
      <c r="G348" t="s">
        <v>2</v>
      </c>
      <c r="H348" t="s">
        <v>2121</v>
      </c>
      <c r="I348" t="s">
        <v>1956</v>
      </c>
      <c r="J348" t="s">
        <v>2022</v>
      </c>
      <c r="K348" t="s">
        <v>2180</v>
      </c>
      <c r="L348" s="1" t="str">
        <f>HYPERLINK(RUB_Truth[[#This Row],[URL]])</f>
        <v>https://vvz.ruhr-uni-bochum.de/campus/all/unit.asp?gguid=0x35BC7783028FDB41ACF3C8E23B544A1A&amp;tguid=0x699D25992ED34B6E9889C1D506E44105&amp;lang=de</v>
      </c>
      <c r="M348" t="s">
        <v>4172</v>
      </c>
      <c r="N348" t="s">
        <v>4173</v>
      </c>
      <c r="O348" t="s">
        <v>2</v>
      </c>
      <c r="P348" t="s">
        <v>4174</v>
      </c>
      <c r="Q348" t="s">
        <v>2</v>
      </c>
      <c r="R348" t="s">
        <v>4175</v>
      </c>
      <c r="S348" t="s">
        <v>2</v>
      </c>
      <c r="T348" t="b">
        <f>OR(ISNUMBER(SEARCH("Klinik",RUB_Truth[[#This Row],[Position1]])),ISNUMBER(SEARCH("arzt",RUB_Truth[[#This Row],[Position2]])),ISNUMBER(SEARCH("ärzt",RUB_Truth[[#This Row],[Position2]])))</f>
        <v>0</v>
      </c>
      <c r="U348" t="b">
        <f>OR(ISNUMBER(SEARCH("Verwaltungsange",RUB_Truth[[#This Row],[Position1]])),ISNUMBER(SEARCH("Verw.-Angestellt",RUB_Truth[[#This Row],[Position1]])))</f>
        <v>1</v>
      </c>
      <c r="V348">
        <f>IF(COUNTIF(RUB_Found[Name],RUB_Truth[[#This Row],[Name]])=0,0,1)</f>
        <v>0</v>
      </c>
      <c r="W348">
        <f>IF(OR(RUB_Truth[[#This Row],[inKlinik]],RUB_Truth[[#This Row],[Verwaltung]]),0,1)</f>
        <v>0</v>
      </c>
      <c r="X348" t="str">
        <f>IF(RUB_Truth[[#This Row],[zählt]],IF(ISBLANK(RUB_Truth[[#This Row],[dochGefundenGrund]]),RUB_Truth[[#This Row],[Gefunden]],1),"")</f>
        <v/>
      </c>
      <c r="Y348">
        <f>IF(AND(RUB_Truth[[#This Row],[zähltAuto]],ISBLANK(RUB_Truth[[#This Row],[zähltNichtGrund]])),1,0)</f>
        <v>0</v>
      </c>
    </row>
    <row r="349" spans="1:29" x14ac:dyDescent="0.25">
      <c r="A349" t="s">
        <v>4176</v>
      </c>
      <c r="B349" t="s">
        <v>1903</v>
      </c>
      <c r="C349" t="s">
        <v>4169</v>
      </c>
      <c r="D349" t="s">
        <v>4177</v>
      </c>
      <c r="E349" t="s">
        <v>4178</v>
      </c>
      <c r="F349" t="s">
        <v>2</v>
      </c>
      <c r="G349" t="s">
        <v>2</v>
      </c>
      <c r="H349" t="s">
        <v>2121</v>
      </c>
      <c r="I349" t="s">
        <v>1956</v>
      </c>
      <c r="J349" t="s">
        <v>2022</v>
      </c>
      <c r="K349" t="s">
        <v>2180</v>
      </c>
      <c r="L349" s="1" t="str">
        <f>HYPERLINK(RUB_Truth[[#This Row],[URL]])</f>
        <v>https://vvz.ruhr-uni-bochum.de/campus/all/unit.asp?gguid=0x35BC7783028FDB41ACF3C8E23B544A1A&amp;tguid=0x699D25992ED34B6E9889C1D506E44105&amp;lang=de</v>
      </c>
      <c r="M349" t="s">
        <v>4172</v>
      </c>
      <c r="N349" t="s">
        <v>4179</v>
      </c>
      <c r="O349" t="s">
        <v>2</v>
      </c>
      <c r="P349" t="s">
        <v>4180</v>
      </c>
      <c r="Q349" t="s">
        <v>2</v>
      </c>
      <c r="R349" t="s">
        <v>4181</v>
      </c>
      <c r="S349" t="s">
        <v>2</v>
      </c>
      <c r="T349" t="b">
        <f>OR(ISNUMBER(SEARCH("Klinik",RUB_Truth[[#This Row],[Position1]])),ISNUMBER(SEARCH("arzt",RUB_Truth[[#This Row],[Position2]])),ISNUMBER(SEARCH("ärzt",RUB_Truth[[#This Row],[Position2]])))</f>
        <v>0</v>
      </c>
      <c r="U349" t="b">
        <f>OR(ISNUMBER(SEARCH("Verwaltungsange",RUB_Truth[[#This Row],[Position1]])),ISNUMBER(SEARCH("Verw.-Angestellt",RUB_Truth[[#This Row],[Position1]])))</f>
        <v>1</v>
      </c>
      <c r="V349">
        <f>IF(COUNTIF(RUB_Found[Name],RUB_Truth[[#This Row],[Name]])=0,0,1)</f>
        <v>0</v>
      </c>
      <c r="W349">
        <f>IF(OR(RUB_Truth[[#This Row],[inKlinik]],RUB_Truth[[#This Row],[Verwaltung]]),0,1)</f>
        <v>0</v>
      </c>
      <c r="X349" t="str">
        <f>IF(RUB_Truth[[#This Row],[zählt]],IF(ISBLANK(RUB_Truth[[#This Row],[dochGefundenGrund]]),RUB_Truth[[#This Row],[Gefunden]],1),"")</f>
        <v/>
      </c>
      <c r="Y349">
        <f>IF(AND(RUB_Truth[[#This Row],[zähltAuto]],ISBLANK(RUB_Truth[[#This Row],[zähltNichtGrund]])),1,0)</f>
        <v>0</v>
      </c>
    </row>
    <row r="350" spans="1:29" x14ac:dyDescent="0.25">
      <c r="A350" t="s">
        <v>4182</v>
      </c>
      <c r="B350" t="s">
        <v>1903</v>
      </c>
      <c r="C350" t="s">
        <v>4169</v>
      </c>
      <c r="D350" t="s">
        <v>4183</v>
      </c>
      <c r="E350" t="s">
        <v>4184</v>
      </c>
      <c r="F350" t="s">
        <v>2</v>
      </c>
      <c r="G350" t="s">
        <v>2</v>
      </c>
      <c r="H350" t="s">
        <v>2121</v>
      </c>
      <c r="I350" t="s">
        <v>1956</v>
      </c>
      <c r="J350" t="s">
        <v>2022</v>
      </c>
      <c r="K350" t="s">
        <v>2180</v>
      </c>
      <c r="L350" s="1" t="str">
        <f>HYPERLINK(RUB_Truth[[#This Row],[URL]])</f>
        <v>https://vvz.ruhr-uni-bochum.de/campus/all/unit.asp?gguid=0x35BC7783028FDB41ACF3C8E23B544A1A&amp;tguid=0x699D25992ED34B6E9889C1D506E44105&amp;lang=de</v>
      </c>
      <c r="M350" t="s">
        <v>4172</v>
      </c>
      <c r="N350" t="s">
        <v>4173</v>
      </c>
      <c r="O350" t="s">
        <v>2</v>
      </c>
      <c r="P350" t="s">
        <v>4185</v>
      </c>
      <c r="Q350" t="s">
        <v>2</v>
      </c>
      <c r="R350" t="s">
        <v>4175</v>
      </c>
      <c r="S350" t="s">
        <v>2</v>
      </c>
      <c r="T350" t="b">
        <f>OR(ISNUMBER(SEARCH("Klinik",RUB_Truth[[#This Row],[Position1]])),ISNUMBER(SEARCH("arzt",RUB_Truth[[#This Row],[Position2]])),ISNUMBER(SEARCH("ärzt",RUB_Truth[[#This Row],[Position2]])))</f>
        <v>0</v>
      </c>
      <c r="U350" t="b">
        <f>OR(ISNUMBER(SEARCH("Verwaltungsange",RUB_Truth[[#This Row],[Position1]])),ISNUMBER(SEARCH("Verw.-Angestellt",RUB_Truth[[#This Row],[Position1]])))</f>
        <v>1</v>
      </c>
      <c r="V350">
        <f>IF(COUNTIF(RUB_Found[Name],RUB_Truth[[#This Row],[Name]])=0,0,1)</f>
        <v>0</v>
      </c>
      <c r="W350">
        <f>IF(OR(RUB_Truth[[#This Row],[inKlinik]],RUB_Truth[[#This Row],[Verwaltung]]),0,1)</f>
        <v>0</v>
      </c>
      <c r="X350" t="str">
        <f>IF(RUB_Truth[[#This Row],[zählt]],IF(ISBLANK(RUB_Truth[[#This Row],[dochGefundenGrund]]),RUB_Truth[[#This Row],[Gefunden]],1),"")</f>
        <v/>
      </c>
      <c r="Y350">
        <f>IF(AND(RUB_Truth[[#This Row],[zähltAuto]],ISBLANK(RUB_Truth[[#This Row],[zähltNichtGrund]])),1,0)</f>
        <v>0</v>
      </c>
    </row>
    <row r="351" spans="1:29" x14ac:dyDescent="0.25">
      <c r="A351" t="s">
        <v>4186</v>
      </c>
      <c r="B351" t="s">
        <v>1903</v>
      </c>
      <c r="C351" t="s">
        <v>286</v>
      </c>
      <c r="D351" t="s">
        <v>4187</v>
      </c>
      <c r="E351" t="s">
        <v>4188</v>
      </c>
      <c r="F351" t="s">
        <v>2</v>
      </c>
      <c r="G351" t="s">
        <v>2</v>
      </c>
      <c r="H351" t="s">
        <v>1998</v>
      </c>
      <c r="I351" t="s">
        <v>1907</v>
      </c>
      <c r="J351" t="s">
        <v>4189</v>
      </c>
      <c r="K351" t="s">
        <v>4190</v>
      </c>
      <c r="L351" s="1" t="str">
        <f>HYPERLINK(RUB_Truth[[#This Row],[URL]])</f>
        <v>https://vvz.ruhr-uni-bochum.de/campus/all/unit.asp?gguid=0x8678B178EB447646A39BABF1C983B4AF&amp;tguid=0x699D25992ED34B6E9889C1D506E44105&amp;lang=de</v>
      </c>
      <c r="M351" t="s">
        <v>2143</v>
      </c>
      <c r="N351" t="s">
        <v>4191</v>
      </c>
      <c r="O351" t="s">
        <v>2</v>
      </c>
      <c r="P351" t="s">
        <v>4192</v>
      </c>
      <c r="Q351" t="s">
        <v>2</v>
      </c>
      <c r="R351" t="s">
        <v>2</v>
      </c>
      <c r="S351" t="s">
        <v>286</v>
      </c>
      <c r="T351" t="b">
        <f>OR(ISNUMBER(SEARCH("Klinik",RUB_Truth[[#This Row],[Position1]])),ISNUMBER(SEARCH("arzt",RUB_Truth[[#This Row],[Position2]])),ISNUMBER(SEARCH("ärzt",RUB_Truth[[#This Row],[Position2]])))</f>
        <v>1</v>
      </c>
      <c r="U351" t="b">
        <f>OR(ISNUMBER(SEARCH("Verwaltungsange",RUB_Truth[[#This Row],[Position1]])),ISNUMBER(SEARCH("Verw.-Angestellt",RUB_Truth[[#This Row],[Position1]])))</f>
        <v>0</v>
      </c>
      <c r="V351">
        <f>IF(COUNTIF(RUB_Found[Name],RUB_Truth[[#This Row],[Name]])=0,0,1)</f>
        <v>0</v>
      </c>
      <c r="W351">
        <f>IF(OR(RUB_Truth[[#This Row],[inKlinik]],RUB_Truth[[#This Row],[Verwaltung]]),0,1)</f>
        <v>0</v>
      </c>
      <c r="X351" t="str">
        <f>IF(RUB_Truth[[#This Row],[zählt]],IF(ISBLANK(RUB_Truth[[#This Row],[dochGefundenGrund]]),RUB_Truth[[#This Row],[Gefunden]],1),"")</f>
        <v/>
      </c>
      <c r="Y351">
        <f>IF(AND(RUB_Truth[[#This Row],[zähltAuto]],ISBLANK(RUB_Truth[[#This Row],[zähltNichtGrund]])),1,0)</f>
        <v>0</v>
      </c>
    </row>
    <row r="352" spans="1:29" x14ac:dyDescent="0.25">
      <c r="A352" t="s">
        <v>4193</v>
      </c>
      <c r="B352" t="s">
        <v>1903</v>
      </c>
      <c r="C352" t="s">
        <v>0</v>
      </c>
      <c r="D352" t="s">
        <v>4187</v>
      </c>
      <c r="E352" t="s">
        <v>4194</v>
      </c>
      <c r="F352" t="s">
        <v>2</v>
      </c>
      <c r="G352" t="s">
        <v>2</v>
      </c>
      <c r="H352" t="s">
        <v>1917</v>
      </c>
      <c r="I352" t="s">
        <v>1907</v>
      </c>
      <c r="J352" t="s">
        <v>2107</v>
      </c>
      <c r="K352" t="s">
        <v>2076</v>
      </c>
      <c r="L352" s="1" t="str">
        <f>HYPERLINK(RUB_Truth[[#This Row],[URL]])</f>
        <v>https://vvz.ruhr-uni-bochum.de/campus/all/unit.asp?gguid=0x20DDC83E509653479EF087540874DC4F&amp;tguid=0x699D25992ED34B6E9889C1D506E44105&amp;lang=de</v>
      </c>
      <c r="M352" t="s">
        <v>1917</v>
      </c>
      <c r="N352" t="s">
        <v>2</v>
      </c>
      <c r="O352" t="s">
        <v>2</v>
      </c>
      <c r="P352" t="s">
        <v>4195</v>
      </c>
      <c r="Q352" t="s">
        <v>2</v>
      </c>
      <c r="R352" t="s">
        <v>2</v>
      </c>
      <c r="S352" t="s">
        <v>0</v>
      </c>
      <c r="T352" t="b">
        <f>OR(ISNUMBER(SEARCH("Klinik",RUB_Truth[[#This Row],[Position1]])),ISNUMBER(SEARCH("arzt",RUB_Truth[[#This Row],[Position2]])),ISNUMBER(SEARCH("ärzt",RUB_Truth[[#This Row],[Position2]])))</f>
        <v>0</v>
      </c>
      <c r="U352" t="b">
        <f>OR(ISNUMBER(SEARCH("Verwaltungsange",RUB_Truth[[#This Row],[Position1]])),ISNUMBER(SEARCH("Verw.-Angestellt",RUB_Truth[[#This Row],[Position1]])))</f>
        <v>0</v>
      </c>
      <c r="V352">
        <f>IF(COUNTIF(RUB_Found[Name],RUB_Truth[[#This Row],[Name]])=0,0,1)</f>
        <v>0</v>
      </c>
      <c r="W352">
        <f>IF(OR(RUB_Truth[[#This Row],[inKlinik]],RUB_Truth[[#This Row],[Verwaltung]]),0,1)</f>
        <v>1</v>
      </c>
      <c r="X352" t="str">
        <f>IF(RUB_Truth[[#This Row],[zählt]],IF(ISBLANK(RUB_Truth[[#This Row],[dochGefundenGrund]]),RUB_Truth[[#This Row],[Gefunden]],1),"")</f>
        <v/>
      </c>
      <c r="Y352">
        <f>IF(AND(RUB_Truth[[#This Row],[zähltAuto]],ISBLANK(RUB_Truth[[#This Row],[zähltNichtGrund]])),1,0)</f>
        <v>0</v>
      </c>
      <c r="Z352" t="s">
        <v>8274</v>
      </c>
    </row>
    <row r="353" spans="1:29" x14ac:dyDescent="0.25">
      <c r="A353" t="s">
        <v>4196</v>
      </c>
      <c r="B353" t="s">
        <v>1903</v>
      </c>
      <c r="C353" t="s">
        <v>1970</v>
      </c>
      <c r="D353" t="s">
        <v>4187</v>
      </c>
      <c r="E353" t="s">
        <v>4197</v>
      </c>
      <c r="F353" t="s">
        <v>2</v>
      </c>
      <c r="G353" t="s">
        <v>2</v>
      </c>
      <c r="H353" t="s">
        <v>1973</v>
      </c>
      <c r="I353" t="s">
        <v>1907</v>
      </c>
      <c r="J353" t="s">
        <v>4198</v>
      </c>
      <c r="K353" t="s">
        <v>4199</v>
      </c>
      <c r="L353" s="1" t="str">
        <f>HYPERLINK(RUB_Truth[[#This Row],[URL]])</f>
        <v>https://vvz.ruhr-uni-bochum.de/campus/all/unit.asp?gguid=0x7E9A5F4B1B404489B94B10BD42F57078&amp;tguid=0x699D25992ED34B6E9889C1D506E44105&amp;lang=de</v>
      </c>
      <c r="M353" t="s">
        <v>2575</v>
      </c>
      <c r="N353" t="s">
        <v>4200</v>
      </c>
      <c r="O353" t="s">
        <v>4201</v>
      </c>
      <c r="P353" t="s">
        <v>4202</v>
      </c>
      <c r="Q353" t="s">
        <v>2</v>
      </c>
      <c r="R353" t="s">
        <v>2</v>
      </c>
      <c r="S353" t="s">
        <v>1970</v>
      </c>
      <c r="T353" t="b">
        <f>OR(ISNUMBER(SEARCH("Klinik",RUB_Truth[[#This Row],[Position1]])),ISNUMBER(SEARCH("arzt",RUB_Truth[[#This Row],[Position2]])),ISNUMBER(SEARCH("ärzt",RUB_Truth[[#This Row],[Position2]])))</f>
        <v>1</v>
      </c>
      <c r="U353" t="b">
        <f>OR(ISNUMBER(SEARCH("Verwaltungsange",RUB_Truth[[#This Row],[Position1]])),ISNUMBER(SEARCH("Verw.-Angestellt",RUB_Truth[[#This Row],[Position1]])))</f>
        <v>0</v>
      </c>
      <c r="V353">
        <f>IF(COUNTIF(RUB_Found[Name],RUB_Truth[[#This Row],[Name]])=0,0,1)</f>
        <v>0</v>
      </c>
      <c r="W353">
        <f>IF(OR(RUB_Truth[[#This Row],[inKlinik]],RUB_Truth[[#This Row],[Verwaltung]]),0,1)</f>
        <v>0</v>
      </c>
      <c r="X353" t="str">
        <f>IF(RUB_Truth[[#This Row],[zählt]],IF(ISBLANK(RUB_Truth[[#This Row],[dochGefundenGrund]]),RUB_Truth[[#This Row],[Gefunden]],1),"")</f>
        <v/>
      </c>
      <c r="Y353">
        <f>IF(AND(RUB_Truth[[#This Row],[zähltAuto]],ISBLANK(RUB_Truth[[#This Row],[zähltNichtGrund]])),1,0)</f>
        <v>0</v>
      </c>
    </row>
    <row r="354" spans="1:29" x14ac:dyDescent="0.25">
      <c r="A354" t="s">
        <v>4203</v>
      </c>
      <c r="B354" t="s">
        <v>1903</v>
      </c>
      <c r="C354" t="s">
        <v>286</v>
      </c>
      <c r="D354" t="s">
        <v>4187</v>
      </c>
      <c r="E354" t="s">
        <v>4204</v>
      </c>
      <c r="F354" t="s">
        <v>2</v>
      </c>
      <c r="G354" t="s">
        <v>2</v>
      </c>
      <c r="H354" t="s">
        <v>2187</v>
      </c>
      <c r="I354" t="s">
        <v>1907</v>
      </c>
      <c r="J354" t="s">
        <v>4205</v>
      </c>
      <c r="K354" t="s">
        <v>4206</v>
      </c>
      <c r="L354" s="1" t="str">
        <f>HYPERLINK(RUB_Truth[[#This Row],[URL]])</f>
        <v>https://vvz.ruhr-uni-bochum.de/campus/all/unit.asp?gguid=0x336C92C381945B4AB54E624A7E34C658&amp;tguid=0x699D25992ED34B6E9889C1D506E44105&amp;lang=de</v>
      </c>
      <c r="M354" t="s">
        <v>2187</v>
      </c>
      <c r="N354" t="s">
        <v>2</v>
      </c>
      <c r="O354" t="s">
        <v>2</v>
      </c>
      <c r="P354" t="s">
        <v>4207</v>
      </c>
      <c r="Q354" t="s">
        <v>2</v>
      </c>
      <c r="R354" t="s">
        <v>2</v>
      </c>
      <c r="S354" t="s">
        <v>286</v>
      </c>
      <c r="T354" t="b">
        <f>OR(ISNUMBER(SEARCH("Klinik",RUB_Truth[[#This Row],[Position1]])),ISNUMBER(SEARCH("arzt",RUB_Truth[[#This Row],[Position2]])),ISNUMBER(SEARCH("ärzt",RUB_Truth[[#This Row],[Position2]])))</f>
        <v>0</v>
      </c>
      <c r="U354" t="b">
        <f>OR(ISNUMBER(SEARCH("Verwaltungsange",RUB_Truth[[#This Row],[Position1]])),ISNUMBER(SEARCH("Verw.-Angestellt",RUB_Truth[[#This Row],[Position1]])))</f>
        <v>0</v>
      </c>
      <c r="V354">
        <f>IF(COUNTIF(RUB_Found[Name],RUB_Truth[[#This Row],[Name]])=0,0,1)</f>
        <v>0</v>
      </c>
      <c r="W354">
        <f>IF(OR(RUB_Truth[[#This Row],[inKlinik]],RUB_Truth[[#This Row],[Verwaltung]]),0,1)</f>
        <v>1</v>
      </c>
      <c r="X354" t="str">
        <f>IF(RUB_Truth[[#This Row],[zählt]],IF(ISBLANK(RUB_Truth[[#This Row],[dochGefundenGrund]]),RUB_Truth[[#This Row],[Gefunden]],1),"")</f>
        <v/>
      </c>
      <c r="Y354">
        <f>IF(AND(RUB_Truth[[#This Row],[zähltAuto]],ISBLANK(RUB_Truth[[#This Row],[zähltNichtGrund]])),1,0)</f>
        <v>0</v>
      </c>
      <c r="Z354" t="s">
        <v>6508</v>
      </c>
      <c r="AC354" t="s">
        <v>8506</v>
      </c>
    </row>
    <row r="355" spans="1:29" x14ac:dyDescent="0.25">
      <c r="A355" t="s">
        <v>4208</v>
      </c>
      <c r="B355" t="s">
        <v>1903</v>
      </c>
      <c r="C355" t="s">
        <v>286</v>
      </c>
      <c r="D355" t="s">
        <v>4187</v>
      </c>
      <c r="E355" t="s">
        <v>4209</v>
      </c>
      <c r="F355" t="s">
        <v>2</v>
      </c>
      <c r="G355" t="s">
        <v>2</v>
      </c>
      <c r="H355" t="s">
        <v>1998</v>
      </c>
      <c r="I355" t="s">
        <v>1907</v>
      </c>
      <c r="J355" t="s">
        <v>4210</v>
      </c>
      <c r="K355" t="s">
        <v>4211</v>
      </c>
      <c r="L355" s="1" t="str">
        <f>HYPERLINK(RUB_Truth[[#This Row],[URL]])</f>
        <v>https://vvz.ruhr-uni-bochum.de/campus/all/unit.asp?gguid=0x442205A4307625498CCFC6151B8D216B&amp;tguid=0x699D25992ED34B6E9889C1D506E44105&amp;lang=de</v>
      </c>
      <c r="M355" t="s">
        <v>2575</v>
      </c>
      <c r="N355" t="s">
        <v>4212</v>
      </c>
      <c r="O355" t="s">
        <v>4213</v>
      </c>
      <c r="P355" t="s">
        <v>4214</v>
      </c>
      <c r="Q355" t="s">
        <v>2</v>
      </c>
      <c r="R355" t="s">
        <v>2</v>
      </c>
      <c r="S355" t="s">
        <v>286</v>
      </c>
      <c r="T355" t="b">
        <f>OR(ISNUMBER(SEARCH("Klinik",RUB_Truth[[#This Row],[Position1]])),ISNUMBER(SEARCH("arzt",RUB_Truth[[#This Row],[Position2]])),ISNUMBER(SEARCH("ärzt",RUB_Truth[[#This Row],[Position2]])))</f>
        <v>1</v>
      </c>
      <c r="U355" t="b">
        <f>OR(ISNUMBER(SEARCH("Verwaltungsange",RUB_Truth[[#This Row],[Position1]])),ISNUMBER(SEARCH("Verw.-Angestellt",RUB_Truth[[#This Row],[Position1]])))</f>
        <v>0</v>
      </c>
      <c r="V355">
        <f>IF(COUNTIF(RUB_Found[Name],RUB_Truth[[#This Row],[Name]])=0,0,1)</f>
        <v>0</v>
      </c>
      <c r="W355">
        <f>IF(OR(RUB_Truth[[#This Row],[inKlinik]],RUB_Truth[[#This Row],[Verwaltung]]),0,1)</f>
        <v>0</v>
      </c>
      <c r="X355" t="str">
        <f>IF(RUB_Truth[[#This Row],[zählt]],IF(ISBLANK(RUB_Truth[[#This Row],[dochGefundenGrund]]),RUB_Truth[[#This Row],[Gefunden]],1),"")</f>
        <v/>
      </c>
      <c r="Y355">
        <f>IF(AND(RUB_Truth[[#This Row],[zähltAuto]],ISBLANK(RUB_Truth[[#This Row],[zähltNichtGrund]])),1,0)</f>
        <v>0</v>
      </c>
    </row>
    <row r="356" spans="1:29" x14ac:dyDescent="0.25">
      <c r="A356" t="s">
        <v>1872</v>
      </c>
      <c r="B356" t="s">
        <v>1903</v>
      </c>
      <c r="C356" t="s">
        <v>80</v>
      </c>
      <c r="D356" t="s">
        <v>4187</v>
      </c>
      <c r="E356" t="s">
        <v>4215</v>
      </c>
      <c r="F356" t="s">
        <v>2</v>
      </c>
      <c r="G356" t="s">
        <v>2</v>
      </c>
      <c r="H356" t="s">
        <v>2021</v>
      </c>
      <c r="I356" t="s">
        <v>1907</v>
      </c>
      <c r="J356" t="s">
        <v>4216</v>
      </c>
      <c r="K356" t="s">
        <v>4217</v>
      </c>
      <c r="L356" s="1" t="str">
        <f>HYPERLINK(RUB_Truth[[#This Row],[URL]])</f>
        <v>https://vvz.ruhr-uni-bochum.de/campus/all/unit.asp?gguid=0x171B9291DF47DD468F4878A500B86DC6&amp;tguid=0x699D25992ED34B6E9889C1D506E44105&amp;lang=de</v>
      </c>
      <c r="M356" t="s">
        <v>2021</v>
      </c>
      <c r="N356" t="s">
        <v>4218</v>
      </c>
      <c r="O356" t="s">
        <v>2</v>
      </c>
      <c r="P356" t="s">
        <v>4219</v>
      </c>
      <c r="Q356" t="s">
        <v>4220</v>
      </c>
      <c r="R356" t="s">
        <v>4221</v>
      </c>
      <c r="S356" t="s">
        <v>80</v>
      </c>
      <c r="T356" t="b">
        <f>OR(ISNUMBER(SEARCH("Klinik",RUB_Truth[[#This Row],[Position1]])),ISNUMBER(SEARCH("arzt",RUB_Truth[[#This Row],[Position2]])),ISNUMBER(SEARCH("ärzt",RUB_Truth[[#This Row],[Position2]])))</f>
        <v>0</v>
      </c>
      <c r="U356" t="b">
        <f>OR(ISNUMBER(SEARCH("Verwaltungsange",RUB_Truth[[#This Row],[Position1]])),ISNUMBER(SEARCH("Verw.-Angestellt",RUB_Truth[[#This Row],[Position1]])))</f>
        <v>0</v>
      </c>
      <c r="V356">
        <f>IF(COUNTIF(RUB_Found[Name],RUB_Truth[[#This Row],[Name]])=0,0,1)</f>
        <v>1</v>
      </c>
      <c r="W356">
        <f>IF(OR(RUB_Truth[[#This Row],[inKlinik]],RUB_Truth[[#This Row],[Verwaltung]]),0,1)</f>
        <v>1</v>
      </c>
      <c r="X356">
        <f>IF(RUB_Truth[[#This Row],[zählt]],IF(ISBLANK(RUB_Truth[[#This Row],[dochGefundenGrund]]),RUB_Truth[[#This Row],[Gefunden]],1),"")</f>
        <v>1</v>
      </c>
      <c r="Y356">
        <f>IF(AND(RUB_Truth[[#This Row],[zähltAuto]],ISBLANK(RUB_Truth[[#This Row],[zähltNichtGrund]])),1,0)</f>
        <v>1</v>
      </c>
    </row>
    <row r="357" spans="1:29" x14ac:dyDescent="0.25">
      <c r="A357" t="s">
        <v>4222</v>
      </c>
      <c r="B357" t="s">
        <v>1903</v>
      </c>
      <c r="C357" t="s">
        <v>513</v>
      </c>
      <c r="D357" t="s">
        <v>4187</v>
      </c>
      <c r="E357" t="s">
        <v>4223</v>
      </c>
      <c r="F357" t="s">
        <v>2</v>
      </c>
      <c r="G357" t="s">
        <v>2</v>
      </c>
      <c r="H357" t="s">
        <v>1982</v>
      </c>
      <c r="I357" t="s">
        <v>1907</v>
      </c>
      <c r="J357" t="s">
        <v>4224</v>
      </c>
      <c r="K357" t="s">
        <v>4225</v>
      </c>
      <c r="L357" s="1" t="str">
        <f>HYPERLINK(RUB_Truth[[#This Row],[URL]])</f>
        <v>https://vvz.ruhr-uni-bochum.de/campus/all/unit.asp?gguid=0x93C1C91126188A42901F186032E80ABE&amp;tguid=0x699D25992ED34B6E9889C1D506E44105&amp;lang=de</v>
      </c>
      <c r="M357" t="s">
        <v>2143</v>
      </c>
      <c r="N357" t="s">
        <v>4226</v>
      </c>
      <c r="O357" t="s">
        <v>4227</v>
      </c>
      <c r="P357" t="s">
        <v>4228</v>
      </c>
      <c r="Q357" t="s">
        <v>2</v>
      </c>
      <c r="R357" t="s">
        <v>2</v>
      </c>
      <c r="S357" t="s">
        <v>513</v>
      </c>
      <c r="T357" t="b">
        <f>OR(ISNUMBER(SEARCH("Klinik",RUB_Truth[[#This Row],[Position1]])),ISNUMBER(SEARCH("arzt",RUB_Truth[[#This Row],[Position2]])),ISNUMBER(SEARCH("ärzt",RUB_Truth[[#This Row],[Position2]])))</f>
        <v>1</v>
      </c>
      <c r="U357" t="b">
        <f>OR(ISNUMBER(SEARCH("Verwaltungsange",RUB_Truth[[#This Row],[Position1]])),ISNUMBER(SEARCH("Verw.-Angestellt",RUB_Truth[[#This Row],[Position1]])))</f>
        <v>0</v>
      </c>
      <c r="V357">
        <f>IF(COUNTIF(RUB_Found[Name],RUB_Truth[[#This Row],[Name]])=0,0,1)</f>
        <v>0</v>
      </c>
      <c r="W357">
        <f>IF(OR(RUB_Truth[[#This Row],[inKlinik]],RUB_Truth[[#This Row],[Verwaltung]]),0,1)</f>
        <v>0</v>
      </c>
      <c r="X357" t="str">
        <f>IF(RUB_Truth[[#This Row],[zählt]],IF(ISBLANK(RUB_Truth[[#This Row],[dochGefundenGrund]]),RUB_Truth[[#This Row],[Gefunden]],1),"")</f>
        <v/>
      </c>
      <c r="Y357">
        <f>IF(AND(RUB_Truth[[#This Row],[zähltAuto]],ISBLANK(RUB_Truth[[#This Row],[zähltNichtGrund]])),1,0)</f>
        <v>0</v>
      </c>
    </row>
    <row r="358" spans="1:29" x14ac:dyDescent="0.25">
      <c r="A358" t="s">
        <v>1877</v>
      </c>
      <c r="B358" t="s">
        <v>1903</v>
      </c>
      <c r="C358" t="s">
        <v>80</v>
      </c>
      <c r="D358" t="s">
        <v>4187</v>
      </c>
      <c r="E358" t="s">
        <v>4229</v>
      </c>
      <c r="F358" t="s">
        <v>2</v>
      </c>
      <c r="G358" t="s">
        <v>2</v>
      </c>
      <c r="H358" t="s">
        <v>2817</v>
      </c>
      <c r="I358" t="s">
        <v>1907</v>
      </c>
      <c r="J358" t="s">
        <v>4230</v>
      </c>
      <c r="K358" t="s">
        <v>4231</v>
      </c>
      <c r="L358" s="1" t="str">
        <f>HYPERLINK(RUB_Truth[[#This Row],[URL]])</f>
        <v>https://vvz.ruhr-uni-bochum.de/campus/all/unit.asp?gguid=0x7FB2A10A4536D34CBC9DEABBD7D6DEB5&amp;tguid=0x699D25992ED34B6E9889C1D506E44105&amp;lang=de</v>
      </c>
      <c r="M358" t="s">
        <v>2</v>
      </c>
      <c r="N358" t="s">
        <v>4232</v>
      </c>
      <c r="O358" t="s">
        <v>2</v>
      </c>
      <c r="P358" t="s">
        <v>4233</v>
      </c>
      <c r="Q358" t="s">
        <v>2</v>
      </c>
      <c r="R358" t="s">
        <v>4234</v>
      </c>
      <c r="S358" t="s">
        <v>80</v>
      </c>
      <c r="T358" t="b">
        <f>OR(ISNUMBER(SEARCH("Klinik",RUB_Truth[[#This Row],[Position1]])),ISNUMBER(SEARCH("arzt",RUB_Truth[[#This Row],[Position2]])),ISNUMBER(SEARCH("ärzt",RUB_Truth[[#This Row],[Position2]])))</f>
        <v>0</v>
      </c>
      <c r="U358" t="b">
        <f>OR(ISNUMBER(SEARCH("Verwaltungsange",RUB_Truth[[#This Row],[Position1]])),ISNUMBER(SEARCH("Verw.-Angestellt",RUB_Truth[[#This Row],[Position1]])))</f>
        <v>0</v>
      </c>
      <c r="V358">
        <f>IF(COUNTIF(RUB_Found[Name],RUB_Truth[[#This Row],[Name]])=0,0,1)</f>
        <v>1</v>
      </c>
      <c r="W358">
        <f>IF(OR(RUB_Truth[[#This Row],[inKlinik]],RUB_Truth[[#This Row],[Verwaltung]]),0,1)</f>
        <v>1</v>
      </c>
      <c r="X358">
        <f>IF(RUB_Truth[[#This Row],[zählt]],IF(ISBLANK(RUB_Truth[[#This Row],[dochGefundenGrund]]),RUB_Truth[[#This Row],[Gefunden]],1),"")</f>
        <v>1</v>
      </c>
      <c r="Y358">
        <f>IF(AND(RUB_Truth[[#This Row],[zähltAuto]],ISBLANK(RUB_Truth[[#This Row],[zähltNichtGrund]])),1,0)</f>
        <v>1</v>
      </c>
    </row>
    <row r="359" spans="1:29" x14ac:dyDescent="0.25">
      <c r="A359" t="s">
        <v>4235</v>
      </c>
      <c r="B359" t="s">
        <v>2045</v>
      </c>
      <c r="C359" t="s">
        <v>2</v>
      </c>
      <c r="D359" t="s">
        <v>4236</v>
      </c>
      <c r="E359" t="s">
        <v>4237</v>
      </c>
      <c r="F359" t="s">
        <v>2</v>
      </c>
      <c r="G359" t="s">
        <v>2</v>
      </c>
      <c r="H359" t="s">
        <v>2133</v>
      </c>
      <c r="I359" t="s">
        <v>1956</v>
      </c>
      <c r="J359" t="s">
        <v>2149</v>
      </c>
      <c r="K359" t="s">
        <v>2150</v>
      </c>
      <c r="L359" s="1" t="str">
        <f>HYPERLINK(RUB_Truth[[#This Row],[URL]])</f>
        <v>https://vvz.ruhr-uni-bochum.de/campus/all/unit.asp?gguid=0xE8060C65F8DF99449C450C0E9C69174B&amp;tguid=0x699D25992ED34B6E9889C1D506E44105&amp;lang=de</v>
      </c>
      <c r="M359" t="s">
        <v>4238</v>
      </c>
      <c r="N359" t="s">
        <v>4239</v>
      </c>
      <c r="O359" t="s">
        <v>2</v>
      </c>
      <c r="P359" t="s">
        <v>4240</v>
      </c>
      <c r="Q359" t="s">
        <v>2</v>
      </c>
      <c r="R359" t="s">
        <v>4241</v>
      </c>
      <c r="S359" t="s">
        <v>2</v>
      </c>
      <c r="T359" t="b">
        <f>OR(ISNUMBER(SEARCH("Klinik",RUB_Truth[[#This Row],[Position1]])),ISNUMBER(SEARCH("arzt",RUB_Truth[[#This Row],[Position2]])),ISNUMBER(SEARCH("ärzt",RUB_Truth[[#This Row],[Position2]])))</f>
        <v>0</v>
      </c>
      <c r="U359" t="b">
        <f>OR(ISNUMBER(SEARCH("Verwaltungsange",RUB_Truth[[#This Row],[Position1]])),ISNUMBER(SEARCH("Verw.-Angestellt",RUB_Truth[[#This Row],[Position1]])))</f>
        <v>0</v>
      </c>
      <c r="V359">
        <f>IF(COUNTIF(RUB_Found[Name],RUB_Truth[[#This Row],[Name]])=0,0,1)</f>
        <v>0</v>
      </c>
      <c r="W359">
        <f>IF(OR(RUB_Truth[[#This Row],[inKlinik]],RUB_Truth[[#This Row],[Verwaltung]]),0,1)</f>
        <v>1</v>
      </c>
      <c r="X359" t="str">
        <f>IF(RUB_Truth[[#This Row],[zählt]],IF(ISBLANK(RUB_Truth[[#This Row],[dochGefundenGrund]]),RUB_Truth[[#This Row],[Gefunden]],1),"")</f>
        <v/>
      </c>
      <c r="Y359">
        <f>IF(AND(RUB_Truth[[#This Row],[zähltAuto]],ISBLANK(RUB_Truth[[#This Row],[zähltNichtGrund]])),1,0)</f>
        <v>0</v>
      </c>
      <c r="Z359" t="s">
        <v>6508</v>
      </c>
      <c r="AB359" t="s">
        <v>8508</v>
      </c>
      <c r="AC359" t="s">
        <v>8507</v>
      </c>
    </row>
    <row r="360" spans="1:29" x14ac:dyDescent="0.25">
      <c r="A360" t="s">
        <v>4242</v>
      </c>
      <c r="B360" t="s">
        <v>2045</v>
      </c>
      <c r="C360" t="s">
        <v>513</v>
      </c>
      <c r="D360" t="s">
        <v>4243</v>
      </c>
      <c r="E360" t="s">
        <v>4244</v>
      </c>
      <c r="F360" t="s">
        <v>2</v>
      </c>
      <c r="G360" t="s">
        <v>2</v>
      </c>
      <c r="H360" t="s">
        <v>2083</v>
      </c>
      <c r="I360" t="s">
        <v>1907</v>
      </c>
      <c r="J360" t="s">
        <v>4245</v>
      </c>
      <c r="K360" t="s">
        <v>2912</v>
      </c>
      <c r="L360" s="1" t="str">
        <f>HYPERLINK(RUB_Truth[[#This Row],[URL]])</f>
        <v>https://vvz.ruhr-uni-bochum.de/campus/all/unit.asp?gguid=0x7C82DBC5DC0918449971953BA4E64395&amp;tguid=0x699D25992ED34B6E9889C1D506E44105&amp;lang=de</v>
      </c>
      <c r="M360" t="s">
        <v>2659</v>
      </c>
      <c r="N360" t="s">
        <v>2102</v>
      </c>
      <c r="O360" t="s">
        <v>4246</v>
      </c>
      <c r="P360" t="s">
        <v>4247</v>
      </c>
      <c r="Q360" t="s">
        <v>2</v>
      </c>
      <c r="R360" t="s">
        <v>2</v>
      </c>
      <c r="S360" t="s">
        <v>513</v>
      </c>
      <c r="T360" t="b">
        <f>OR(ISNUMBER(SEARCH("Klinik",RUB_Truth[[#This Row],[Position1]])),ISNUMBER(SEARCH("arzt",RUB_Truth[[#This Row],[Position2]])),ISNUMBER(SEARCH("ärzt",RUB_Truth[[#This Row],[Position2]])))</f>
        <v>1</v>
      </c>
      <c r="U360" t="b">
        <f>OR(ISNUMBER(SEARCH("Verwaltungsange",RUB_Truth[[#This Row],[Position1]])),ISNUMBER(SEARCH("Verw.-Angestellt",RUB_Truth[[#This Row],[Position1]])))</f>
        <v>0</v>
      </c>
      <c r="V360">
        <f>IF(COUNTIF(RUB_Found[Name],RUB_Truth[[#This Row],[Name]])=0,0,1)</f>
        <v>0</v>
      </c>
      <c r="W360">
        <f>IF(OR(RUB_Truth[[#This Row],[inKlinik]],RUB_Truth[[#This Row],[Verwaltung]]),0,1)</f>
        <v>0</v>
      </c>
      <c r="X360" t="str">
        <f>IF(RUB_Truth[[#This Row],[zählt]],IF(ISBLANK(RUB_Truth[[#This Row],[dochGefundenGrund]]),RUB_Truth[[#This Row],[Gefunden]],1),"")</f>
        <v/>
      </c>
      <c r="Y360">
        <f>IF(AND(RUB_Truth[[#This Row],[zähltAuto]],ISBLANK(RUB_Truth[[#This Row],[zähltNichtGrund]])),1,0)</f>
        <v>0</v>
      </c>
    </row>
    <row r="361" spans="1:29" x14ac:dyDescent="0.25">
      <c r="A361" t="s">
        <v>1881</v>
      </c>
      <c r="B361" t="s">
        <v>1903</v>
      </c>
      <c r="C361" t="s">
        <v>0</v>
      </c>
      <c r="D361" t="s">
        <v>4248</v>
      </c>
      <c r="E361" t="s">
        <v>4249</v>
      </c>
      <c r="F361" t="s">
        <v>2</v>
      </c>
      <c r="G361" t="s">
        <v>2</v>
      </c>
      <c r="H361" t="s">
        <v>1906</v>
      </c>
      <c r="I361" t="s">
        <v>1907</v>
      </c>
      <c r="J361" t="s">
        <v>3069</v>
      </c>
      <c r="K361" t="s">
        <v>3070</v>
      </c>
      <c r="L361" s="1" t="str">
        <f>HYPERLINK(RUB_Truth[[#This Row],[URL]])</f>
        <v>https://vvz.ruhr-uni-bochum.de/campus/all/unit.asp?gguid=0xADE2A16E6594B6429F71BA98EAC4D8B0&amp;tguid=0x699D25992ED34B6E9889C1D506E44105&amp;lang=de</v>
      </c>
      <c r="M361" t="s">
        <v>1906</v>
      </c>
      <c r="N361" t="s">
        <v>4250</v>
      </c>
      <c r="O361" t="s">
        <v>2</v>
      </c>
      <c r="P361" t="s">
        <v>4251</v>
      </c>
      <c r="Q361" t="s">
        <v>2</v>
      </c>
      <c r="R361" t="s">
        <v>3241</v>
      </c>
      <c r="S361" t="s">
        <v>0</v>
      </c>
      <c r="T361" t="b">
        <f>OR(ISNUMBER(SEARCH("Klinik",RUB_Truth[[#This Row],[Position1]])),ISNUMBER(SEARCH("arzt",RUB_Truth[[#This Row],[Position2]])),ISNUMBER(SEARCH("ärzt",RUB_Truth[[#This Row],[Position2]])))</f>
        <v>0</v>
      </c>
      <c r="U361" t="b">
        <f>OR(ISNUMBER(SEARCH("Verwaltungsange",RUB_Truth[[#This Row],[Position1]])),ISNUMBER(SEARCH("Verw.-Angestellt",RUB_Truth[[#This Row],[Position1]])))</f>
        <v>0</v>
      </c>
      <c r="V361">
        <f>IF(COUNTIF(RUB_Found[Name],RUB_Truth[[#This Row],[Name]])=0,0,1)</f>
        <v>1</v>
      </c>
      <c r="W361">
        <f>IF(OR(RUB_Truth[[#This Row],[inKlinik]],RUB_Truth[[#This Row],[Verwaltung]]),0,1)</f>
        <v>1</v>
      </c>
      <c r="X361">
        <f>IF(RUB_Truth[[#This Row],[zählt]],IF(ISBLANK(RUB_Truth[[#This Row],[dochGefundenGrund]]),RUB_Truth[[#This Row],[Gefunden]],1),"")</f>
        <v>1</v>
      </c>
      <c r="Y361">
        <f>IF(AND(RUB_Truth[[#This Row],[zähltAuto]],ISBLANK(RUB_Truth[[#This Row],[zähltNichtGrund]])),1,0)</f>
        <v>1</v>
      </c>
    </row>
    <row r="362" spans="1:29" x14ac:dyDescent="0.25">
      <c r="A362" t="s">
        <v>1882</v>
      </c>
      <c r="B362" t="s">
        <v>1903</v>
      </c>
      <c r="C362" t="s">
        <v>519</v>
      </c>
      <c r="D362" t="s">
        <v>4248</v>
      </c>
      <c r="E362" t="s">
        <v>4252</v>
      </c>
      <c r="F362" t="s">
        <v>2</v>
      </c>
      <c r="G362" t="s">
        <v>2</v>
      </c>
      <c r="H362" t="s">
        <v>2021</v>
      </c>
      <c r="I362" t="s">
        <v>1907</v>
      </c>
      <c r="J362" t="s">
        <v>2022</v>
      </c>
      <c r="K362" t="s">
        <v>4253</v>
      </c>
      <c r="L362" s="1" t="str">
        <f>HYPERLINK(RUB_Truth[[#This Row],[URL]])</f>
        <v>https://vvz.ruhr-uni-bochum.de/campus/all/unit.asp?gguid=0x5F865A3E4F4EAC40AF81AE6D6780697C&amp;tguid=0x699D25992ED34B6E9889C1D506E44105&amp;lang=de</v>
      </c>
      <c r="M362" t="s">
        <v>4254</v>
      </c>
      <c r="N362" t="s">
        <v>2</v>
      </c>
      <c r="O362" t="s">
        <v>2</v>
      </c>
      <c r="P362" t="s">
        <v>4255</v>
      </c>
      <c r="Q362" t="s">
        <v>2</v>
      </c>
      <c r="R362" t="s">
        <v>4256</v>
      </c>
      <c r="S362" t="s">
        <v>519</v>
      </c>
      <c r="T362" t="b">
        <f>OR(ISNUMBER(SEARCH("Klinik",RUB_Truth[[#This Row],[Position1]])),ISNUMBER(SEARCH("arzt",RUB_Truth[[#This Row],[Position2]])),ISNUMBER(SEARCH("ärzt",RUB_Truth[[#This Row],[Position2]])))</f>
        <v>0</v>
      </c>
      <c r="U362" t="b">
        <f>OR(ISNUMBER(SEARCH("Verwaltungsange",RUB_Truth[[#This Row],[Position1]])),ISNUMBER(SEARCH("Verw.-Angestellt",RUB_Truth[[#This Row],[Position1]])))</f>
        <v>0</v>
      </c>
      <c r="V362">
        <f>IF(COUNTIF(RUB_Found[Name],RUB_Truth[[#This Row],[Name]])=0,0,1)</f>
        <v>1</v>
      </c>
      <c r="W362">
        <f>IF(OR(RUB_Truth[[#This Row],[inKlinik]],RUB_Truth[[#This Row],[Verwaltung]]),0,1)</f>
        <v>1</v>
      </c>
      <c r="X362">
        <f>IF(RUB_Truth[[#This Row],[zählt]],IF(ISBLANK(RUB_Truth[[#This Row],[dochGefundenGrund]]),RUB_Truth[[#This Row],[Gefunden]],1),"")</f>
        <v>1</v>
      </c>
      <c r="Y362">
        <f>IF(AND(RUB_Truth[[#This Row],[zähltAuto]],ISBLANK(RUB_Truth[[#This Row],[zähltNichtGrund]])),1,0)</f>
        <v>1</v>
      </c>
    </row>
    <row r="363" spans="1:29" x14ac:dyDescent="0.25">
      <c r="A363" t="s">
        <v>1893</v>
      </c>
      <c r="B363" t="s">
        <v>2045</v>
      </c>
      <c r="C363" t="s">
        <v>0</v>
      </c>
      <c r="D363" t="s">
        <v>4257</v>
      </c>
      <c r="E363" t="s">
        <v>4258</v>
      </c>
      <c r="F363" t="s">
        <v>2</v>
      </c>
      <c r="G363" t="s">
        <v>2</v>
      </c>
      <c r="H363" t="s">
        <v>2133</v>
      </c>
      <c r="I363" t="s">
        <v>1907</v>
      </c>
      <c r="J363" t="s">
        <v>2022</v>
      </c>
      <c r="K363" t="s">
        <v>2180</v>
      </c>
      <c r="L363" s="1" t="str">
        <f>HYPERLINK(RUB_Truth[[#This Row],[URL]])</f>
        <v>https://vvz.ruhr-uni-bochum.de/campus/all/unit.asp?gguid=0x35BC7783028FDB41ACF3C8E23B544A1A&amp;tguid=0x699D25992ED34B6E9889C1D506E44105&amp;lang=de</v>
      </c>
      <c r="M363" t="s">
        <v>2133</v>
      </c>
      <c r="N363" t="s">
        <v>2493</v>
      </c>
      <c r="O363" t="s">
        <v>2</v>
      </c>
      <c r="P363" t="s">
        <v>4259</v>
      </c>
      <c r="Q363" t="s">
        <v>2</v>
      </c>
      <c r="R363" t="s">
        <v>2495</v>
      </c>
      <c r="S363" t="s">
        <v>0</v>
      </c>
      <c r="T363" t="b">
        <f>OR(ISNUMBER(SEARCH("Klinik",RUB_Truth[[#This Row],[Position1]])),ISNUMBER(SEARCH("arzt",RUB_Truth[[#This Row],[Position2]])),ISNUMBER(SEARCH("ärzt",RUB_Truth[[#This Row],[Position2]])))</f>
        <v>0</v>
      </c>
      <c r="U363" t="b">
        <f>OR(ISNUMBER(SEARCH("Verwaltungsange",RUB_Truth[[#This Row],[Position1]])),ISNUMBER(SEARCH("Verw.-Angestellt",RUB_Truth[[#This Row],[Position1]])))</f>
        <v>0</v>
      </c>
      <c r="V363">
        <f>IF(COUNTIF(RUB_Found[Name],RUB_Truth[[#This Row],[Name]])=0,0,1)</f>
        <v>1</v>
      </c>
      <c r="W363">
        <f>IF(OR(RUB_Truth[[#This Row],[inKlinik]],RUB_Truth[[#This Row],[Verwaltung]]),0,1)</f>
        <v>1</v>
      </c>
      <c r="X363">
        <f>IF(RUB_Truth[[#This Row],[zählt]],IF(ISBLANK(RUB_Truth[[#This Row],[dochGefundenGrund]]),RUB_Truth[[#This Row],[Gefunden]],1),"")</f>
        <v>1</v>
      </c>
      <c r="Y363">
        <f>IF(AND(RUB_Truth[[#This Row],[zähltAuto]],ISBLANK(RUB_Truth[[#This Row],[zähltNichtGrund]])),1,0)</f>
        <v>1</v>
      </c>
    </row>
    <row r="364" spans="1:29" x14ac:dyDescent="0.25">
      <c r="A364" t="s">
        <v>4260</v>
      </c>
      <c r="B364" t="s">
        <v>2045</v>
      </c>
      <c r="C364" t="s">
        <v>2</v>
      </c>
      <c r="D364" t="s">
        <v>4257</v>
      </c>
      <c r="E364" t="s">
        <v>4261</v>
      </c>
      <c r="F364" t="s">
        <v>2</v>
      </c>
      <c r="G364" t="s">
        <v>2</v>
      </c>
      <c r="H364" t="s">
        <v>2281</v>
      </c>
      <c r="I364" t="s">
        <v>1907</v>
      </c>
      <c r="J364" t="s">
        <v>3069</v>
      </c>
      <c r="K364" t="s">
        <v>3070</v>
      </c>
      <c r="L364" s="1" t="str">
        <f>HYPERLINK(RUB_Truth[[#This Row],[URL]])</f>
        <v>https://vvz.ruhr-uni-bochum.de/campus/all/unit.asp?gguid=0xADE2A16E6594B6429F71BA98EAC4D8B0&amp;tguid=0x699D25992ED34B6E9889C1D506E44105&amp;lang=de</v>
      </c>
      <c r="M364" t="s">
        <v>2281</v>
      </c>
      <c r="N364" t="s">
        <v>2</v>
      </c>
      <c r="O364" t="s">
        <v>2</v>
      </c>
      <c r="P364" t="s">
        <v>4262</v>
      </c>
      <c r="Q364" t="s">
        <v>2</v>
      </c>
      <c r="R364" t="s">
        <v>3241</v>
      </c>
      <c r="S364" t="s">
        <v>2</v>
      </c>
      <c r="T364" t="b">
        <f>OR(ISNUMBER(SEARCH("Klinik",RUB_Truth[[#This Row],[Position1]])),ISNUMBER(SEARCH("arzt",RUB_Truth[[#This Row],[Position2]])),ISNUMBER(SEARCH("ärzt",RUB_Truth[[#This Row],[Position2]])))</f>
        <v>0</v>
      </c>
      <c r="U364" t="b">
        <f>OR(ISNUMBER(SEARCH("Verwaltungsange",RUB_Truth[[#This Row],[Position1]])),ISNUMBER(SEARCH("Verw.-Angestellt",RUB_Truth[[#This Row],[Position1]])))</f>
        <v>0</v>
      </c>
      <c r="V364">
        <f>IF(COUNTIF(RUB_Found[Name],RUB_Truth[[#This Row],[Name]])=0,0,1)</f>
        <v>0</v>
      </c>
      <c r="W364">
        <f>IF(OR(RUB_Truth[[#This Row],[inKlinik]],RUB_Truth[[#This Row],[Verwaltung]]),0,1)</f>
        <v>1</v>
      </c>
      <c r="X364" t="str">
        <f>IF(RUB_Truth[[#This Row],[zählt]],IF(ISBLANK(RUB_Truth[[#This Row],[dochGefundenGrund]]),RUB_Truth[[#This Row],[Gefunden]],1),"")</f>
        <v/>
      </c>
      <c r="Y364">
        <f>IF(AND(RUB_Truth[[#This Row],[zähltAuto]],ISBLANK(RUB_Truth[[#This Row],[zähltNichtGrund]])),1,0)</f>
        <v>0</v>
      </c>
      <c r="Z364" t="s">
        <v>8274</v>
      </c>
    </row>
    <row r="365" spans="1:29" x14ac:dyDescent="0.25">
      <c r="A365" t="s">
        <v>4263</v>
      </c>
      <c r="B365" t="s">
        <v>2045</v>
      </c>
      <c r="C365" t="s">
        <v>2</v>
      </c>
      <c r="D365" t="s">
        <v>4264</v>
      </c>
      <c r="E365" t="s">
        <v>4265</v>
      </c>
      <c r="F365" t="s">
        <v>2</v>
      </c>
      <c r="G365" t="s">
        <v>2</v>
      </c>
      <c r="H365" t="s">
        <v>2281</v>
      </c>
      <c r="I365" t="s">
        <v>1907</v>
      </c>
      <c r="J365" t="s">
        <v>1918</v>
      </c>
      <c r="K365" t="s">
        <v>1919</v>
      </c>
      <c r="L365" s="1" t="str">
        <f>HYPERLINK(RUB_Truth[[#This Row],[URL]])</f>
        <v>https://vvz.ruhr-uni-bochum.de/campus/all/unit.asp?gguid=0x9FBFF103E560B84DBD1A35CC00ED8AAD&amp;tguid=0x699D25992ED34B6E9889C1D506E44105&amp;lang=de</v>
      </c>
      <c r="M365" t="s">
        <v>2281</v>
      </c>
      <c r="N365" t="s">
        <v>4266</v>
      </c>
      <c r="O365" t="s">
        <v>2071</v>
      </c>
      <c r="P365" t="s">
        <v>4267</v>
      </c>
      <c r="Q365" t="s">
        <v>3296</v>
      </c>
      <c r="R365" t="s">
        <v>4268</v>
      </c>
      <c r="S365" t="s">
        <v>2</v>
      </c>
      <c r="T365" t="b">
        <f>OR(ISNUMBER(SEARCH("Klinik",RUB_Truth[[#This Row],[Position1]])),ISNUMBER(SEARCH("arzt",RUB_Truth[[#This Row],[Position2]])),ISNUMBER(SEARCH("ärzt",RUB_Truth[[#This Row],[Position2]])))</f>
        <v>0</v>
      </c>
      <c r="U365" t="b">
        <f>OR(ISNUMBER(SEARCH("Verwaltungsange",RUB_Truth[[#This Row],[Position1]])),ISNUMBER(SEARCH("Verw.-Angestellt",RUB_Truth[[#This Row],[Position1]])))</f>
        <v>0</v>
      </c>
      <c r="V365">
        <f>IF(COUNTIF(RUB_Found[Name],RUB_Truth[[#This Row],[Name]])=0,0,1)</f>
        <v>0</v>
      </c>
      <c r="W365">
        <f>IF(OR(RUB_Truth[[#This Row],[inKlinik]],RUB_Truth[[#This Row],[Verwaltung]]),0,1)</f>
        <v>1</v>
      </c>
      <c r="X365" t="str">
        <f>IF(RUB_Truth[[#This Row],[zählt]],IF(ISBLANK(RUB_Truth[[#This Row],[dochGefundenGrund]]),RUB_Truth[[#This Row],[Gefunden]],1),"")</f>
        <v/>
      </c>
      <c r="Y365">
        <f>IF(AND(RUB_Truth[[#This Row],[zähltAuto]],ISBLANK(RUB_Truth[[#This Row],[zähltNichtGrund]])),1,0)</f>
        <v>0</v>
      </c>
      <c r="Z365" t="s">
        <v>8274</v>
      </c>
    </row>
    <row r="366" spans="1:29" x14ac:dyDescent="0.25">
      <c r="A366" t="s">
        <v>4269</v>
      </c>
      <c r="B366" t="s">
        <v>2045</v>
      </c>
      <c r="C366" t="s">
        <v>0</v>
      </c>
      <c r="D366" t="s">
        <v>4270</v>
      </c>
      <c r="E366" t="s">
        <v>4271</v>
      </c>
      <c r="F366" t="s">
        <v>2</v>
      </c>
      <c r="G366" t="s">
        <v>2</v>
      </c>
      <c r="H366" t="s">
        <v>2133</v>
      </c>
      <c r="I366" t="s">
        <v>1907</v>
      </c>
      <c r="J366" t="s">
        <v>2604</v>
      </c>
      <c r="K366" t="s">
        <v>2165</v>
      </c>
      <c r="L366" s="1" t="str">
        <f>HYPERLINK(RUB_Truth[[#This Row],[URL]])</f>
        <v>https://vvz.ruhr-uni-bochum.de/campus/all/unit.asp?gguid=0x42969BDBA7BC014AB69B30DF8ECEA02B&amp;tguid=0x699D25992ED34B6E9889C1D506E44105&amp;lang=de</v>
      </c>
      <c r="M366" t="s">
        <v>4272</v>
      </c>
      <c r="N366" t="s">
        <v>4273</v>
      </c>
      <c r="O366" t="s">
        <v>2</v>
      </c>
      <c r="P366" t="s">
        <v>4274</v>
      </c>
      <c r="Q366" t="s">
        <v>2</v>
      </c>
      <c r="R366" t="s">
        <v>4275</v>
      </c>
      <c r="S366" t="s">
        <v>0</v>
      </c>
      <c r="T366" t="b">
        <f>OR(ISNUMBER(SEARCH("Klinik",RUB_Truth[[#This Row],[Position1]])),ISNUMBER(SEARCH("arzt",RUB_Truth[[#This Row],[Position2]])),ISNUMBER(SEARCH("ärzt",RUB_Truth[[#This Row],[Position2]])))</f>
        <v>0</v>
      </c>
      <c r="U366" t="b">
        <f>OR(ISNUMBER(SEARCH("Verwaltungsange",RUB_Truth[[#This Row],[Position1]])),ISNUMBER(SEARCH("Verw.-Angestellt",RUB_Truth[[#This Row],[Position1]])))</f>
        <v>0</v>
      </c>
      <c r="V366">
        <f>IF(COUNTIF(RUB_Found[Name],RUB_Truth[[#This Row],[Name]])=0,0,1)</f>
        <v>0</v>
      </c>
      <c r="W366">
        <f>IF(OR(RUB_Truth[[#This Row],[inKlinik]],RUB_Truth[[#This Row],[Verwaltung]]),0,1)</f>
        <v>1</v>
      </c>
      <c r="X366" t="str">
        <f>IF(RUB_Truth[[#This Row],[zählt]],IF(ISBLANK(RUB_Truth[[#This Row],[dochGefundenGrund]]),RUB_Truth[[#This Row],[Gefunden]],1),"")</f>
        <v/>
      </c>
      <c r="Y366">
        <f>IF(AND(RUB_Truth[[#This Row],[zähltAuto]],ISBLANK(RUB_Truth[[#This Row],[zähltNichtGrund]])),1,0)</f>
        <v>0</v>
      </c>
      <c r="Z366" t="s">
        <v>8109</v>
      </c>
      <c r="AC366" t="s">
        <v>8509</v>
      </c>
    </row>
    <row r="367" spans="1:29" x14ac:dyDescent="0.25">
      <c r="A367">
        <f>SUBTOTAL(103,RUB_Truth[Name])</f>
        <v>365</v>
      </c>
      <c r="V367">
        <f>SUBTOTAL(109,RUB_Truth[Gefunden])</f>
        <v>126</v>
      </c>
      <c r="X367">
        <f>SUBTOTAL(109,RUB_Truth[Korrekt])</f>
        <v>121</v>
      </c>
      <c r="Y367">
        <f>SUBTOTAL(109,RUB_Truth[zählt])</f>
        <v>166</v>
      </c>
    </row>
  </sheetData>
  <phoneticPr fontId="5" type="noConversion"/>
  <conditionalFormatting sqref="V1:Y366 V368:Y1048576">
    <cfRule type="expression" dxfId="7" priority="1">
      <formula>AND(ISNUMBER(V1),V1=1)</formula>
    </cfRule>
    <cfRule type="expression" dxfId="6" priority="2">
      <formula>AND(ISNUMBER(V1),V1=0)</formula>
    </cfRule>
  </conditionalFormatting>
  <hyperlinks>
    <hyperlink ref="AC21" r:id="rId1" xr:uid="{9D4DA593-59A2-4A8D-8D8C-639763EA00AB}"/>
    <hyperlink ref="AC56" r:id="rId2" xr:uid="{4F8FDFC1-7D13-4883-94EB-F59E94B1ED47}"/>
    <hyperlink ref="AC26" r:id="rId3" xr:uid="{EFCFF16C-B2BD-4346-81B6-CFF1028CFDC7}"/>
  </hyperlinks>
  <pageMargins left="0.7" right="0.7" top="0.78740157499999996" bottom="0.78740157499999996" header="0.3" footer="0.3"/>
  <pageSetup paperSize="9" orientation="portrait" horizontalDpi="0" verticalDpi="0"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8CDB-5034-4C41-91A5-8D530431CF81}">
  <sheetPr codeName="Tabelle4"/>
  <dimension ref="A1:K992"/>
  <sheetViews>
    <sheetView tabSelected="1" topLeftCell="A941" workbookViewId="0">
      <selection activeCell="D992" sqref="D992"/>
    </sheetView>
  </sheetViews>
  <sheetFormatPr baseColWidth="10" defaultRowHeight="15" x14ac:dyDescent="0.25"/>
  <cols>
    <col min="1" max="1" width="28.5703125" customWidth="1"/>
    <col min="2" max="3" width="42.85546875" customWidth="1"/>
    <col min="4" max="4" width="11.42578125" customWidth="1"/>
    <col min="5" max="5" width="7.140625" customWidth="1"/>
    <col min="6" max="6" width="35.7109375" customWidth="1"/>
    <col min="7" max="7" width="7.140625" customWidth="1"/>
    <col min="8" max="8" width="35.7109375" style="3" customWidth="1"/>
    <col min="9" max="9" width="11.42578125" style="3"/>
    <col min="10" max="10" width="11.42578125" customWidth="1"/>
    <col min="11" max="11" width="35.7109375" customWidth="1"/>
  </cols>
  <sheetData>
    <row r="1" spans="1:11" x14ac:dyDescent="0.25">
      <c r="A1" t="s">
        <v>8082</v>
      </c>
      <c r="B1" t="s">
        <v>8077</v>
      </c>
      <c r="C1" t="s">
        <v>8078</v>
      </c>
      <c r="D1" t="s">
        <v>8083</v>
      </c>
      <c r="E1" t="s">
        <v>8079</v>
      </c>
      <c r="F1" t="s">
        <v>8393</v>
      </c>
      <c r="G1" t="s">
        <v>8084</v>
      </c>
      <c r="H1" t="s">
        <v>8394</v>
      </c>
      <c r="I1" s="3" t="s">
        <v>8361</v>
      </c>
      <c r="J1" s="3" t="s">
        <v>8362</v>
      </c>
      <c r="K1" t="s">
        <v>8265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tr">
        <f>HYPERLINK(RUB_Found[[#This Row],[Homepage]])</f>
        <v>https://eap.geographie.rub.de/mitarbeiter/martina_grudzielanek_00080.html.de</v>
      </c>
      <c r="G2" t="s">
        <v>5</v>
      </c>
      <c r="H2" s="1" t="str">
        <f>HYPERLINK(RUB_Found[[#This Row],[Gefunden in]])</f>
        <v>https://eap.geographie.rub.de/mitarbeiter/index.html.de</v>
      </c>
      <c r="I2" s="3">
        <f>IF(COUNTIF(RUB_Truth[Name],RUB_Found[[#This Row],[Name]])=0,0,1)</f>
        <v>0</v>
      </c>
      <c r="J2" s="3">
        <v>1</v>
      </c>
    </row>
    <row r="3" spans="1:11" x14ac:dyDescent="0.25">
      <c r="A3" t="s">
        <v>2</v>
      </c>
      <c r="B3" t="s">
        <v>6</v>
      </c>
      <c r="C3" t="s">
        <v>7</v>
      </c>
      <c r="D3" t="s">
        <v>3</v>
      </c>
      <c r="E3" t="s">
        <v>8</v>
      </c>
      <c r="F3" s="1" t="str">
        <f>HYPERLINK(RUB_Found[[#This Row],[Homepage]])</f>
        <v>https://dev2.imp10.ruhr-uni-bochum.de/lwt/mitarbeiter/berger.html.en</v>
      </c>
      <c r="G3" t="s">
        <v>9</v>
      </c>
      <c r="H3" s="1" t="str">
        <f>HYPERLINK(RUB_Found[[#This Row],[Gefunden in]])</f>
        <v>https://dev2.imp10.ruhr-uni-bochum.de/lwt/mitarbeiter/index.html.en</v>
      </c>
      <c r="I3" s="3">
        <f>IF(COUNTIF(RUB_Truth[Name],RUB_Found[[#This Row],[Name]])=0,0,1)</f>
        <v>0</v>
      </c>
      <c r="J3" s="3">
        <v>1</v>
      </c>
    </row>
    <row r="4" spans="1:11" x14ac:dyDescent="0.25">
      <c r="A4" t="s">
        <v>2</v>
      </c>
      <c r="B4" t="s">
        <v>10</v>
      </c>
      <c r="C4" t="s">
        <v>2</v>
      </c>
      <c r="D4" t="s">
        <v>11</v>
      </c>
      <c r="E4" t="s">
        <v>2</v>
      </c>
      <c r="F4" s="1" t="str">
        <f>HYPERLINK(RUB_Found[[#This Row],[Homepage]])</f>
        <v/>
      </c>
      <c r="G4" t="s">
        <v>12</v>
      </c>
      <c r="H4" s="1" t="str">
        <f>HYPERLINK(RUB_Found[[#This Row],[Gefunden in]])</f>
        <v>https://www.pe.ruhr-uni-bochum.de/erziehungswissenschaft/efsr/team/index.html.de</v>
      </c>
      <c r="I4" s="3">
        <f>IF(COUNTIF(RUB_Truth[Name],RUB_Found[[#This Row],[Name]])=0,0,1)</f>
        <v>0</v>
      </c>
      <c r="J4" s="3">
        <v>1</v>
      </c>
    </row>
    <row r="5" spans="1:11" x14ac:dyDescent="0.25">
      <c r="A5" t="s">
        <v>2</v>
      </c>
      <c r="B5" t="s">
        <v>13</v>
      </c>
      <c r="C5" t="s">
        <v>2</v>
      </c>
      <c r="D5" t="s">
        <v>11</v>
      </c>
      <c r="E5" t="s">
        <v>14</v>
      </c>
      <c r="F5" s="1" t="str">
        <f>HYPERLINK(RUB_Found[[#This Row],[Homepage]])</f>
        <v>https://informatik.rub.de/en/security-engineering/staff/</v>
      </c>
      <c r="G5" t="s">
        <v>14</v>
      </c>
      <c r="H5" s="1" t="str">
        <f>HYPERLINK(RUB_Found[[#This Row],[Gefunden in]])</f>
        <v>https://informatik.rub.de/en/security-engineering/staff/</v>
      </c>
      <c r="I5" s="3">
        <f>IF(COUNTIF(RUB_Truth[Name],RUB_Found[[#This Row],[Name]])=0,0,1)</f>
        <v>0</v>
      </c>
      <c r="J5" s="3">
        <v>1</v>
      </c>
    </row>
    <row r="6" spans="1:11" x14ac:dyDescent="0.25">
      <c r="A6" t="s">
        <v>2</v>
      </c>
      <c r="B6" t="s">
        <v>15</v>
      </c>
      <c r="C6" t="s">
        <v>16</v>
      </c>
      <c r="D6" t="s">
        <v>3</v>
      </c>
      <c r="E6" t="s">
        <v>17</v>
      </c>
      <c r="F6" s="1" t="str">
        <f>HYPERLINK(RUB_Found[[#This Row],[Homepage]])</f>
        <v>https://eap.geographie.rub.de/mitarbeiter/aaron_sperschneider_00159.html.de</v>
      </c>
      <c r="G6" t="s">
        <v>5</v>
      </c>
      <c r="H6" s="1" t="str">
        <f>HYPERLINK(RUB_Found[[#This Row],[Gefunden in]])</f>
        <v>https://eap.geographie.rub.de/mitarbeiter/index.html.de</v>
      </c>
      <c r="I6" s="3">
        <f>IF(COUNTIF(RUB_Truth[Name],RUB_Found[[#This Row],[Name]])=0,0,1)</f>
        <v>0</v>
      </c>
      <c r="J6" s="3">
        <v>1</v>
      </c>
    </row>
    <row r="7" spans="1:11" x14ac:dyDescent="0.25">
      <c r="A7" t="s">
        <v>2</v>
      </c>
      <c r="B7" t="s">
        <v>18</v>
      </c>
      <c r="C7" t="s">
        <v>2</v>
      </c>
      <c r="D7" t="s">
        <v>11</v>
      </c>
      <c r="E7" t="s">
        <v>19</v>
      </c>
      <c r="F7" s="1" t="str">
        <f>HYPERLINK(RUB_Found[[#This Row],[Homepage]])</f>
        <v>https://www.methoden.ruhr-uni-bochum.de/en/social-science-data-analysis/staff/aaron-stursberg.html</v>
      </c>
      <c r="G7" t="s">
        <v>20</v>
      </c>
      <c r="H7" s="1" t="str">
        <f>HYPERLINK(RUB_Found[[#This Row],[Gefunden in]])</f>
        <v>https://www.methoden.ruhr-uni-bochum.de/en/social-science-data-analysis/staff.html</v>
      </c>
      <c r="I7" s="3">
        <f>IF(COUNTIF(RUB_Truth[Name],RUB_Found[[#This Row],[Name]])=0,0,1)</f>
        <v>0</v>
      </c>
      <c r="J7" s="3">
        <v>1</v>
      </c>
    </row>
    <row r="8" spans="1:11" x14ac:dyDescent="0.25">
      <c r="A8" t="s">
        <v>2</v>
      </c>
      <c r="B8" t="s">
        <v>21</v>
      </c>
      <c r="C8" t="s">
        <v>2</v>
      </c>
      <c r="D8" t="s">
        <v>3</v>
      </c>
      <c r="E8" t="s">
        <v>2</v>
      </c>
      <c r="F8" s="1" t="str">
        <f>HYPERLINK(RUB_Found[[#This Row],[Homepage]])</f>
        <v/>
      </c>
      <c r="G8" t="s">
        <v>22</v>
      </c>
      <c r="H8" s="1" t="str">
        <f>HYPERLINK(RUB_Found[[#This Row],[Gefunden in]])</f>
        <v>https://www.ruhr-uni-bochum.de/physiolchem/system/alumni.html.en</v>
      </c>
      <c r="I8" s="3">
        <f>IF(COUNTIF(RUB_Truth[Name],RUB_Found[[#This Row],[Name]])=0,0,1)</f>
        <v>0</v>
      </c>
      <c r="J8" s="3">
        <v>1</v>
      </c>
    </row>
    <row r="9" spans="1:11" x14ac:dyDescent="0.25">
      <c r="A9" t="s">
        <v>2</v>
      </c>
      <c r="B9" t="s">
        <v>23</v>
      </c>
      <c r="C9" t="s">
        <v>2</v>
      </c>
      <c r="D9" t="s">
        <v>3</v>
      </c>
      <c r="E9" t="s">
        <v>2</v>
      </c>
      <c r="F9" s="1" t="str">
        <f>HYPERLINK(RUB_Found[[#This Row],[Homepage]])</f>
        <v/>
      </c>
      <c r="G9" t="s">
        <v>24</v>
      </c>
      <c r="H9" s="1" t="str">
        <f>HYPERLINK(RUB_Found[[#This Row],[Gefunden in]])</f>
        <v>https://www.apf.ruhr-uni-bochum.de/en/teaching/completed-theses/</v>
      </c>
      <c r="I9" s="3">
        <f>IF(COUNTIF(RUB_Truth[Name],RUB_Found[[#This Row],[Name]])=0,0,1)</f>
        <v>0</v>
      </c>
      <c r="J9" s="3">
        <v>1</v>
      </c>
    </row>
    <row r="10" spans="1:11" x14ac:dyDescent="0.25">
      <c r="A10" t="s">
        <v>0</v>
      </c>
      <c r="B10" t="s">
        <v>25</v>
      </c>
      <c r="C10" t="s">
        <v>2</v>
      </c>
      <c r="D10" t="s">
        <v>11</v>
      </c>
      <c r="E10" t="s">
        <v>2</v>
      </c>
      <c r="F10" s="1" t="str">
        <f>HYPERLINK(RUB_Found[[#This Row],[Homepage]])</f>
        <v/>
      </c>
      <c r="G10" t="s">
        <v>26</v>
      </c>
      <c r="H10" s="1" t="str">
        <f>HYPERLINK(RUB_Found[[#This Row],[Gefunden in]])</f>
        <v>https://nanoec.ruhr-uni-bochum.de/team-2/</v>
      </c>
      <c r="I10" s="3">
        <f>IF(COUNTIF(RUB_Truth[Name],RUB_Found[[#This Row],[Name]])=0,0,1)</f>
        <v>0</v>
      </c>
      <c r="J10" s="3">
        <v>1</v>
      </c>
    </row>
    <row r="11" spans="1:11" x14ac:dyDescent="0.25">
      <c r="A11" t="s">
        <v>2</v>
      </c>
      <c r="B11" t="s">
        <v>27</v>
      </c>
      <c r="C11" t="s">
        <v>28</v>
      </c>
      <c r="D11" t="s">
        <v>3</v>
      </c>
      <c r="E11" t="s">
        <v>2</v>
      </c>
      <c r="F11" s="1" t="str">
        <f>HYPERLINK(RUB_Found[[#This Row],[Homepage]])</f>
        <v/>
      </c>
      <c r="G11" t="s">
        <v>29</v>
      </c>
      <c r="H11" s="1" t="str">
        <f>HYPERLINK(RUB_Found[[#This Row],[Gefunden in]])</f>
        <v>https://www.ruhr-uni-bochum.de/neurophys/membersofdepartment/all_members.html.de</v>
      </c>
      <c r="I11" s="3">
        <f>IF(COUNTIF(RUB_Truth[Name],RUB_Found[[#This Row],[Name]])=0,0,1)</f>
        <v>0</v>
      </c>
      <c r="J11" s="3">
        <v>1</v>
      </c>
    </row>
    <row r="12" spans="1:11" x14ac:dyDescent="0.25">
      <c r="A12" t="s">
        <v>0</v>
      </c>
      <c r="B12" t="s">
        <v>30</v>
      </c>
      <c r="C12" t="s">
        <v>31</v>
      </c>
      <c r="D12" t="s">
        <v>11</v>
      </c>
      <c r="E12" t="s">
        <v>32</v>
      </c>
      <c r="F12" s="1" t="str">
        <f>HYPERLINK(RUB_Found[[#This Row],[Homepage]])</f>
        <v>https://www.micon.ruhr-uni-bochum.de/micon/members/graduates/yayci.html.en</v>
      </c>
      <c r="G12" t="s">
        <v>33</v>
      </c>
      <c r="H12" s="1" t="str">
        <f>HYPERLINK(RUB_Found[[#This Row],[Gefunden in]])</f>
        <v>https://www.micon.ruhr-uni-bochum.de/micon/members/graduates/index.html.en</v>
      </c>
      <c r="I12" s="3">
        <f>IF(COUNTIF(RUB_Truth[Name],RUB_Found[[#This Row],[Name]])=0,0,1)</f>
        <v>0</v>
      </c>
      <c r="J12" s="3">
        <v>1</v>
      </c>
    </row>
    <row r="13" spans="1:11" x14ac:dyDescent="0.25">
      <c r="A13" t="s">
        <v>2</v>
      </c>
      <c r="B13" t="s">
        <v>34</v>
      </c>
      <c r="C13" t="s">
        <v>2</v>
      </c>
      <c r="D13" t="s">
        <v>11</v>
      </c>
      <c r="E13" t="s">
        <v>35</v>
      </c>
      <c r="F13" s="1" t="str">
        <f>HYPERLINK(RUB_Found[[#This Row],[Homepage]])</f>
        <v>https://eap.geographie.rub.de/mitarbeiter/abeer_abdulnabi-ali_00286.html.de</v>
      </c>
      <c r="G13" t="s">
        <v>5</v>
      </c>
      <c r="H13" s="1" t="str">
        <f>HYPERLINK(RUB_Found[[#This Row],[Gefunden in]])</f>
        <v>https://eap.geographie.rub.de/mitarbeiter/index.html.de</v>
      </c>
      <c r="I13" s="3">
        <f>IF(COUNTIF(RUB_Truth[Name],RUB_Found[[#This Row],[Name]])=0,0,1)</f>
        <v>0</v>
      </c>
      <c r="J13" s="3">
        <v>1</v>
      </c>
    </row>
    <row r="14" spans="1:11" x14ac:dyDescent="0.25">
      <c r="A14" t="s">
        <v>36</v>
      </c>
      <c r="B14" t="s">
        <v>37</v>
      </c>
      <c r="C14" t="s">
        <v>38</v>
      </c>
      <c r="D14" t="s">
        <v>3</v>
      </c>
      <c r="E14" t="s">
        <v>35</v>
      </c>
      <c r="F14" s="1" t="str">
        <f>HYPERLINK(RUB_Found[[#This Row],[Homepage]])</f>
        <v>https://eap.geographie.rub.de/mitarbeiter/abeer_abdulnabi-ali_00286.html.de</v>
      </c>
      <c r="G14" t="s">
        <v>5</v>
      </c>
      <c r="H14" s="1" t="str">
        <f>HYPERLINK(RUB_Found[[#This Row],[Gefunden in]])</f>
        <v>https://eap.geographie.rub.de/mitarbeiter/index.html.de</v>
      </c>
      <c r="I14" s="3">
        <f>IF(COUNTIF(RUB_Truth[Name],RUB_Found[[#This Row],[Name]])=0,0,1)</f>
        <v>0</v>
      </c>
      <c r="J14" s="3">
        <v>1</v>
      </c>
    </row>
    <row r="15" spans="1:11" x14ac:dyDescent="0.25">
      <c r="A15" t="s">
        <v>2</v>
      </c>
      <c r="B15" t="s">
        <v>39</v>
      </c>
      <c r="C15" t="s">
        <v>2</v>
      </c>
      <c r="D15" t="s">
        <v>11</v>
      </c>
      <c r="E15" t="s">
        <v>2</v>
      </c>
      <c r="F15" s="1" t="str">
        <f>HYPERLINK(RUB_Found[[#This Row],[Homepage]])</f>
        <v/>
      </c>
      <c r="G15" t="s">
        <v>40</v>
      </c>
      <c r="H15" s="1" t="str">
        <f>HYPERLINK(RUB_Found[[#This Row],[Gefunden in]])</f>
        <v>https://www.apf.ruhr-uni-bochum.de/lehre/bachelormodule_wiwi/sgpf/</v>
      </c>
      <c r="I15" s="3">
        <f>IF(COUNTIF(RUB_Truth[Name],RUB_Found[[#This Row],[Name]])=0,0,1)</f>
        <v>0</v>
      </c>
      <c r="J15" s="3">
        <v>0</v>
      </c>
    </row>
    <row r="16" spans="1:11" x14ac:dyDescent="0.25">
      <c r="A16" t="s">
        <v>2</v>
      </c>
      <c r="B16" t="s">
        <v>41</v>
      </c>
      <c r="C16" t="s">
        <v>2</v>
      </c>
      <c r="D16" t="s">
        <v>11</v>
      </c>
      <c r="E16" t="s">
        <v>2</v>
      </c>
      <c r="F16" s="1" t="str">
        <f>HYPERLINK(RUB_Found[[#This Row],[Homepage]])</f>
        <v/>
      </c>
      <c r="G16" t="s">
        <v>1499</v>
      </c>
      <c r="H16" s="1" t="str">
        <f>HYPERLINK(RUB_Found[[#This Row],[Gefunden in]])</f>
        <v>https://www.pse.rub.de/pse/team/</v>
      </c>
      <c r="I16" s="3">
        <f>IF(COUNTIF(RUB_Truth[Name],RUB_Found[[#This Row],[Name]])=0,0,1)</f>
        <v>0</v>
      </c>
      <c r="J16" s="3">
        <v>0</v>
      </c>
    </row>
    <row r="17" spans="1:10" x14ac:dyDescent="0.25">
      <c r="A17" t="s">
        <v>2</v>
      </c>
      <c r="B17" t="s">
        <v>43</v>
      </c>
      <c r="C17" t="s">
        <v>2</v>
      </c>
      <c r="D17" t="s">
        <v>11</v>
      </c>
      <c r="E17" t="s">
        <v>2</v>
      </c>
      <c r="F17" s="1" t="str">
        <f>HYPERLINK(RUB_Found[[#This Row],[Homepage]])</f>
        <v/>
      </c>
      <c r="G17" t="s">
        <v>44</v>
      </c>
      <c r="H17" s="1" t="str">
        <f>HYPERLINK(RUB_Found[[#This Row],[Gefunden in]])</f>
        <v>https://www.apf.ruhr-uni-bochum.de/lehre/abgeschlossene-abschlussarbeiten/</v>
      </c>
      <c r="I17" s="3">
        <f>IF(COUNTIF(RUB_Truth[Name],RUB_Found[[#This Row],[Name]])=0,0,1)</f>
        <v>0</v>
      </c>
      <c r="J17" s="3">
        <v>0</v>
      </c>
    </row>
    <row r="18" spans="1:10" x14ac:dyDescent="0.25">
      <c r="A18" t="s">
        <v>2</v>
      </c>
      <c r="B18" t="s">
        <v>45</v>
      </c>
      <c r="C18" t="s">
        <v>2</v>
      </c>
      <c r="D18" t="s">
        <v>11</v>
      </c>
      <c r="E18" t="s">
        <v>2</v>
      </c>
      <c r="F18" s="1" t="str">
        <f>HYPERLINK(RUB_Found[[#This Row],[Homepage]])</f>
        <v/>
      </c>
      <c r="G18" t="s">
        <v>44</v>
      </c>
      <c r="H18" s="1" t="str">
        <f>HYPERLINK(RUB_Found[[#This Row],[Gefunden in]])</f>
        <v>https://www.apf.ruhr-uni-bochum.de/lehre/abgeschlossene-abschlussarbeiten/</v>
      </c>
      <c r="I18" s="3">
        <f>IF(COUNTIF(RUB_Truth[Name],RUB_Found[[#This Row],[Name]])=0,0,1)</f>
        <v>0</v>
      </c>
      <c r="J18" s="3">
        <v>0</v>
      </c>
    </row>
    <row r="19" spans="1:10" x14ac:dyDescent="0.25">
      <c r="A19" t="s">
        <v>2</v>
      </c>
      <c r="B19" t="s">
        <v>46</v>
      </c>
      <c r="C19" t="s">
        <v>2</v>
      </c>
      <c r="D19" t="s">
        <v>11</v>
      </c>
      <c r="E19" t="s">
        <v>8152</v>
      </c>
      <c r="F19" s="1" t="str">
        <f>HYPERLINK(RUB_Found[[#This Row],[Homepage]])</f>
        <v>https://www.crypto.ruhr-uni-bochum.de/lehre/arbeiten/abgeschlossene.html.en</v>
      </c>
      <c r="G19" t="s">
        <v>47</v>
      </c>
      <c r="H19" s="1" t="str">
        <f>HYPERLINK(RUB_Found[[#This Row],[Gefunden in]])</f>
        <v>https://www.crypto.ruhr-uni-bochum.de/staff/index.html</v>
      </c>
      <c r="I19" s="3">
        <f>IF(COUNTIF(RUB_Truth[Name],RUB_Found[[#This Row],[Name]])=0,0,1)</f>
        <v>0</v>
      </c>
      <c r="J19" s="3">
        <v>0</v>
      </c>
    </row>
    <row r="20" spans="1:10" x14ac:dyDescent="0.25">
      <c r="A20" t="s">
        <v>2</v>
      </c>
      <c r="B20" t="s">
        <v>48</v>
      </c>
      <c r="C20" t="s">
        <v>2</v>
      </c>
      <c r="D20" t="s">
        <v>11</v>
      </c>
      <c r="E20" t="s">
        <v>2</v>
      </c>
      <c r="F20" s="1" t="str">
        <f>HYPERLINK(RUB_Found[[#This Row],[Homepage]])</f>
        <v/>
      </c>
      <c r="G20" t="s">
        <v>49</v>
      </c>
      <c r="H20" s="1" t="str">
        <f>HYPERLINK(RUB_Found[[#This Row],[Gefunden in]])</f>
        <v>https://www.apf.ruhr-uni-bochum.de/forschung/projekte/</v>
      </c>
      <c r="I20" s="3">
        <f>IF(COUNTIF(RUB_Truth[Name],RUB_Found[[#This Row],[Name]])=0,0,1)</f>
        <v>0</v>
      </c>
      <c r="J20" s="3">
        <v>0</v>
      </c>
    </row>
    <row r="21" spans="1:10" x14ac:dyDescent="0.25">
      <c r="A21" t="s">
        <v>2</v>
      </c>
      <c r="B21" t="s">
        <v>50</v>
      </c>
      <c r="C21" t="s">
        <v>2</v>
      </c>
      <c r="D21" t="s">
        <v>11</v>
      </c>
      <c r="E21" t="s">
        <v>51</v>
      </c>
      <c r="F21" s="1" t="str">
        <f>HYPERLINK(RUB_Found[[#This Row],[Homepage]])</f>
        <v>https://informatik.rub.de/nds/research/completed</v>
      </c>
      <c r="G21" t="s">
        <v>52</v>
      </c>
      <c r="H21" s="1" t="str">
        <f>HYPERLINK(RUB_Found[[#This Row],[Gefunden in]])</f>
        <v>https://informatik.rub.de/nds/people/</v>
      </c>
      <c r="I21" s="3">
        <f>IF(COUNTIF(RUB_Truth[Name],RUB_Found[[#This Row],[Name]])=0,0,1)</f>
        <v>0</v>
      </c>
      <c r="J21" s="3">
        <v>0</v>
      </c>
    </row>
    <row r="22" spans="1:10" x14ac:dyDescent="0.25">
      <c r="A22" t="s">
        <v>2</v>
      </c>
      <c r="B22" t="s">
        <v>53</v>
      </c>
      <c r="C22" t="s">
        <v>2</v>
      </c>
      <c r="D22" t="s">
        <v>11</v>
      </c>
      <c r="E22" t="s">
        <v>2</v>
      </c>
      <c r="F22" s="1" t="str">
        <f>HYPERLINK(RUB_Found[[#This Row],[Homepage]])</f>
        <v/>
      </c>
      <c r="G22" t="s">
        <v>54</v>
      </c>
      <c r="H22" s="1" t="str">
        <f>HYPERLINK(RUB_Found[[#This Row],[Gefunden in]])</f>
        <v>https://etit.ruhr-uni-bochum.de/en/faculty/chairs-and-working-groups/analog-integrated-circuits/team/</v>
      </c>
      <c r="I22" s="3">
        <f>IF(COUNTIF(RUB_Truth[Name],RUB_Found[[#This Row],[Name]])=0,0,1)</f>
        <v>0</v>
      </c>
      <c r="J22" s="3">
        <v>0</v>
      </c>
    </row>
    <row r="23" spans="1:10" x14ac:dyDescent="0.25">
      <c r="A23" t="s">
        <v>2</v>
      </c>
      <c r="B23" t="s">
        <v>55</v>
      </c>
      <c r="C23" t="s">
        <v>2</v>
      </c>
      <c r="D23" t="s">
        <v>11</v>
      </c>
      <c r="E23" t="s">
        <v>2</v>
      </c>
      <c r="F23" s="1" t="str">
        <f>HYPERLINK(RUB_Found[[#This Row],[Homepage]])</f>
        <v/>
      </c>
      <c r="G23" t="s">
        <v>56</v>
      </c>
      <c r="H23" s="1" t="str">
        <f>HYPERLINK(RUB_Found[[#This Row],[Gefunden in]])</f>
        <v>https://www.apf.ruhr-uni-bochum.de/2019/07/regional-innovation-wissen-und-kompetenzen-austauschen/</v>
      </c>
      <c r="I23" s="3">
        <f>IF(COUNTIF(RUB_Truth[Name],RUB_Found[[#This Row],[Name]])=0,0,1)</f>
        <v>0</v>
      </c>
      <c r="J23" s="3">
        <v>0</v>
      </c>
    </row>
    <row r="24" spans="1:10" x14ac:dyDescent="0.25">
      <c r="A24" t="s">
        <v>2</v>
      </c>
      <c r="B24" t="s">
        <v>57</v>
      </c>
      <c r="C24" t="s">
        <v>2</v>
      </c>
      <c r="D24" t="s">
        <v>11</v>
      </c>
      <c r="E24" t="s">
        <v>2</v>
      </c>
      <c r="F24" s="1" t="str">
        <f>HYPERLINK(RUB_Found[[#This Row],[Homepage]])</f>
        <v/>
      </c>
      <c r="G24" t="s">
        <v>58</v>
      </c>
      <c r="H24" s="1" t="str">
        <f>HYPERLINK(RUB_Found[[#This Row],[Gefunden in]])</f>
        <v>https://www.ruhr-uni-bochum.de/mrg/memory/people/index.html.de</v>
      </c>
      <c r="I24" s="3">
        <f>IF(COUNTIF(RUB_Truth[Name],RUB_Found[[#This Row],[Name]])=0,0,1)</f>
        <v>0</v>
      </c>
      <c r="J24" s="3">
        <v>1</v>
      </c>
    </row>
    <row r="25" spans="1:10" x14ac:dyDescent="0.25">
      <c r="A25" t="s">
        <v>2</v>
      </c>
      <c r="B25" t="s">
        <v>59</v>
      </c>
      <c r="C25" t="s">
        <v>2</v>
      </c>
      <c r="D25" t="s">
        <v>11</v>
      </c>
      <c r="E25" t="s">
        <v>2</v>
      </c>
      <c r="F25" s="1" t="str">
        <f>HYPERLINK(RUB_Found[[#This Row],[Homepage]])</f>
        <v/>
      </c>
      <c r="G25" t="s">
        <v>60</v>
      </c>
      <c r="H25" s="1" t="str">
        <f>HYPERLINK(RUB_Found[[#This Row],[Gefunden in]])</f>
        <v>https://www.theochem.rub.de/de/allcategories-de-de/mitarbeiter/ehemalige</v>
      </c>
      <c r="I25" s="3">
        <f>IF(COUNTIF(RUB_Truth[Name],RUB_Found[[#This Row],[Name]])=0,0,1)</f>
        <v>0</v>
      </c>
      <c r="J25" s="3">
        <v>1</v>
      </c>
    </row>
    <row r="26" spans="1:10" x14ac:dyDescent="0.25">
      <c r="A26" t="s">
        <v>2</v>
      </c>
      <c r="B26" t="s">
        <v>61</v>
      </c>
      <c r="C26" t="s">
        <v>2</v>
      </c>
      <c r="D26" t="s">
        <v>11</v>
      </c>
      <c r="E26" t="s">
        <v>2</v>
      </c>
      <c r="F26" s="1" t="str">
        <f>HYPERLINK(RUB_Found[[#This Row],[Homepage]])</f>
        <v/>
      </c>
      <c r="G26" t="s">
        <v>62</v>
      </c>
      <c r="H26" s="1" t="str">
        <f>HYPERLINK(RUB_Found[[#This Row],[Gefunden in]])</f>
        <v>https://www.pss.ruhr-uni-bochum.de/pss/team/index.html.de</v>
      </c>
      <c r="I26" s="3">
        <f>IF(COUNTIF(RUB_Truth[Name],RUB_Found[[#This Row],[Name]])=0,0,1)</f>
        <v>0</v>
      </c>
      <c r="J26" s="3">
        <v>1</v>
      </c>
    </row>
    <row r="27" spans="1:10" x14ac:dyDescent="0.25">
      <c r="A27" t="s">
        <v>2</v>
      </c>
      <c r="B27" t="s">
        <v>63</v>
      </c>
      <c r="C27" t="s">
        <v>64</v>
      </c>
      <c r="D27" t="s">
        <v>11</v>
      </c>
      <c r="E27" t="s">
        <v>2</v>
      </c>
      <c r="F27" s="1" t="str">
        <f>HYPERLINK(RUB_Found[[#This Row],[Homepage]])</f>
        <v/>
      </c>
      <c r="G27" t="s">
        <v>65</v>
      </c>
      <c r="H27" s="1" t="str">
        <f>HYPERLINK(RUB_Found[[#This Row],[Gefunden in]])</f>
        <v>https://www.ruhr-uni-bochum.de/proin/mitarbeiter/ma.html.de</v>
      </c>
      <c r="I27" s="3">
        <f>IF(COUNTIF(RUB_Truth[Name],RUB_Found[[#This Row],[Name]])=0,0,1)</f>
        <v>0</v>
      </c>
      <c r="J27" s="3">
        <v>1</v>
      </c>
    </row>
    <row r="28" spans="1:10" x14ac:dyDescent="0.25">
      <c r="A28" t="s">
        <v>2</v>
      </c>
      <c r="B28" t="s">
        <v>66</v>
      </c>
      <c r="C28" t="s">
        <v>67</v>
      </c>
      <c r="D28" t="s">
        <v>11</v>
      </c>
      <c r="E28" t="s">
        <v>2</v>
      </c>
      <c r="F28" s="1" t="str">
        <f>HYPERLINK(RUB_Found[[#This Row],[Homepage]])</f>
        <v/>
      </c>
      <c r="G28" t="s">
        <v>60</v>
      </c>
      <c r="H28" s="1" t="str">
        <f>HYPERLINK(RUB_Found[[#This Row],[Gefunden in]])</f>
        <v>https://www.theochem.rub.de/de/allcategories-de-de/mitarbeiter/ehemalige</v>
      </c>
      <c r="I28" s="3">
        <f>IF(COUNTIF(RUB_Truth[Name],RUB_Found[[#This Row],[Name]])=0,0,1)</f>
        <v>0</v>
      </c>
      <c r="J28" s="3">
        <v>1</v>
      </c>
    </row>
    <row r="29" spans="1:10" x14ac:dyDescent="0.25">
      <c r="A29" t="s">
        <v>2</v>
      </c>
      <c r="B29" t="s">
        <v>68</v>
      </c>
      <c r="C29" t="s">
        <v>2</v>
      </c>
      <c r="D29" t="s">
        <v>11</v>
      </c>
      <c r="E29" t="s">
        <v>8153</v>
      </c>
      <c r="F29" s="1" t="str">
        <f>HYPERLINK(RUB_Found[[#This Row],[Homepage]])</f>
        <v>https://homepage.rub.de/john.mccaskill/BioMIP/team/abhishek-sharma.html</v>
      </c>
      <c r="G29" t="s">
        <v>69</v>
      </c>
      <c r="H29" s="1" t="str">
        <f>HYPERLINK(RUB_Found[[#This Row],[Gefunden in]])</f>
        <v>https://homepage.rub.de/john.mccaskill/BioMIP/team/biomip_team_at_a_glance/index.html</v>
      </c>
      <c r="I29" s="3">
        <f>IF(COUNTIF(RUB_Truth[Name],RUB_Found[[#This Row],[Name]])=0,0,1)</f>
        <v>0</v>
      </c>
      <c r="J29" s="3">
        <v>1</v>
      </c>
    </row>
    <row r="30" spans="1:10" x14ac:dyDescent="0.25">
      <c r="A30" t="s">
        <v>2</v>
      </c>
      <c r="B30" t="s">
        <v>70</v>
      </c>
      <c r="C30" t="s">
        <v>2</v>
      </c>
      <c r="D30" t="s">
        <v>11</v>
      </c>
      <c r="E30" t="s">
        <v>2</v>
      </c>
      <c r="F30" s="1" t="str">
        <f>HYPERLINK(RUB_Found[[#This Row],[Homepage]])</f>
        <v/>
      </c>
      <c r="G30" t="s">
        <v>71</v>
      </c>
      <c r="H30" s="1" t="str">
        <f>HYPERLINK(RUB_Found[[#This Row],[Gefunden in]])</f>
        <v>https://linguistics.rub.de/rem/people/index.html</v>
      </c>
      <c r="I30" s="3">
        <f>IF(COUNTIF(RUB_Truth[Name],RUB_Found[[#This Row],[Name]])=0,0,1)</f>
        <v>0</v>
      </c>
      <c r="J30" s="3">
        <v>1</v>
      </c>
    </row>
    <row r="31" spans="1:10" x14ac:dyDescent="0.25">
      <c r="A31" t="s">
        <v>0</v>
      </c>
      <c r="B31" t="s">
        <v>72</v>
      </c>
      <c r="C31" t="s">
        <v>73</v>
      </c>
      <c r="D31" t="s">
        <v>11</v>
      </c>
      <c r="E31" t="s">
        <v>2</v>
      </c>
      <c r="F31" s="1" t="str">
        <f>HYPERLINK(RUB_Found[[#This Row],[Homepage]])</f>
        <v/>
      </c>
      <c r="G31" t="s">
        <v>74</v>
      </c>
      <c r="H31" s="1" t="str">
        <f>HYPERLINK(RUB_Found[[#This Row],[Gefunden in]])</f>
        <v>https://sechuman.ruhr-uni-bochum.de/team</v>
      </c>
      <c r="I31" s="3">
        <f>IF(COUNTIF(RUB_Truth[Name],RUB_Found[[#This Row],[Name]])=0,0,1)</f>
        <v>0</v>
      </c>
      <c r="J31" s="3">
        <v>1</v>
      </c>
    </row>
    <row r="32" spans="1:10" x14ac:dyDescent="0.25">
      <c r="A32" t="s">
        <v>2</v>
      </c>
      <c r="B32" t="s">
        <v>75</v>
      </c>
      <c r="C32" t="s">
        <v>2</v>
      </c>
      <c r="D32" t="s">
        <v>11</v>
      </c>
      <c r="E32" t="s">
        <v>2</v>
      </c>
      <c r="F32" s="1" t="str">
        <f>HYPERLINK(RUB_Found[[#This Row],[Homepage]])</f>
        <v/>
      </c>
      <c r="G32" t="s">
        <v>26</v>
      </c>
      <c r="H32" s="1" t="str">
        <f>HYPERLINK(RUB_Found[[#This Row],[Gefunden in]])</f>
        <v>https://nanoec.ruhr-uni-bochum.de/team-2/</v>
      </c>
      <c r="I32" s="3">
        <f>IF(COUNTIF(RUB_Truth[Name],RUB_Found[[#This Row],[Name]])=0,0,1)</f>
        <v>0</v>
      </c>
      <c r="J32" s="3">
        <v>1</v>
      </c>
    </row>
    <row r="33" spans="1:10" x14ac:dyDescent="0.25">
      <c r="A33" t="s">
        <v>2</v>
      </c>
      <c r="B33" t="s">
        <v>76</v>
      </c>
      <c r="C33" t="s">
        <v>2</v>
      </c>
      <c r="D33" t="s">
        <v>11</v>
      </c>
      <c r="E33" t="s">
        <v>2</v>
      </c>
      <c r="F33" s="1" t="str">
        <f>HYPERLINK(RUB_Found[[#This Row],[Homepage]])</f>
        <v/>
      </c>
      <c r="G33" t="s">
        <v>56</v>
      </c>
      <c r="H33" s="1" t="str">
        <f>HYPERLINK(RUB_Found[[#This Row],[Gefunden in]])</f>
        <v>https://www.apf.ruhr-uni-bochum.de/2019/07/regional-innovation-wissen-und-kompetenzen-austauschen/</v>
      </c>
      <c r="I33" s="3">
        <f>IF(COUNTIF(RUB_Truth[Name],RUB_Found[[#This Row],[Name]])=0,0,1)</f>
        <v>0</v>
      </c>
      <c r="J33" s="3">
        <v>0</v>
      </c>
    </row>
    <row r="34" spans="1:10" x14ac:dyDescent="0.25">
      <c r="A34" t="s">
        <v>2</v>
      </c>
      <c r="B34" t="s">
        <v>77</v>
      </c>
      <c r="C34" t="s">
        <v>2</v>
      </c>
      <c r="D34" t="s">
        <v>11</v>
      </c>
      <c r="E34" t="s">
        <v>2</v>
      </c>
      <c r="F34" s="1" t="str">
        <f>HYPERLINK(RUB_Found[[#This Row],[Homepage]])</f>
        <v/>
      </c>
      <c r="G34" t="s">
        <v>78</v>
      </c>
      <c r="H34" s="1" t="str">
        <f>HYPERLINK(RUB_Found[[#This Row],[Gefunden in]])</f>
        <v>https://www.apf.ruhr-uni-bochum.de/lehre/abschlussarbeiten/</v>
      </c>
      <c r="I34" s="3">
        <f>IF(COUNTIF(RUB_Truth[Name],RUB_Found[[#This Row],[Name]])=0,0,1)</f>
        <v>0</v>
      </c>
      <c r="J34" s="3">
        <v>0</v>
      </c>
    </row>
    <row r="35" spans="1:10" x14ac:dyDescent="0.25">
      <c r="A35" t="s">
        <v>2</v>
      </c>
      <c r="B35" t="s">
        <v>79</v>
      </c>
      <c r="C35" t="s">
        <v>2</v>
      </c>
      <c r="D35" t="s">
        <v>11</v>
      </c>
      <c r="E35" t="s">
        <v>2</v>
      </c>
      <c r="F35" s="1" t="str">
        <f>HYPERLINK(RUB_Found[[#This Row],[Homepage]])</f>
        <v/>
      </c>
      <c r="G35" t="s">
        <v>40</v>
      </c>
      <c r="H35" s="1" t="str">
        <f>HYPERLINK(RUB_Found[[#This Row],[Gefunden in]])</f>
        <v>https://www.apf.ruhr-uni-bochum.de/lehre/bachelormodule_wiwi/sgpf/</v>
      </c>
      <c r="I35" s="3">
        <f>IF(COUNTIF(RUB_Truth[Name],RUB_Found[[#This Row],[Name]])=0,0,1)</f>
        <v>0</v>
      </c>
      <c r="J35" s="3">
        <v>0</v>
      </c>
    </row>
    <row r="36" spans="1:10" x14ac:dyDescent="0.25">
      <c r="A36" t="s">
        <v>80</v>
      </c>
      <c r="B36" t="s">
        <v>81</v>
      </c>
      <c r="C36" t="s">
        <v>2</v>
      </c>
      <c r="D36" t="s">
        <v>11</v>
      </c>
      <c r="E36" t="s">
        <v>82</v>
      </c>
      <c r="F36" s="1" t="str">
        <f>HYPERLINK(RUB_Found[[#This Row],[Homepage]])</f>
        <v>https://www.uni-muenster.de/Archaeologie/personen/lichtenberger/index.html</v>
      </c>
      <c r="G36" t="s">
        <v>83</v>
      </c>
      <c r="H36" s="1" t="str">
        <f>HYPERLINK(RUB_Found[[#This Row],[Gefunden in]])</f>
        <v>https://www.zms.ruhr-uni-bochum.de/zms/personen/mitglieder.html.de</v>
      </c>
      <c r="I36" s="3">
        <f>IF(COUNTIF(RUB_Truth[Name],RUB_Found[[#This Row],[Name]])=0,0,1)</f>
        <v>0</v>
      </c>
      <c r="J36" s="3">
        <v>1</v>
      </c>
    </row>
    <row r="37" spans="1:10" x14ac:dyDescent="0.25">
      <c r="A37" t="s">
        <v>0</v>
      </c>
      <c r="B37" t="s">
        <v>84</v>
      </c>
      <c r="C37" t="s">
        <v>85</v>
      </c>
      <c r="D37" t="s">
        <v>3</v>
      </c>
      <c r="E37" t="s">
        <v>86</v>
      </c>
      <c r="F37" s="1" t="str">
        <f>HYPERLINK(RUB_Found[[#This Row],[Homepage]])</f>
        <v>https://www2.wiwi.rub.de/personen/dr-achim-roeder/</v>
      </c>
      <c r="G37" t="s">
        <v>87</v>
      </c>
      <c r="H37" s="1" t="str">
        <f>HYPERLINK(RUB_Found[[#This Row],[Gefunden in]])</f>
        <v>https://www2.wiwi.rub.de/en/chair-projects/team-2/</v>
      </c>
      <c r="I37" s="3">
        <f>IF(COUNTIF(RUB_Truth[Name],RUB_Found[[#This Row],[Name]])=0,0,1)</f>
        <v>1</v>
      </c>
      <c r="J37" s="3">
        <v>1</v>
      </c>
    </row>
    <row r="38" spans="1:10" x14ac:dyDescent="0.25">
      <c r="A38" t="s">
        <v>2</v>
      </c>
      <c r="B38" t="s">
        <v>88</v>
      </c>
      <c r="C38" t="s">
        <v>2</v>
      </c>
      <c r="D38" t="s">
        <v>11</v>
      </c>
      <c r="E38" t="s">
        <v>2</v>
      </c>
      <c r="F38" s="1" t="str">
        <f>HYPERLINK(RUB_Found[[#This Row],[Homepage]])</f>
        <v/>
      </c>
      <c r="G38" t="s">
        <v>89</v>
      </c>
      <c r="H38" s="1" t="str">
        <f>HYPERLINK(RUB_Found[[#This Row],[Gefunden in]])</f>
        <v>https://www.it-services.ruhr-uni-bochum.de/ueberuns/nv-mitglieder.html.de</v>
      </c>
      <c r="I38" s="3">
        <f>IF(COUNTIF(RUB_Truth[Name],RUB_Found[[#This Row],[Name]])=0,0,1)</f>
        <v>0</v>
      </c>
      <c r="J38" s="3">
        <v>1</v>
      </c>
    </row>
    <row r="39" spans="1:10" x14ac:dyDescent="0.25">
      <c r="A39" t="s">
        <v>90</v>
      </c>
      <c r="B39" t="s">
        <v>91</v>
      </c>
      <c r="C39" t="s">
        <v>2</v>
      </c>
      <c r="D39" t="s">
        <v>11</v>
      </c>
      <c r="E39" t="s">
        <v>2</v>
      </c>
      <c r="F39" s="1" t="str">
        <f>HYPERLINK(RUB_Found[[#This Row],[Homepage]])</f>
        <v/>
      </c>
      <c r="G39" t="s">
        <v>92</v>
      </c>
      <c r="H39" s="1" t="str">
        <f>HYPERLINK(RUB_Found[[#This Row],[Gefunden in]])</f>
        <v>https://forschung.ruhr-uni-bochum.de/de/akademien-der-wissenschaft</v>
      </c>
      <c r="I39" s="3">
        <f>IF(COUNTIF(RUB_Truth[Name],RUB_Found[[#This Row],[Name]])=0,0,1)</f>
        <v>0</v>
      </c>
      <c r="J39" s="3">
        <v>1</v>
      </c>
    </row>
    <row r="40" spans="1:10" x14ac:dyDescent="0.25">
      <c r="A40" t="s">
        <v>2</v>
      </c>
      <c r="B40" t="s">
        <v>93</v>
      </c>
      <c r="C40" t="s">
        <v>2</v>
      </c>
      <c r="D40" t="s">
        <v>11</v>
      </c>
      <c r="E40" t="s">
        <v>2</v>
      </c>
      <c r="F40" s="1" t="str">
        <f>HYPERLINK(RUB_Found[[#This Row],[Homepage]])</f>
        <v/>
      </c>
      <c r="G40" t="s">
        <v>89</v>
      </c>
      <c r="H40" s="1" t="str">
        <f>HYPERLINK(RUB_Found[[#This Row],[Gefunden in]])</f>
        <v>https://www.it-services.ruhr-uni-bochum.de/ueberuns/nv-mitglieder.html.de</v>
      </c>
      <c r="I40" s="3">
        <f>IF(COUNTIF(RUB_Truth[Name],RUB_Found[[#This Row],[Name]])=0,0,1)</f>
        <v>0</v>
      </c>
      <c r="J40" s="3">
        <v>1</v>
      </c>
    </row>
    <row r="41" spans="1:10" x14ac:dyDescent="0.25">
      <c r="A41" t="s">
        <v>2</v>
      </c>
      <c r="B41" t="s">
        <v>94</v>
      </c>
      <c r="C41" t="s">
        <v>95</v>
      </c>
      <c r="D41" t="s">
        <v>3</v>
      </c>
      <c r="E41" t="s">
        <v>96</v>
      </c>
      <c r="F41" s="1" t="str">
        <f>HYPERLINK(RUB_Found[[#This Row],[Homepage]])</f>
        <v>https://www.bgu.ruhr-uni-bochum.de/bgu/lehrstuhl/team/blumenthal.html.en</v>
      </c>
      <c r="G41" t="s">
        <v>97</v>
      </c>
      <c r="H41" s="1" t="str">
        <f>HYPERLINK(RUB_Found[[#This Row],[Gefunden in]])</f>
        <v>https://www.bgu.ruhr-uni-bochum.de/bgu/lehrstuhl/index.html.en</v>
      </c>
      <c r="I41" s="3">
        <f>IF(COUNTIF(RUB_Truth[Name],RUB_Found[[#This Row],[Name]])=0,0,1)</f>
        <v>0</v>
      </c>
      <c r="J41" s="3">
        <v>1</v>
      </c>
    </row>
    <row r="42" spans="1:10" x14ac:dyDescent="0.25">
      <c r="A42" t="s">
        <v>80</v>
      </c>
      <c r="B42" t="s">
        <v>98</v>
      </c>
      <c r="C42" t="s">
        <v>2</v>
      </c>
      <c r="D42" t="s">
        <v>11</v>
      </c>
      <c r="E42" t="s">
        <v>2</v>
      </c>
      <c r="F42" s="1" t="str">
        <f>HYPERLINK(RUB_Found[[#This Row],[Homepage]])</f>
        <v/>
      </c>
      <c r="G42" t="s">
        <v>99</v>
      </c>
      <c r="H42" s="1" t="str">
        <f>HYPERLINK(RUB_Found[[#This Row],[Gefunden in]])</f>
        <v>https://einrichtungen.ruhr-uni-bochum.de/de/mitglieder-der-kommission-fuer-planung-struktur-und-finanzen</v>
      </c>
      <c r="I42" s="3">
        <f>IF(COUNTIF(RUB_Truth[Name],RUB_Found[[#This Row],[Name]])=0,0,1)</f>
        <v>1</v>
      </c>
      <c r="J42" s="3">
        <v>1</v>
      </c>
    </row>
    <row r="43" spans="1:10" x14ac:dyDescent="0.25">
      <c r="A43" t="s">
        <v>2</v>
      </c>
      <c r="B43" t="s">
        <v>100</v>
      </c>
      <c r="C43" t="s">
        <v>101</v>
      </c>
      <c r="D43" t="s">
        <v>11</v>
      </c>
      <c r="E43" t="s">
        <v>102</v>
      </c>
      <c r="F43" s="1" t="str">
        <f>HYPERLINK(RUB_Found[[#This Row],[Homepage]])</f>
        <v>https://sport.ruhr-uni-bochum.de/de/mitarbeitende-der-sportarten-und-bewegungsfelder</v>
      </c>
      <c r="G43" t="s">
        <v>102</v>
      </c>
      <c r="H43" s="1" t="str">
        <f>HYPERLINK(RUB_Found[[#This Row],[Gefunden in]])</f>
        <v>https://sport.ruhr-uni-bochum.de/de/mitarbeitende-der-sportarten-und-bewegungsfelder</v>
      </c>
      <c r="I43" s="3">
        <f>IF(COUNTIF(RUB_Truth[Name],RUB_Found[[#This Row],[Name]])=0,0,1)</f>
        <v>1</v>
      </c>
      <c r="J43" s="3">
        <v>1</v>
      </c>
    </row>
    <row r="44" spans="1:10" x14ac:dyDescent="0.25">
      <c r="A44" t="s">
        <v>103</v>
      </c>
      <c r="B44" t="s">
        <v>104</v>
      </c>
      <c r="C44" t="s">
        <v>2</v>
      </c>
      <c r="D44" t="s">
        <v>11</v>
      </c>
      <c r="E44" t="s">
        <v>105</v>
      </c>
      <c r="F44" s="1" t="str">
        <f>HYPERLINK(RUB_Found[[#This Row],[Homepage]])</f>
        <v>https://www.linguistics.rub.de/~roussel/</v>
      </c>
      <c r="G44" t="s">
        <v>106</v>
      </c>
      <c r="H44" s="1" t="str">
        <f>HYPERLINK(RUB_Found[[#This Row],[Gefunden in]])</f>
        <v>https://linguistics.rub.de/anselm/people/index.html</v>
      </c>
      <c r="I44" s="3">
        <f>IF(COUNTIF(RUB_Truth[Name],RUB_Found[[#This Row],[Name]])=0,0,1)</f>
        <v>0</v>
      </c>
      <c r="J44" s="3">
        <v>1</v>
      </c>
    </row>
    <row r="45" spans="1:10" x14ac:dyDescent="0.25">
      <c r="A45" t="s">
        <v>2</v>
      </c>
      <c r="B45" t="s">
        <v>107</v>
      </c>
      <c r="C45" t="s">
        <v>2</v>
      </c>
      <c r="D45" t="s">
        <v>11</v>
      </c>
      <c r="E45" t="s">
        <v>2</v>
      </c>
      <c r="F45" s="1" t="str">
        <f>HYPERLINK(RUB_Found[[#This Row],[Homepage]])</f>
        <v/>
      </c>
      <c r="G45" t="s">
        <v>108</v>
      </c>
      <c r="H45" s="1" t="str">
        <f>HYPERLINK(RUB_Found[[#This Row],[Gefunden in]])</f>
        <v>https://homepage.rub.de/defeasible-reasoning/</v>
      </c>
      <c r="I45" s="3">
        <f>IF(COUNTIF(RUB_Truth[Name],RUB_Found[[#This Row],[Name]])=0,0,1)</f>
        <v>0</v>
      </c>
      <c r="J45" s="3">
        <v>1</v>
      </c>
    </row>
    <row r="46" spans="1:10" x14ac:dyDescent="0.25">
      <c r="A46" t="s">
        <v>2</v>
      </c>
      <c r="B46" t="s">
        <v>109</v>
      </c>
      <c r="C46" t="s">
        <v>2</v>
      </c>
      <c r="D46" t="s">
        <v>11</v>
      </c>
      <c r="E46" t="s">
        <v>2</v>
      </c>
      <c r="F46" s="1" t="str">
        <f>HYPERLINK(RUB_Found[[#This Row],[Homepage]])</f>
        <v/>
      </c>
      <c r="G46" t="s">
        <v>110</v>
      </c>
      <c r="H46" s="1" t="str">
        <f>HYPERLINK(RUB_Found[[#This Row],[Gefunden in]])</f>
        <v>https://www.zfa.ruhr-uni-bochum.de/org/team/lehrbeauftragte.html.de</v>
      </c>
      <c r="I46" s="3">
        <f>IF(COUNTIF(RUB_Truth[Name],RUB_Found[[#This Row],[Name]])=0,0,1)</f>
        <v>0</v>
      </c>
      <c r="J46" s="3">
        <v>1</v>
      </c>
    </row>
    <row r="47" spans="1:10" x14ac:dyDescent="0.25">
      <c r="A47" t="s">
        <v>80</v>
      </c>
      <c r="B47" t="s">
        <v>111</v>
      </c>
      <c r="C47" t="s">
        <v>2</v>
      </c>
      <c r="D47" t="s">
        <v>11</v>
      </c>
      <c r="E47" t="s">
        <v>2</v>
      </c>
      <c r="F47" s="1" t="str">
        <f>HYPERLINK(RUB_Found[[#This Row],[Homepage]])</f>
        <v/>
      </c>
      <c r="G47" t="s">
        <v>112</v>
      </c>
      <c r="H47" s="1" t="str">
        <f>HYPERLINK(RUB_Found[[#This Row],[Gefunden in]])</f>
        <v>https://einrichtungen.ruhr-uni-bochum.de/de/mitglieder-des-senats</v>
      </c>
      <c r="I47" s="3">
        <f>IF(COUNTIF(RUB_Truth[Name],RUB_Found[[#This Row],[Name]])=0,0,1)</f>
        <v>1</v>
      </c>
      <c r="J47" s="3">
        <v>1</v>
      </c>
    </row>
    <row r="48" spans="1:10" x14ac:dyDescent="0.25">
      <c r="A48" t="s">
        <v>2</v>
      </c>
      <c r="B48" t="s">
        <v>113</v>
      </c>
      <c r="C48" t="s">
        <v>114</v>
      </c>
      <c r="D48" t="s">
        <v>11</v>
      </c>
      <c r="E48" t="s">
        <v>115</v>
      </c>
      <c r="F48" s="1" t="str">
        <f>HYPERLINK(RUB_Found[[#This Row],[Homepage]])</f>
        <v>https://eap.geographie.rub.de/mitarbeiter/blal_adem_esmail.html.de</v>
      </c>
      <c r="G48" t="s">
        <v>5</v>
      </c>
      <c r="H48" s="1" t="str">
        <f>HYPERLINK(RUB_Found[[#This Row],[Gefunden in]])</f>
        <v>https://eap.geographie.rub.de/mitarbeiter/index.html.de</v>
      </c>
      <c r="I48" s="3">
        <f>IF(COUNTIF(RUB_Truth[Name],RUB_Found[[#This Row],[Name]])=0,0,1)</f>
        <v>0</v>
      </c>
      <c r="J48" s="3">
        <v>1</v>
      </c>
    </row>
    <row r="49" spans="1:10" x14ac:dyDescent="0.25">
      <c r="A49" t="s">
        <v>2</v>
      </c>
      <c r="B49" t="s">
        <v>116</v>
      </c>
      <c r="C49" t="s">
        <v>2</v>
      </c>
      <c r="D49" t="s">
        <v>11</v>
      </c>
      <c r="E49" t="s">
        <v>2</v>
      </c>
      <c r="F49" s="1" t="str">
        <f>HYPERLINK(RUB_Found[[#This Row],[Homepage]])</f>
        <v/>
      </c>
      <c r="G49" t="s">
        <v>117</v>
      </c>
      <c r="H49" s="1" t="str">
        <f>HYPERLINK(RUB_Found[[#This Row],[Gefunden in]])</f>
        <v>https://www.ruhr-uni-bochum.de/neuroplasticity/mitarbeiter/index.html.de</v>
      </c>
      <c r="I49" s="3">
        <f>IF(COUNTIF(RUB_Truth[Name],RUB_Found[[#This Row],[Name]])=0,0,1)</f>
        <v>0</v>
      </c>
      <c r="J49" s="3">
        <v>1</v>
      </c>
    </row>
    <row r="50" spans="1:10" x14ac:dyDescent="0.25">
      <c r="A50" t="s">
        <v>2</v>
      </c>
      <c r="B50" t="s">
        <v>118</v>
      </c>
      <c r="C50" t="s">
        <v>2</v>
      </c>
      <c r="D50" t="s">
        <v>11</v>
      </c>
      <c r="E50" t="s">
        <v>2</v>
      </c>
      <c r="F50" s="1" t="str">
        <f>HYPERLINK(RUB_Found[[#This Row],[Homepage]])</f>
        <v/>
      </c>
      <c r="G50" t="s">
        <v>8154</v>
      </c>
      <c r="H50" s="1" t="str">
        <f>HYPERLINK(RUB_Found[[#This Row],[Gefunden in]])</f>
        <v>https://sport.ruhr-uni-bochum.de/en/staff-examination-office</v>
      </c>
      <c r="I50" s="3">
        <f>IF(COUNTIF(RUB_Truth[Name],RUB_Found[[#This Row],[Name]])=0,0,1)</f>
        <v>0</v>
      </c>
      <c r="J50" s="3">
        <v>0</v>
      </c>
    </row>
    <row r="51" spans="1:10" x14ac:dyDescent="0.25">
      <c r="A51" t="s">
        <v>2</v>
      </c>
      <c r="B51" t="s">
        <v>119</v>
      </c>
      <c r="C51" t="s">
        <v>2</v>
      </c>
      <c r="D51" t="s">
        <v>11</v>
      </c>
      <c r="E51" t="s">
        <v>2</v>
      </c>
      <c r="F51" s="1" t="str">
        <f>HYPERLINK(RUB_Found[[#This Row],[Homepage]])</f>
        <v/>
      </c>
      <c r="G51" t="s">
        <v>8154</v>
      </c>
      <c r="H51" s="1" t="str">
        <f>HYPERLINK(RUB_Found[[#This Row],[Gefunden in]])</f>
        <v>https://sport.ruhr-uni-bochum.de/en/staff-examination-office</v>
      </c>
      <c r="I51" s="3">
        <f>IF(COUNTIF(RUB_Truth[Name],RUB_Found[[#This Row],[Name]])=0,0,1)</f>
        <v>0</v>
      </c>
      <c r="J51" s="3">
        <v>0</v>
      </c>
    </row>
    <row r="52" spans="1:10" x14ac:dyDescent="0.25">
      <c r="A52" t="s">
        <v>2</v>
      </c>
      <c r="B52" t="s">
        <v>120</v>
      </c>
      <c r="C52" t="s">
        <v>121</v>
      </c>
      <c r="D52" t="s">
        <v>11</v>
      </c>
      <c r="E52" t="s">
        <v>2</v>
      </c>
      <c r="F52" s="1" t="str">
        <f>HYPERLINK(RUB_Found[[#This Row],[Homepage]])</f>
        <v/>
      </c>
      <c r="G52" t="s">
        <v>42</v>
      </c>
      <c r="H52" s="1" t="str">
        <f>HYPERLINK(RUB_Found[[#This Row],[Gefunden in]])</f>
        <v>http://pse-tools.rub.de/sites/pse/team.php</v>
      </c>
      <c r="I52" s="3">
        <f>IF(COUNTIF(RUB_Truth[Name],RUB_Found[[#This Row],[Name]])=0,0,1)</f>
        <v>1</v>
      </c>
      <c r="J52" s="3">
        <v>1</v>
      </c>
    </row>
    <row r="53" spans="1:10" x14ac:dyDescent="0.25">
      <c r="A53" t="s">
        <v>0</v>
      </c>
      <c r="B53" t="s">
        <v>122</v>
      </c>
      <c r="C53" t="s">
        <v>123</v>
      </c>
      <c r="D53" t="s">
        <v>11</v>
      </c>
      <c r="E53" t="s">
        <v>2</v>
      </c>
      <c r="F53" s="1" t="str">
        <f>HYPERLINK(RUB_Found[[#This Row],[Homepage]])</f>
        <v/>
      </c>
      <c r="G53" t="s">
        <v>124</v>
      </c>
      <c r="H53" s="1" t="str">
        <f>HYPERLINK(RUB_Found[[#This Row],[Gefunden in]])</f>
        <v>https://www.theochem.rub.de/allcategories-en-gb/members/all</v>
      </c>
      <c r="I53" s="3">
        <f>IF(COUNTIF(RUB_Truth[Name],RUB_Found[[#This Row],[Name]])=0,0,1)</f>
        <v>0</v>
      </c>
      <c r="J53" s="3">
        <v>1</v>
      </c>
    </row>
    <row r="54" spans="1:10" x14ac:dyDescent="0.25">
      <c r="A54" t="s">
        <v>2</v>
      </c>
      <c r="B54" t="s">
        <v>125</v>
      </c>
      <c r="C54" t="s">
        <v>126</v>
      </c>
      <c r="D54" t="s">
        <v>11</v>
      </c>
      <c r="E54" t="s">
        <v>2</v>
      </c>
      <c r="F54" s="1" t="str">
        <f>HYPERLINK(RUB_Found[[#This Row],[Homepage]])</f>
        <v/>
      </c>
      <c r="G54" t="s">
        <v>127</v>
      </c>
      <c r="H54" s="1" t="str">
        <f>HYPERLINK(RUB_Found[[#This Row],[Gefunden in]])</f>
        <v>https://www.ruhr-uni-bochum.de/pc2/lehrstuhl/team.html.de</v>
      </c>
      <c r="I54" s="3">
        <f>IF(COUNTIF(RUB_Truth[Name],RUB_Found[[#This Row],[Name]])=0,0,1)</f>
        <v>0</v>
      </c>
      <c r="J54" s="3">
        <v>1</v>
      </c>
    </row>
    <row r="55" spans="1:10" x14ac:dyDescent="0.25">
      <c r="A55" t="s">
        <v>2</v>
      </c>
      <c r="B55" t="s">
        <v>128</v>
      </c>
      <c r="C55" t="s">
        <v>129</v>
      </c>
      <c r="D55" t="s">
        <v>3</v>
      </c>
      <c r="E55" t="s">
        <v>130</v>
      </c>
      <c r="F55" s="1" t="str">
        <f>HYPERLINK(RUB_Found[[#This Row],[Homepage]])</f>
        <v>https://www.ruhr-uni-bochum.de/didachem/adrian_gursch.htm</v>
      </c>
      <c r="G55" t="s">
        <v>131</v>
      </c>
      <c r="H55" s="1" t="str">
        <f>HYPERLINK(RUB_Found[[#This Row],[Gefunden in]])</f>
        <v>https://www.ruhr-uni-bochum.de/didachem/2022.htm</v>
      </c>
      <c r="I55" s="3">
        <f>IF(COUNTIF(RUB_Truth[Name],RUB_Found[[#This Row],[Name]])=0,0,1)</f>
        <v>0</v>
      </c>
      <c r="J55" s="3">
        <v>1</v>
      </c>
    </row>
    <row r="56" spans="1:10" x14ac:dyDescent="0.25">
      <c r="A56" t="s">
        <v>2</v>
      </c>
      <c r="B56" t="s">
        <v>132</v>
      </c>
      <c r="C56" t="s">
        <v>2</v>
      </c>
      <c r="D56" t="s">
        <v>11</v>
      </c>
      <c r="E56" t="s">
        <v>2</v>
      </c>
      <c r="F56" s="1" t="str">
        <f>HYPERLINK(RUB_Found[[#This Row],[Homepage]])</f>
        <v/>
      </c>
      <c r="G56" t="s">
        <v>133</v>
      </c>
      <c r="H56" s="1" t="str">
        <f>HYPERLINK(RUB_Found[[#This Row],[Gefunden in]])</f>
        <v>https://etit.ruhr-uni-bochum.de/en/faculty/chairs-and-working-groups/electronic-circuit-technology/team/</v>
      </c>
      <c r="I56" s="3">
        <f>IF(COUNTIF(RUB_Truth[Name],RUB_Found[[#This Row],[Name]])=0,0,1)</f>
        <v>0</v>
      </c>
      <c r="J56" s="3">
        <v>1</v>
      </c>
    </row>
    <row r="57" spans="1:10" x14ac:dyDescent="0.25">
      <c r="A57" t="s">
        <v>2</v>
      </c>
      <c r="B57" t="s">
        <v>134</v>
      </c>
      <c r="C57" t="s">
        <v>135</v>
      </c>
      <c r="D57" t="s">
        <v>11</v>
      </c>
      <c r="E57" t="s">
        <v>2</v>
      </c>
      <c r="F57" s="1" t="str">
        <f>HYPERLINK(RUB_Found[[#This Row],[Homepage]])</f>
        <v/>
      </c>
      <c r="G57" t="s">
        <v>136</v>
      </c>
      <c r="H57" s="1" t="str">
        <f>HYPERLINK(RUB_Found[[#This Row],[Gefunden in]])</f>
        <v>http://www.prodi.rub.de/biospektroskopie/mitarbeiter/</v>
      </c>
      <c r="I57" s="3">
        <f>IF(COUNTIF(RUB_Truth[Name],RUB_Found[[#This Row],[Name]])=0,0,1)</f>
        <v>0</v>
      </c>
      <c r="J57" s="3">
        <v>1</v>
      </c>
    </row>
    <row r="58" spans="1:10" x14ac:dyDescent="0.25">
      <c r="A58" t="s">
        <v>2</v>
      </c>
      <c r="B58" t="s">
        <v>137</v>
      </c>
      <c r="C58" t="s">
        <v>138</v>
      </c>
      <c r="D58" t="s">
        <v>11</v>
      </c>
      <c r="E58" t="s">
        <v>2</v>
      </c>
      <c r="F58" s="1" t="str">
        <f>HYPERLINK(RUB_Found[[#This Row],[Homepage]])</f>
        <v/>
      </c>
      <c r="G58" t="s">
        <v>133</v>
      </c>
      <c r="H58" s="1" t="str">
        <f>HYPERLINK(RUB_Found[[#This Row],[Gefunden in]])</f>
        <v>https://etit.ruhr-uni-bochum.de/en/faculty/chairs-and-working-groups/electronic-circuit-technology/team/</v>
      </c>
      <c r="I58" s="3">
        <f>IF(COUNTIF(RUB_Truth[Name],RUB_Found[[#This Row],[Name]])=0,0,1)</f>
        <v>0</v>
      </c>
      <c r="J58" s="3">
        <v>1</v>
      </c>
    </row>
    <row r="59" spans="1:10" x14ac:dyDescent="0.25">
      <c r="A59" t="s">
        <v>103</v>
      </c>
      <c r="B59" t="s">
        <v>139</v>
      </c>
      <c r="C59" t="s">
        <v>140</v>
      </c>
      <c r="D59" t="s">
        <v>11</v>
      </c>
      <c r="E59" t="s">
        <v>2</v>
      </c>
      <c r="F59" s="1" t="str">
        <f>HYPERLINK(RUB_Found[[#This Row],[Homepage]])</f>
        <v/>
      </c>
      <c r="G59" t="s">
        <v>141</v>
      </c>
      <c r="H59" s="1" t="str">
        <f>HYPERLINK(RUB_Found[[#This Row],[Gefunden in]])</f>
        <v>https://www.pe.ruhr-uni-bochum.de/philosophie/i/ethik_aesthetik/team/index.html.de</v>
      </c>
      <c r="I59" s="3">
        <f>IF(COUNTIF(RUB_Truth[Name],RUB_Found[[#This Row],[Name]])=0,0,1)</f>
        <v>0</v>
      </c>
      <c r="J59" s="3">
        <v>1</v>
      </c>
    </row>
    <row r="60" spans="1:10" x14ac:dyDescent="0.25">
      <c r="A60" t="s">
        <v>0</v>
      </c>
      <c r="B60" t="s">
        <v>142</v>
      </c>
      <c r="C60" t="s">
        <v>143</v>
      </c>
      <c r="D60" t="s">
        <v>3</v>
      </c>
      <c r="E60" t="s">
        <v>144</v>
      </c>
      <c r="F60" s="1" t="str">
        <f>HYPERLINK(RUB_Found[[#This Row],[Homepage]])</f>
        <v>https://www.ruhr-uni-bochum.de/didachem/adrian_russek.htm</v>
      </c>
      <c r="G60" t="s">
        <v>131</v>
      </c>
      <c r="H60" s="1" t="str">
        <f>HYPERLINK(RUB_Found[[#This Row],[Gefunden in]])</f>
        <v>https://www.ruhr-uni-bochum.de/didachem/2022.htm</v>
      </c>
      <c r="I60" s="3">
        <f>IF(COUNTIF(RUB_Truth[Name],RUB_Found[[#This Row],[Name]])=0,0,1)</f>
        <v>0</v>
      </c>
      <c r="J60" s="3">
        <v>1</v>
      </c>
    </row>
    <row r="61" spans="1:10" x14ac:dyDescent="0.25">
      <c r="A61" t="s">
        <v>2</v>
      </c>
      <c r="B61" t="s">
        <v>145</v>
      </c>
      <c r="C61" t="s">
        <v>2</v>
      </c>
      <c r="D61" t="s">
        <v>3</v>
      </c>
      <c r="E61" t="s">
        <v>2</v>
      </c>
      <c r="F61" s="1" t="str">
        <f>HYPERLINK(RUB_Found[[#This Row],[Homepage]])</f>
        <v/>
      </c>
      <c r="G61" t="s">
        <v>24</v>
      </c>
      <c r="H61" s="1" t="str">
        <f>HYPERLINK(RUB_Found[[#This Row],[Gefunden in]])</f>
        <v>https://www.apf.ruhr-uni-bochum.de/en/teaching/completed-theses/</v>
      </c>
      <c r="I61" s="3">
        <f>IF(COUNTIF(RUB_Truth[Name],RUB_Found[[#This Row],[Name]])=0,0,1)</f>
        <v>0</v>
      </c>
      <c r="J61" s="3">
        <v>1</v>
      </c>
    </row>
    <row r="62" spans="1:10" x14ac:dyDescent="0.25">
      <c r="A62" t="s">
        <v>2</v>
      </c>
      <c r="B62" t="s">
        <v>146</v>
      </c>
      <c r="C62" t="s">
        <v>2</v>
      </c>
      <c r="D62" t="s">
        <v>11</v>
      </c>
      <c r="E62" t="s">
        <v>2</v>
      </c>
      <c r="F62" s="1" t="str">
        <f>HYPERLINK(RUB_Found[[#This Row],[Homepage]])</f>
        <v/>
      </c>
      <c r="G62" t="s">
        <v>147</v>
      </c>
      <c r="H62" s="1" t="str">
        <f>HYPERLINK(RUB_Found[[#This Row],[Gefunden in]])</f>
        <v>https://www.pe.ruhr-uni-bochum.de/philosophie/i/politik_recht/team/mitarbeiter/index.html.de</v>
      </c>
      <c r="I62" s="3">
        <f>IF(COUNTIF(RUB_Truth[Name],RUB_Found[[#This Row],[Name]])=0,0,1)</f>
        <v>0</v>
      </c>
      <c r="J62" s="3">
        <v>1</v>
      </c>
    </row>
    <row r="63" spans="1:10" x14ac:dyDescent="0.25">
      <c r="A63" t="s">
        <v>2</v>
      </c>
      <c r="B63" t="s">
        <v>148</v>
      </c>
      <c r="C63" t="s">
        <v>149</v>
      </c>
      <c r="D63" t="s">
        <v>11</v>
      </c>
      <c r="E63" t="s">
        <v>150</v>
      </c>
      <c r="F63" s="1" t="str">
        <f>HYPERLINK(RUB_Found[[#This Row],[Homepage]])</f>
        <v>https://www.mep.ruhr-uni-bochum.de/ag-mep/mitarbeiter/czyz.html.de</v>
      </c>
      <c r="G63" t="s">
        <v>151</v>
      </c>
      <c r="H63" s="1" t="str">
        <f>HYPERLINK(RUB_Found[[#This Row],[Gefunden in]])</f>
        <v>https://www.mep.ruhr-uni-bochum.de/ag-mep/mitarbeiter/index.html.de</v>
      </c>
      <c r="I63" s="3">
        <f>IF(COUNTIF(RUB_Truth[Name],RUB_Found[[#This Row],[Name]])=0,0,1)</f>
        <v>0</v>
      </c>
      <c r="J63" s="3">
        <v>1</v>
      </c>
    </row>
    <row r="64" spans="1:10" x14ac:dyDescent="0.25">
      <c r="A64" t="s">
        <v>152</v>
      </c>
      <c r="B64" t="s">
        <v>153</v>
      </c>
      <c r="C64" t="s">
        <v>2</v>
      </c>
      <c r="D64" t="s">
        <v>11</v>
      </c>
      <c r="E64" t="s">
        <v>2</v>
      </c>
      <c r="F64" s="1" t="str">
        <f>HYPERLINK(RUB_Found[[#This Row],[Homepage]])</f>
        <v/>
      </c>
      <c r="G64" t="s">
        <v>154</v>
      </c>
      <c r="H64" s="1" t="str">
        <f>HYPERLINK(RUB_Found[[#This Row],[Gefunden in]])</f>
        <v>https://informatik.rub.de/emsec/people/</v>
      </c>
      <c r="I64" s="3">
        <f>IF(COUNTIF(RUB_Truth[Name],RUB_Found[[#This Row],[Name]])=0,0,1)</f>
        <v>0</v>
      </c>
      <c r="J64" s="3">
        <v>1</v>
      </c>
    </row>
    <row r="65" spans="1:11" x14ac:dyDescent="0.25">
      <c r="A65" t="s">
        <v>2</v>
      </c>
      <c r="B65" t="s">
        <v>155</v>
      </c>
      <c r="C65" t="s">
        <v>2</v>
      </c>
      <c r="D65" t="s">
        <v>11</v>
      </c>
      <c r="E65" t="s">
        <v>156</v>
      </c>
      <c r="F65" s="1" t="str">
        <f>HYPERLINK(RUB_Found[[#This Row],[Homepage]])</f>
        <v>https://www.kib1.ruhr-uni-bochum.de/kib/mitarbeiter/aktuellemitarbeiter/paul/index.html.de</v>
      </c>
      <c r="G65" t="s">
        <v>157</v>
      </c>
      <c r="H65" s="1" t="str">
        <f>HYPERLINK(RUB_Found[[#This Row],[Gefunden in]])</f>
        <v>https://www.kib1.ruhr-uni-bochum.de/kib/mitarbeiter/aktuellemitarbeiter/index.html.de</v>
      </c>
      <c r="I65" s="3">
        <f>IF(COUNTIF(RUB_Truth[Name],RUB_Found[[#This Row],[Name]])=0,0,1)</f>
        <v>0</v>
      </c>
      <c r="J65" s="3">
        <v>0</v>
      </c>
      <c r="K65" t="s">
        <v>8392</v>
      </c>
    </row>
    <row r="66" spans="1:11" x14ac:dyDescent="0.25">
      <c r="A66" t="s">
        <v>2</v>
      </c>
      <c r="B66" t="s">
        <v>158</v>
      </c>
      <c r="C66" t="s">
        <v>2</v>
      </c>
      <c r="D66" t="s">
        <v>11</v>
      </c>
      <c r="E66" t="s">
        <v>2</v>
      </c>
      <c r="F66" s="1" t="str">
        <f>HYPERLINK(RUB_Found[[#This Row],[Homepage]])</f>
        <v/>
      </c>
      <c r="G66" t="s">
        <v>58</v>
      </c>
      <c r="H66" s="1" t="str">
        <f>HYPERLINK(RUB_Found[[#This Row],[Gefunden in]])</f>
        <v>https://www.ruhr-uni-bochum.de/mrg/memory/people/index.html.de</v>
      </c>
      <c r="I66" s="3">
        <f>IF(COUNTIF(RUB_Truth[Name],RUB_Found[[#This Row],[Name]])=0,0,1)</f>
        <v>0</v>
      </c>
      <c r="J66" s="3">
        <v>1</v>
      </c>
    </row>
    <row r="67" spans="1:11" x14ac:dyDescent="0.25">
      <c r="A67" t="s">
        <v>2</v>
      </c>
      <c r="B67" t="s">
        <v>159</v>
      </c>
      <c r="C67" t="s">
        <v>160</v>
      </c>
      <c r="D67" t="s">
        <v>11</v>
      </c>
      <c r="E67" t="s">
        <v>2</v>
      </c>
      <c r="F67" s="1" t="str">
        <f>HYPERLINK(RUB_Found[[#This Row],[Homepage]])</f>
        <v/>
      </c>
      <c r="G67" t="s">
        <v>161</v>
      </c>
      <c r="H67" s="1" t="str">
        <f>HYPERLINK(RUB_Found[[#This Row],[Gefunden in]])</f>
        <v>https://www.ruhr-uni-bochum.de/mhg/mita_index.php</v>
      </c>
      <c r="I67" s="3">
        <f>IF(COUNTIF(RUB_Truth[Name],RUB_Found[[#This Row],[Name]])=0,0,1)</f>
        <v>0</v>
      </c>
      <c r="J67" s="3">
        <v>1</v>
      </c>
    </row>
    <row r="68" spans="1:11" x14ac:dyDescent="0.25">
      <c r="A68" t="s">
        <v>2</v>
      </c>
      <c r="B68" t="s">
        <v>162</v>
      </c>
      <c r="C68" t="s">
        <v>2</v>
      </c>
      <c r="D68" t="s">
        <v>11</v>
      </c>
      <c r="E68" t="s">
        <v>2</v>
      </c>
      <c r="F68" s="1" t="str">
        <f>HYPERLINK(RUB_Found[[#This Row],[Homepage]])</f>
        <v/>
      </c>
      <c r="G68" t="s">
        <v>163</v>
      </c>
      <c r="H68" s="1" t="str">
        <f>HYPERLINK(RUB_Found[[#This Row],[Gefunden in]])</f>
        <v>https://www.zms.ruhr-uni-bochum.de/zms/personen/index.html.de</v>
      </c>
      <c r="I68" s="3">
        <f>IF(COUNTIF(RUB_Truth[Name],RUB_Found[[#This Row],[Name]])=0,0,1)</f>
        <v>0</v>
      </c>
      <c r="J68" s="3">
        <v>0</v>
      </c>
    </row>
    <row r="69" spans="1:11" x14ac:dyDescent="0.25">
      <c r="A69" t="s">
        <v>36</v>
      </c>
      <c r="B69" t="s">
        <v>164</v>
      </c>
      <c r="C69" t="s">
        <v>165</v>
      </c>
      <c r="D69" t="s">
        <v>11</v>
      </c>
      <c r="E69" t="s">
        <v>8155</v>
      </c>
      <c r="F69" s="1" t="str">
        <f>HYPERLINK(RUB_Found[[#This Row],[Homepage]])</f>
        <v>https://www.ruhr-uni-bochum.de/mas/profil/mitarbeiter/sattarifar.html.de</v>
      </c>
      <c r="G69" t="s">
        <v>166</v>
      </c>
      <c r="H69" s="1" t="str">
        <f>HYPERLINK(RUB_Found[[#This Row],[Gefunden in]])</f>
        <v>https://www.ruhr-uni-bochum.de/mas/profil/mitarbeiter/index.html.de</v>
      </c>
      <c r="I69" s="3">
        <f>IF(COUNTIF(RUB_Truth[Name],RUB_Found[[#This Row],[Name]])=0,0,1)</f>
        <v>0</v>
      </c>
      <c r="J69" s="3">
        <v>1</v>
      </c>
    </row>
    <row r="70" spans="1:11" x14ac:dyDescent="0.25">
      <c r="A70" t="s">
        <v>2</v>
      </c>
      <c r="B70" t="s">
        <v>167</v>
      </c>
      <c r="C70" t="s">
        <v>2</v>
      </c>
      <c r="D70" t="s">
        <v>11</v>
      </c>
      <c r="E70" t="s">
        <v>2</v>
      </c>
      <c r="F70" s="1" t="str">
        <f>HYPERLINK(RUB_Found[[#This Row],[Homepage]])</f>
        <v/>
      </c>
      <c r="G70" t="s">
        <v>108</v>
      </c>
      <c r="H70" s="1" t="str">
        <f>HYPERLINK(RUB_Found[[#This Row],[Gefunden in]])</f>
        <v>https://homepage.rub.de/defeasible-reasoning/</v>
      </c>
      <c r="I70" s="3">
        <f>IF(COUNTIF(RUB_Truth[Name],RUB_Found[[#This Row],[Name]])=0,0,1)</f>
        <v>0</v>
      </c>
      <c r="J70" s="3">
        <v>1</v>
      </c>
    </row>
    <row r="71" spans="1:11" x14ac:dyDescent="0.25">
      <c r="A71" t="s">
        <v>80</v>
      </c>
      <c r="B71" t="s">
        <v>168</v>
      </c>
      <c r="C71" t="s">
        <v>2</v>
      </c>
      <c r="D71" t="s">
        <v>11</v>
      </c>
      <c r="E71" t="s">
        <v>169</v>
      </c>
      <c r="F71" s="1" t="str">
        <f>HYPERLINK(RUB_Found[[#This Row],[Homepage]])</f>
        <v>http://www.slavistik.rub.de/index.php?przyborowska-stolz</v>
      </c>
      <c r="G71" t="s">
        <v>170</v>
      </c>
      <c r="H71" s="1" t="str">
        <f>HYPERLINK(RUB_Found[[#This Row],[Gefunden in]])</f>
        <v>http://www.slavistik.rub.de/index.php?mitarbeiter</v>
      </c>
      <c r="I71" s="3">
        <f>IF(COUNTIF(RUB_Truth[Name],RUB_Found[[#This Row],[Name]])=0,0,1)</f>
        <v>0</v>
      </c>
      <c r="J71" s="3">
        <v>1</v>
      </c>
    </row>
    <row r="72" spans="1:11" x14ac:dyDescent="0.25">
      <c r="A72" t="s">
        <v>2</v>
      </c>
      <c r="B72" t="s">
        <v>171</v>
      </c>
      <c r="C72" t="s">
        <v>2</v>
      </c>
      <c r="D72" t="s">
        <v>11</v>
      </c>
      <c r="E72" t="s">
        <v>2</v>
      </c>
      <c r="F72" s="1" t="str">
        <f>HYPERLINK(RUB_Found[[#This Row],[Homepage]])</f>
        <v/>
      </c>
      <c r="G72" t="s">
        <v>24</v>
      </c>
      <c r="H72" s="1" t="str">
        <f>HYPERLINK(RUB_Found[[#This Row],[Gefunden in]])</f>
        <v>https://www.apf.ruhr-uni-bochum.de/en/teaching/completed-theses/</v>
      </c>
      <c r="I72" s="3">
        <f>IF(COUNTIF(RUB_Truth[Name],RUB_Found[[#This Row],[Name]])=0,0,1)</f>
        <v>0</v>
      </c>
      <c r="J72" s="3">
        <v>0</v>
      </c>
    </row>
    <row r="73" spans="1:11" x14ac:dyDescent="0.25">
      <c r="A73" t="s">
        <v>2</v>
      </c>
      <c r="B73" t="s">
        <v>172</v>
      </c>
      <c r="C73" t="s">
        <v>2</v>
      </c>
      <c r="D73" t="s">
        <v>11</v>
      </c>
      <c r="E73" t="s">
        <v>2</v>
      </c>
      <c r="F73" s="1" t="str">
        <f>HYPERLINK(RUB_Found[[#This Row],[Homepage]])</f>
        <v/>
      </c>
      <c r="G73" t="s">
        <v>24</v>
      </c>
      <c r="H73" s="1" t="str">
        <f>HYPERLINK(RUB_Found[[#This Row],[Gefunden in]])</f>
        <v>https://www.apf.ruhr-uni-bochum.de/en/teaching/completed-theses/</v>
      </c>
      <c r="I73" s="3">
        <f>IF(COUNTIF(RUB_Truth[Name],RUB_Found[[#This Row],[Name]])=0,0,1)</f>
        <v>0</v>
      </c>
      <c r="J73" s="3">
        <v>0</v>
      </c>
    </row>
    <row r="74" spans="1:11" x14ac:dyDescent="0.25">
      <c r="A74" t="s">
        <v>2</v>
      </c>
      <c r="B74" t="s">
        <v>173</v>
      </c>
      <c r="C74" t="s">
        <v>2</v>
      </c>
      <c r="D74" t="s">
        <v>11</v>
      </c>
      <c r="E74" t="s">
        <v>2</v>
      </c>
      <c r="F74" s="1" t="str">
        <f>HYPERLINK(RUB_Found[[#This Row],[Homepage]])</f>
        <v/>
      </c>
      <c r="G74" t="s">
        <v>174</v>
      </c>
      <c r="H74" s="1" t="str">
        <f>HYPERLINK(RUB_Found[[#This Row],[Gefunden in]])</f>
        <v>https://kgi.ruhr-uni-bochum.de/category/personen/</v>
      </c>
      <c r="I74" s="3">
        <f>IF(COUNTIF(RUB_Truth[Name],RUB_Found[[#This Row],[Name]])=0,0,1)</f>
        <v>0</v>
      </c>
      <c r="J74" s="3">
        <v>1</v>
      </c>
    </row>
    <row r="75" spans="1:11" x14ac:dyDescent="0.25">
      <c r="A75" t="s">
        <v>2</v>
      </c>
      <c r="B75" t="s">
        <v>175</v>
      </c>
      <c r="C75" t="s">
        <v>2</v>
      </c>
      <c r="D75" t="s">
        <v>11</v>
      </c>
      <c r="E75" t="s">
        <v>2</v>
      </c>
      <c r="F75" s="1" t="str">
        <f>HYPERLINK(RUB_Found[[#This Row],[Homepage]])</f>
        <v/>
      </c>
      <c r="G75" t="s">
        <v>176</v>
      </c>
      <c r="H75" s="1" t="str">
        <f>HYPERLINK(RUB_Found[[#This Row],[Gefunden in]])</f>
        <v>https://zrsweb.zrs.rub.de/lehrstuhl/schaub/team/</v>
      </c>
      <c r="I75" s="3">
        <f>IF(COUNTIF(RUB_Truth[Name],RUB_Found[[#This Row],[Name]])=0,0,1)</f>
        <v>0</v>
      </c>
      <c r="J75" s="3">
        <v>1</v>
      </c>
    </row>
    <row r="76" spans="1:11" x14ac:dyDescent="0.25">
      <c r="A76" t="s">
        <v>2</v>
      </c>
      <c r="B76" t="s">
        <v>177</v>
      </c>
      <c r="C76" t="s">
        <v>2</v>
      </c>
      <c r="D76" t="s">
        <v>11</v>
      </c>
      <c r="E76" t="s">
        <v>8156</v>
      </c>
      <c r="F76" s="1" t="str">
        <f>HYPERLINK(RUB_Found[[#This Row],[Homepage]])</f>
        <v>https://www.ruhr-uni-bochum.de/ecoevo/staff.html#aotto</v>
      </c>
      <c r="G76" t="s">
        <v>178</v>
      </c>
      <c r="H76" s="1" t="str">
        <f>HYPERLINK(RUB_Found[[#This Row],[Gefunden in]])</f>
        <v>https://www.ruhr-uni-bochum.de/ecoevo/staff.html</v>
      </c>
      <c r="I76" s="3">
        <f>IF(COUNTIF(RUB_Truth[Name],RUB_Found[[#This Row],[Name]])=0,0,1)</f>
        <v>0</v>
      </c>
      <c r="J76" s="3">
        <v>1</v>
      </c>
    </row>
    <row r="77" spans="1:11" x14ac:dyDescent="0.25">
      <c r="A77" t="s">
        <v>0</v>
      </c>
      <c r="B77" t="s">
        <v>179</v>
      </c>
      <c r="C77" t="s">
        <v>2</v>
      </c>
      <c r="D77" t="s">
        <v>11</v>
      </c>
      <c r="E77" t="s">
        <v>2</v>
      </c>
      <c r="F77" s="1" t="str">
        <f>HYPERLINK(RUB_Found[[#This Row],[Homepage]])</f>
        <v/>
      </c>
      <c r="G77" t="s">
        <v>180</v>
      </c>
      <c r="H77" s="1" t="str">
        <f>HYPERLINK(RUB_Found[[#This Row],[Gefunden in]])</f>
        <v>http://staff.germanistik.rub.de/karin-pittner/mitarbeiterinnen/</v>
      </c>
      <c r="I77" s="3">
        <f>IF(COUNTIF(RUB_Truth[Name],RUB_Found[[#This Row],[Name]])=0,0,1)</f>
        <v>0</v>
      </c>
      <c r="J77" s="3">
        <v>1</v>
      </c>
    </row>
    <row r="78" spans="1:11" x14ac:dyDescent="0.25">
      <c r="A78" t="s">
        <v>2</v>
      </c>
      <c r="B78" t="s">
        <v>181</v>
      </c>
      <c r="C78" t="s">
        <v>182</v>
      </c>
      <c r="D78" t="s">
        <v>11</v>
      </c>
      <c r="E78" t="s">
        <v>2</v>
      </c>
      <c r="F78" s="1" t="str">
        <f>HYPERLINK(RUB_Found[[#This Row],[Homepage]])</f>
        <v/>
      </c>
      <c r="G78" t="s">
        <v>183</v>
      </c>
      <c r="H78" s="1" t="str">
        <f>HYPERLINK(RUB_Found[[#This Row],[Gefunden in]])</f>
        <v>https://cfr-psy.ruhr-uni-bochum.de/en/mitarbeitende/</v>
      </c>
      <c r="I78" s="3">
        <f>IF(COUNTIF(RUB_Truth[Name],RUB_Found[[#This Row],[Name]])=0,0,1)</f>
        <v>0</v>
      </c>
      <c r="J78" s="3">
        <v>1</v>
      </c>
    </row>
    <row r="79" spans="1:11" x14ac:dyDescent="0.25">
      <c r="A79" t="s">
        <v>0</v>
      </c>
      <c r="B79" t="s">
        <v>184</v>
      </c>
      <c r="C79" t="s">
        <v>2</v>
      </c>
      <c r="D79" t="s">
        <v>11</v>
      </c>
      <c r="E79" t="s">
        <v>2</v>
      </c>
      <c r="F79" s="1" t="str">
        <f>HYPERLINK(RUB_Found[[#This Row],[Homepage]])</f>
        <v/>
      </c>
      <c r="G79" t="s">
        <v>60</v>
      </c>
      <c r="H79" s="1" t="str">
        <f>HYPERLINK(RUB_Found[[#This Row],[Gefunden in]])</f>
        <v>https://www.theochem.rub.de/de/allcategories-de-de/mitarbeiter/ehemalige</v>
      </c>
      <c r="I79" s="3">
        <f>IF(COUNTIF(RUB_Truth[Name],RUB_Found[[#This Row],[Name]])=0,0,1)</f>
        <v>0</v>
      </c>
      <c r="J79" s="3">
        <v>1</v>
      </c>
    </row>
    <row r="80" spans="1:11" x14ac:dyDescent="0.25">
      <c r="A80" t="s">
        <v>2</v>
      </c>
      <c r="B80" t="s">
        <v>185</v>
      </c>
      <c r="C80" t="s">
        <v>2</v>
      </c>
      <c r="D80" t="s">
        <v>11</v>
      </c>
      <c r="E80" t="s">
        <v>2</v>
      </c>
      <c r="F80" s="1" t="str">
        <f>HYPERLINK(RUB_Found[[#This Row],[Homepage]])</f>
        <v/>
      </c>
      <c r="G80" t="s">
        <v>186</v>
      </c>
      <c r="H80" s="1" t="str">
        <f>HYPERLINK(RUB_Found[[#This Row],[Gefunden in]])</f>
        <v>https://dnet.rub.de/team.html</v>
      </c>
      <c r="I80" s="3">
        <f>IF(COUNTIF(RUB_Truth[Name],RUB_Found[[#This Row],[Name]])=0,0,1)</f>
        <v>0</v>
      </c>
      <c r="J80" s="3">
        <v>1</v>
      </c>
    </row>
    <row r="81" spans="1:10" x14ac:dyDescent="0.25">
      <c r="A81" t="s">
        <v>2</v>
      </c>
      <c r="B81" t="s">
        <v>187</v>
      </c>
      <c r="C81" t="s">
        <v>2</v>
      </c>
      <c r="D81" t="s">
        <v>11</v>
      </c>
      <c r="E81" t="s">
        <v>188</v>
      </c>
      <c r="F81" s="1" t="str">
        <f>HYPERLINK(RUB_Found[[#This Row],[Homepage]])</f>
        <v>https://etit.ruhr-uni-bochum.de/en/faculty/chairs-and-working-groups/integrated-systems/team/ahmad-zaben/</v>
      </c>
      <c r="G81" t="s">
        <v>189</v>
      </c>
      <c r="H81" s="1" t="str">
        <f>HYPERLINK(RUB_Found[[#This Row],[Gefunden in]])</f>
        <v>https://etit.ruhr-uni-bochum.de/en/faculty/chairs-and-working-groups/integrated-systems/team/</v>
      </c>
      <c r="I81" s="3">
        <f>IF(COUNTIF(RUB_Truth[Name],RUB_Found[[#This Row],[Name]])=0,0,1)</f>
        <v>0</v>
      </c>
      <c r="J81" s="3">
        <v>1</v>
      </c>
    </row>
    <row r="82" spans="1:10" x14ac:dyDescent="0.25">
      <c r="A82" t="s">
        <v>2</v>
      </c>
      <c r="B82" t="s">
        <v>190</v>
      </c>
      <c r="C82" t="s">
        <v>2</v>
      </c>
      <c r="D82" t="s">
        <v>11</v>
      </c>
      <c r="E82" t="s">
        <v>2</v>
      </c>
      <c r="F82" s="1" t="str">
        <f>HYPERLINK(RUB_Found[[#This Row],[Homepage]])</f>
        <v/>
      </c>
      <c r="G82" t="s">
        <v>60</v>
      </c>
      <c r="H82" s="1" t="str">
        <f>HYPERLINK(RUB_Found[[#This Row],[Gefunden in]])</f>
        <v>https://www.theochem.rub.de/de/allcategories-de-de/mitarbeiter/ehemalige</v>
      </c>
      <c r="I82" s="3">
        <f>IF(COUNTIF(RUB_Truth[Name],RUB_Found[[#This Row],[Name]])=0,0,1)</f>
        <v>0</v>
      </c>
      <c r="J82" s="3">
        <v>1</v>
      </c>
    </row>
    <row r="83" spans="1:10" x14ac:dyDescent="0.25">
      <c r="A83" t="s">
        <v>191</v>
      </c>
      <c r="B83" t="s">
        <v>192</v>
      </c>
      <c r="C83" t="s">
        <v>193</v>
      </c>
      <c r="D83" t="s">
        <v>11</v>
      </c>
      <c r="E83" t="s">
        <v>8157</v>
      </c>
      <c r="F83" s="1" t="str">
        <f>HYPERLINK(RUB_Found[[#This Row],[Homepage]])</f>
        <v>mailto:Ahmed.HussenAbdelAziz@rub.de</v>
      </c>
      <c r="G83" t="s">
        <v>194</v>
      </c>
      <c r="H83" s="1" t="str">
        <f>HYPERLINK(RUB_Found[[#This Row],[Gefunden in]])</f>
        <v>https://www.ruhr-uni-bochum.de/ika/mitarbeiter/mitarbeiter.htm</v>
      </c>
      <c r="I83" s="3">
        <f>IF(COUNTIF(RUB_Truth[Name],RUB_Found[[#This Row],[Name]])=0,0,1)</f>
        <v>0</v>
      </c>
      <c r="J83" s="3">
        <v>1</v>
      </c>
    </row>
    <row r="84" spans="1:10" x14ac:dyDescent="0.25">
      <c r="A84" t="s">
        <v>2</v>
      </c>
      <c r="B84" t="s">
        <v>195</v>
      </c>
      <c r="C84" t="s">
        <v>2</v>
      </c>
      <c r="D84" t="s">
        <v>11</v>
      </c>
      <c r="E84" t="s">
        <v>2</v>
      </c>
      <c r="F84" s="1" t="str">
        <f>HYPERLINK(RUB_Found[[#This Row],[Homepage]])</f>
        <v/>
      </c>
      <c r="G84" t="s">
        <v>106</v>
      </c>
      <c r="H84" s="1" t="str">
        <f>HYPERLINK(RUB_Found[[#This Row],[Gefunden in]])</f>
        <v>https://linguistics.rub.de/anselm/people/index.html</v>
      </c>
      <c r="I84" s="3">
        <f>IF(COUNTIF(RUB_Truth[Name],RUB_Found[[#This Row],[Name]])=0,0,1)</f>
        <v>0</v>
      </c>
      <c r="J84" s="3">
        <v>1</v>
      </c>
    </row>
    <row r="85" spans="1:10" x14ac:dyDescent="0.25">
      <c r="A85" t="s">
        <v>2</v>
      </c>
      <c r="B85" t="s">
        <v>196</v>
      </c>
      <c r="C85" t="s">
        <v>2</v>
      </c>
      <c r="D85" t="s">
        <v>11</v>
      </c>
      <c r="E85" t="s">
        <v>2</v>
      </c>
      <c r="F85" s="1" t="str">
        <f>HYPERLINK(RUB_Found[[#This Row],[Homepage]])</f>
        <v/>
      </c>
      <c r="G85" t="s">
        <v>197</v>
      </c>
      <c r="H85" s="1" t="str">
        <f>HYPERLINK(RUB_Found[[#This Row],[Gefunden in]])</f>
        <v>https://dev2.imp10.ruhr-uni-bochum.de/bpsy/team/index.html.en</v>
      </c>
      <c r="I85" s="3">
        <f>IF(COUNTIF(RUB_Truth[Name],RUB_Found[[#This Row],[Name]])=0,0,1)</f>
        <v>0</v>
      </c>
      <c r="J85" s="3">
        <v>1</v>
      </c>
    </row>
    <row r="86" spans="1:10" x14ac:dyDescent="0.25">
      <c r="A86" t="s">
        <v>2</v>
      </c>
      <c r="B86" t="s">
        <v>198</v>
      </c>
      <c r="C86" t="s">
        <v>2</v>
      </c>
      <c r="D86" t="s">
        <v>11</v>
      </c>
      <c r="E86" t="s">
        <v>2</v>
      </c>
      <c r="F86" s="1" t="str">
        <f>HYPERLINK(RUB_Found[[#This Row],[Homepage]])</f>
        <v/>
      </c>
      <c r="G86" t="s">
        <v>199</v>
      </c>
      <c r="H86" s="1" t="str">
        <f>HYPERLINK(RUB_Found[[#This Row],[Gefunden in]])</f>
        <v>https://strafrecht.rub.de/index.php/de/team</v>
      </c>
      <c r="I86" s="3">
        <f>IF(COUNTIF(RUB_Truth[Name],RUB_Found[[#This Row],[Name]])=0,0,1)</f>
        <v>0</v>
      </c>
      <c r="J86" s="3">
        <v>1</v>
      </c>
    </row>
    <row r="87" spans="1:10" x14ac:dyDescent="0.25">
      <c r="A87" t="s">
        <v>2</v>
      </c>
      <c r="B87" t="s">
        <v>200</v>
      </c>
      <c r="C87" t="s">
        <v>2</v>
      </c>
      <c r="D87" t="s">
        <v>11</v>
      </c>
      <c r="E87" t="s">
        <v>2</v>
      </c>
      <c r="F87" s="1" t="str">
        <f>HYPERLINK(RUB_Found[[#This Row],[Homepage]])</f>
        <v/>
      </c>
      <c r="G87" t="s">
        <v>106</v>
      </c>
      <c r="H87" s="1" t="str">
        <f>HYPERLINK(RUB_Found[[#This Row],[Gefunden in]])</f>
        <v>https://linguistics.rub.de/anselm/people/index.html</v>
      </c>
      <c r="I87" s="3">
        <f>IF(COUNTIF(RUB_Truth[Name],RUB_Found[[#This Row],[Name]])=0,0,1)</f>
        <v>0</v>
      </c>
      <c r="J87" s="3">
        <v>1</v>
      </c>
    </row>
    <row r="88" spans="1:10" x14ac:dyDescent="0.25">
      <c r="A88" t="s">
        <v>2</v>
      </c>
      <c r="B88" t="s">
        <v>201</v>
      </c>
      <c r="C88" t="s">
        <v>202</v>
      </c>
      <c r="D88" t="s">
        <v>11</v>
      </c>
      <c r="E88" t="s">
        <v>2</v>
      </c>
      <c r="F88" s="1" t="str">
        <f>HYPERLINK(RUB_Found[[#This Row],[Homepage]])</f>
        <v/>
      </c>
      <c r="G88" t="s">
        <v>203</v>
      </c>
      <c r="H88" s="1" t="str">
        <f>HYPERLINK(RUB_Found[[#This Row],[Gefunden in]])</f>
        <v>https://www.cytologie.ruhr-uni-bochum.de/de/mitarbeiter/</v>
      </c>
      <c r="I88" s="3">
        <f>IF(COUNTIF(RUB_Truth[Name],RUB_Found[[#This Row],[Name]])=0,0,1)</f>
        <v>0</v>
      </c>
      <c r="J88" s="3">
        <v>1</v>
      </c>
    </row>
    <row r="89" spans="1:10" x14ac:dyDescent="0.25">
      <c r="A89" t="s">
        <v>2</v>
      </c>
      <c r="B89" t="s">
        <v>204</v>
      </c>
      <c r="C89" t="s">
        <v>205</v>
      </c>
      <c r="D89" t="s">
        <v>11</v>
      </c>
      <c r="E89" t="s">
        <v>2</v>
      </c>
      <c r="F89" s="1" t="str">
        <f>HYPERLINK(RUB_Found[[#This Row],[Homepage]])</f>
        <v/>
      </c>
      <c r="G89" t="s">
        <v>206</v>
      </c>
      <c r="H89" s="1" t="str">
        <f>HYPERLINK(RUB_Found[[#This Row],[Gefunden in]])</f>
        <v>https://www.ruhr-uni-bochum.de/zellmorphologie/team/team.html</v>
      </c>
      <c r="I89" s="3">
        <f>IF(COUNTIF(RUB_Truth[Name],RUB_Found[[#This Row],[Name]])=0,0,1)</f>
        <v>0</v>
      </c>
      <c r="J89" s="3">
        <v>1</v>
      </c>
    </row>
    <row r="90" spans="1:10" x14ac:dyDescent="0.25">
      <c r="A90" t="s">
        <v>2</v>
      </c>
      <c r="B90" t="s">
        <v>207</v>
      </c>
      <c r="C90" t="s">
        <v>2</v>
      </c>
      <c r="D90" t="s">
        <v>11</v>
      </c>
      <c r="E90" t="s">
        <v>2</v>
      </c>
      <c r="F90" s="1" t="str">
        <f>HYPERLINK(RUB_Found[[#This Row],[Homepage]])</f>
        <v/>
      </c>
      <c r="G90" t="s">
        <v>174</v>
      </c>
      <c r="H90" s="1" t="str">
        <f>HYPERLINK(RUB_Found[[#This Row],[Gefunden in]])</f>
        <v>https://kgi.ruhr-uni-bochum.de/category/personen/</v>
      </c>
      <c r="I90" s="3">
        <f>IF(COUNTIF(RUB_Truth[Name],RUB_Found[[#This Row],[Name]])=0,0,1)</f>
        <v>0</v>
      </c>
      <c r="J90" s="3">
        <v>0</v>
      </c>
    </row>
    <row r="91" spans="1:10" x14ac:dyDescent="0.25">
      <c r="A91" t="s">
        <v>2</v>
      </c>
      <c r="B91" t="s">
        <v>208</v>
      </c>
      <c r="C91" t="s">
        <v>2</v>
      </c>
      <c r="D91" t="s">
        <v>11</v>
      </c>
      <c r="E91" t="s">
        <v>2</v>
      </c>
      <c r="F91" s="1" t="str">
        <f>HYPERLINK(RUB_Found[[#This Row],[Homepage]])</f>
        <v/>
      </c>
      <c r="G91" t="s">
        <v>209</v>
      </c>
      <c r="H91" s="1" t="str">
        <f>HYPERLINK(RUB_Found[[#This Row],[Gefunden in]])</f>
        <v>https://www.hcd.ruhr-uni-bochum.de/hcd/team/menschen.html.de</v>
      </c>
      <c r="I91" s="3">
        <f>IF(COUNTIF(RUB_Truth[Name],RUB_Found[[#This Row],[Name]])=0,0,1)</f>
        <v>0</v>
      </c>
      <c r="J91" s="3">
        <v>1</v>
      </c>
    </row>
    <row r="92" spans="1:10" x14ac:dyDescent="0.25">
      <c r="A92" t="s">
        <v>2</v>
      </c>
      <c r="B92" t="s">
        <v>210</v>
      </c>
      <c r="C92" t="s">
        <v>2</v>
      </c>
      <c r="D92" t="s">
        <v>11</v>
      </c>
      <c r="E92" t="s">
        <v>2</v>
      </c>
      <c r="F92" s="1" t="str">
        <f>HYPERLINK(RUB_Found[[#This Row],[Homepage]])</f>
        <v/>
      </c>
      <c r="G92" t="s">
        <v>26</v>
      </c>
      <c r="H92" s="1" t="str">
        <f>HYPERLINK(RUB_Found[[#This Row],[Gefunden in]])</f>
        <v>https://nanoec.ruhr-uni-bochum.de/team-2/</v>
      </c>
      <c r="I92" s="3">
        <f>IF(COUNTIF(RUB_Truth[Name],RUB_Found[[#This Row],[Name]])=0,0,1)</f>
        <v>0</v>
      </c>
      <c r="J92" s="3">
        <v>1</v>
      </c>
    </row>
    <row r="93" spans="1:10" x14ac:dyDescent="0.25">
      <c r="A93" t="s">
        <v>2</v>
      </c>
      <c r="B93" t="s">
        <v>211</v>
      </c>
      <c r="C93" t="s">
        <v>2</v>
      </c>
      <c r="D93" t="s">
        <v>11</v>
      </c>
      <c r="E93" t="s">
        <v>212</v>
      </c>
      <c r="F93" s="1" t="str">
        <f>HYPERLINK(RUB_Found[[#This Row],[Homepage]])</f>
        <v>https://rus.ruhr-uni-bochum.de/?page_id=341</v>
      </c>
      <c r="G93" t="s">
        <v>213</v>
      </c>
      <c r="H93" s="1" t="str">
        <f>HYPERLINK(RUB_Found[[#This Row],[Gefunden in]])</f>
        <v>https://rus.ruhr-uni-bochum.de/team/</v>
      </c>
      <c r="I93" s="3">
        <f>IF(COUNTIF(RUB_Truth[Name],RUB_Found[[#This Row],[Name]])=0,0,1)</f>
        <v>0</v>
      </c>
      <c r="J93" s="3">
        <v>0</v>
      </c>
    </row>
    <row r="94" spans="1:10" x14ac:dyDescent="0.25">
      <c r="A94" t="s">
        <v>2</v>
      </c>
      <c r="B94" t="s">
        <v>214</v>
      </c>
      <c r="C94" t="s">
        <v>2</v>
      </c>
      <c r="D94" t="s">
        <v>11</v>
      </c>
      <c r="E94" t="s">
        <v>8158</v>
      </c>
      <c r="F94" s="1" t="str">
        <f>HYPERLINK(RUB_Found[[#This Row],[Homepage]])</f>
        <v>https://www.ruhr-uni-bochum.de/mtv/gremienarbeit/mtv-beiraete.html#akafoe</v>
      </c>
      <c r="G94" t="s">
        <v>215</v>
      </c>
      <c r="H94" s="1" t="str">
        <f>HYPERLINK(RUB_Found[[#This Row],[Gefunden in]])</f>
        <v>https://www.ruhr-uni-bochum.de/mtv/gremienarbeit/mtv-beiraete.html</v>
      </c>
      <c r="I94" s="3">
        <f>IF(COUNTIF(RUB_Truth[Name],RUB_Found[[#This Row],[Name]])=0,0,1)</f>
        <v>0</v>
      </c>
      <c r="J94" s="3">
        <v>0</v>
      </c>
    </row>
    <row r="95" spans="1:10" x14ac:dyDescent="0.25">
      <c r="A95" t="s">
        <v>152</v>
      </c>
      <c r="B95" t="s">
        <v>216</v>
      </c>
      <c r="C95" t="s">
        <v>2</v>
      </c>
      <c r="D95" t="s">
        <v>11</v>
      </c>
      <c r="E95" t="s">
        <v>2</v>
      </c>
      <c r="F95" s="1" t="str">
        <f>HYPERLINK(RUB_Found[[#This Row],[Homepage]])</f>
        <v/>
      </c>
      <c r="G95" t="s">
        <v>217</v>
      </c>
      <c r="H95" s="1" t="str">
        <f>HYPERLINK(RUB_Found[[#This Row],[Gefunden in]])</f>
        <v>https://www.ruhr-uni-bochum.de/bc2/mitarbeiter/index.html</v>
      </c>
      <c r="I95" s="3">
        <f>IF(COUNTIF(RUB_Truth[Name],RUB_Found[[#This Row],[Name]])=0,0,1)</f>
        <v>0</v>
      </c>
      <c r="J95" s="3">
        <v>1</v>
      </c>
    </row>
    <row r="96" spans="1:10" x14ac:dyDescent="0.25">
      <c r="A96" t="s">
        <v>0</v>
      </c>
      <c r="B96" t="s">
        <v>218</v>
      </c>
      <c r="C96" t="s">
        <v>2</v>
      </c>
      <c r="D96" t="s">
        <v>11</v>
      </c>
      <c r="E96" t="s">
        <v>219</v>
      </c>
      <c r="F96" s="1" t="str">
        <f>HYPERLINK(RUB_Found[[#This Row],[Homepage]])</f>
        <v>https://informatik.rub.de/quantum/team/ramachandran/</v>
      </c>
      <c r="G96" t="s">
        <v>220</v>
      </c>
      <c r="H96" s="1" t="str">
        <f>HYPERLINK(RUB_Found[[#This Row],[Gefunden in]])</f>
        <v>https://informatik.rub.de/quantum/team/</v>
      </c>
      <c r="I96" s="3">
        <f>IF(COUNTIF(RUB_Truth[Name],RUB_Found[[#This Row],[Name]])=0,0,1)</f>
        <v>0</v>
      </c>
      <c r="J96" s="3">
        <v>1</v>
      </c>
    </row>
    <row r="97" spans="1:10" x14ac:dyDescent="0.25">
      <c r="A97" t="s">
        <v>2</v>
      </c>
      <c r="B97" t="s">
        <v>221</v>
      </c>
      <c r="C97" t="s">
        <v>2</v>
      </c>
      <c r="D97" t="s">
        <v>11</v>
      </c>
      <c r="E97" t="s">
        <v>2</v>
      </c>
      <c r="F97" s="1" t="str">
        <f>HYPERLINK(RUB_Found[[#This Row],[Homepage]])</f>
        <v/>
      </c>
      <c r="G97" t="s">
        <v>222</v>
      </c>
      <c r="H97" s="1" t="str">
        <f>HYPERLINK(RUB_Found[[#This Row],[Gefunden in]])</f>
        <v>https://www.apf.ruhr-uni-bochum.de/forschung/projekte/abwf0101-1202/</v>
      </c>
      <c r="I97" s="3">
        <f>IF(COUNTIF(RUB_Truth[Name],RUB_Found[[#This Row],[Name]])=0,0,1)</f>
        <v>0</v>
      </c>
      <c r="J97" s="3">
        <v>0</v>
      </c>
    </row>
    <row r="98" spans="1:10" x14ac:dyDescent="0.25">
      <c r="A98" t="s">
        <v>2</v>
      </c>
      <c r="B98" t="s">
        <v>223</v>
      </c>
      <c r="C98" t="s">
        <v>2</v>
      </c>
      <c r="D98" t="s">
        <v>11</v>
      </c>
      <c r="E98" t="s">
        <v>2</v>
      </c>
      <c r="F98" s="1" t="str">
        <f>HYPERLINK(RUB_Found[[#This Row],[Homepage]])</f>
        <v/>
      </c>
      <c r="G98" t="s">
        <v>224</v>
      </c>
      <c r="H98" s="1" t="str">
        <f>HYPERLINK(RUB_Found[[#This Row],[Gefunden in]])</f>
        <v>https://www.pe.ruhr-uni-bochum.de/philosophie/hps/staff.html.de</v>
      </c>
      <c r="I98" s="3">
        <f>IF(COUNTIF(RUB_Truth[Name],RUB_Found[[#This Row],[Name]])=0,0,1)</f>
        <v>0</v>
      </c>
      <c r="J98" s="3">
        <v>0</v>
      </c>
    </row>
    <row r="99" spans="1:10" x14ac:dyDescent="0.25">
      <c r="A99" t="s">
        <v>2</v>
      </c>
      <c r="B99" t="s">
        <v>225</v>
      </c>
      <c r="C99" t="s">
        <v>2</v>
      </c>
      <c r="D99" t="s">
        <v>11</v>
      </c>
      <c r="E99" t="s">
        <v>2</v>
      </c>
      <c r="F99" s="1" t="str">
        <f>HYPERLINK(RUB_Found[[#This Row],[Homepage]])</f>
        <v/>
      </c>
      <c r="G99" t="s">
        <v>224</v>
      </c>
      <c r="H99" s="1" t="str">
        <f>HYPERLINK(RUB_Found[[#This Row],[Gefunden in]])</f>
        <v>https://www.pe.ruhr-uni-bochum.de/philosophie/hps/staff.html.de</v>
      </c>
      <c r="I99" s="3">
        <f>IF(COUNTIF(RUB_Truth[Name],RUB_Found[[#This Row],[Name]])=0,0,1)</f>
        <v>0</v>
      </c>
      <c r="J99" s="3">
        <v>0</v>
      </c>
    </row>
    <row r="100" spans="1:10" x14ac:dyDescent="0.25">
      <c r="A100" t="s">
        <v>2</v>
      </c>
      <c r="B100" t="s">
        <v>226</v>
      </c>
      <c r="C100" t="s">
        <v>2</v>
      </c>
      <c r="D100" t="s">
        <v>11</v>
      </c>
      <c r="E100" t="s">
        <v>2</v>
      </c>
      <c r="F100" s="1" t="str">
        <f>HYPERLINK(RUB_Found[[#This Row],[Homepage]])</f>
        <v/>
      </c>
      <c r="G100" t="s">
        <v>49</v>
      </c>
      <c r="H100" s="1" t="str">
        <f>HYPERLINK(RUB_Found[[#This Row],[Gefunden in]])</f>
        <v>https://www.apf.ruhr-uni-bochum.de/forschung/projekte/</v>
      </c>
      <c r="I100" s="3">
        <f>IF(COUNTIF(RUB_Truth[Name],RUB_Found[[#This Row],[Name]])=0,0,1)</f>
        <v>0</v>
      </c>
      <c r="J100" s="3">
        <v>0</v>
      </c>
    </row>
    <row r="101" spans="1:10" x14ac:dyDescent="0.25">
      <c r="A101" t="s">
        <v>2</v>
      </c>
      <c r="B101" t="s">
        <v>227</v>
      </c>
      <c r="C101" t="s">
        <v>2</v>
      </c>
      <c r="D101" t="s">
        <v>11</v>
      </c>
      <c r="E101" t="s">
        <v>228</v>
      </c>
      <c r="F101" s="1" t="str">
        <f>HYPERLINK(RUB_Found[[#This Row],[Homepage]])</f>
        <v>https://www.geographie.ruhr-uni-bochum.de/news/</v>
      </c>
      <c r="G101" t="s">
        <v>229</v>
      </c>
      <c r="H101" s="1" t="str">
        <f>HYPERLINK(RUB_Found[[#This Row],[Gefunden in]])</f>
        <v>https://frgeographie.ruhr-uni-bochum.de/der-fachschaftsrat/mitglieder/</v>
      </c>
      <c r="I101" s="3">
        <f>IF(COUNTIF(RUB_Truth[Name],RUB_Found[[#This Row],[Name]])=0,0,1)</f>
        <v>0</v>
      </c>
      <c r="J101" s="3">
        <v>0</v>
      </c>
    </row>
    <row r="102" spans="1:10" x14ac:dyDescent="0.25">
      <c r="A102" t="s">
        <v>2</v>
      </c>
      <c r="B102" t="s">
        <v>230</v>
      </c>
      <c r="C102" t="s">
        <v>2</v>
      </c>
      <c r="D102" t="s">
        <v>11</v>
      </c>
      <c r="E102" t="s">
        <v>228</v>
      </c>
      <c r="F102" s="1" t="str">
        <f>HYPERLINK(RUB_Found[[#This Row],[Homepage]])</f>
        <v>https://www.geographie.ruhr-uni-bochum.de/news/</v>
      </c>
      <c r="G102" t="s">
        <v>229</v>
      </c>
      <c r="H102" s="1" t="str">
        <f>HYPERLINK(RUB_Found[[#This Row],[Gefunden in]])</f>
        <v>https://frgeographie.ruhr-uni-bochum.de/der-fachschaftsrat/mitglieder/</v>
      </c>
      <c r="I102" s="3">
        <f>IF(COUNTIF(RUB_Truth[Name],RUB_Found[[#This Row],[Name]])=0,0,1)</f>
        <v>0</v>
      </c>
      <c r="J102" s="3">
        <v>0</v>
      </c>
    </row>
    <row r="103" spans="1:10" x14ac:dyDescent="0.25">
      <c r="A103" t="s">
        <v>2</v>
      </c>
      <c r="B103" t="s">
        <v>231</v>
      </c>
      <c r="C103" t="s">
        <v>2</v>
      </c>
      <c r="D103" t="s">
        <v>11</v>
      </c>
      <c r="E103" t="s">
        <v>157</v>
      </c>
      <c r="F103" s="1" t="str">
        <f>HYPERLINK(RUB_Found[[#This Row],[Homepage]])</f>
        <v>https://www.kib1.ruhr-uni-bochum.de/kib/mitarbeiter/aktuellemitarbeiter/index.html.de</v>
      </c>
      <c r="G103" t="s">
        <v>157</v>
      </c>
      <c r="H103" s="1" t="str">
        <f>HYPERLINK(RUB_Found[[#This Row],[Gefunden in]])</f>
        <v>https://www.kib1.ruhr-uni-bochum.de/kib/mitarbeiter/aktuellemitarbeiter/index.html.de</v>
      </c>
      <c r="I103" s="3">
        <f>IF(COUNTIF(RUB_Truth[Name],RUB_Found[[#This Row],[Name]])=0,0,1)</f>
        <v>0</v>
      </c>
      <c r="J103" s="3">
        <v>0</v>
      </c>
    </row>
    <row r="104" spans="1:10" x14ac:dyDescent="0.25">
      <c r="A104" t="s">
        <v>2</v>
      </c>
      <c r="B104" t="s">
        <v>232</v>
      </c>
      <c r="C104" t="s">
        <v>2</v>
      </c>
      <c r="D104" t="s">
        <v>11</v>
      </c>
      <c r="E104" t="s">
        <v>2</v>
      </c>
      <c r="F104" s="1" t="str">
        <f>HYPERLINK(RUB_Found[[#This Row],[Homepage]])</f>
        <v/>
      </c>
      <c r="G104" t="s">
        <v>233</v>
      </c>
      <c r="H104" s="1" t="str">
        <f>HYPERLINK(RUB_Found[[#This Row],[Gefunden in]])</f>
        <v>https://smd.rub.de/salesperson-perspective-managing-the-personal-selling-process-2/</v>
      </c>
      <c r="I104" s="3">
        <f>IF(COUNTIF(RUB_Truth[Name],RUB_Found[[#This Row],[Name]])=0,0,1)</f>
        <v>0</v>
      </c>
      <c r="J104" s="3">
        <v>0</v>
      </c>
    </row>
    <row r="105" spans="1:10" x14ac:dyDescent="0.25">
      <c r="A105" t="s">
        <v>2</v>
      </c>
      <c r="B105" t="s">
        <v>234</v>
      </c>
      <c r="C105" t="s">
        <v>2</v>
      </c>
      <c r="D105" t="s">
        <v>11</v>
      </c>
      <c r="E105" t="s">
        <v>235</v>
      </c>
      <c r="F105" s="1" t="str">
        <f>HYPERLINK(RUB_Found[[#This Row],[Homepage]])</f>
        <v>https://www.apf.ruhr-uni-bochum.de/2017/01/aktuelle-publikation-von-prof-dr-uta-wilkens-im-journal-of-comeptences-strategy-management-zum-download/</v>
      </c>
      <c r="G105" t="s">
        <v>236</v>
      </c>
      <c r="H105" s="1" t="str">
        <f>HYPERLINK(RUB_Found[[#This Row],[Gefunden in]])</f>
        <v>https://www.apf.ruhr-uni-bochum.de/category/2017/page/4/</v>
      </c>
      <c r="I105" s="3">
        <f>IF(COUNTIF(RUB_Truth[Name],RUB_Found[[#This Row],[Name]])=0,0,1)</f>
        <v>0</v>
      </c>
      <c r="J105" s="3">
        <v>0</v>
      </c>
    </row>
    <row r="106" spans="1:10" x14ac:dyDescent="0.25">
      <c r="A106" t="s">
        <v>2</v>
      </c>
      <c r="B106" t="s">
        <v>237</v>
      </c>
      <c r="C106" t="s">
        <v>2</v>
      </c>
      <c r="D106" t="s">
        <v>11</v>
      </c>
      <c r="E106" t="s">
        <v>2</v>
      </c>
      <c r="F106" s="1" t="str">
        <f>HYPERLINK(RUB_Found[[#This Row],[Homepage]])</f>
        <v/>
      </c>
      <c r="G106" t="s">
        <v>238</v>
      </c>
      <c r="H106" s="1" t="str">
        <f>HYPERLINK(RUB_Found[[#This Row],[Gefunden in]])</f>
        <v>https://www.isse.ruhr-uni-bochum.de/komm-in-unser-team-wir-stellen-ein/</v>
      </c>
      <c r="I106" s="3">
        <f>IF(COUNTIF(RUB_Truth[Name],RUB_Found[[#This Row],[Name]])=0,0,1)</f>
        <v>0</v>
      </c>
      <c r="J106" s="3">
        <v>0</v>
      </c>
    </row>
    <row r="107" spans="1:10" x14ac:dyDescent="0.25">
      <c r="A107" t="s">
        <v>2</v>
      </c>
      <c r="B107" t="s">
        <v>239</v>
      </c>
      <c r="C107" t="s">
        <v>2</v>
      </c>
      <c r="D107" t="s">
        <v>11</v>
      </c>
      <c r="E107" t="s">
        <v>2</v>
      </c>
      <c r="F107" s="1" t="str">
        <f>HYPERLINK(RUB_Found[[#This Row],[Homepage]])</f>
        <v/>
      </c>
      <c r="G107" t="s">
        <v>240</v>
      </c>
      <c r="H107" s="1" t="str">
        <f>HYPERLINK(RUB_Found[[#This Row],[Gefunden in]])</f>
        <v>https://www.apf.ruhr-uni-bochum.de/forschung/projekte/landwirtschaft/</v>
      </c>
      <c r="I107" s="3">
        <f>IF(COUNTIF(RUB_Truth[Name],RUB_Found[[#This Row],[Name]])=0,0,1)</f>
        <v>0</v>
      </c>
      <c r="J107" s="3">
        <v>0</v>
      </c>
    </row>
    <row r="108" spans="1:10" x14ac:dyDescent="0.25">
      <c r="A108" t="s">
        <v>2</v>
      </c>
      <c r="B108" t="s">
        <v>241</v>
      </c>
      <c r="C108" t="s">
        <v>2</v>
      </c>
      <c r="D108" t="s">
        <v>11</v>
      </c>
      <c r="E108" t="s">
        <v>2</v>
      </c>
      <c r="F108" s="1" t="str">
        <f>HYPERLINK(RUB_Found[[#This Row],[Homepage]])</f>
        <v/>
      </c>
      <c r="G108" t="s">
        <v>242</v>
      </c>
      <c r="H108" s="1" t="str">
        <f>HYPERLINK(RUB_Found[[#This Row],[Gefunden in]])</f>
        <v>https://smd.rub.de/team/</v>
      </c>
      <c r="I108" s="3">
        <f>IF(COUNTIF(RUB_Truth[Name],RUB_Found[[#This Row],[Name]])=0,0,1)</f>
        <v>0</v>
      </c>
      <c r="J108" s="3">
        <v>0</v>
      </c>
    </row>
    <row r="109" spans="1:10" x14ac:dyDescent="0.25">
      <c r="A109" t="s">
        <v>2</v>
      </c>
      <c r="B109" t="s">
        <v>243</v>
      </c>
      <c r="C109" t="s">
        <v>2</v>
      </c>
      <c r="D109" t="s">
        <v>11</v>
      </c>
      <c r="E109" t="s">
        <v>2</v>
      </c>
      <c r="F109" s="1" t="str">
        <f>HYPERLINK(RUB_Found[[#This Row],[Homepage]])</f>
        <v/>
      </c>
      <c r="G109" t="s">
        <v>244</v>
      </c>
      <c r="H109" s="1" t="str">
        <f>HYPERLINK(RUB_Found[[#This Row],[Gefunden in]])</f>
        <v>https://www.apf.ruhr-uni-bochum.de/forschung/projekte/kompetenzzentrum-humaine/</v>
      </c>
      <c r="I109" s="3">
        <f>IF(COUNTIF(RUB_Truth[Name],RUB_Found[[#This Row],[Name]])=0,0,1)</f>
        <v>0</v>
      </c>
      <c r="J109" s="3">
        <v>0</v>
      </c>
    </row>
    <row r="110" spans="1:10" x14ac:dyDescent="0.25">
      <c r="A110" t="s">
        <v>2</v>
      </c>
      <c r="B110" t="s">
        <v>245</v>
      </c>
      <c r="C110" t="s">
        <v>2</v>
      </c>
      <c r="D110" t="s">
        <v>11</v>
      </c>
      <c r="E110" t="s">
        <v>2</v>
      </c>
      <c r="F110" s="1" t="str">
        <f>HYPERLINK(RUB_Found[[#This Row],[Homepage]])</f>
        <v/>
      </c>
      <c r="G110" t="s">
        <v>246</v>
      </c>
      <c r="H110" s="1" t="str">
        <f>HYPERLINK(RUB_Found[[#This Row],[Gefunden in]])</f>
        <v>https://www.apf.ruhr-uni-bochum.de/forschung/projekte/baua1003-0804/</v>
      </c>
      <c r="I110" s="3">
        <f>IF(COUNTIF(RUB_Truth[Name],RUB_Found[[#This Row],[Name]])=0,0,1)</f>
        <v>0</v>
      </c>
      <c r="J110" s="3">
        <v>0</v>
      </c>
    </row>
    <row r="111" spans="1:10" x14ac:dyDescent="0.25">
      <c r="A111" t="s">
        <v>2</v>
      </c>
      <c r="B111" t="s">
        <v>247</v>
      </c>
      <c r="C111" t="s">
        <v>2</v>
      </c>
      <c r="D111" t="s">
        <v>11</v>
      </c>
      <c r="E111" t="s">
        <v>248</v>
      </c>
      <c r="F111" s="1" t="str">
        <f>HYPERLINK(RUB_Found[[#This Row],[Homepage]])</f>
        <v>https://www.bgu.ruhr-uni-bochum.de/bgu/lehrstuhl/team/rebdawi.html.en</v>
      </c>
      <c r="G111" t="s">
        <v>97</v>
      </c>
      <c r="H111" s="1" t="str">
        <f>HYPERLINK(RUB_Found[[#This Row],[Gefunden in]])</f>
        <v>https://www.bgu.ruhr-uni-bochum.de/bgu/lehrstuhl/index.html.en</v>
      </c>
      <c r="I111" s="3">
        <f>IF(COUNTIF(RUB_Truth[Name],RUB_Found[[#This Row],[Name]])=0,0,1)</f>
        <v>0</v>
      </c>
      <c r="J111" s="3">
        <v>1</v>
      </c>
    </row>
    <row r="112" spans="1:10" x14ac:dyDescent="0.25">
      <c r="A112" t="s">
        <v>36</v>
      </c>
      <c r="B112" t="s">
        <v>249</v>
      </c>
      <c r="C112" t="s">
        <v>250</v>
      </c>
      <c r="D112" t="s">
        <v>11</v>
      </c>
      <c r="E112" t="s">
        <v>2</v>
      </c>
      <c r="F112" s="1" t="str">
        <f>HYPERLINK(RUB_Found[[#This Row],[Homepage]])</f>
        <v/>
      </c>
      <c r="G112" t="s">
        <v>166</v>
      </c>
      <c r="H112" s="1" t="str">
        <f>HYPERLINK(RUB_Found[[#This Row],[Gefunden in]])</f>
        <v>https://www.ruhr-uni-bochum.de/mas/profil/mitarbeiter/index.html.de</v>
      </c>
      <c r="I112" s="3">
        <f>IF(COUNTIF(RUB_Truth[Name],RUB_Found[[#This Row],[Name]])=0,0,1)</f>
        <v>0</v>
      </c>
      <c r="J112" s="3">
        <v>1</v>
      </c>
    </row>
    <row r="113" spans="1:10" x14ac:dyDescent="0.25">
      <c r="A113" t="s">
        <v>0</v>
      </c>
      <c r="B113" t="s">
        <v>251</v>
      </c>
      <c r="C113" t="s">
        <v>252</v>
      </c>
      <c r="D113" t="s">
        <v>11</v>
      </c>
      <c r="E113" t="s">
        <v>2</v>
      </c>
      <c r="F113" s="1" t="str">
        <f>HYPERLINK(RUB_Found[[#This Row],[Homepage]])</f>
        <v/>
      </c>
      <c r="G113" t="s">
        <v>253</v>
      </c>
      <c r="H113" s="1" t="str">
        <f>HYPERLINK(RUB_Found[[#This Row],[Gefunden in]])</f>
        <v>https://www.ruhr-uni-bochum.de/nanostructures/group/index.html.de</v>
      </c>
      <c r="I113" s="3">
        <f>IF(COUNTIF(RUB_Truth[Name],RUB_Found[[#This Row],[Name]])=0,0,1)</f>
        <v>0</v>
      </c>
      <c r="J113" s="3">
        <v>1</v>
      </c>
    </row>
    <row r="114" spans="1:10" x14ac:dyDescent="0.25">
      <c r="A114" t="s">
        <v>2</v>
      </c>
      <c r="B114" t="s">
        <v>254</v>
      </c>
      <c r="C114" t="s">
        <v>2</v>
      </c>
      <c r="D114" t="s">
        <v>3</v>
      </c>
      <c r="E114" t="s">
        <v>2</v>
      </c>
      <c r="F114" s="1" t="str">
        <f>HYPERLINK(RUB_Found[[#This Row],[Homepage]])</f>
        <v/>
      </c>
      <c r="G114" t="s">
        <v>255</v>
      </c>
      <c r="H114" s="1" t="str">
        <f>HYPERLINK(RUB_Found[[#This Row],[Gefunden in]])</f>
        <v>https://www.ep1.rub.de/en/the-institute/members/</v>
      </c>
      <c r="I114" s="3">
        <f>IF(COUNTIF(RUB_Truth[Name],RUB_Found[[#This Row],[Name]])=0,0,1)</f>
        <v>0</v>
      </c>
      <c r="J114" s="3">
        <v>1</v>
      </c>
    </row>
    <row r="115" spans="1:10" x14ac:dyDescent="0.25">
      <c r="A115" t="s">
        <v>2</v>
      </c>
      <c r="B115" t="s">
        <v>256</v>
      </c>
      <c r="C115" t="s">
        <v>257</v>
      </c>
      <c r="D115" t="s">
        <v>11</v>
      </c>
      <c r="E115" t="s">
        <v>2</v>
      </c>
      <c r="F115" s="1" t="str">
        <f>HYPERLINK(RUB_Found[[#This Row],[Homepage]])</f>
        <v/>
      </c>
      <c r="G115" t="s">
        <v>197</v>
      </c>
      <c r="H115" s="1" t="str">
        <f>HYPERLINK(RUB_Found[[#This Row],[Gefunden in]])</f>
        <v>https://dev2.imp10.ruhr-uni-bochum.de/bpsy/team/index.html.en</v>
      </c>
      <c r="I115" s="3">
        <f>IF(COUNTIF(RUB_Truth[Name],RUB_Found[[#This Row],[Name]])=0,0,1)</f>
        <v>0</v>
      </c>
      <c r="J115" s="3">
        <v>1</v>
      </c>
    </row>
    <row r="116" spans="1:10" x14ac:dyDescent="0.25">
      <c r="A116" t="s">
        <v>258</v>
      </c>
      <c r="B116" t="s">
        <v>259</v>
      </c>
      <c r="C116" t="s">
        <v>260</v>
      </c>
      <c r="D116" t="s">
        <v>11</v>
      </c>
      <c r="E116" t="s">
        <v>8159</v>
      </c>
      <c r="F116" s="1" t="str">
        <f>HYPERLINK(RUB_Found[[#This Row],[Homepage]])</f>
        <v>mailto:alan.archer-boyd@rub.de</v>
      </c>
      <c r="G116" t="s">
        <v>194</v>
      </c>
      <c r="H116" s="1" t="str">
        <f>HYPERLINK(RUB_Found[[#This Row],[Gefunden in]])</f>
        <v>https://www.ruhr-uni-bochum.de/ika/mitarbeiter/mitarbeiter.htm</v>
      </c>
      <c r="I116" s="3">
        <f>IF(COUNTIF(RUB_Truth[Name],RUB_Found[[#This Row],[Name]])=0,0,1)</f>
        <v>0</v>
      </c>
      <c r="J116" s="3">
        <v>1</v>
      </c>
    </row>
    <row r="117" spans="1:10" x14ac:dyDescent="0.25">
      <c r="A117" t="s">
        <v>2</v>
      </c>
      <c r="B117" t="s">
        <v>261</v>
      </c>
      <c r="C117" t="s">
        <v>262</v>
      </c>
      <c r="D117" t="s">
        <v>11</v>
      </c>
      <c r="E117" t="s">
        <v>2</v>
      </c>
      <c r="F117" s="1" t="str">
        <f>HYPERLINK(RUB_Found[[#This Row],[Homepage]])</f>
        <v/>
      </c>
      <c r="G117" t="s">
        <v>263</v>
      </c>
      <c r="H117" s="1" t="str">
        <f>HYPERLINK(RUB_Found[[#This Row],[Gefunden in]])</f>
        <v>https://www.zfa.ruhr-uni-bochum.de/org/team/wMa.html.de</v>
      </c>
      <c r="I117" s="3">
        <f>IF(COUNTIF(RUB_Truth[Name],RUB_Found[[#This Row],[Name]])=0,0,1)</f>
        <v>1</v>
      </c>
      <c r="J117" s="3">
        <v>1</v>
      </c>
    </row>
    <row r="118" spans="1:10" x14ac:dyDescent="0.25">
      <c r="A118" t="s">
        <v>152</v>
      </c>
      <c r="B118" t="s">
        <v>264</v>
      </c>
      <c r="C118" t="s">
        <v>265</v>
      </c>
      <c r="D118" t="s">
        <v>11</v>
      </c>
      <c r="E118" t="s">
        <v>2</v>
      </c>
      <c r="F118" s="1" t="str">
        <f>HYPERLINK(RUB_Found[[#This Row],[Homepage]])</f>
        <v/>
      </c>
      <c r="G118" t="s">
        <v>266</v>
      </c>
      <c r="H118" s="1" t="str">
        <f>HYPERLINK(RUB_Found[[#This Row],[Gefunden in]])</f>
        <v>https://www.puls.ruhr-uni-bochum.de/puls/aboutus/index.html.de</v>
      </c>
      <c r="I118" s="3">
        <f>IF(COUNTIF(RUB_Truth[Name],RUB_Found[[#This Row],[Name]])=0,0,1)</f>
        <v>1</v>
      </c>
      <c r="J118" s="3">
        <v>1</v>
      </c>
    </row>
    <row r="119" spans="1:10" x14ac:dyDescent="0.25">
      <c r="A119" t="s">
        <v>36</v>
      </c>
      <c r="B119" t="s">
        <v>267</v>
      </c>
      <c r="C119" t="s">
        <v>268</v>
      </c>
      <c r="D119" t="s">
        <v>11</v>
      </c>
      <c r="E119" t="s">
        <v>269</v>
      </c>
      <c r="F119" s="1" t="str">
        <f>HYPERLINK(RUB_Found[[#This Row],[Homepage]])</f>
        <v>https://www.mdi.ruhr-uni-bochum.de/mdi/mitarbeiter/savan.html.de</v>
      </c>
      <c r="G119" t="s">
        <v>270</v>
      </c>
      <c r="H119" s="1" t="str">
        <f>HYPERLINK(RUB_Found[[#This Row],[Gefunden in]])</f>
        <v>https://www.mdi.ruhr-uni-bochum.de/mdi/mitarbeiter/index.html.de</v>
      </c>
      <c r="I119" s="3">
        <f>IF(COUNTIF(RUB_Truth[Name],RUB_Found[[#This Row],[Name]])=0,0,1)</f>
        <v>0</v>
      </c>
      <c r="J119" s="3">
        <v>1</v>
      </c>
    </row>
    <row r="120" spans="1:10" x14ac:dyDescent="0.25">
      <c r="A120" t="s">
        <v>271</v>
      </c>
      <c r="B120" t="s">
        <v>272</v>
      </c>
      <c r="C120" t="s">
        <v>273</v>
      </c>
      <c r="D120" t="s">
        <v>3</v>
      </c>
      <c r="E120" t="s">
        <v>2</v>
      </c>
      <c r="F120" s="1" t="str">
        <f>HYPERLINK(RUB_Found[[#This Row],[Homepage]])</f>
        <v/>
      </c>
      <c r="G120" t="s">
        <v>274</v>
      </c>
      <c r="H120" s="1" t="str">
        <f>HYPERLINK(RUB_Found[[#This Row],[Gefunden in]])</f>
        <v>https://www.ruhr-uni-bochum.de/ffm/fakultaet/mitarbeiter/index.html</v>
      </c>
      <c r="I120" s="3">
        <f>IF(COUNTIF(RUB_Truth[Name],RUB_Found[[#This Row],[Name]])=0,0,1)</f>
        <v>0</v>
      </c>
      <c r="J120" s="3">
        <v>1</v>
      </c>
    </row>
    <row r="121" spans="1:10" x14ac:dyDescent="0.25">
      <c r="A121" t="s">
        <v>0</v>
      </c>
      <c r="B121" t="s">
        <v>275</v>
      </c>
      <c r="C121" t="s">
        <v>276</v>
      </c>
      <c r="D121" t="s">
        <v>11</v>
      </c>
      <c r="E121" t="s">
        <v>277</v>
      </c>
      <c r="F121" s="1" t="str">
        <f>HYPERLINK(RUB_Found[[#This Row],[Homepage]])</f>
        <v>https://www.mep.ruhr-uni-bochum.de/ag-mep/mitarbeiter/mariette.html.de</v>
      </c>
      <c r="G121" t="s">
        <v>151</v>
      </c>
      <c r="H121" s="1" t="str">
        <f>HYPERLINK(RUB_Found[[#This Row],[Gefunden in]])</f>
        <v>https://www.mep.ruhr-uni-bochum.de/ag-mep/mitarbeiter/index.html.de</v>
      </c>
      <c r="I121" s="3">
        <f>IF(COUNTIF(RUB_Truth[Name],RUB_Found[[#This Row],[Name]])=0,0,1)</f>
        <v>0</v>
      </c>
      <c r="J121" s="3">
        <v>1</v>
      </c>
    </row>
    <row r="122" spans="1:10" x14ac:dyDescent="0.25">
      <c r="A122" t="s">
        <v>0</v>
      </c>
      <c r="B122" t="s">
        <v>278</v>
      </c>
      <c r="C122" t="s">
        <v>2</v>
      </c>
      <c r="D122" t="s">
        <v>11</v>
      </c>
      <c r="E122" t="s">
        <v>2</v>
      </c>
      <c r="F122" s="1" t="str">
        <f>HYPERLINK(RUB_Found[[#This Row],[Homepage]])</f>
        <v/>
      </c>
      <c r="G122" t="s">
        <v>279</v>
      </c>
      <c r="H122" s="1" t="str">
        <f>HYPERLINK(RUB_Found[[#This Row],[Gefunden in]])</f>
        <v>https://www.isb.ruhr-uni-bochum.de/mitarbeiter/Shkodorova/index.html.en</v>
      </c>
      <c r="I122" s="3">
        <f>IF(COUNTIF(RUB_Truth[Name],RUB_Found[[#This Row],[Name]])=0,0,1)</f>
        <v>0</v>
      </c>
      <c r="J122" s="3">
        <v>1</v>
      </c>
    </row>
    <row r="123" spans="1:10" x14ac:dyDescent="0.25">
      <c r="A123" t="s">
        <v>80</v>
      </c>
      <c r="B123" t="s">
        <v>280</v>
      </c>
      <c r="C123" t="s">
        <v>2</v>
      </c>
      <c r="D123" t="s">
        <v>11</v>
      </c>
      <c r="E123" t="s">
        <v>2</v>
      </c>
      <c r="F123" s="1" t="str">
        <f>HYPERLINK(RUB_Found[[#This Row],[Homepage]])</f>
        <v/>
      </c>
      <c r="G123" t="s">
        <v>281</v>
      </c>
      <c r="H123" s="1" t="str">
        <f>HYPERLINK(RUB_Found[[#This Row],[Gefunden in]])</f>
        <v>https://einrichtungen.ruhr-uni-bochum.de/de/mitglieder-der-kommission-fuer-forschung-und-wissenstransfer</v>
      </c>
      <c r="I123" s="3">
        <f>IF(COUNTIF(RUB_Truth[Name],RUB_Found[[#This Row],[Name]])=0,0,1)</f>
        <v>1</v>
      </c>
      <c r="J123" s="3">
        <v>1</v>
      </c>
    </row>
    <row r="124" spans="1:10" x14ac:dyDescent="0.25">
      <c r="A124" t="s">
        <v>80</v>
      </c>
      <c r="B124" t="s">
        <v>282</v>
      </c>
      <c r="C124" t="s">
        <v>2</v>
      </c>
      <c r="D124" t="s">
        <v>11</v>
      </c>
      <c r="E124" t="s">
        <v>2</v>
      </c>
      <c r="F124" s="1" t="str">
        <f>HYPERLINK(RUB_Found[[#This Row],[Homepage]])</f>
        <v/>
      </c>
      <c r="G124" t="s">
        <v>283</v>
      </c>
      <c r="H124" s="1" t="str">
        <f>HYPERLINK(RUB_Found[[#This Row],[Gefunden in]])</f>
        <v>http://www.floer.rub.de/members/coordinators.html.en</v>
      </c>
      <c r="I124" s="3">
        <f>IF(COUNTIF(RUB_Truth[Name],RUB_Found[[#This Row],[Name]])=0,0,1)</f>
        <v>1</v>
      </c>
      <c r="J124" s="3">
        <v>1</v>
      </c>
    </row>
    <row r="125" spans="1:10" x14ac:dyDescent="0.25">
      <c r="A125" t="s">
        <v>191</v>
      </c>
      <c r="B125" t="s">
        <v>284</v>
      </c>
      <c r="C125" t="s">
        <v>2</v>
      </c>
      <c r="D125" t="s">
        <v>11</v>
      </c>
      <c r="E125" t="s">
        <v>2</v>
      </c>
      <c r="F125" s="1" t="str">
        <f>HYPERLINK(RUB_Found[[#This Row],[Homepage]])</f>
        <v/>
      </c>
      <c r="G125" t="s">
        <v>285</v>
      </c>
      <c r="H125" s="1" t="str">
        <f>HYPERLINK(RUB_Found[[#This Row],[Gefunden in]])</f>
        <v>https://www.ini.rub.de/the_institute/people/alberto-escalante/</v>
      </c>
      <c r="I125" s="3">
        <f>IF(COUNTIF(RUB_Truth[Name],RUB_Found[[#This Row],[Name]])=0,0,1)</f>
        <v>0</v>
      </c>
      <c r="J125" s="3">
        <v>1</v>
      </c>
    </row>
    <row r="126" spans="1:10" x14ac:dyDescent="0.25">
      <c r="A126" t="s">
        <v>286</v>
      </c>
      <c r="B126" t="s">
        <v>287</v>
      </c>
      <c r="C126" t="s">
        <v>288</v>
      </c>
      <c r="D126" t="s">
        <v>11</v>
      </c>
      <c r="E126" t="s">
        <v>2</v>
      </c>
      <c r="F126" s="1" t="str">
        <f>HYPERLINK(RUB_Found[[#This Row],[Homepage]])</f>
        <v/>
      </c>
      <c r="G126" t="s">
        <v>289</v>
      </c>
      <c r="H126" s="1" t="str">
        <f>HYPERLINK(RUB_Found[[#This Row],[Gefunden in]])</f>
        <v>https://www.molimmu.ruhr-uni-bochum.de/mi/team.html.de</v>
      </c>
      <c r="I126" s="3">
        <f>IF(COUNTIF(RUB_Truth[Name],RUB_Found[[#This Row],[Name]])=0,0,1)</f>
        <v>0</v>
      </c>
      <c r="J126" s="3">
        <v>1</v>
      </c>
    </row>
    <row r="127" spans="1:10" x14ac:dyDescent="0.25">
      <c r="A127" t="s">
        <v>80</v>
      </c>
      <c r="B127" t="s">
        <v>290</v>
      </c>
      <c r="C127" t="s">
        <v>2</v>
      </c>
      <c r="D127" t="s">
        <v>11</v>
      </c>
      <c r="E127" t="s">
        <v>291</v>
      </c>
      <c r="F127" s="1" t="str">
        <f>HYPERLINK(RUB_Found[[#This Row],[Homepage]])</f>
        <v>https://www.uni-marburg.de/de/cnms/islamwissenschaft/fachgebiet/team/prof-dr-albrecht-fuess</v>
      </c>
      <c r="G127" t="s">
        <v>83</v>
      </c>
      <c r="H127" s="1" t="str">
        <f>HYPERLINK(RUB_Found[[#This Row],[Gefunden in]])</f>
        <v>https://www.zms.ruhr-uni-bochum.de/zms/personen/mitglieder.html.de</v>
      </c>
      <c r="I127" s="3">
        <f>IF(COUNTIF(RUB_Truth[Name],RUB_Found[[#This Row],[Name]])=0,0,1)</f>
        <v>0</v>
      </c>
      <c r="J127" s="3">
        <v>1</v>
      </c>
    </row>
    <row r="128" spans="1:10" x14ac:dyDescent="0.25">
      <c r="A128" t="s">
        <v>2</v>
      </c>
      <c r="B128" t="s">
        <v>292</v>
      </c>
      <c r="C128" t="s">
        <v>2</v>
      </c>
      <c r="D128" t="s">
        <v>11</v>
      </c>
      <c r="E128" t="s">
        <v>2</v>
      </c>
      <c r="F128" s="1" t="str">
        <f>HYPERLINK(RUB_Found[[#This Row],[Homepage]])</f>
        <v/>
      </c>
      <c r="G128" t="s">
        <v>293</v>
      </c>
      <c r="H128" s="1" t="str">
        <f>HYPERLINK(RUB_Found[[#This Row],[Gefunden in]])</f>
        <v>http://ifm.rub.de/2010/02/call-for-people-sommerakademie-prometheus-2010-update/</v>
      </c>
      <c r="I128" s="3">
        <f>IF(COUNTIF(RUB_Truth[Name],RUB_Found[[#This Row],[Name]])=0,0,1)</f>
        <v>0</v>
      </c>
      <c r="J128" s="3">
        <v>1</v>
      </c>
    </row>
    <row r="129" spans="1:11" x14ac:dyDescent="0.25">
      <c r="A129" t="s">
        <v>294</v>
      </c>
      <c r="B129" t="s">
        <v>295</v>
      </c>
      <c r="C129" t="s">
        <v>2</v>
      </c>
      <c r="D129" t="s">
        <v>11</v>
      </c>
      <c r="E129" t="s">
        <v>2</v>
      </c>
      <c r="F129" s="1" t="str">
        <f>HYPERLINK(RUB_Found[[#This Row],[Homepage]])</f>
        <v/>
      </c>
      <c r="G129" t="s">
        <v>189</v>
      </c>
      <c r="H129" s="1" t="str">
        <f>HYPERLINK(RUB_Found[[#This Row],[Gefunden in]])</f>
        <v>https://etit.ruhr-uni-bochum.de/en/faculty/chairs-and-working-groups/integrated-systems/team/</v>
      </c>
      <c r="I129" s="3">
        <f>IF(COUNTIF(RUB_Truth[Name],RUB_Found[[#This Row],[Name]])=0,0,1)</f>
        <v>0</v>
      </c>
      <c r="J129" s="3">
        <v>1</v>
      </c>
    </row>
    <row r="130" spans="1:11" x14ac:dyDescent="0.25">
      <c r="A130" t="s">
        <v>2</v>
      </c>
      <c r="B130" t="s">
        <v>296</v>
      </c>
      <c r="C130" t="s">
        <v>297</v>
      </c>
      <c r="D130" t="s">
        <v>11</v>
      </c>
      <c r="E130" t="s">
        <v>2</v>
      </c>
      <c r="F130" s="1" t="str">
        <f>HYPERLINK(RUB_Found[[#This Row],[Homepage]])</f>
        <v/>
      </c>
      <c r="G130" t="s">
        <v>298</v>
      </c>
      <c r="H130" s="1" t="str">
        <f>HYPERLINK(RUB_Found[[#This Row],[Gefunden in]])</f>
        <v>https://www.theochem2.ruhr-uni-bochum.de/tc/gruppe/mitarbeiter.html.de</v>
      </c>
      <c r="I130" s="3">
        <f>IF(COUNTIF(RUB_Truth[Name],RUB_Found[[#This Row],[Name]])=0,0,1)</f>
        <v>0</v>
      </c>
      <c r="J130" s="3">
        <v>1</v>
      </c>
    </row>
    <row r="131" spans="1:11" x14ac:dyDescent="0.25">
      <c r="A131" t="s">
        <v>2</v>
      </c>
      <c r="B131" t="s">
        <v>299</v>
      </c>
      <c r="C131" t="s">
        <v>2</v>
      </c>
      <c r="D131" t="s">
        <v>11</v>
      </c>
      <c r="E131" t="s">
        <v>2</v>
      </c>
      <c r="F131" s="1" t="str">
        <f>HYPERLINK(RUB_Found[[#This Row],[Homepage]])</f>
        <v/>
      </c>
      <c r="G131" t="s">
        <v>217</v>
      </c>
      <c r="H131" s="1" t="str">
        <f>HYPERLINK(RUB_Found[[#This Row],[Gefunden in]])</f>
        <v>https://www.ruhr-uni-bochum.de/bc2/mitarbeiter/index.html</v>
      </c>
      <c r="I131" s="3">
        <f>IF(COUNTIF(RUB_Truth[Name],RUB_Found[[#This Row],[Name]])=0,0,1)</f>
        <v>0</v>
      </c>
      <c r="J131" s="3">
        <v>1</v>
      </c>
    </row>
    <row r="132" spans="1:11" x14ac:dyDescent="0.25">
      <c r="A132" t="s">
        <v>2</v>
      </c>
      <c r="B132" t="s">
        <v>300</v>
      </c>
      <c r="C132" t="s">
        <v>2</v>
      </c>
      <c r="D132" t="s">
        <v>11</v>
      </c>
      <c r="E132" t="s">
        <v>2</v>
      </c>
      <c r="F132" s="1" t="str">
        <f>HYPERLINK(RUB_Found[[#This Row],[Homepage]])</f>
        <v/>
      </c>
      <c r="G132" t="s">
        <v>301</v>
      </c>
      <c r="H132" s="1" t="str">
        <f>HYPERLINK(RUB_Found[[#This Row],[Gefunden in]])</f>
        <v>https://kgi.ruhr-uni-bochum.de/category/personen/page/7/</v>
      </c>
      <c r="I132" s="3">
        <f>IF(COUNTIF(RUB_Truth[Name],RUB_Found[[#This Row],[Name]])=0,0,1)</f>
        <v>0</v>
      </c>
      <c r="J132" s="3">
        <v>1</v>
      </c>
    </row>
    <row r="133" spans="1:11" x14ac:dyDescent="0.25">
      <c r="A133" t="s">
        <v>2</v>
      </c>
      <c r="B133" t="s">
        <v>302</v>
      </c>
      <c r="C133" t="s">
        <v>303</v>
      </c>
      <c r="D133" t="s">
        <v>11</v>
      </c>
      <c r="E133" t="s">
        <v>2</v>
      </c>
      <c r="F133" s="1" t="str">
        <f>HYPERLINK(RUB_Found[[#This Row],[Homepage]])</f>
        <v/>
      </c>
      <c r="G133" t="s">
        <v>304</v>
      </c>
      <c r="H133" s="1" t="str">
        <f>HYPERLINK(RUB_Found[[#This Row],[Gefunden in]])</f>
        <v>https://www.kib1.ruhr-uni-bochum.de/kib/mitarbeiter/studentischemitarbeiter/index.html.de</v>
      </c>
      <c r="I133" s="3">
        <f>IF(COUNTIF(RUB_Truth[Name],RUB_Found[[#This Row],[Name]])=0,0,1)</f>
        <v>0</v>
      </c>
      <c r="J133" s="3">
        <v>1</v>
      </c>
    </row>
    <row r="134" spans="1:11" x14ac:dyDescent="0.25">
      <c r="A134" t="s">
        <v>2</v>
      </c>
      <c r="B134" t="s">
        <v>305</v>
      </c>
      <c r="C134" t="s">
        <v>2</v>
      </c>
      <c r="D134" t="s">
        <v>3</v>
      </c>
      <c r="E134" t="s">
        <v>2</v>
      </c>
      <c r="F134" s="1" t="str">
        <f>HYPERLINK(RUB_Found[[#This Row],[Homepage]])</f>
        <v/>
      </c>
      <c r="G134" t="s">
        <v>24</v>
      </c>
      <c r="H134" s="1" t="str">
        <f>HYPERLINK(RUB_Found[[#This Row],[Gefunden in]])</f>
        <v>https://www.apf.ruhr-uni-bochum.de/en/teaching/completed-theses/</v>
      </c>
      <c r="I134" s="3">
        <f>IF(COUNTIF(RUB_Truth[Name],RUB_Found[[#This Row],[Name]])=0,0,1)</f>
        <v>0</v>
      </c>
      <c r="J134" s="3">
        <v>1</v>
      </c>
    </row>
    <row r="135" spans="1:11" x14ac:dyDescent="0.25">
      <c r="A135" t="s">
        <v>2</v>
      </c>
      <c r="B135" t="s">
        <v>306</v>
      </c>
      <c r="C135" t="s">
        <v>307</v>
      </c>
      <c r="D135" t="s">
        <v>3</v>
      </c>
      <c r="E135" t="s">
        <v>308</v>
      </c>
      <c r="F135" s="1" t="str">
        <f>HYPERLINK(RUB_Found[[#This Row],[Homepage]])</f>
        <v>http://www.kath.ruhr-uni-bochum.de/nt/personen/aleksandrabrand.html.de</v>
      </c>
      <c r="G135" t="s">
        <v>309</v>
      </c>
      <c r="H135" s="1" t="str">
        <f>HYPERLINK(RUB_Found[[#This Row],[Gefunden in]])</f>
        <v>https://dev.kath.ruhr-uni-bochum.de/lehre/lehrende.html.de</v>
      </c>
      <c r="I135" s="3">
        <f>IF(COUNTIF(RUB_Truth[Name],RUB_Found[[#This Row],[Name]])=0,0,1)</f>
        <v>1</v>
      </c>
      <c r="J135" s="3">
        <v>1</v>
      </c>
    </row>
    <row r="136" spans="1:11" x14ac:dyDescent="0.25">
      <c r="A136" t="s">
        <v>152</v>
      </c>
      <c r="B136" t="s">
        <v>310</v>
      </c>
      <c r="C136" t="s">
        <v>2</v>
      </c>
      <c r="D136" t="s">
        <v>11</v>
      </c>
      <c r="E136" t="s">
        <v>2</v>
      </c>
      <c r="F136" s="1" t="str">
        <f>HYPERLINK(RUB_Found[[#This Row],[Homepage]])</f>
        <v/>
      </c>
      <c r="G136" t="s">
        <v>311</v>
      </c>
      <c r="H136" s="1" t="str">
        <f>HYPERLINK(RUB_Found[[#This Row],[Gefunden in]])</f>
        <v>https://www.trace.ruhr-uni-bochum.de/tg/team/index.html.de</v>
      </c>
      <c r="I136" s="3">
        <f>IF(COUNTIF(RUB_Truth[Name],RUB_Found[[#This Row],[Name]])=0,0,1)</f>
        <v>0</v>
      </c>
      <c r="J136" s="3">
        <v>1</v>
      </c>
    </row>
    <row r="137" spans="1:11" x14ac:dyDescent="0.25">
      <c r="A137" t="s">
        <v>152</v>
      </c>
      <c r="B137" t="s">
        <v>312</v>
      </c>
      <c r="C137" t="s">
        <v>2</v>
      </c>
      <c r="D137" t="s">
        <v>11</v>
      </c>
      <c r="E137" t="s">
        <v>2</v>
      </c>
      <c r="F137" s="1" t="str">
        <f>HYPERLINK(RUB_Found[[#This Row],[Homepage]])</f>
        <v/>
      </c>
      <c r="G137" t="s">
        <v>311</v>
      </c>
      <c r="H137" s="1" t="str">
        <f>HYPERLINK(RUB_Found[[#This Row],[Gefunden in]])</f>
        <v>https://www.trace.ruhr-uni-bochum.de/tg/team/index.html.de</v>
      </c>
      <c r="I137" s="3">
        <f>IF(COUNTIF(RUB_Truth[Name],RUB_Found[[#This Row],[Name]])=0,0,1)</f>
        <v>0</v>
      </c>
      <c r="J137" s="3">
        <v>1</v>
      </c>
    </row>
    <row r="138" spans="1:11" x14ac:dyDescent="0.25">
      <c r="A138" t="s">
        <v>191</v>
      </c>
      <c r="B138" t="s">
        <v>313</v>
      </c>
      <c r="C138" t="s">
        <v>314</v>
      </c>
      <c r="D138" t="s">
        <v>11</v>
      </c>
      <c r="E138" t="s">
        <v>8160</v>
      </c>
      <c r="F138" s="1" t="str">
        <f>HYPERLINK(RUB_Found[[#This Row],[Homepage]])</f>
        <v>mailto:aleksej.chinaev@rub.de</v>
      </c>
      <c r="G138" t="s">
        <v>194</v>
      </c>
      <c r="H138" s="1" t="str">
        <f>HYPERLINK(RUB_Found[[#This Row],[Gefunden in]])</f>
        <v>https://www.ruhr-uni-bochum.de/ika/mitarbeiter/mitarbeiter.htm</v>
      </c>
      <c r="I138" s="3">
        <f>IF(COUNTIF(RUB_Truth[Name],RUB_Found[[#This Row],[Name]])=0,0,1)</f>
        <v>0</v>
      </c>
      <c r="J138" s="3">
        <v>1</v>
      </c>
    </row>
    <row r="139" spans="1:11" x14ac:dyDescent="0.25">
      <c r="A139" t="s">
        <v>2</v>
      </c>
      <c r="B139" t="s">
        <v>315</v>
      </c>
      <c r="C139" t="s">
        <v>316</v>
      </c>
      <c r="D139" t="s">
        <v>11</v>
      </c>
      <c r="E139" t="s">
        <v>2</v>
      </c>
      <c r="F139" s="1" t="str">
        <f>HYPERLINK(RUB_Found[[#This Row],[Homepage]])</f>
        <v/>
      </c>
      <c r="G139" t="s">
        <v>317</v>
      </c>
      <c r="H139" s="1" t="str">
        <f>HYPERLINK(RUB_Found[[#This Row],[Gefunden in]])</f>
        <v>https://casa.rub.de/en/about/team</v>
      </c>
      <c r="I139" s="3">
        <f>IF(COUNTIF(RUB_Truth[Name],RUB_Found[[#This Row],[Name]])=0,0,1)</f>
        <v>0</v>
      </c>
      <c r="J139" s="3">
        <v>1</v>
      </c>
    </row>
    <row r="140" spans="1:11" x14ac:dyDescent="0.25">
      <c r="A140" t="s">
        <v>2</v>
      </c>
      <c r="B140" t="s">
        <v>318</v>
      </c>
      <c r="C140" t="s">
        <v>2</v>
      </c>
      <c r="D140" t="s">
        <v>11</v>
      </c>
      <c r="E140" t="s">
        <v>2</v>
      </c>
      <c r="F140" s="1" t="str">
        <f>HYPERLINK(RUB_Found[[#This Row],[Homepage]])</f>
        <v/>
      </c>
      <c r="G140" t="s">
        <v>319</v>
      </c>
      <c r="H140" s="1" t="str">
        <f>HYPERLINK(RUB_Found[[#This Row],[Gefunden in]])</f>
        <v>https://www.ruhr-uni-bochum.de/biochem/system/staff.html.de</v>
      </c>
      <c r="I140" s="3">
        <f>IF(COUNTIF(RUB_Truth[Name],RUB_Found[[#This Row],[Name]])=0,0,1)</f>
        <v>0</v>
      </c>
      <c r="J140" s="3">
        <v>1</v>
      </c>
    </row>
    <row r="141" spans="1:11" x14ac:dyDescent="0.25">
      <c r="A141" t="s">
        <v>2</v>
      </c>
      <c r="B141" t="s">
        <v>320</v>
      </c>
      <c r="C141" t="s">
        <v>321</v>
      </c>
      <c r="D141" t="s">
        <v>3</v>
      </c>
      <c r="E141" t="s">
        <v>2</v>
      </c>
      <c r="F141" s="1" t="str">
        <f>HYPERLINK(RUB_Found[[#This Row],[Homepage]])</f>
        <v/>
      </c>
      <c r="G141" t="s">
        <v>319</v>
      </c>
      <c r="H141" s="1" t="str">
        <f>HYPERLINK(RUB_Found[[#This Row],[Gefunden in]])</f>
        <v>https://www.ruhr-uni-bochum.de/biochem/system/staff.html.de</v>
      </c>
      <c r="I141" s="3">
        <f>IF(COUNTIF(RUB_Truth[Name],RUB_Found[[#This Row],[Name]])=0,0,1)</f>
        <v>0</v>
      </c>
      <c r="J141" s="3">
        <v>0</v>
      </c>
      <c r="K141" t="s">
        <v>8392</v>
      </c>
    </row>
    <row r="142" spans="1:11" x14ac:dyDescent="0.25">
      <c r="A142" t="s">
        <v>2</v>
      </c>
      <c r="B142" t="s">
        <v>322</v>
      </c>
      <c r="C142" t="s">
        <v>323</v>
      </c>
      <c r="D142" t="s">
        <v>11</v>
      </c>
      <c r="E142" t="s">
        <v>324</v>
      </c>
      <c r="F142" s="1" t="str">
        <f>HYPERLINK(RUB_Found[[#This Row],[Homepage]])</f>
        <v>https://sport.ruhr-uni-bochum.de/de/mitarbeitende-der-bewegungswissenschaft</v>
      </c>
      <c r="G142" t="s">
        <v>324</v>
      </c>
      <c r="H142" s="1" t="str">
        <f>HYPERLINK(RUB_Found[[#This Row],[Gefunden in]])</f>
        <v>https://sport.ruhr-uni-bochum.de/de/mitarbeitende-der-bewegungswissenschaft</v>
      </c>
      <c r="I142" s="3">
        <f>IF(COUNTIF(RUB_Truth[Name],RUB_Found[[#This Row],[Name]])=0,0,1)</f>
        <v>1</v>
      </c>
      <c r="J142" s="3">
        <v>1</v>
      </c>
    </row>
    <row r="143" spans="1:11" x14ac:dyDescent="0.25">
      <c r="A143" t="s">
        <v>2</v>
      </c>
      <c r="B143" t="s">
        <v>325</v>
      </c>
      <c r="C143" t="s">
        <v>2</v>
      </c>
      <c r="D143" t="s">
        <v>11</v>
      </c>
      <c r="E143" t="s">
        <v>326</v>
      </c>
      <c r="F143" s="1" t="str">
        <f>HYPERLINK(RUB_Found[[#This Row],[Homepage]])</f>
        <v>https://etit.ruhr-uni-bochum.de/en/faculty/chairs-and-working-groups/integrated-systems/team/alessandro-tinti</v>
      </c>
      <c r="G143" t="s">
        <v>189</v>
      </c>
      <c r="H143" s="1" t="str">
        <f>HYPERLINK(RUB_Found[[#This Row],[Gefunden in]])</f>
        <v>https://etit.ruhr-uni-bochum.de/en/faculty/chairs-and-working-groups/integrated-systems/team/</v>
      </c>
      <c r="I143" s="3">
        <f>IF(COUNTIF(RUB_Truth[Name],RUB_Found[[#This Row],[Name]])=0,0,1)</f>
        <v>0</v>
      </c>
      <c r="J143" s="3">
        <v>1</v>
      </c>
    </row>
    <row r="144" spans="1:11" x14ac:dyDescent="0.25">
      <c r="A144" t="s">
        <v>0</v>
      </c>
      <c r="B144" t="s">
        <v>327</v>
      </c>
      <c r="C144" t="s">
        <v>2</v>
      </c>
      <c r="D144" t="s">
        <v>11</v>
      </c>
      <c r="E144" t="s">
        <v>2</v>
      </c>
      <c r="F144" s="1" t="str">
        <f>HYPERLINK(RUB_Found[[#This Row],[Homepage]])</f>
        <v/>
      </c>
      <c r="G144" t="s">
        <v>328</v>
      </c>
      <c r="H144" s="1" t="str">
        <f>HYPERLINK(RUB_Found[[#This Row],[Gefunden in]])</f>
        <v>http://www.rdccce.ruhr-uni-bochum.de/rd/mitglieder/index.html.de</v>
      </c>
      <c r="I144" s="3">
        <f>IF(COUNTIF(RUB_Truth[Name],RUB_Found[[#This Row],[Name]])=0,0,1)</f>
        <v>1</v>
      </c>
      <c r="J144" s="3">
        <v>1</v>
      </c>
    </row>
    <row r="145" spans="1:10" x14ac:dyDescent="0.25">
      <c r="A145" t="s">
        <v>0</v>
      </c>
      <c r="B145" t="s">
        <v>329</v>
      </c>
      <c r="C145" t="s">
        <v>2</v>
      </c>
      <c r="D145" t="s">
        <v>11</v>
      </c>
      <c r="E145" t="s">
        <v>2</v>
      </c>
      <c r="F145" s="1" t="str">
        <f>HYPERLINK(RUB_Found[[#This Row],[Homepage]])</f>
        <v/>
      </c>
      <c r="G145" t="s">
        <v>330</v>
      </c>
      <c r="H145" s="1" t="str">
        <f>HYPERLINK(RUB_Found[[#This Row],[Gefunden in]])</f>
        <v>https://www.subsurf.ruhr-uni-bochum.de/sfe/people/teaching-staff.html.en</v>
      </c>
      <c r="I145" s="3">
        <f>IF(COUNTIF(RUB_Truth[Name],RUB_Found[[#This Row],[Name]])=0,0,1)</f>
        <v>0</v>
      </c>
      <c r="J145" s="3">
        <v>1</v>
      </c>
    </row>
    <row r="146" spans="1:10" x14ac:dyDescent="0.25">
      <c r="A146" t="s">
        <v>2</v>
      </c>
      <c r="B146" t="s">
        <v>331</v>
      </c>
      <c r="C146" t="s">
        <v>2</v>
      </c>
      <c r="D146" t="s">
        <v>11</v>
      </c>
      <c r="E146" t="s">
        <v>2</v>
      </c>
      <c r="F146" s="1" t="str">
        <f>HYPERLINK(RUB_Found[[#This Row],[Homepage]])</f>
        <v/>
      </c>
      <c r="G146" t="s">
        <v>332</v>
      </c>
      <c r="H146" s="1" t="str">
        <f>HYPERLINK(RUB_Found[[#This Row],[Gefunden in]])</f>
        <v>https://www.kargesgroup.ruhr-uni-bochum.de/kg/members.html.en</v>
      </c>
      <c r="I146" s="3">
        <f>IF(COUNTIF(RUB_Truth[Name],RUB_Found[[#This Row],[Name]])=0,0,1)</f>
        <v>0</v>
      </c>
      <c r="J146" s="3">
        <v>1</v>
      </c>
    </row>
    <row r="147" spans="1:10" x14ac:dyDescent="0.25">
      <c r="A147" t="s">
        <v>2</v>
      </c>
      <c r="B147" t="s">
        <v>333</v>
      </c>
      <c r="C147" t="s">
        <v>2</v>
      </c>
      <c r="D147" t="s">
        <v>11</v>
      </c>
      <c r="E147" t="s">
        <v>2</v>
      </c>
      <c r="F147" s="1" t="str">
        <f>HYPERLINK(RUB_Found[[#This Row],[Homepage]])</f>
        <v/>
      </c>
      <c r="G147" t="s">
        <v>334</v>
      </c>
      <c r="H147" s="1" t="str">
        <f>HYPERLINK(RUB_Found[[#This Row],[Gefunden in]])</f>
        <v>https://linguistics.rub.de/ref/people/index.html</v>
      </c>
      <c r="I147" s="3">
        <f>IF(COUNTIF(RUB_Truth[Name],RUB_Found[[#This Row],[Name]])=0,0,1)</f>
        <v>0</v>
      </c>
      <c r="J147" s="3">
        <v>1</v>
      </c>
    </row>
    <row r="148" spans="1:10" x14ac:dyDescent="0.25">
      <c r="A148" t="s">
        <v>191</v>
      </c>
      <c r="B148" t="s">
        <v>335</v>
      </c>
      <c r="C148" t="s">
        <v>2</v>
      </c>
      <c r="D148" t="s">
        <v>11</v>
      </c>
      <c r="E148" t="s">
        <v>336</v>
      </c>
      <c r="F148" s="1" t="str">
        <f>HYPERLINK(RUB_Found[[#This Row],[Homepage]])</f>
        <v>https://www.aept.ruhr-uni-bochum.de/en/team/</v>
      </c>
      <c r="G148" t="s">
        <v>336</v>
      </c>
      <c r="H148" s="1" t="str">
        <f>HYPERLINK(RUB_Found[[#This Row],[Gefunden in]])</f>
        <v>https://www.aept.ruhr-uni-bochum.de/en/team/</v>
      </c>
      <c r="I148" s="3">
        <f>IF(COUNTIF(RUB_Truth[Name],RUB_Found[[#This Row],[Name]])=0,0,1)</f>
        <v>0</v>
      </c>
      <c r="J148" s="3">
        <v>1</v>
      </c>
    </row>
    <row r="149" spans="1:10" x14ac:dyDescent="0.25">
      <c r="A149" t="s">
        <v>2</v>
      </c>
      <c r="B149" t="s">
        <v>337</v>
      </c>
      <c r="C149" t="s">
        <v>2</v>
      </c>
      <c r="D149" t="s">
        <v>11</v>
      </c>
      <c r="E149" t="s">
        <v>8161</v>
      </c>
      <c r="F149" s="1" t="str">
        <f>HYPERLINK(RUB_Found[[#This Row],[Homepage]])</f>
        <v>http://www.fsmb.ruhr-uni-bochum.de/fsr/mitglieder/alexandera.html.de</v>
      </c>
      <c r="G149" t="s">
        <v>338</v>
      </c>
      <c r="H149" s="1" t="str">
        <f>HYPERLINK(RUB_Found[[#This Row],[Gefunden in]])</f>
        <v>http://www.fsmb.ruhr-uni-bochum.de/fsr/mitglieder/index.html.de</v>
      </c>
      <c r="I149" s="3">
        <f>IF(COUNTIF(RUB_Truth[Name],RUB_Found[[#This Row],[Name]])=0,0,1)</f>
        <v>0</v>
      </c>
      <c r="J149" s="3">
        <v>1</v>
      </c>
    </row>
    <row r="150" spans="1:10" x14ac:dyDescent="0.25">
      <c r="A150" t="s">
        <v>294</v>
      </c>
      <c r="B150" t="s">
        <v>339</v>
      </c>
      <c r="C150" t="s">
        <v>340</v>
      </c>
      <c r="D150" t="s">
        <v>3</v>
      </c>
      <c r="E150" t="s">
        <v>341</v>
      </c>
      <c r="F150" s="1" t="str">
        <f>HYPERLINK(RUB_Found[[#This Row],[Homepage]])</f>
        <v>https://eap.geographie.rub.de/mitarbeiter/alexander_becker_00275.html.de</v>
      </c>
      <c r="G150" t="s">
        <v>5</v>
      </c>
      <c r="H150" s="1" t="str">
        <f>HYPERLINK(RUB_Found[[#This Row],[Gefunden in]])</f>
        <v>https://eap.geographie.rub.de/mitarbeiter/index.html.de</v>
      </c>
      <c r="I150" s="3">
        <f>IF(COUNTIF(RUB_Truth[Name],RUB_Found[[#This Row],[Name]])=0,0,1)</f>
        <v>0</v>
      </c>
      <c r="J150" s="3">
        <v>1</v>
      </c>
    </row>
    <row r="151" spans="1:10" x14ac:dyDescent="0.25">
      <c r="A151" t="s">
        <v>2</v>
      </c>
      <c r="B151" t="s">
        <v>342</v>
      </c>
      <c r="C151" t="s">
        <v>2</v>
      </c>
      <c r="D151" t="s">
        <v>11</v>
      </c>
      <c r="E151" t="s">
        <v>2</v>
      </c>
      <c r="F151" s="1" t="str">
        <f>HYPERLINK(RUB_Found[[#This Row],[Homepage]])</f>
        <v/>
      </c>
      <c r="G151" t="s">
        <v>343</v>
      </c>
      <c r="H151" s="1" t="str">
        <f>HYPERLINK(RUB_Found[[#This Row],[Gefunden in]])</f>
        <v>https://www.zfw.rub.de/sz/panel/wissenschaftliche-mitarbeiterinnen</v>
      </c>
      <c r="I151" s="3">
        <f>IF(COUNTIF(RUB_Truth[Name],RUB_Found[[#This Row],[Name]])=0,0,1)</f>
        <v>0</v>
      </c>
      <c r="J151" s="3">
        <v>1</v>
      </c>
    </row>
    <row r="152" spans="1:10" x14ac:dyDescent="0.25">
      <c r="A152" t="s">
        <v>2</v>
      </c>
      <c r="B152" t="s">
        <v>344</v>
      </c>
      <c r="C152" t="s">
        <v>2</v>
      </c>
      <c r="D152" t="s">
        <v>11</v>
      </c>
      <c r="E152" t="s">
        <v>345</v>
      </c>
      <c r="F152" s="1" t="str">
        <f>HYPERLINK(RUB_Found[[#This Row],[Homepage]])</f>
        <v>https://www.aept.ruhr-uni-bochum.de/en/mitarbeiter/alexander-boeddecker/</v>
      </c>
      <c r="G152" t="s">
        <v>336</v>
      </c>
      <c r="H152" s="1" t="str">
        <f>HYPERLINK(RUB_Found[[#This Row],[Gefunden in]])</f>
        <v>https://www.aept.ruhr-uni-bochum.de/en/team/</v>
      </c>
      <c r="I152" s="3">
        <f>IF(COUNTIF(RUB_Truth[Name],RUB_Found[[#This Row],[Name]])=0,0,1)</f>
        <v>1</v>
      </c>
      <c r="J152" s="3">
        <v>1</v>
      </c>
    </row>
    <row r="153" spans="1:10" x14ac:dyDescent="0.25">
      <c r="A153" t="s">
        <v>2</v>
      </c>
      <c r="B153" t="s">
        <v>346</v>
      </c>
      <c r="C153" t="s">
        <v>2</v>
      </c>
      <c r="D153" t="s">
        <v>11</v>
      </c>
      <c r="E153" t="s">
        <v>2</v>
      </c>
      <c r="F153" s="1" t="str">
        <f>HYPERLINK(RUB_Found[[#This Row],[Homepage]])</f>
        <v/>
      </c>
      <c r="G153" t="s">
        <v>347</v>
      </c>
      <c r="H153" s="1" t="str">
        <f>HYPERLINK(RUB_Found[[#This Row],[Gefunden in]])</f>
        <v>https://www.sowi2.ruhr-uni-bochum.de/pw1/team.html.de</v>
      </c>
      <c r="I153" s="3">
        <f>IF(COUNTIF(RUB_Truth[Name],RUB_Found[[#This Row],[Name]])=0,0,1)</f>
        <v>0</v>
      </c>
      <c r="J153" s="3">
        <v>1</v>
      </c>
    </row>
    <row r="154" spans="1:10" x14ac:dyDescent="0.25">
      <c r="A154" t="s">
        <v>36</v>
      </c>
      <c r="B154" t="s">
        <v>348</v>
      </c>
      <c r="C154" t="s">
        <v>349</v>
      </c>
      <c r="D154" t="s">
        <v>3</v>
      </c>
      <c r="E154" t="s">
        <v>350</v>
      </c>
      <c r="F154" s="1" t="str">
        <f>HYPERLINK(RUB_Found[[#This Row],[Homepage]])</f>
        <v>https://www.lpe.ruhr-uni-bochum.de/profil/mitarbeiter/Engels.html.de</v>
      </c>
      <c r="G154" t="s">
        <v>351</v>
      </c>
      <c r="H154" s="1" t="str">
        <f>HYPERLINK(RUB_Found[[#This Row],[Gefunden in]])</f>
        <v>https://www.lpe.ruhr-uni-bochum.de/profil/mitarbeiter.html.de</v>
      </c>
      <c r="I154" s="3">
        <f>IF(COUNTIF(RUB_Truth[Name],RUB_Found[[#This Row],[Name]])=0,0,1)</f>
        <v>0</v>
      </c>
      <c r="J154" s="3">
        <v>1</v>
      </c>
    </row>
    <row r="155" spans="1:10" x14ac:dyDescent="0.25">
      <c r="A155" t="s">
        <v>0</v>
      </c>
      <c r="B155" t="s">
        <v>352</v>
      </c>
      <c r="C155" t="s">
        <v>353</v>
      </c>
      <c r="D155" t="s">
        <v>11</v>
      </c>
      <c r="E155" t="s">
        <v>2</v>
      </c>
      <c r="F155" s="1" t="str">
        <f>HYPERLINK(RUB_Found[[#This Row],[Homepage]])</f>
        <v/>
      </c>
      <c r="G155" t="s">
        <v>60</v>
      </c>
      <c r="H155" s="1" t="str">
        <f>HYPERLINK(RUB_Found[[#This Row],[Gefunden in]])</f>
        <v>https://www.theochem.rub.de/de/allcategories-de-de/mitarbeiter/ehemalige</v>
      </c>
      <c r="I155" s="3">
        <f>IF(COUNTIF(RUB_Truth[Name],RUB_Found[[#This Row],[Name]])=0,0,1)</f>
        <v>0</v>
      </c>
      <c r="J155" s="3">
        <v>1</v>
      </c>
    </row>
    <row r="156" spans="1:10" x14ac:dyDescent="0.25">
      <c r="A156" t="s">
        <v>354</v>
      </c>
      <c r="B156" t="s">
        <v>355</v>
      </c>
      <c r="C156" t="s">
        <v>2</v>
      </c>
      <c r="D156" t="s">
        <v>11</v>
      </c>
      <c r="E156" t="s">
        <v>356</v>
      </c>
      <c r="F156" s="1" t="str">
        <f>HYPERLINK(RUB_Found[[#This Row],[Homepage]])</f>
        <v>https://sport.ruhr-uni-bochum.de/de/mitarbeitende-der-trainingswissenschaft</v>
      </c>
      <c r="G156" t="s">
        <v>356</v>
      </c>
      <c r="H156" s="1" t="str">
        <f>HYPERLINK(RUB_Found[[#This Row],[Gefunden in]])</f>
        <v>https://sport.ruhr-uni-bochum.de/de/mitarbeitende-der-trainingswissenschaft</v>
      </c>
      <c r="I156" s="3">
        <f>IF(COUNTIF(RUB_Truth[Name],RUB_Found[[#This Row],[Name]])=0,0,1)</f>
        <v>1</v>
      </c>
      <c r="J156" s="3">
        <v>1</v>
      </c>
    </row>
    <row r="157" spans="1:10" x14ac:dyDescent="0.25">
      <c r="A157" t="s">
        <v>2</v>
      </c>
      <c r="B157" t="s">
        <v>357</v>
      </c>
      <c r="C157" t="s">
        <v>2</v>
      </c>
      <c r="D157" t="s">
        <v>11</v>
      </c>
      <c r="E157" t="s">
        <v>2</v>
      </c>
      <c r="F157" s="1" t="str">
        <f>HYPERLINK(RUB_Found[[#This Row],[Homepage]])</f>
        <v/>
      </c>
      <c r="G157" t="s">
        <v>358</v>
      </c>
      <c r="H157" s="1" t="str">
        <f>HYPERLINK(RUB_Found[[#This Row],[Gefunden in]])</f>
        <v>https://www.apf.ruhr-uni-bochum.de/2019/04/besuch-des-meetups-bei-setlog/</v>
      </c>
      <c r="I157" s="3">
        <f>IF(COUNTIF(RUB_Truth[Name],RUB_Found[[#This Row],[Name]])=0,0,1)</f>
        <v>0</v>
      </c>
      <c r="J157" s="3">
        <v>1</v>
      </c>
    </row>
    <row r="158" spans="1:10" x14ac:dyDescent="0.25">
      <c r="A158" t="s">
        <v>2</v>
      </c>
      <c r="B158" t="s">
        <v>359</v>
      </c>
      <c r="C158" t="s">
        <v>2</v>
      </c>
      <c r="D158" t="s">
        <v>11</v>
      </c>
      <c r="E158" t="s">
        <v>2</v>
      </c>
      <c r="F158" s="1" t="str">
        <f>HYPERLINK(RUB_Found[[#This Row],[Homepage]])</f>
        <v/>
      </c>
      <c r="G158" t="s">
        <v>253</v>
      </c>
      <c r="H158" s="1" t="str">
        <f>HYPERLINK(RUB_Found[[#This Row],[Gefunden in]])</f>
        <v>https://www.ruhr-uni-bochum.de/nanostructures/group/index.html.de</v>
      </c>
      <c r="I158" s="3">
        <f>IF(COUNTIF(RUB_Truth[Name],RUB_Found[[#This Row],[Name]])=0,0,1)</f>
        <v>0</v>
      </c>
      <c r="J158" s="3">
        <v>1</v>
      </c>
    </row>
    <row r="159" spans="1:10" x14ac:dyDescent="0.25">
      <c r="A159" t="s">
        <v>2</v>
      </c>
      <c r="B159" t="s">
        <v>360</v>
      </c>
      <c r="C159" t="s">
        <v>2</v>
      </c>
      <c r="D159" t="s">
        <v>11</v>
      </c>
      <c r="E159" t="s">
        <v>8162</v>
      </c>
      <c r="F159" s="1" t="str">
        <f>HYPERLINK(RUB_Found[[#This Row],[Homepage]])</f>
        <v>http://www.fsmb.ruhr-uni-bochum.de/fsr/mitglieder/alexander.html.de</v>
      </c>
      <c r="G159" t="s">
        <v>338</v>
      </c>
      <c r="H159" s="1" t="str">
        <f>HYPERLINK(RUB_Found[[#This Row],[Gefunden in]])</f>
        <v>http://www.fsmb.ruhr-uni-bochum.de/fsr/mitglieder/index.html.de</v>
      </c>
      <c r="I159" s="3">
        <f>IF(COUNTIF(RUB_Truth[Name],RUB_Found[[#This Row],[Name]])=0,0,1)</f>
        <v>0</v>
      </c>
      <c r="J159" s="3">
        <v>1</v>
      </c>
    </row>
    <row r="160" spans="1:10" x14ac:dyDescent="0.25">
      <c r="A160" t="s">
        <v>2</v>
      </c>
      <c r="B160" t="s">
        <v>361</v>
      </c>
      <c r="C160" t="s">
        <v>2</v>
      </c>
      <c r="D160" t="s">
        <v>11</v>
      </c>
      <c r="E160" t="s">
        <v>8163</v>
      </c>
      <c r="F160" s="1" t="str">
        <f>HYPERLINK(RUB_Found[[#This Row],[Homepage]])</f>
        <v>https://dev3.imp10.ruhr-uni-bochum.de/lps/profil/team/Grosse-Kreul.html.de</v>
      </c>
      <c r="G160" t="s">
        <v>362</v>
      </c>
      <c r="H160" s="1" t="str">
        <f>HYPERLINK(RUB_Found[[#This Row],[Gefunden in]])</f>
        <v>https://dev3.imp10.ruhr-uni-bochum.de/lps/profil/team/index.html.de</v>
      </c>
      <c r="I160" s="3">
        <f>IF(COUNTIF(RUB_Truth[Name],RUB_Found[[#This Row],[Name]])=0,0,1)</f>
        <v>0</v>
      </c>
      <c r="J160" s="3">
        <v>1</v>
      </c>
    </row>
    <row r="161" spans="1:10" x14ac:dyDescent="0.25">
      <c r="A161" t="s">
        <v>363</v>
      </c>
      <c r="B161" t="s">
        <v>364</v>
      </c>
      <c r="C161" t="s">
        <v>2</v>
      </c>
      <c r="D161" t="s">
        <v>3</v>
      </c>
      <c r="E161" t="s">
        <v>365</v>
      </c>
      <c r="F161" s="1" t="str">
        <f>HYPERLINK(RUB_Found[[#This Row],[Homepage]])</f>
        <v>https://eap.geographie.rub.de/mitarbeiter/alexander_grnegress_00306.html.de</v>
      </c>
      <c r="G161" t="s">
        <v>5</v>
      </c>
      <c r="H161" s="1" t="str">
        <f>HYPERLINK(RUB_Found[[#This Row],[Gefunden in]])</f>
        <v>https://eap.geographie.rub.de/mitarbeiter/index.html.de</v>
      </c>
      <c r="I161" s="3">
        <f>IF(COUNTIF(RUB_Truth[Name],RUB_Found[[#This Row],[Name]])=0,0,1)</f>
        <v>0</v>
      </c>
      <c r="J161" s="3">
        <v>1</v>
      </c>
    </row>
    <row r="162" spans="1:10" x14ac:dyDescent="0.25">
      <c r="A162" t="s">
        <v>2</v>
      </c>
      <c r="B162" t="s">
        <v>366</v>
      </c>
      <c r="C162" t="s">
        <v>2</v>
      </c>
      <c r="D162" t="s">
        <v>11</v>
      </c>
      <c r="E162" t="s">
        <v>367</v>
      </c>
      <c r="F162" s="1" t="str">
        <f>HYPERLINK(RUB_Found[[#This Row],[Homepage]])</f>
        <v>https://zrsweb.zrs.rub.de/lehrstuhl/uffmann/wissenschaftliche-mitarbeiter/</v>
      </c>
      <c r="G162" t="s">
        <v>368</v>
      </c>
      <c r="H162" s="1" t="str">
        <f>HYPERLINK(RUB_Found[[#This Row],[Gefunden in]])</f>
        <v>https://zrsweb.zrs.rub.de/lehrstuhl/uffmann/lehrstuhlteam/</v>
      </c>
      <c r="I162" s="3">
        <f>IF(COUNTIF(RUB_Truth[Name],RUB_Found[[#This Row],[Name]])=0,0,1)</f>
        <v>0</v>
      </c>
      <c r="J162" s="3">
        <v>1</v>
      </c>
    </row>
    <row r="163" spans="1:10" x14ac:dyDescent="0.25">
      <c r="A163" t="s">
        <v>0</v>
      </c>
      <c r="B163" t="s">
        <v>369</v>
      </c>
      <c r="C163" t="s">
        <v>2</v>
      </c>
      <c r="D163" t="s">
        <v>11</v>
      </c>
      <c r="E163" t="s">
        <v>2</v>
      </c>
      <c r="F163" s="1" t="str">
        <f>HYPERLINK(RUB_Found[[#This Row],[Homepage]])</f>
        <v/>
      </c>
      <c r="G163" t="s">
        <v>370</v>
      </c>
      <c r="H163" s="1" t="str">
        <f>HYPERLINK(RUB_Found[[#This Row],[Gefunden in]])</f>
        <v>https://informatik.rub.de/cits/personen/</v>
      </c>
      <c r="I163" s="3">
        <f>IF(COUNTIF(RUB_Truth[Name],RUB_Found[[#This Row],[Name]])=0,0,1)</f>
        <v>0</v>
      </c>
      <c r="J163" s="3">
        <v>1</v>
      </c>
    </row>
    <row r="164" spans="1:10" x14ac:dyDescent="0.25">
      <c r="A164" t="s">
        <v>2</v>
      </c>
      <c r="B164" t="s">
        <v>371</v>
      </c>
      <c r="C164" t="s">
        <v>2</v>
      </c>
      <c r="D164" t="s">
        <v>3</v>
      </c>
      <c r="E164" t="s">
        <v>2</v>
      </c>
      <c r="F164" s="1" t="str">
        <f>HYPERLINK(RUB_Found[[#This Row],[Homepage]])</f>
        <v/>
      </c>
      <c r="G164" t="s">
        <v>372</v>
      </c>
      <c r="H164" s="1" t="str">
        <f>HYPERLINK(RUB_Found[[#This Row],[Gefunden in]])</f>
        <v>https://www.ruhr-uni-bochum.de/biochem/system/bictp/staff.html.de</v>
      </c>
      <c r="I164" s="3">
        <f>IF(COUNTIF(RUB_Truth[Name],RUB_Found[[#This Row],[Name]])=0,0,1)</f>
        <v>0</v>
      </c>
      <c r="J164" s="3">
        <v>1</v>
      </c>
    </row>
    <row r="165" spans="1:10" x14ac:dyDescent="0.25">
      <c r="A165" t="s">
        <v>2</v>
      </c>
      <c r="B165" t="s">
        <v>373</v>
      </c>
      <c r="C165" t="s">
        <v>374</v>
      </c>
      <c r="D165" t="s">
        <v>11</v>
      </c>
      <c r="E165" t="s">
        <v>2</v>
      </c>
      <c r="F165" s="1" t="str">
        <f>HYPERLINK(RUB_Found[[#This Row],[Homepage]])</f>
        <v/>
      </c>
      <c r="G165" t="s">
        <v>375</v>
      </c>
      <c r="H165" s="1" t="str">
        <f>HYPERLINK(RUB_Found[[#This Row],[Gefunden in]])</f>
        <v>https://www.pe.ruhr-uni-bochum.de/philosophie/ii/newen/mitarbeiter.html.de</v>
      </c>
      <c r="I165" s="3">
        <f>IF(COUNTIF(RUB_Truth[Name],RUB_Found[[#This Row],[Name]])=0,0,1)</f>
        <v>0</v>
      </c>
      <c r="J165" s="3">
        <v>1</v>
      </c>
    </row>
    <row r="166" spans="1:10" x14ac:dyDescent="0.25">
      <c r="A166" t="s">
        <v>36</v>
      </c>
      <c r="B166" t="s">
        <v>376</v>
      </c>
      <c r="C166" t="s">
        <v>2</v>
      </c>
      <c r="D166" t="s">
        <v>11</v>
      </c>
      <c r="E166" t="s">
        <v>2</v>
      </c>
      <c r="F166" s="1" t="str">
        <f>HYPERLINK(RUB_Found[[#This Row],[Homepage]])</f>
        <v/>
      </c>
      <c r="G166" t="s">
        <v>183</v>
      </c>
      <c r="H166" s="1" t="str">
        <f>HYPERLINK(RUB_Found[[#This Row],[Gefunden in]])</f>
        <v>https://cfr-psy.ruhr-uni-bochum.de/en/mitarbeitende/</v>
      </c>
      <c r="I166" s="3">
        <f>IF(COUNTIF(RUB_Truth[Name],RUB_Found[[#This Row],[Name]])=0,0,1)</f>
        <v>0</v>
      </c>
      <c r="J166" s="3">
        <v>1</v>
      </c>
    </row>
    <row r="167" spans="1:10" x14ac:dyDescent="0.25">
      <c r="A167" t="s">
        <v>2</v>
      </c>
      <c r="B167" t="s">
        <v>377</v>
      </c>
      <c r="C167" t="s">
        <v>2</v>
      </c>
      <c r="D167" t="s">
        <v>11</v>
      </c>
      <c r="E167" t="s">
        <v>2</v>
      </c>
      <c r="F167" s="1" t="str">
        <f>HYPERLINK(RUB_Found[[#This Row],[Homepage]])</f>
        <v/>
      </c>
      <c r="G167" t="s">
        <v>378</v>
      </c>
      <c r="H167" s="1" t="str">
        <f>HYPERLINK(RUB_Found[[#This Row],[Gefunden in]])</f>
        <v>https://www.apf.ruhr-uni-bochum.de/2020/08/gruendertalk-in-der-summerschool-des-seminars-unsicherheitserfahrung-und-bewaeltigungsstrategien-im-unternehmerischen-kontext/</v>
      </c>
      <c r="I167" s="3">
        <f>IF(COUNTIF(RUB_Truth[Name],RUB_Found[[#This Row],[Name]])=0,0,1)</f>
        <v>0</v>
      </c>
      <c r="J167" s="3">
        <v>1</v>
      </c>
    </row>
    <row r="168" spans="1:10" x14ac:dyDescent="0.25">
      <c r="A168" t="s">
        <v>2</v>
      </c>
      <c r="B168" t="s">
        <v>379</v>
      </c>
      <c r="C168" t="s">
        <v>2</v>
      </c>
      <c r="D168" t="s">
        <v>11</v>
      </c>
      <c r="E168" t="s">
        <v>2</v>
      </c>
      <c r="F168" s="1" t="str">
        <f>HYPERLINK(RUB_Found[[#This Row],[Homepage]])</f>
        <v/>
      </c>
      <c r="G168" t="s">
        <v>71</v>
      </c>
      <c r="H168" s="1" t="str">
        <f>HYPERLINK(RUB_Found[[#This Row],[Gefunden in]])</f>
        <v>https://linguistics.rub.de/rem/people/index.html</v>
      </c>
      <c r="I168" s="3">
        <f>IF(COUNTIF(RUB_Truth[Name],RUB_Found[[#This Row],[Name]])=0,0,1)</f>
        <v>0</v>
      </c>
      <c r="J168" s="3">
        <v>1</v>
      </c>
    </row>
    <row r="169" spans="1:10" x14ac:dyDescent="0.25">
      <c r="A169" t="s">
        <v>2</v>
      </c>
      <c r="B169" t="s">
        <v>380</v>
      </c>
      <c r="C169" t="s">
        <v>381</v>
      </c>
      <c r="D169" t="s">
        <v>11</v>
      </c>
      <c r="E169" t="s">
        <v>2</v>
      </c>
      <c r="F169" s="1" t="str">
        <f>HYPERLINK(RUB_Found[[#This Row],[Homepage]])</f>
        <v/>
      </c>
      <c r="G169" t="s">
        <v>382</v>
      </c>
      <c r="H169" s="1" t="str">
        <f>HYPERLINK(RUB_Found[[#This Row],[Gefunden in]])</f>
        <v>https://www.oer.ruhr-uni-bochum.de/oer/team/index.html.de</v>
      </c>
      <c r="I169" s="3">
        <f>IF(COUNTIF(RUB_Truth[Name],RUB_Found[[#This Row],[Name]])=0,0,1)</f>
        <v>0</v>
      </c>
      <c r="J169" s="3">
        <v>1</v>
      </c>
    </row>
    <row r="170" spans="1:10" x14ac:dyDescent="0.25">
      <c r="A170" t="s">
        <v>152</v>
      </c>
      <c r="B170" t="s">
        <v>383</v>
      </c>
      <c r="C170" t="s">
        <v>2</v>
      </c>
      <c r="D170" t="s">
        <v>11</v>
      </c>
      <c r="E170" t="s">
        <v>2</v>
      </c>
      <c r="F170" s="1" t="str">
        <f>HYPERLINK(RUB_Found[[#This Row],[Homepage]])</f>
        <v/>
      </c>
      <c r="G170" t="s">
        <v>189</v>
      </c>
      <c r="H170" s="1" t="str">
        <f>HYPERLINK(RUB_Found[[#This Row],[Gefunden in]])</f>
        <v>https://etit.ruhr-uni-bochum.de/en/faculty/chairs-and-working-groups/integrated-systems/team/</v>
      </c>
      <c r="I170" s="3">
        <f>IF(COUNTIF(RUB_Truth[Name],RUB_Found[[#This Row],[Name]])=0,0,1)</f>
        <v>0</v>
      </c>
      <c r="J170" s="3">
        <v>1</v>
      </c>
    </row>
    <row r="171" spans="1:10" x14ac:dyDescent="0.25">
      <c r="A171" t="s">
        <v>0</v>
      </c>
      <c r="B171" t="s">
        <v>384</v>
      </c>
      <c r="C171" t="s">
        <v>2</v>
      </c>
      <c r="D171" t="s">
        <v>11</v>
      </c>
      <c r="E171" t="s">
        <v>2</v>
      </c>
      <c r="F171" s="1" t="str">
        <f>HYPERLINK(RUB_Found[[#This Row],[Homepage]])</f>
        <v/>
      </c>
      <c r="G171" t="s">
        <v>385</v>
      </c>
      <c r="H171" s="1" t="str">
        <f>HYPERLINK(RUB_Found[[#This Row],[Gefunden in]])</f>
        <v>https://www.ruhr-uni-bochum.de/orient/forschung/logiksprachph/personen.html.de</v>
      </c>
      <c r="I171" s="3">
        <f>IF(COUNTIF(RUB_Truth[Name],RUB_Found[[#This Row],[Name]])=0,0,1)</f>
        <v>0</v>
      </c>
      <c r="J171" s="3">
        <v>1</v>
      </c>
    </row>
    <row r="172" spans="1:10" x14ac:dyDescent="0.25">
      <c r="A172" t="s">
        <v>2</v>
      </c>
      <c r="B172" t="s">
        <v>386</v>
      </c>
      <c r="C172" t="s">
        <v>2</v>
      </c>
      <c r="D172" t="s">
        <v>11</v>
      </c>
      <c r="E172" t="s">
        <v>387</v>
      </c>
      <c r="F172" s="1" t="str">
        <f>HYPERLINK(RUB_Found[[#This Row],[Homepage]])</f>
        <v>http://es.rub.de/personal.php?id=91</v>
      </c>
      <c r="G172" t="s">
        <v>388</v>
      </c>
      <c r="H172" s="1" t="str">
        <f>HYPERLINK(RUB_Found[[#This Row],[Gefunden in]])</f>
        <v>https://www.ruhr-uni-bochum.de/engling/staff/index.html.en</v>
      </c>
      <c r="I172" s="3">
        <f>IF(COUNTIF(RUB_Truth[Name],RUB_Found[[#This Row],[Name]])=0,0,1)</f>
        <v>0</v>
      </c>
      <c r="J172" s="3">
        <v>1</v>
      </c>
    </row>
    <row r="173" spans="1:10" x14ac:dyDescent="0.25">
      <c r="A173" t="s">
        <v>36</v>
      </c>
      <c r="B173" t="s">
        <v>389</v>
      </c>
      <c r="C173" t="s">
        <v>390</v>
      </c>
      <c r="D173" t="s">
        <v>3</v>
      </c>
      <c r="E173" t="s">
        <v>391</v>
      </c>
      <c r="F173" s="1" t="str">
        <f>HYPERLINK(RUB_Found[[#This Row],[Homepage]])</f>
        <v>https://eap.geographie.rub.de/mitarbeiter/alexander_kleber_00140.html.de</v>
      </c>
      <c r="G173" t="s">
        <v>5</v>
      </c>
      <c r="H173" s="1" t="str">
        <f>HYPERLINK(RUB_Found[[#This Row],[Gefunden in]])</f>
        <v>https://eap.geographie.rub.de/mitarbeiter/index.html.de</v>
      </c>
      <c r="I173" s="3">
        <f>IF(COUNTIF(RUB_Truth[Name],RUB_Found[[#This Row],[Name]])=0,0,1)</f>
        <v>0</v>
      </c>
      <c r="J173" s="3">
        <v>1</v>
      </c>
    </row>
    <row r="174" spans="1:10" x14ac:dyDescent="0.25">
      <c r="A174" t="s">
        <v>2</v>
      </c>
      <c r="B174" t="s">
        <v>392</v>
      </c>
      <c r="C174" t="s">
        <v>393</v>
      </c>
      <c r="D174" t="s">
        <v>11</v>
      </c>
      <c r="E174" t="s">
        <v>2</v>
      </c>
      <c r="F174" s="1" t="str">
        <f>HYPERLINK(RUB_Found[[#This Row],[Homepage]])</f>
        <v/>
      </c>
      <c r="G174" t="s">
        <v>298</v>
      </c>
      <c r="H174" s="1" t="str">
        <f>HYPERLINK(RUB_Found[[#This Row],[Gefunden in]])</f>
        <v>https://www.theochem2.ruhr-uni-bochum.de/tc/gruppe/mitarbeiter.html.de</v>
      </c>
      <c r="I174" s="3">
        <f>IF(COUNTIF(RUB_Truth[Name],RUB_Found[[#This Row],[Name]])=0,0,1)</f>
        <v>0</v>
      </c>
      <c r="J174" s="3">
        <v>1</v>
      </c>
    </row>
    <row r="175" spans="1:10" x14ac:dyDescent="0.25">
      <c r="A175" t="s">
        <v>0</v>
      </c>
      <c r="B175" t="s">
        <v>394</v>
      </c>
      <c r="C175" t="s">
        <v>2</v>
      </c>
      <c r="D175" t="s">
        <v>11</v>
      </c>
      <c r="E175" t="s">
        <v>2</v>
      </c>
      <c r="F175" s="1" t="str">
        <f>HYPERLINK(RUB_Found[[#This Row],[Homepage]])</f>
        <v/>
      </c>
      <c r="G175" t="s">
        <v>242</v>
      </c>
      <c r="H175" s="1" t="str">
        <f>HYPERLINK(RUB_Found[[#This Row],[Gefunden in]])</f>
        <v>https://smd.rub.de/team/</v>
      </c>
      <c r="I175" s="3">
        <f>IF(COUNTIF(RUB_Truth[Name],RUB_Found[[#This Row],[Name]])=0,0,1)</f>
        <v>0</v>
      </c>
      <c r="J175" s="3">
        <v>1</v>
      </c>
    </row>
    <row r="176" spans="1:10" x14ac:dyDescent="0.25">
      <c r="A176" t="s">
        <v>0</v>
      </c>
      <c r="B176" t="s">
        <v>395</v>
      </c>
      <c r="C176" t="s">
        <v>396</v>
      </c>
      <c r="D176" t="s">
        <v>11</v>
      </c>
      <c r="E176" t="s">
        <v>2</v>
      </c>
      <c r="F176" s="1" t="str">
        <f>HYPERLINK(RUB_Found[[#This Row],[Homepage]])</f>
        <v/>
      </c>
      <c r="G176" t="s">
        <v>60</v>
      </c>
      <c r="H176" s="1" t="str">
        <f>HYPERLINK(RUB_Found[[#This Row],[Gefunden in]])</f>
        <v>https://www.theochem.rub.de/de/allcategories-de-de/mitarbeiter/ehemalige</v>
      </c>
      <c r="I176" s="3">
        <f>IF(COUNTIF(RUB_Truth[Name],RUB_Found[[#This Row],[Name]])=0,0,1)</f>
        <v>0</v>
      </c>
      <c r="J176" s="3">
        <v>1</v>
      </c>
    </row>
    <row r="177" spans="1:10" x14ac:dyDescent="0.25">
      <c r="A177" t="s">
        <v>2</v>
      </c>
      <c r="B177" t="s">
        <v>397</v>
      </c>
      <c r="C177" t="s">
        <v>2</v>
      </c>
      <c r="D177" t="s">
        <v>11</v>
      </c>
      <c r="E177" t="s">
        <v>8164</v>
      </c>
      <c r="F177" s="1" t="str">
        <f>HYPERLINK(RUB_Found[[#This Row],[Homepage]])</f>
        <v>http://www.linkedin.com/in/alexanderkulla</v>
      </c>
      <c r="G177" t="s">
        <v>398</v>
      </c>
      <c r="H177" s="1" t="str">
        <f>HYPERLINK(RUB_Found[[#This Row],[Gefunden in]])</f>
        <v>https://www.ruhr-uni-bochum.de/lmr/staff/index.html</v>
      </c>
      <c r="I177" s="3">
        <f>IF(COUNTIF(RUB_Truth[Name],RUB_Found[[#This Row],[Name]])=0,0,1)</f>
        <v>0</v>
      </c>
      <c r="J177" s="3">
        <v>1</v>
      </c>
    </row>
    <row r="178" spans="1:10" x14ac:dyDescent="0.25">
      <c r="A178" t="s">
        <v>2</v>
      </c>
      <c r="B178" t="s">
        <v>399</v>
      </c>
      <c r="C178" t="s">
        <v>400</v>
      </c>
      <c r="D178" t="s">
        <v>11</v>
      </c>
      <c r="E178" t="s">
        <v>401</v>
      </c>
      <c r="F178" s="1" t="str">
        <f>HYPERLINK(RUB_Found[[#This Row],[Homepage]])</f>
        <v>https://www.pe.ruhr-uni-bochum.de/erziehungswissenschaft/hist-bildung/team/lang.html.de</v>
      </c>
      <c r="G178" t="s">
        <v>402</v>
      </c>
      <c r="H178" s="1" t="str">
        <f>HYPERLINK(RUB_Found[[#This Row],[Gefunden in]])</f>
        <v>https://www.pe.ruhr-uni-bochum.de/erziehungswissenschaft/hist-bildung/team/index.html.de</v>
      </c>
      <c r="I178" s="3">
        <f>IF(COUNTIF(RUB_Truth[Name],RUB_Found[[#This Row],[Name]])=0,0,1)</f>
        <v>0</v>
      </c>
      <c r="J178" s="3">
        <v>1</v>
      </c>
    </row>
    <row r="179" spans="1:10" x14ac:dyDescent="0.25">
      <c r="A179" t="s">
        <v>2</v>
      </c>
      <c r="B179" t="s">
        <v>403</v>
      </c>
      <c r="C179" t="s">
        <v>2</v>
      </c>
      <c r="D179" t="s">
        <v>11</v>
      </c>
      <c r="E179" t="s">
        <v>2</v>
      </c>
      <c r="F179" s="1" t="str">
        <f>HYPERLINK(RUB_Found[[#This Row],[Homepage]])</f>
        <v/>
      </c>
      <c r="G179" t="s">
        <v>404</v>
      </c>
      <c r="H179" s="1" t="str">
        <f>HYPERLINK(RUB_Found[[#This Row],[Gefunden in]])</f>
        <v>https://www.ruhr-uni-bochum.de/wug/personal/index.html</v>
      </c>
      <c r="I179" s="3">
        <f>IF(COUNTIF(RUB_Truth[Name],RUB_Found[[#This Row],[Name]])=0,0,1)</f>
        <v>0</v>
      </c>
      <c r="J179" s="3">
        <v>1</v>
      </c>
    </row>
    <row r="180" spans="1:10" x14ac:dyDescent="0.25">
      <c r="A180" t="s">
        <v>2</v>
      </c>
      <c r="B180" t="s">
        <v>405</v>
      </c>
      <c r="C180" t="s">
        <v>2</v>
      </c>
      <c r="D180" t="s">
        <v>11</v>
      </c>
      <c r="E180" t="s">
        <v>2</v>
      </c>
      <c r="F180" s="1" t="str">
        <f>HYPERLINK(RUB_Found[[#This Row],[Homepage]])</f>
        <v/>
      </c>
      <c r="G180" t="s">
        <v>60</v>
      </c>
      <c r="H180" s="1" t="str">
        <f>HYPERLINK(RUB_Found[[#This Row],[Gefunden in]])</f>
        <v>https://www.theochem.rub.de/de/allcategories-de-de/mitarbeiter/ehemalige</v>
      </c>
      <c r="I180" s="3">
        <f>IF(COUNTIF(RUB_Truth[Name],RUB_Found[[#This Row],[Name]])=0,0,1)</f>
        <v>0</v>
      </c>
      <c r="J180" s="3">
        <v>1</v>
      </c>
    </row>
    <row r="181" spans="1:10" x14ac:dyDescent="0.25">
      <c r="A181" t="s">
        <v>2</v>
      </c>
      <c r="B181" t="s">
        <v>406</v>
      </c>
      <c r="C181" t="s">
        <v>2</v>
      </c>
      <c r="D181" t="s">
        <v>11</v>
      </c>
      <c r="E181" t="s">
        <v>2</v>
      </c>
      <c r="F181" s="1" t="str">
        <f>HYPERLINK(RUB_Found[[#This Row],[Homepage]])</f>
        <v/>
      </c>
      <c r="G181" t="s">
        <v>317</v>
      </c>
      <c r="H181" s="1" t="str">
        <f>HYPERLINK(RUB_Found[[#This Row],[Gefunden in]])</f>
        <v>https://casa.rub.de/en/about/team</v>
      </c>
      <c r="I181" s="3">
        <f>IF(COUNTIF(RUB_Truth[Name],RUB_Found[[#This Row],[Name]])=0,0,1)</f>
        <v>1</v>
      </c>
      <c r="J181" s="3">
        <v>1</v>
      </c>
    </row>
    <row r="182" spans="1:10" x14ac:dyDescent="0.25">
      <c r="A182" t="s">
        <v>0</v>
      </c>
      <c r="B182" t="s">
        <v>407</v>
      </c>
      <c r="C182" t="s">
        <v>2</v>
      </c>
      <c r="D182" t="s">
        <v>11</v>
      </c>
      <c r="E182" t="s">
        <v>2</v>
      </c>
      <c r="F182" s="1" t="str">
        <f>HYPERLINK(RUB_Found[[#This Row],[Homepage]])</f>
        <v/>
      </c>
      <c r="G182" t="s">
        <v>370</v>
      </c>
      <c r="H182" s="1" t="str">
        <f>HYPERLINK(RUB_Found[[#This Row],[Gefunden in]])</f>
        <v>https://informatik.rub.de/cits/personen/</v>
      </c>
      <c r="I182" s="3">
        <f>IF(COUNTIF(RUB_Truth[Name],RUB_Found[[#This Row],[Name]])=0,0,1)</f>
        <v>0</v>
      </c>
      <c r="J182" s="3">
        <v>1</v>
      </c>
    </row>
    <row r="183" spans="1:10" x14ac:dyDescent="0.25">
      <c r="A183" t="s">
        <v>2</v>
      </c>
      <c r="B183" t="s">
        <v>408</v>
      </c>
      <c r="C183" t="s">
        <v>2</v>
      </c>
      <c r="D183" t="s">
        <v>11</v>
      </c>
      <c r="E183" t="s">
        <v>2</v>
      </c>
      <c r="F183" s="1" t="str">
        <f>HYPERLINK(RUB_Found[[#This Row],[Homepage]])</f>
        <v/>
      </c>
      <c r="G183" t="s">
        <v>147</v>
      </c>
      <c r="H183" s="1" t="str">
        <f>HYPERLINK(RUB_Found[[#This Row],[Gefunden in]])</f>
        <v>https://www.pe.ruhr-uni-bochum.de/philosophie/i/politik_recht/team/mitarbeiter/index.html.de</v>
      </c>
      <c r="I183" s="3">
        <f>IF(COUNTIF(RUB_Truth[Name],RUB_Found[[#This Row],[Name]])=0,0,1)</f>
        <v>0</v>
      </c>
      <c r="J183" s="3">
        <v>1</v>
      </c>
    </row>
    <row r="184" spans="1:10" x14ac:dyDescent="0.25">
      <c r="A184" t="s">
        <v>2</v>
      </c>
      <c r="B184" t="s">
        <v>409</v>
      </c>
      <c r="C184" t="s">
        <v>2</v>
      </c>
      <c r="D184" t="s">
        <v>11</v>
      </c>
      <c r="E184" t="s">
        <v>410</v>
      </c>
      <c r="F184" s="1" t="str">
        <f>HYPERLINK(RUB_Found[[#This Row],[Homepage]])</f>
        <v>https://alexmonas.com</v>
      </c>
      <c r="G184" t="s">
        <v>411</v>
      </c>
      <c r="H184" s="1" t="str">
        <f>HYPERLINK(RUB_Found[[#This Row],[Gefunden in]])</f>
        <v>https://www.apf.ruhr-uni-bochum.de/2019/03/gruendertalk-im-instudies-modul-unsicherheitserfahrung-und-bewaeltigungsstrategien-im-unternehmerischen-kontext-2/</v>
      </c>
      <c r="I184" s="3">
        <f>IF(COUNTIF(RUB_Truth[Name],RUB_Found[[#This Row],[Name]])=0,0,1)</f>
        <v>0</v>
      </c>
      <c r="J184" s="3">
        <v>1</v>
      </c>
    </row>
    <row r="185" spans="1:10" x14ac:dyDescent="0.25">
      <c r="A185" t="s">
        <v>2</v>
      </c>
      <c r="B185" t="s">
        <v>412</v>
      </c>
      <c r="C185" t="s">
        <v>2</v>
      </c>
      <c r="D185" t="s">
        <v>11</v>
      </c>
      <c r="E185" t="s">
        <v>413</v>
      </c>
      <c r="F185" s="1" t="str">
        <f>HYPERLINK(RUB_Found[[#This Row],[Homepage]])</f>
        <v>https://informatik.rub.de/algo/personen/neuhaus/</v>
      </c>
      <c r="G185" t="s">
        <v>414</v>
      </c>
      <c r="H185" s="1" t="str">
        <f>HYPERLINK(RUB_Found[[#This Row],[Gefunden in]])</f>
        <v>https://informatik.rub.de/algo/personen/</v>
      </c>
      <c r="I185" s="3">
        <f>IF(COUNTIF(RUB_Truth[Name],RUB_Found[[#This Row],[Name]])=0,0,1)</f>
        <v>1</v>
      </c>
      <c r="J185" s="3">
        <v>1</v>
      </c>
    </row>
    <row r="186" spans="1:10" x14ac:dyDescent="0.25">
      <c r="A186" t="s">
        <v>0</v>
      </c>
      <c r="B186" t="s">
        <v>415</v>
      </c>
      <c r="C186" t="s">
        <v>2</v>
      </c>
      <c r="D186" t="s">
        <v>11</v>
      </c>
      <c r="E186" t="s">
        <v>416</v>
      </c>
      <c r="F186" s="1" t="str">
        <f>HYPERLINK(RUB_Found[[#This Row],[Homepage]])</f>
        <v>https://www.imtm-iaw.ruhr-uni-bochum.de/ehemalige/alexander-nolte/</v>
      </c>
      <c r="G186" t="s">
        <v>417</v>
      </c>
      <c r="H186" s="1" t="str">
        <f>HYPERLINK(RUB_Found[[#This Row],[Gefunden in]])</f>
        <v>https://www.apf.ruhr-uni-bochum.de/forschung/projekte/bmbf1213-0217/</v>
      </c>
      <c r="I186" s="3">
        <f>IF(COUNTIF(RUB_Truth[Name],RUB_Found[[#This Row],[Name]])=0,0,1)</f>
        <v>0</v>
      </c>
      <c r="J186" s="3">
        <v>1</v>
      </c>
    </row>
    <row r="187" spans="1:10" x14ac:dyDescent="0.25">
      <c r="A187" t="s">
        <v>2</v>
      </c>
      <c r="B187" t="s">
        <v>418</v>
      </c>
      <c r="C187" t="s">
        <v>2</v>
      </c>
      <c r="D187" t="s">
        <v>11</v>
      </c>
      <c r="E187" t="s">
        <v>8165</v>
      </c>
      <c r="F187" s="1" t="str">
        <f>HYPERLINK(RUB_Found[[#This Row],[Homepage]])</f>
        <v>http://www.geschichte.hu-berlin.de/bereiche-und-lehrstuehle/sozial-wirtschaftsgeschichte/personen/1683421</v>
      </c>
      <c r="G187" t="s">
        <v>419</v>
      </c>
      <c r="H187" s="1" t="str">
        <f>HYPERLINK(RUB_Found[[#This Row],[Gefunden in]])</f>
        <v>https://www.ruhr-uni-bochum.de/jwg/Herausgeberkreis_Redaktion.html.en</v>
      </c>
      <c r="I187" s="3">
        <f>IF(COUNTIF(RUB_Truth[Name],RUB_Found[[#This Row],[Name]])=0,0,1)</f>
        <v>0</v>
      </c>
      <c r="J187" s="3">
        <v>1</v>
      </c>
    </row>
    <row r="188" spans="1:10" x14ac:dyDescent="0.25">
      <c r="A188" t="s">
        <v>2</v>
      </c>
      <c r="B188" t="s">
        <v>420</v>
      </c>
      <c r="C188" t="s">
        <v>2</v>
      </c>
      <c r="D188" t="s">
        <v>11</v>
      </c>
      <c r="E188" t="s">
        <v>421</v>
      </c>
      <c r="F188" s="1" t="str">
        <f>HYPERLINK(RUB_Found[[#This Row],[Homepage]])</f>
        <v>https://etit.ruhr-uni-bochum.de/en/faculty/chairs-and-working-groups/integrated-systems/team/alexander-orth/</v>
      </c>
      <c r="G188" t="s">
        <v>189</v>
      </c>
      <c r="H188" s="1" t="str">
        <f>HYPERLINK(RUB_Found[[#This Row],[Gefunden in]])</f>
        <v>https://etit.ruhr-uni-bochum.de/en/faculty/chairs-and-working-groups/integrated-systems/team/</v>
      </c>
      <c r="I188" s="3">
        <f>IF(COUNTIF(RUB_Truth[Name],RUB_Found[[#This Row],[Name]])=0,0,1)</f>
        <v>1</v>
      </c>
      <c r="J188" s="3">
        <v>1</v>
      </c>
    </row>
    <row r="189" spans="1:10" x14ac:dyDescent="0.25">
      <c r="A189" t="s">
        <v>2</v>
      </c>
      <c r="B189" t="s">
        <v>422</v>
      </c>
      <c r="C189" t="s">
        <v>2</v>
      </c>
      <c r="D189" t="s">
        <v>3</v>
      </c>
      <c r="E189" t="s">
        <v>2</v>
      </c>
      <c r="F189" s="1" t="str">
        <f>HYPERLINK(RUB_Found[[#This Row],[Homepage]])</f>
        <v/>
      </c>
      <c r="G189" t="s">
        <v>24</v>
      </c>
      <c r="H189" s="1" t="str">
        <f>HYPERLINK(RUB_Found[[#This Row],[Gefunden in]])</f>
        <v>https://www.apf.ruhr-uni-bochum.de/en/teaching/completed-theses/</v>
      </c>
      <c r="I189" s="3">
        <f>IF(COUNTIF(RUB_Truth[Name],RUB_Found[[#This Row],[Name]])=0,0,1)</f>
        <v>0</v>
      </c>
      <c r="J189" s="3">
        <v>1</v>
      </c>
    </row>
    <row r="190" spans="1:10" x14ac:dyDescent="0.25">
      <c r="A190" t="s">
        <v>0</v>
      </c>
      <c r="B190" t="s">
        <v>423</v>
      </c>
      <c r="C190" t="s">
        <v>424</v>
      </c>
      <c r="D190" t="s">
        <v>3</v>
      </c>
      <c r="E190" t="s">
        <v>2</v>
      </c>
      <c r="F190" s="1" t="str">
        <f>HYPERLINK(RUB_Found[[#This Row],[Homepage]])</f>
        <v/>
      </c>
      <c r="G190" t="s">
        <v>274</v>
      </c>
      <c r="H190" s="1" t="str">
        <f>HYPERLINK(RUB_Found[[#This Row],[Gefunden in]])</f>
        <v>https://www.ruhr-uni-bochum.de/ffm/fakultaet/mitarbeiter/index.html</v>
      </c>
      <c r="I190" s="3">
        <f>IF(COUNTIF(RUB_Truth[Name],RUB_Found[[#This Row],[Name]])=0,0,1)</f>
        <v>0</v>
      </c>
      <c r="J190" s="3">
        <v>1</v>
      </c>
    </row>
    <row r="191" spans="1:10" x14ac:dyDescent="0.25">
      <c r="A191" t="s">
        <v>2</v>
      </c>
      <c r="B191" t="s">
        <v>425</v>
      </c>
      <c r="C191" t="s">
        <v>2</v>
      </c>
      <c r="D191" t="s">
        <v>11</v>
      </c>
      <c r="E191" t="s">
        <v>8166</v>
      </c>
      <c r="F191" s="1" t="str">
        <f>HYPERLINK(RUB_Found[[#This Row],[Homepage]])</f>
        <v>https://www.ruhr-uni-bochum.de/ecoevo/staff.html#alero</v>
      </c>
      <c r="G191" t="s">
        <v>178</v>
      </c>
      <c r="H191" s="1" t="str">
        <f>HYPERLINK(RUB_Found[[#This Row],[Gefunden in]])</f>
        <v>https://www.ruhr-uni-bochum.de/ecoevo/staff.html</v>
      </c>
      <c r="I191" s="3">
        <f>IF(COUNTIF(RUB_Truth[Name],RUB_Found[[#This Row],[Name]])=0,0,1)</f>
        <v>0</v>
      </c>
      <c r="J191" s="3">
        <v>1</v>
      </c>
    </row>
    <row r="192" spans="1:10" x14ac:dyDescent="0.25">
      <c r="A192" t="s">
        <v>2</v>
      </c>
      <c r="B192" t="s">
        <v>426</v>
      </c>
      <c r="C192" t="s">
        <v>2</v>
      </c>
      <c r="D192" t="s">
        <v>11</v>
      </c>
      <c r="E192" t="s">
        <v>2</v>
      </c>
      <c r="F192" s="1" t="str">
        <f>HYPERLINK(RUB_Found[[#This Row],[Homepage]])</f>
        <v/>
      </c>
      <c r="G192" t="s">
        <v>427</v>
      </c>
      <c r="H192" s="1" t="str">
        <f>HYPERLINK(RUB_Found[[#This Row],[Gefunden in]])</f>
        <v>https://www.ruhr-uni-bochum.de/ecoevo/staffwiss.html</v>
      </c>
      <c r="I192" s="3">
        <f>IF(COUNTIF(RUB_Truth[Name],RUB_Found[[#This Row],[Name]])=0,0,1)</f>
        <v>0</v>
      </c>
      <c r="J192" s="3">
        <v>1</v>
      </c>
    </row>
    <row r="193" spans="1:10" x14ac:dyDescent="0.25">
      <c r="A193" t="s">
        <v>2</v>
      </c>
      <c r="B193" t="s">
        <v>428</v>
      </c>
      <c r="C193" t="s">
        <v>2</v>
      </c>
      <c r="D193" t="s">
        <v>11</v>
      </c>
      <c r="E193" t="s">
        <v>429</v>
      </c>
      <c r="F193" s="1" t="str">
        <f>HYPERLINK(RUB_Found[[#This Row],[Homepage]])</f>
        <v>https://informatik.rub.de/mobsec/people/roettcher/</v>
      </c>
      <c r="G193" t="s">
        <v>430</v>
      </c>
      <c r="H193" s="1" t="str">
        <f>HYPERLINK(RUB_Found[[#This Row],[Gefunden in]])</f>
        <v>https://informatik.rub.de/mobsec/people/</v>
      </c>
      <c r="I193" s="3">
        <f>IF(COUNTIF(RUB_Truth[Name],RUB_Found[[#This Row],[Name]])=0,0,1)</f>
        <v>0</v>
      </c>
      <c r="J193" s="3">
        <v>1</v>
      </c>
    </row>
    <row r="194" spans="1:10" x14ac:dyDescent="0.25">
      <c r="A194" t="s">
        <v>0</v>
      </c>
      <c r="B194" t="s">
        <v>431</v>
      </c>
      <c r="C194" t="s">
        <v>2</v>
      </c>
      <c r="D194" t="s">
        <v>11</v>
      </c>
      <c r="E194" t="s">
        <v>8167</v>
      </c>
      <c r="F194" s="1" t="str">
        <f>HYPERLINK(RUB_Found[[#This Row],[Homepage]])</f>
        <v>https://www.ruhr-uni-bochum.de/oaw/slc/saechtig.html</v>
      </c>
      <c r="G194" t="s">
        <v>432</v>
      </c>
      <c r="H194" s="1" t="str">
        <f>HYPERLINK(RUB_Found[[#This Row],[Gefunden in]])</f>
        <v>https://www.ruhr-uni-bochum.de/oaw/slc/personal.html</v>
      </c>
      <c r="I194" s="3">
        <f>IF(COUNTIF(RUB_Truth[Name],RUB_Found[[#This Row],[Name]])=0,0,1)</f>
        <v>1</v>
      </c>
      <c r="J194" s="3">
        <v>1</v>
      </c>
    </row>
    <row r="195" spans="1:10" x14ac:dyDescent="0.25">
      <c r="A195" t="s">
        <v>191</v>
      </c>
      <c r="B195" t="s">
        <v>433</v>
      </c>
      <c r="C195" t="s">
        <v>434</v>
      </c>
      <c r="D195" t="s">
        <v>11</v>
      </c>
      <c r="E195" t="s">
        <v>8168</v>
      </c>
      <c r="F195" s="1" t="str">
        <f>HYPERLINK(RUB_Found[[#This Row],[Homepage]])</f>
        <v>mailto:Alexander.Schasse@rub.de</v>
      </c>
      <c r="G195" t="s">
        <v>194</v>
      </c>
      <c r="H195" s="1" t="str">
        <f>HYPERLINK(RUB_Found[[#This Row],[Gefunden in]])</f>
        <v>https://www.ruhr-uni-bochum.de/ika/mitarbeiter/mitarbeiter.htm</v>
      </c>
      <c r="I195" s="3">
        <f>IF(COUNTIF(RUB_Truth[Name],RUB_Found[[#This Row],[Name]])=0,0,1)</f>
        <v>0</v>
      </c>
      <c r="J195" s="3">
        <v>1</v>
      </c>
    </row>
    <row r="196" spans="1:10" x14ac:dyDescent="0.25">
      <c r="A196" t="s">
        <v>36</v>
      </c>
      <c r="B196" t="s">
        <v>435</v>
      </c>
      <c r="C196" t="s">
        <v>436</v>
      </c>
      <c r="D196" t="s">
        <v>11</v>
      </c>
      <c r="E196" t="s">
        <v>2</v>
      </c>
      <c r="F196" s="1" t="str">
        <f>HYPERLINK(RUB_Found[[#This Row],[Homepage]])</f>
        <v/>
      </c>
      <c r="G196" t="s">
        <v>186</v>
      </c>
      <c r="H196" s="1" t="str">
        <f>HYPERLINK(RUB_Found[[#This Row],[Gefunden in]])</f>
        <v>https://dnet.rub.de/team.html</v>
      </c>
      <c r="I196" s="3">
        <f>IF(COUNTIF(RUB_Truth[Name],RUB_Found[[#This Row],[Name]])=0,0,1)</f>
        <v>1</v>
      </c>
      <c r="J196" s="3">
        <v>1</v>
      </c>
    </row>
    <row r="197" spans="1:10" x14ac:dyDescent="0.25">
      <c r="A197" t="s">
        <v>2</v>
      </c>
      <c r="B197" t="s">
        <v>437</v>
      </c>
      <c r="C197" t="s">
        <v>2</v>
      </c>
      <c r="D197" t="s">
        <v>11</v>
      </c>
      <c r="E197" t="s">
        <v>2</v>
      </c>
      <c r="F197" s="1" t="str">
        <f>HYPERLINK(RUB_Found[[#This Row],[Homepage]])</f>
        <v/>
      </c>
      <c r="G197" t="s">
        <v>438</v>
      </c>
      <c r="H197" s="1" t="str">
        <f>HYPERLINK(RUB_Found[[#This Row],[Gefunden in]])</f>
        <v>https://piplab.rub.de/index.php/people</v>
      </c>
      <c r="I197" s="3">
        <f>IF(COUNTIF(RUB_Truth[Name],RUB_Found[[#This Row],[Name]])=0,0,1)</f>
        <v>0</v>
      </c>
      <c r="J197" s="3">
        <v>1</v>
      </c>
    </row>
    <row r="198" spans="1:10" x14ac:dyDescent="0.25">
      <c r="A198" t="s">
        <v>2</v>
      </c>
      <c r="B198" t="s">
        <v>439</v>
      </c>
      <c r="C198" t="s">
        <v>2</v>
      </c>
      <c r="D198" t="s">
        <v>11</v>
      </c>
      <c r="E198" t="s">
        <v>2</v>
      </c>
      <c r="F198" s="1" t="str">
        <f>HYPERLINK(RUB_Found[[#This Row],[Homepage]])</f>
        <v/>
      </c>
      <c r="G198" t="s">
        <v>440</v>
      </c>
      <c r="H198" s="1" t="str">
        <f>HYPERLINK(RUB_Found[[#This Row],[Gefunden in]])</f>
        <v>https://www.tp1.ruhr-uni-bochum.de/mitarbeiter</v>
      </c>
      <c r="I198" s="3">
        <f>IF(COUNTIF(RUB_Truth[Name],RUB_Found[[#This Row],[Name]])=0,0,1)</f>
        <v>0</v>
      </c>
      <c r="J198" s="3">
        <v>1</v>
      </c>
    </row>
    <row r="199" spans="1:10" x14ac:dyDescent="0.25">
      <c r="A199" t="s">
        <v>0</v>
      </c>
      <c r="B199" t="s">
        <v>441</v>
      </c>
      <c r="C199" t="s">
        <v>442</v>
      </c>
      <c r="D199" t="s">
        <v>11</v>
      </c>
      <c r="E199" t="s">
        <v>2</v>
      </c>
      <c r="F199" s="1" t="str">
        <f>HYPERLINK(RUB_Found[[#This Row],[Homepage]])</f>
        <v/>
      </c>
      <c r="G199" t="s">
        <v>443</v>
      </c>
      <c r="H199" s="1" t="str">
        <f>HYPERLINK(RUB_Found[[#This Row],[Gefunden in]])</f>
        <v>https://www.sysphys.ruhr-uni-bochum.de/sysphys/ueberuns/index.html.de</v>
      </c>
      <c r="I199" s="3">
        <f>IF(COUNTIF(RUB_Truth[Name],RUB_Found[[#This Row],[Name]])=0,0,1)</f>
        <v>0</v>
      </c>
      <c r="J199" s="3">
        <v>1</v>
      </c>
    </row>
    <row r="200" spans="1:10" x14ac:dyDescent="0.25">
      <c r="A200" t="s">
        <v>2</v>
      </c>
      <c r="B200" t="s">
        <v>444</v>
      </c>
      <c r="C200" t="s">
        <v>2</v>
      </c>
      <c r="D200" t="s">
        <v>11</v>
      </c>
      <c r="E200" t="s">
        <v>2</v>
      </c>
      <c r="F200" s="1" t="str">
        <f>HYPERLINK(RUB_Found[[#This Row],[Homepage]])</f>
        <v/>
      </c>
      <c r="G200" t="s">
        <v>445</v>
      </c>
      <c r="H200" s="1" t="str">
        <f>HYPERLINK(RUB_Found[[#This Row],[Gefunden in]])</f>
        <v>https://movingreligion.ceres.rub.de/de/personen/</v>
      </c>
      <c r="I200" s="3">
        <f>IF(COUNTIF(RUB_Truth[Name],RUB_Found[[#This Row],[Name]])=0,0,1)</f>
        <v>0</v>
      </c>
      <c r="J200" s="3">
        <v>1</v>
      </c>
    </row>
    <row r="201" spans="1:10" x14ac:dyDescent="0.25">
      <c r="A201" t="s">
        <v>2</v>
      </c>
      <c r="B201" t="s">
        <v>446</v>
      </c>
      <c r="C201" t="s">
        <v>2</v>
      </c>
      <c r="D201" t="s">
        <v>11</v>
      </c>
      <c r="E201" t="s">
        <v>8169</v>
      </c>
      <c r="F201" s="1" t="str">
        <f>HYPERLINK(RUB_Found[[#This Row],[Homepage]])</f>
        <v>http://www.fsmb.ruhr-uni-bochum.de/fsr/mitglieder/alexandert.html.de</v>
      </c>
      <c r="G201" t="s">
        <v>338</v>
      </c>
      <c r="H201" s="1" t="str">
        <f>HYPERLINK(RUB_Found[[#This Row],[Gefunden in]])</f>
        <v>http://www.fsmb.ruhr-uni-bochum.de/fsr/mitglieder/index.html.de</v>
      </c>
      <c r="I201" s="3">
        <f>IF(COUNTIF(RUB_Truth[Name],RUB_Found[[#This Row],[Name]])=0,0,1)</f>
        <v>0</v>
      </c>
      <c r="J201" s="3">
        <v>1</v>
      </c>
    </row>
    <row r="202" spans="1:10" x14ac:dyDescent="0.25">
      <c r="A202" t="s">
        <v>0</v>
      </c>
      <c r="B202" t="s">
        <v>447</v>
      </c>
      <c r="C202" t="s">
        <v>448</v>
      </c>
      <c r="D202" t="s">
        <v>11</v>
      </c>
      <c r="E202" t="s">
        <v>2</v>
      </c>
      <c r="F202" s="1" t="str">
        <f>HYPERLINK(RUB_Found[[#This Row],[Homepage]])</f>
        <v/>
      </c>
      <c r="G202" t="s">
        <v>60</v>
      </c>
      <c r="H202" s="1" t="str">
        <f>HYPERLINK(RUB_Found[[#This Row],[Gefunden in]])</f>
        <v>https://www.theochem.rub.de/de/allcategories-de-de/mitarbeiter/ehemalige</v>
      </c>
      <c r="I202" s="3">
        <f>IF(COUNTIF(RUB_Truth[Name],RUB_Found[[#This Row],[Name]])=0,0,1)</f>
        <v>0</v>
      </c>
      <c r="J202" s="3">
        <v>1</v>
      </c>
    </row>
    <row r="203" spans="1:10" x14ac:dyDescent="0.25">
      <c r="A203" t="s">
        <v>191</v>
      </c>
      <c r="B203" t="s">
        <v>449</v>
      </c>
      <c r="C203" t="s">
        <v>2</v>
      </c>
      <c r="D203" t="s">
        <v>11</v>
      </c>
      <c r="E203" t="s">
        <v>2</v>
      </c>
      <c r="F203" s="1" t="str">
        <f>HYPERLINK(RUB_Found[[#This Row],[Homepage]])</f>
        <v/>
      </c>
      <c r="G203" t="s">
        <v>154</v>
      </c>
      <c r="H203" s="1" t="str">
        <f>HYPERLINK(RUB_Found[[#This Row],[Gefunden in]])</f>
        <v>https://informatik.rub.de/emsec/people/</v>
      </c>
      <c r="I203" s="3">
        <f>IF(COUNTIF(RUB_Truth[Name],RUB_Found[[#This Row],[Name]])=0,0,1)</f>
        <v>0</v>
      </c>
      <c r="J203" s="3">
        <v>1</v>
      </c>
    </row>
    <row r="204" spans="1:10" x14ac:dyDescent="0.25">
      <c r="A204" t="s">
        <v>0</v>
      </c>
      <c r="B204" t="s">
        <v>450</v>
      </c>
      <c r="C204" t="s">
        <v>2</v>
      </c>
      <c r="D204" t="s">
        <v>11</v>
      </c>
      <c r="E204" t="s">
        <v>2</v>
      </c>
      <c r="F204" s="1" t="str">
        <f>HYPERLINK(RUB_Found[[#This Row],[Homepage]])</f>
        <v/>
      </c>
      <c r="G204" t="s">
        <v>60</v>
      </c>
      <c r="H204" s="1" t="str">
        <f>HYPERLINK(RUB_Found[[#This Row],[Gefunden in]])</f>
        <v>https://www.theochem.rub.de/de/allcategories-de-de/mitarbeiter/ehemalige</v>
      </c>
      <c r="I204" s="3">
        <f>IF(COUNTIF(RUB_Truth[Name],RUB_Found[[#This Row],[Name]])=0,0,1)</f>
        <v>0</v>
      </c>
      <c r="J204" s="3">
        <v>1</v>
      </c>
    </row>
    <row r="205" spans="1:10" x14ac:dyDescent="0.25">
      <c r="A205" t="s">
        <v>294</v>
      </c>
      <c r="B205" t="s">
        <v>451</v>
      </c>
      <c r="C205" t="s">
        <v>2</v>
      </c>
      <c r="D205" t="s">
        <v>11</v>
      </c>
      <c r="E205" t="s">
        <v>2</v>
      </c>
      <c r="F205" s="1" t="str">
        <f>HYPERLINK(RUB_Found[[#This Row],[Homepage]])</f>
        <v/>
      </c>
      <c r="G205" t="s">
        <v>194</v>
      </c>
      <c r="H205" s="1" t="str">
        <f>HYPERLINK(RUB_Found[[#This Row],[Gefunden in]])</f>
        <v>https://www.ruhr-uni-bochum.de/ika/mitarbeiter/mitarbeiter.htm</v>
      </c>
      <c r="I205" s="3">
        <f>IF(COUNTIF(RUB_Truth[Name],RUB_Found[[#This Row],[Name]])=0,0,1)</f>
        <v>0</v>
      </c>
      <c r="J205" s="3">
        <v>1</v>
      </c>
    </row>
    <row r="206" spans="1:10" x14ac:dyDescent="0.25">
      <c r="A206" t="s">
        <v>294</v>
      </c>
      <c r="B206" t="s">
        <v>452</v>
      </c>
      <c r="C206" t="s">
        <v>2</v>
      </c>
      <c r="D206" t="s">
        <v>11</v>
      </c>
      <c r="E206" t="s">
        <v>2</v>
      </c>
      <c r="F206" s="1" t="str">
        <f>HYPERLINK(RUB_Found[[#This Row],[Homepage]])</f>
        <v/>
      </c>
      <c r="G206" t="s">
        <v>453</v>
      </c>
      <c r="H206" s="1" t="str">
        <f>HYPERLINK(RUB_Found[[#This Row],[Gefunden in]])</f>
        <v>https://informatik.rub.de/infsec/people/</v>
      </c>
      <c r="I206" s="3">
        <f>IF(COUNTIF(RUB_Truth[Name],RUB_Found[[#This Row],[Name]])=0,0,1)</f>
        <v>0</v>
      </c>
      <c r="J206" s="3">
        <v>1</v>
      </c>
    </row>
    <row r="207" spans="1:10" x14ac:dyDescent="0.25">
      <c r="A207" t="s">
        <v>0</v>
      </c>
      <c r="B207" t="s">
        <v>454</v>
      </c>
      <c r="C207" t="s">
        <v>2</v>
      </c>
      <c r="D207" t="s">
        <v>11</v>
      </c>
      <c r="E207" t="s">
        <v>2</v>
      </c>
      <c r="F207" s="1" t="str">
        <f>HYPERLINK(RUB_Found[[#This Row],[Homepage]])</f>
        <v/>
      </c>
      <c r="G207" t="s">
        <v>455</v>
      </c>
      <c r="H207" s="1" t="str">
        <f>HYPERLINK(RUB_Found[[#This Row],[Gefunden in]])</f>
        <v>https://buddhistroad.ceres.rub.de/en/team/</v>
      </c>
      <c r="I207" s="3">
        <f>IF(COUNTIF(RUB_Truth[Name],RUB_Found[[#This Row],[Name]])=0,0,1)</f>
        <v>0</v>
      </c>
      <c r="J207" s="3">
        <v>1</v>
      </c>
    </row>
    <row r="208" spans="1:10" x14ac:dyDescent="0.25">
      <c r="A208" t="s">
        <v>2</v>
      </c>
      <c r="B208" t="s">
        <v>456</v>
      </c>
      <c r="C208" t="s">
        <v>2</v>
      </c>
      <c r="D208" t="s">
        <v>11</v>
      </c>
      <c r="E208" t="s">
        <v>457</v>
      </c>
      <c r="F208" s="1" t="str">
        <f>HYPERLINK(RUB_Found[[#This Row],[Homepage]])</f>
        <v>https://www.avh.de/</v>
      </c>
      <c r="G208" t="s">
        <v>458</v>
      </c>
      <c r="H208" s="1" t="str">
        <f>HYPERLINK(RUB_Found[[#This Row],[Gefunden in]])</f>
        <v>https://www.ibpt.kit.edu/people_eb.php</v>
      </c>
      <c r="I208" s="3">
        <f>IF(COUNTIF(RUB_Truth[Name],RUB_Found[[#This Row],[Name]])=0,0,1)</f>
        <v>0</v>
      </c>
      <c r="J208" s="3">
        <v>1</v>
      </c>
    </row>
    <row r="209" spans="1:11" x14ac:dyDescent="0.25">
      <c r="A209" t="s">
        <v>2</v>
      </c>
      <c r="B209" t="s">
        <v>459</v>
      </c>
      <c r="C209" t="s">
        <v>2</v>
      </c>
      <c r="D209" t="s">
        <v>11</v>
      </c>
      <c r="E209" t="s">
        <v>460</v>
      </c>
      <c r="F209" s="1" t="str">
        <f>HYPERLINK(RUB_Found[[#This Row],[Homepage]])</f>
        <v>https://www.humboldt-foundation.de/web/about-us.html</v>
      </c>
      <c r="G209" t="s">
        <v>458</v>
      </c>
      <c r="H209" s="1" t="str">
        <f>HYPERLINK(RUB_Found[[#This Row],[Gefunden in]])</f>
        <v>https://www.ibpt.kit.edu/people_eb.php</v>
      </c>
      <c r="I209" s="3">
        <f>IF(COUNTIF(RUB_Truth[Name],RUB_Found[[#This Row],[Name]])=0,0,1)</f>
        <v>0</v>
      </c>
      <c r="J209" s="3">
        <v>0</v>
      </c>
      <c r="K209" t="s">
        <v>8368</v>
      </c>
    </row>
    <row r="210" spans="1:11" x14ac:dyDescent="0.25">
      <c r="A210" t="s">
        <v>2</v>
      </c>
      <c r="B210" t="s">
        <v>461</v>
      </c>
      <c r="C210" t="s">
        <v>2</v>
      </c>
      <c r="D210" t="s">
        <v>11</v>
      </c>
      <c r="E210" t="s">
        <v>8170</v>
      </c>
      <c r="F210" s="1" t="str">
        <f>HYPERLINK(RUB_Found[[#This Row],[Homepage]])</f>
        <v>http://www.humboldt-foundation.de/</v>
      </c>
      <c r="G210" t="s">
        <v>108</v>
      </c>
      <c r="H210" s="1" t="str">
        <f>HYPERLINK(RUB_Found[[#This Row],[Gefunden in]])</f>
        <v>https://homepage.rub.de/defeasible-reasoning/</v>
      </c>
      <c r="I210" s="3">
        <f>IF(COUNTIF(RUB_Truth[Name],RUB_Found[[#This Row],[Name]])=0,0,1)</f>
        <v>0</v>
      </c>
      <c r="J210" s="3">
        <v>0</v>
      </c>
      <c r="K210" t="s">
        <v>8368</v>
      </c>
    </row>
    <row r="211" spans="1:11" x14ac:dyDescent="0.25">
      <c r="A211" t="s">
        <v>2</v>
      </c>
      <c r="B211" t="s">
        <v>462</v>
      </c>
      <c r="C211" t="s">
        <v>2</v>
      </c>
      <c r="D211" t="s">
        <v>11</v>
      </c>
      <c r="E211" t="s">
        <v>2</v>
      </c>
      <c r="F211" s="1" t="str">
        <f>HYPERLINK(RUB_Found[[#This Row],[Homepage]])</f>
        <v/>
      </c>
      <c r="G211" t="s">
        <v>440</v>
      </c>
      <c r="H211" s="1" t="str">
        <f>HYPERLINK(RUB_Found[[#This Row],[Gefunden in]])</f>
        <v>https://www.tp1.ruhr-uni-bochum.de/mitarbeiter</v>
      </c>
      <c r="I211" s="3">
        <f>IF(COUNTIF(RUB_Truth[Name],RUB_Found[[#This Row],[Name]])=0,0,1)</f>
        <v>0</v>
      </c>
      <c r="J211" s="3">
        <v>1</v>
      </c>
    </row>
    <row r="212" spans="1:11" x14ac:dyDescent="0.25">
      <c r="A212" t="s">
        <v>2</v>
      </c>
      <c r="B212" t="s">
        <v>463</v>
      </c>
      <c r="C212" t="s">
        <v>464</v>
      </c>
      <c r="D212" t="s">
        <v>11</v>
      </c>
      <c r="E212" t="s">
        <v>2</v>
      </c>
      <c r="F212" s="1" t="str">
        <f>HYPERLINK(RUB_Found[[#This Row],[Homepage]])</f>
        <v/>
      </c>
      <c r="G212" t="s">
        <v>42</v>
      </c>
      <c r="H212" s="1" t="str">
        <f>HYPERLINK(RUB_Found[[#This Row],[Gefunden in]])</f>
        <v>http://pse-tools.rub.de/sites/pse/team.php</v>
      </c>
      <c r="I212" s="3">
        <f>IF(COUNTIF(RUB_Truth[Name],RUB_Found[[#This Row],[Name]])=0,0,1)</f>
        <v>0</v>
      </c>
      <c r="J212" s="3">
        <v>1</v>
      </c>
    </row>
    <row r="213" spans="1:11" x14ac:dyDescent="0.25">
      <c r="A213" t="s">
        <v>2</v>
      </c>
      <c r="B213" t="s">
        <v>465</v>
      </c>
      <c r="C213" t="s">
        <v>2</v>
      </c>
      <c r="D213" t="s">
        <v>3</v>
      </c>
      <c r="E213" t="s">
        <v>2</v>
      </c>
      <c r="F213" s="1" t="str">
        <f>HYPERLINK(RUB_Found[[#This Row],[Homepage]])</f>
        <v/>
      </c>
      <c r="G213" t="s">
        <v>24</v>
      </c>
      <c r="H213" s="1" t="str">
        <f>HYPERLINK(RUB_Found[[#This Row],[Gefunden in]])</f>
        <v>https://www.apf.ruhr-uni-bochum.de/en/teaching/completed-theses/</v>
      </c>
      <c r="I213" s="3">
        <f>IF(COUNTIF(RUB_Truth[Name],RUB_Found[[#This Row],[Name]])=0,0,1)</f>
        <v>0</v>
      </c>
      <c r="J213" s="3">
        <v>1</v>
      </c>
    </row>
    <row r="214" spans="1:11" x14ac:dyDescent="0.25">
      <c r="A214" t="s">
        <v>2</v>
      </c>
      <c r="B214" t="s">
        <v>466</v>
      </c>
      <c r="C214" t="s">
        <v>2</v>
      </c>
      <c r="D214" t="s">
        <v>11</v>
      </c>
      <c r="E214" t="s">
        <v>467</v>
      </c>
      <c r="F214" s="1" t="str">
        <f>HYPERLINK(RUB_Found[[#This Row],[Homepage]])</f>
        <v>https://jewseast.ceres.rub.de/en/people/alexandra-cuffel/</v>
      </c>
      <c r="G214" t="s">
        <v>468</v>
      </c>
      <c r="H214" s="1" t="str">
        <f>HYPERLINK(RUB_Found[[#This Row],[Gefunden in]])</f>
        <v>https://jewseast.ceres.rub.de/en/people/</v>
      </c>
      <c r="I214" s="3">
        <f>IF(COUNTIF(RUB_Truth[Name],RUB_Found[[#This Row],[Name]])=0,0,1)</f>
        <v>1</v>
      </c>
      <c r="J214" s="3">
        <v>1</v>
      </c>
    </row>
    <row r="215" spans="1:11" x14ac:dyDescent="0.25">
      <c r="A215" t="s">
        <v>2</v>
      </c>
      <c r="B215" t="s">
        <v>469</v>
      </c>
      <c r="C215" t="s">
        <v>2</v>
      </c>
      <c r="D215" t="s">
        <v>11</v>
      </c>
      <c r="E215" t="s">
        <v>2</v>
      </c>
      <c r="F215" s="1" t="str">
        <f>HYPERLINK(RUB_Found[[#This Row],[Homepage]])</f>
        <v/>
      </c>
      <c r="G215" t="s">
        <v>470</v>
      </c>
      <c r="H215" s="1" t="str">
        <f>HYPERLINK(RUB_Found[[#This Row],[Gefunden in]])</f>
        <v>https://linguistics.rub.de/rem/people/migrako.html</v>
      </c>
      <c r="I215" s="3">
        <f>IF(COUNTIF(RUB_Truth[Name],RUB_Found[[#This Row],[Name]])=0,0,1)</f>
        <v>0</v>
      </c>
      <c r="J215" s="3">
        <v>1</v>
      </c>
    </row>
    <row r="216" spans="1:11" x14ac:dyDescent="0.25">
      <c r="A216" t="s">
        <v>2</v>
      </c>
      <c r="B216" t="s">
        <v>471</v>
      </c>
      <c r="C216" t="s">
        <v>2</v>
      </c>
      <c r="D216" t="s">
        <v>11</v>
      </c>
      <c r="E216" t="s">
        <v>2</v>
      </c>
      <c r="F216" s="1" t="str">
        <f>HYPERLINK(RUB_Found[[#This Row],[Homepage]])</f>
        <v/>
      </c>
      <c r="G216" t="s">
        <v>58</v>
      </c>
      <c r="H216" s="1" t="str">
        <f>HYPERLINK(RUB_Found[[#This Row],[Gefunden in]])</f>
        <v>https://www.ruhr-uni-bochum.de/mrg/memory/people/index.html.de</v>
      </c>
      <c r="I216" s="3">
        <f>IF(COUNTIF(RUB_Truth[Name],RUB_Found[[#This Row],[Name]])=0,0,1)</f>
        <v>0</v>
      </c>
      <c r="J216" s="3">
        <v>1</v>
      </c>
    </row>
    <row r="217" spans="1:11" x14ac:dyDescent="0.25">
      <c r="A217" t="s">
        <v>2</v>
      </c>
      <c r="B217" t="s">
        <v>472</v>
      </c>
      <c r="C217" t="s">
        <v>2</v>
      </c>
      <c r="D217" t="s">
        <v>11</v>
      </c>
      <c r="E217" t="s">
        <v>2</v>
      </c>
      <c r="F217" s="1" t="str">
        <f>HYPERLINK(RUB_Found[[#This Row],[Homepage]])</f>
        <v/>
      </c>
      <c r="G217" t="s">
        <v>473</v>
      </c>
      <c r="H217" s="1" t="str">
        <f>HYPERLINK(RUB_Found[[#This Row],[Gefunden in]])</f>
        <v>https://www.ruhr-uni-bochum.de/orient/forschung/araberjuden/personen.html.de</v>
      </c>
      <c r="I217" s="3">
        <f>IF(COUNTIF(RUB_Truth[Name],RUB_Found[[#This Row],[Name]])=0,0,1)</f>
        <v>0</v>
      </c>
      <c r="J217" s="3">
        <v>1</v>
      </c>
    </row>
    <row r="218" spans="1:11" x14ac:dyDescent="0.25">
      <c r="A218" t="s">
        <v>474</v>
      </c>
      <c r="B218" t="s">
        <v>475</v>
      </c>
      <c r="C218" t="s">
        <v>2</v>
      </c>
      <c r="D218" t="s">
        <v>11</v>
      </c>
      <c r="E218" t="s">
        <v>8171</v>
      </c>
      <c r="F218" s="1" t="str">
        <f>HYPERLINK(RUB_Found[[#This Row],[Homepage]])</f>
        <v>https://www.ruhr-uni-bochum.de/gna/goersmeyer.html</v>
      </c>
      <c r="G218" t="s">
        <v>476</v>
      </c>
      <c r="H218" s="1" t="str">
        <f>HYPERLINK(RUB_Found[[#This Row],[Gefunden in]])</f>
        <v>https://www.ruhr-uni-bochum.de/gna/mitarbeiter.html</v>
      </c>
      <c r="I218" s="3">
        <f>IF(COUNTIF(RUB_Truth[Name],RUB_Found[[#This Row],[Name]])=0,0,1)</f>
        <v>0</v>
      </c>
      <c r="J218" s="3"/>
    </row>
    <row r="219" spans="1:11" x14ac:dyDescent="0.25">
      <c r="A219" t="s">
        <v>294</v>
      </c>
      <c r="B219" t="s">
        <v>477</v>
      </c>
      <c r="C219" t="s">
        <v>478</v>
      </c>
      <c r="D219" t="s">
        <v>3</v>
      </c>
      <c r="E219" t="s">
        <v>479</v>
      </c>
      <c r="F219" s="1" t="str">
        <f>HYPERLINK(RUB_Found[[#This Row],[Homepage]])</f>
        <v>https://eap.geographie.rub.de/mitarbeiter/alexandra_ostendorf_00339.html.de</v>
      </c>
      <c r="G219" t="s">
        <v>5</v>
      </c>
      <c r="H219" s="1" t="str">
        <f>HYPERLINK(RUB_Found[[#This Row],[Gefunden in]])</f>
        <v>https://eap.geographie.rub.de/mitarbeiter/index.html.de</v>
      </c>
      <c r="I219" s="3">
        <f>IF(COUNTIF(RUB_Truth[Name],RUB_Found[[#This Row],[Name]])=0,0,1)</f>
        <v>0</v>
      </c>
      <c r="J219" s="3">
        <v>1</v>
      </c>
    </row>
    <row r="220" spans="1:11" x14ac:dyDescent="0.25">
      <c r="A220" t="s">
        <v>2</v>
      </c>
      <c r="B220" t="s">
        <v>480</v>
      </c>
      <c r="C220" t="s">
        <v>2</v>
      </c>
      <c r="D220" t="s">
        <v>11</v>
      </c>
      <c r="E220" t="s">
        <v>2</v>
      </c>
      <c r="F220" s="1" t="str">
        <f>HYPERLINK(RUB_Found[[#This Row],[Homepage]])</f>
        <v/>
      </c>
      <c r="G220" t="s">
        <v>481</v>
      </c>
      <c r="H220" s="1" t="str">
        <f>HYPERLINK(RUB_Found[[#This Row],[Gefunden in]])</f>
        <v>https://linguistics.rub.de/rem/people/cbn.html</v>
      </c>
      <c r="I220" s="3">
        <f>IF(COUNTIF(RUB_Truth[Name],RUB_Found[[#This Row],[Name]])=0,0,1)</f>
        <v>0</v>
      </c>
      <c r="J220" s="3">
        <v>1</v>
      </c>
    </row>
    <row r="221" spans="1:11" x14ac:dyDescent="0.25">
      <c r="A221" t="s">
        <v>2</v>
      </c>
      <c r="B221" t="s">
        <v>482</v>
      </c>
      <c r="C221" t="s">
        <v>2</v>
      </c>
      <c r="D221" t="s">
        <v>3</v>
      </c>
      <c r="E221" t="s">
        <v>483</v>
      </c>
      <c r="F221" s="1" t="str">
        <f>HYPERLINK(RUB_Found[[#This Row],[Homepage]])</f>
        <v>https://eap.geographie.rub.de/mitarbeiter/alexandra_schulz_00353.html.de</v>
      </c>
      <c r="G221" t="s">
        <v>5</v>
      </c>
      <c r="H221" s="1" t="str">
        <f>HYPERLINK(RUB_Found[[#This Row],[Gefunden in]])</f>
        <v>https://eap.geographie.rub.de/mitarbeiter/index.html.de</v>
      </c>
      <c r="I221" s="3">
        <f>IF(COUNTIF(RUB_Truth[Name],RUB_Found[[#This Row],[Name]])=0,0,1)</f>
        <v>0</v>
      </c>
      <c r="J221" s="3">
        <v>1</v>
      </c>
    </row>
    <row r="222" spans="1:11" x14ac:dyDescent="0.25">
      <c r="A222" t="s">
        <v>36</v>
      </c>
      <c r="B222" t="s">
        <v>484</v>
      </c>
      <c r="C222" t="s">
        <v>485</v>
      </c>
      <c r="D222" t="s">
        <v>11</v>
      </c>
      <c r="E222" t="s">
        <v>2</v>
      </c>
      <c r="F222" s="1" t="str">
        <f>HYPERLINK(RUB_Found[[#This Row],[Homepage]])</f>
        <v/>
      </c>
      <c r="G222" t="s">
        <v>486</v>
      </c>
      <c r="H222" s="1" t="str">
        <f>HYPERLINK(RUB_Found[[#This Row],[Gefunden in]])</f>
        <v>https://www.apag.ruhr-uni-bochum.de/apag/team.html.de</v>
      </c>
      <c r="I222" s="3">
        <f>IF(COUNTIF(RUB_Truth[Name],RUB_Found[[#This Row],[Name]])=0,0,1)</f>
        <v>0</v>
      </c>
      <c r="J222" s="3">
        <v>1</v>
      </c>
    </row>
    <row r="223" spans="1:11" x14ac:dyDescent="0.25">
      <c r="A223" t="s">
        <v>0</v>
      </c>
      <c r="B223" t="s">
        <v>487</v>
      </c>
      <c r="C223" t="s">
        <v>488</v>
      </c>
      <c r="D223" t="s">
        <v>11</v>
      </c>
      <c r="E223" t="s">
        <v>8172</v>
      </c>
      <c r="F223" s="1" t="str">
        <f>HYPERLINK(RUB_Found[[#This Row],[Homepage]])</f>
        <v>http://www.idg.rub.de/personen/tcherkasski.html.de</v>
      </c>
      <c r="G223" t="s">
        <v>489</v>
      </c>
      <c r="H223" s="1" t="str">
        <f>HYPERLINK(RUB_Found[[#This Row],[Gefunden in]])</f>
        <v>http://www.idg.rub.de/personen/index.html.de</v>
      </c>
      <c r="I223" s="3">
        <f>IF(COUNTIF(RUB_Truth[Name],RUB_Found[[#This Row],[Name]])=0,0,1)</f>
        <v>0</v>
      </c>
      <c r="J223" s="3">
        <v>1</v>
      </c>
    </row>
    <row r="224" spans="1:11" x14ac:dyDescent="0.25">
      <c r="A224" t="s">
        <v>2</v>
      </c>
      <c r="B224" t="s">
        <v>490</v>
      </c>
      <c r="C224" t="s">
        <v>2</v>
      </c>
      <c r="D224" t="s">
        <v>11</v>
      </c>
      <c r="E224" t="s">
        <v>491</v>
      </c>
      <c r="F224" s="1" t="str">
        <f>HYPERLINK(RUB_Found[[#This Row],[Homepage]])</f>
        <v>mailto:Alexandra.Wassermann@ruhr-uni-bochum.de</v>
      </c>
      <c r="G224" t="s">
        <v>492</v>
      </c>
      <c r="H224" s="1" t="str">
        <f>HYPERLINK(RUB_Found[[#This Row],[Gefunden in]])</f>
        <v>https://einrichtungen.ruhr-uni-bochum.de/de/mitglieder-der-gleichstellungskommission</v>
      </c>
      <c r="I224" s="3">
        <f>IF(COUNTIF(RUB_Truth[Name],RUB_Found[[#This Row],[Name]])=0,0,1)</f>
        <v>0</v>
      </c>
      <c r="J224" s="3">
        <v>1</v>
      </c>
    </row>
    <row r="225" spans="1:11" x14ac:dyDescent="0.25">
      <c r="A225" t="s">
        <v>493</v>
      </c>
      <c r="B225" t="s">
        <v>494</v>
      </c>
      <c r="C225" t="s">
        <v>2</v>
      </c>
      <c r="D225" t="s">
        <v>11</v>
      </c>
      <c r="E225" t="s">
        <v>8173</v>
      </c>
      <c r="F225" s="1" t="str">
        <f>HYPERLINK(RUB_Found[[#This Row],[Homepage]])</f>
        <v>http://www.ruhr-uni-bochum.de/gna/weinschenker.html</v>
      </c>
      <c r="G225" t="s">
        <v>476</v>
      </c>
      <c r="H225" s="1" t="str">
        <f>HYPERLINK(RUB_Found[[#This Row],[Gefunden in]])</f>
        <v>https://www.ruhr-uni-bochum.de/gna/mitarbeiter.html</v>
      </c>
      <c r="I225" s="3">
        <f>IF(COUNTIF(RUB_Truth[Name],RUB_Found[[#This Row],[Name]])=0,0,1)</f>
        <v>0</v>
      </c>
      <c r="J225" s="3">
        <v>1</v>
      </c>
    </row>
    <row r="226" spans="1:11" x14ac:dyDescent="0.25">
      <c r="A226" t="s">
        <v>2</v>
      </c>
      <c r="B226" t="s">
        <v>495</v>
      </c>
      <c r="C226" t="s">
        <v>496</v>
      </c>
      <c r="D226" t="s">
        <v>11</v>
      </c>
      <c r="E226" t="s">
        <v>497</v>
      </c>
      <c r="F226" s="1" t="str">
        <f>HYPERLINK(RUB_Found[[#This Row],[Homepage]])</f>
        <v>https://www.mbt.ruhr-uni-bochum.de/mbt/mitarbeiter/wessely.html.en</v>
      </c>
      <c r="G226" t="s">
        <v>498</v>
      </c>
      <c r="H226" s="1" t="str">
        <f>HYPERLINK(RUB_Found[[#This Row],[Gefunden in]])</f>
        <v>https://www.mbt.ruhr-uni-bochum.de/mbt/mitarbeiter/index.html.en</v>
      </c>
      <c r="I226" s="3">
        <f>IF(COUNTIF(RUB_Truth[Name],RUB_Found[[#This Row],[Name]])=0,0,1)</f>
        <v>0</v>
      </c>
      <c r="J226" s="3">
        <v>1</v>
      </c>
    </row>
    <row r="227" spans="1:11" x14ac:dyDescent="0.25">
      <c r="A227" t="s">
        <v>2</v>
      </c>
      <c r="B227" t="s">
        <v>499</v>
      </c>
      <c r="C227" t="s">
        <v>2</v>
      </c>
      <c r="D227" t="s">
        <v>11</v>
      </c>
      <c r="E227" t="s">
        <v>2</v>
      </c>
      <c r="F227" s="1" t="str">
        <f>HYPERLINK(RUB_Found[[#This Row],[Homepage]])</f>
        <v/>
      </c>
      <c r="G227" t="s">
        <v>500</v>
      </c>
      <c r="H227" s="1" t="str">
        <f>HYPERLINK(RUB_Found[[#This Row],[Gefunden in]])</f>
        <v>https://linguistics.rub.de/~dipper/team.html</v>
      </c>
      <c r="I227" s="3">
        <f>IF(COUNTIF(RUB_Truth[Name],RUB_Found[[#This Row],[Name]])=0,0,1)</f>
        <v>0</v>
      </c>
      <c r="J227" s="3">
        <v>1</v>
      </c>
    </row>
    <row r="228" spans="1:11" x14ac:dyDescent="0.25">
      <c r="A228" t="s">
        <v>2</v>
      </c>
      <c r="B228" t="s">
        <v>501</v>
      </c>
      <c r="C228" t="s">
        <v>2</v>
      </c>
      <c r="D228" t="s">
        <v>11</v>
      </c>
      <c r="E228" t="s">
        <v>2</v>
      </c>
      <c r="F228" s="1" t="str">
        <f>HYPERLINK(RUB_Found[[#This Row],[Homepage]])</f>
        <v/>
      </c>
      <c r="G228" t="s">
        <v>281</v>
      </c>
      <c r="H228" s="1" t="str">
        <f>HYPERLINK(RUB_Found[[#This Row],[Gefunden in]])</f>
        <v>https://einrichtungen.ruhr-uni-bochum.de/de/mitglieder-der-kommission-fuer-forschung-und-wissenstransfer</v>
      </c>
      <c r="I228" s="3">
        <f>IF(COUNTIF(RUB_Truth[Name],RUB_Found[[#This Row],[Name]])=0,0,1)</f>
        <v>0</v>
      </c>
      <c r="J228" s="3">
        <v>1</v>
      </c>
    </row>
    <row r="229" spans="1:11" x14ac:dyDescent="0.25">
      <c r="A229" t="s">
        <v>0</v>
      </c>
      <c r="B229" t="s">
        <v>502</v>
      </c>
      <c r="C229" t="s">
        <v>2</v>
      </c>
      <c r="D229" t="s">
        <v>11</v>
      </c>
      <c r="E229" t="s">
        <v>503</v>
      </c>
      <c r="F229" s="1" t="str">
        <f>HYPERLINK(RUB_Found[[#This Row],[Homepage]])</f>
        <v>https://philpeople.org/profiles/alexandra-zinck</v>
      </c>
      <c r="G229" t="s">
        <v>375</v>
      </c>
      <c r="H229" s="1" t="str">
        <f>HYPERLINK(RUB_Found[[#This Row],[Gefunden in]])</f>
        <v>https://www.pe.ruhr-uni-bochum.de/philosophie/ii/newen/mitarbeiter.html.de</v>
      </c>
      <c r="I229" s="3">
        <f>IF(COUNTIF(RUB_Truth[Name],RUB_Found[[#This Row],[Name]])=0,0,1)</f>
        <v>0</v>
      </c>
      <c r="J229" s="3">
        <v>1</v>
      </c>
    </row>
    <row r="230" spans="1:11" x14ac:dyDescent="0.25">
      <c r="A230" t="s">
        <v>2</v>
      </c>
      <c r="B230" t="s">
        <v>504</v>
      </c>
      <c r="C230" t="s">
        <v>2</v>
      </c>
      <c r="D230" t="s">
        <v>11</v>
      </c>
      <c r="E230" t="s">
        <v>2</v>
      </c>
      <c r="F230" s="1" t="str">
        <f>HYPERLINK(RUB_Found[[#This Row],[Homepage]])</f>
        <v/>
      </c>
      <c r="G230" t="s">
        <v>505</v>
      </c>
      <c r="H230" s="1" t="str">
        <f>HYPERLINK(RUB_Found[[#This Row],[Gefunden in]])</f>
        <v>https://dev.sowi.ruhr-uni-bochum.de/lsip/lehrstuhl/team.html.de</v>
      </c>
      <c r="I230" s="3">
        <f>IF(COUNTIF(RUB_Truth[Name],RUB_Found[[#This Row],[Name]])=0,0,1)</f>
        <v>0</v>
      </c>
      <c r="J230" s="3">
        <v>1</v>
      </c>
    </row>
    <row r="231" spans="1:11" x14ac:dyDescent="0.25">
      <c r="A231" t="s">
        <v>2</v>
      </c>
      <c r="B231" t="s">
        <v>506</v>
      </c>
      <c r="C231" t="s">
        <v>2</v>
      </c>
      <c r="D231" t="s">
        <v>11</v>
      </c>
      <c r="E231" t="s">
        <v>2</v>
      </c>
      <c r="F231" s="1" t="str">
        <f>HYPERLINK(RUB_Found[[#This Row],[Homepage]])</f>
        <v/>
      </c>
      <c r="G231" t="s">
        <v>507</v>
      </c>
      <c r="H231" s="1" t="str">
        <f>HYPERLINK(RUB_Found[[#This Row],[Gefunden in]])</f>
        <v>https://www.apf.ruhr-uni-bochum.de/en/team/</v>
      </c>
      <c r="I231" s="3">
        <f>IF(COUNTIF(RUB_Truth[Name],RUB_Found[[#This Row],[Name]])=0,0,1)</f>
        <v>0</v>
      </c>
      <c r="J231" s="3">
        <v>1</v>
      </c>
    </row>
    <row r="232" spans="1:11" x14ac:dyDescent="0.25">
      <c r="A232" t="s">
        <v>0</v>
      </c>
      <c r="B232" t="s">
        <v>508</v>
      </c>
      <c r="C232" t="s">
        <v>509</v>
      </c>
      <c r="D232" t="s">
        <v>11</v>
      </c>
      <c r="E232" t="s">
        <v>2</v>
      </c>
      <c r="F232" s="1" t="str">
        <f>HYPERLINK(RUB_Found[[#This Row],[Homepage]])</f>
        <v/>
      </c>
      <c r="G232" t="s">
        <v>183</v>
      </c>
      <c r="H232" s="1" t="str">
        <f>HYPERLINK(RUB_Found[[#This Row],[Gefunden in]])</f>
        <v>https://cfr-psy.ruhr-uni-bochum.de/en/mitarbeitende/</v>
      </c>
      <c r="I232" s="3">
        <f>IF(COUNTIF(RUB_Truth[Name],RUB_Found[[#This Row],[Name]])=0,0,1)</f>
        <v>0</v>
      </c>
      <c r="J232" s="3">
        <v>1</v>
      </c>
    </row>
    <row r="233" spans="1:11" x14ac:dyDescent="0.25">
      <c r="A233" t="s">
        <v>191</v>
      </c>
      <c r="B233" t="s">
        <v>510</v>
      </c>
      <c r="C233" t="s">
        <v>511</v>
      </c>
      <c r="D233" t="s">
        <v>11</v>
      </c>
      <c r="E233" t="s">
        <v>8174</v>
      </c>
      <c r="F233" s="1" t="str">
        <f>HYPERLINK(RUB_Found[[#This Row],[Homepage]])</f>
        <v xml:space="preserve">mailto:alexandru.nelus@rub.de </v>
      </c>
      <c r="G233" t="s">
        <v>194</v>
      </c>
      <c r="H233" s="1" t="str">
        <f>HYPERLINK(RUB_Found[[#This Row],[Gefunden in]])</f>
        <v>https://www.ruhr-uni-bochum.de/ika/mitarbeiter/mitarbeiter.htm</v>
      </c>
      <c r="I233" s="3">
        <f>IF(COUNTIF(RUB_Truth[Name],RUB_Found[[#This Row],[Name]])=0,0,1)</f>
        <v>0</v>
      </c>
      <c r="J233" s="3">
        <v>1</v>
      </c>
    </row>
    <row r="234" spans="1:11" x14ac:dyDescent="0.25">
      <c r="A234" t="s">
        <v>0</v>
      </c>
      <c r="B234" t="s">
        <v>512</v>
      </c>
      <c r="C234" t="s">
        <v>2</v>
      </c>
      <c r="D234" t="s">
        <v>11</v>
      </c>
      <c r="E234" t="s">
        <v>2</v>
      </c>
      <c r="F234" s="1" t="str">
        <f>HYPERLINK(RUB_Found[[#This Row],[Homepage]])</f>
        <v/>
      </c>
      <c r="G234" t="s">
        <v>242</v>
      </c>
      <c r="H234" s="1" t="str">
        <f>HYPERLINK(RUB_Found[[#This Row],[Gefunden in]])</f>
        <v>https://smd.rub.de/team/</v>
      </c>
      <c r="I234" s="3">
        <f>IF(COUNTIF(RUB_Truth[Name],RUB_Found[[#This Row],[Name]])=0,0,1)</f>
        <v>0</v>
      </c>
      <c r="J234" s="3">
        <v>1</v>
      </c>
    </row>
    <row r="235" spans="1:11" x14ac:dyDescent="0.25">
      <c r="A235" t="s">
        <v>513</v>
      </c>
      <c r="B235" t="s">
        <v>514</v>
      </c>
      <c r="C235" t="s">
        <v>2</v>
      </c>
      <c r="D235" t="s">
        <v>11</v>
      </c>
      <c r="E235" t="s">
        <v>2</v>
      </c>
      <c r="F235" s="1" t="str">
        <f>HYPERLINK(RUB_Found[[#This Row],[Homepage]])</f>
        <v/>
      </c>
      <c r="G235" t="s">
        <v>515</v>
      </c>
      <c r="H235" s="1" t="str">
        <f>HYPERLINK(RUB_Found[[#This Row],[Gefunden in]])</f>
        <v>http://dev.uk.rub.de/aktuell/kkh/meldung00362.html.de</v>
      </c>
      <c r="I235" s="3">
        <f>IF(COUNTIF(RUB_Truth[Name],RUB_Found[[#This Row],[Name]])=0,0,1)</f>
        <v>0</v>
      </c>
      <c r="J235" s="3">
        <v>1</v>
      </c>
    </row>
    <row r="236" spans="1:11" x14ac:dyDescent="0.25">
      <c r="A236" t="s">
        <v>2</v>
      </c>
      <c r="B236" t="s">
        <v>516</v>
      </c>
      <c r="C236" t="s">
        <v>2</v>
      </c>
      <c r="D236" t="s">
        <v>11</v>
      </c>
      <c r="E236" t="s">
        <v>8175</v>
      </c>
      <c r="F236" s="1" t="str">
        <f>HYPERLINK(RUB_Found[[#This Row],[Homepage]])</f>
        <v>http://www.ruhr-uni-bochum.de/oaw/slc/geschichte.html#ah</v>
      </c>
      <c r="G236" t="s">
        <v>517</v>
      </c>
      <c r="H236" s="1" t="str">
        <f>HYPERLINK(RUB_Found[[#This Row],[Gefunden in]])</f>
        <v>https://www.ruhr-uni-bochum.de/oaw/slc/geschichte.html</v>
      </c>
      <c r="I236" s="3">
        <f>IF(COUNTIF(RUB_Truth[Name],RUB_Found[[#This Row],[Name]])=0,0,1)</f>
        <v>0</v>
      </c>
      <c r="J236" s="3">
        <v>1</v>
      </c>
    </row>
    <row r="237" spans="1:11" x14ac:dyDescent="0.25">
      <c r="A237" t="s">
        <v>191</v>
      </c>
      <c r="B237" t="s">
        <v>518</v>
      </c>
      <c r="C237" t="s">
        <v>2</v>
      </c>
      <c r="D237" t="s">
        <v>11</v>
      </c>
      <c r="E237" t="s">
        <v>8176</v>
      </c>
      <c r="F237" s="1" t="str">
        <f>HYPERLINK(RUB_Found[[#This Row],[Homepage]])</f>
        <v>https://dev3.imp10.ruhr-uni-bochum.de/lps/profil/team/alfredhypki.html.de</v>
      </c>
      <c r="G237" t="s">
        <v>362</v>
      </c>
      <c r="H237" s="1" t="str">
        <f>HYPERLINK(RUB_Found[[#This Row],[Gefunden in]])</f>
        <v>https://dev3.imp10.ruhr-uni-bochum.de/lps/profil/team/index.html.de</v>
      </c>
      <c r="I237" s="3">
        <f>IF(COUNTIF(RUB_Truth[Name],RUB_Found[[#This Row],[Name]])=0,0,1)</f>
        <v>1</v>
      </c>
      <c r="J237" s="3">
        <v>1</v>
      </c>
    </row>
    <row r="238" spans="1:11" x14ac:dyDescent="0.25">
      <c r="A238" t="s">
        <v>519</v>
      </c>
      <c r="B238" t="s">
        <v>520</v>
      </c>
      <c r="C238" t="s">
        <v>2</v>
      </c>
      <c r="D238" t="s">
        <v>11</v>
      </c>
      <c r="E238" t="s">
        <v>521</v>
      </c>
      <c r="F238" s="1" t="str">
        <f>HYPERLINK(RUB_Found[[#This Row],[Homepage]])</f>
        <v>https://www.mdi.ruhr-uni-bochum.de/mdi/mitarbeiter/ludwig.html.de</v>
      </c>
      <c r="G238" t="s">
        <v>270</v>
      </c>
      <c r="H238" s="1" t="str">
        <f>HYPERLINK(RUB_Found[[#This Row],[Gefunden in]])</f>
        <v>https://www.mdi.ruhr-uni-bochum.de/mdi/mitarbeiter/index.html.de</v>
      </c>
      <c r="I238" s="3">
        <f>IF(COUNTIF(RUB_Truth[Name],RUB_Found[[#This Row],[Name]])=0,0,1)</f>
        <v>1</v>
      </c>
      <c r="J238" s="3">
        <v>1</v>
      </c>
    </row>
    <row r="239" spans="1:11" x14ac:dyDescent="0.25">
      <c r="A239" t="s">
        <v>2</v>
      </c>
      <c r="B239" t="s">
        <v>522</v>
      </c>
      <c r="C239" t="s">
        <v>2</v>
      </c>
      <c r="D239" t="s">
        <v>11</v>
      </c>
      <c r="E239" t="s">
        <v>2</v>
      </c>
      <c r="F239" s="1" t="str">
        <f>HYPERLINK(RUB_Found[[#This Row],[Homepage]])</f>
        <v/>
      </c>
      <c r="G239" t="s">
        <v>445</v>
      </c>
      <c r="H239" s="1" t="str">
        <f>HYPERLINK(RUB_Found[[#This Row],[Gefunden in]])</f>
        <v>https://movingreligion.ceres.rub.de/de/personen/</v>
      </c>
      <c r="I239" s="3">
        <f>IF(COUNTIF(RUB_Truth[Name],RUB_Found[[#This Row],[Name]])=0,0,1)</f>
        <v>0</v>
      </c>
      <c r="J239" s="3">
        <v>1</v>
      </c>
    </row>
    <row r="240" spans="1:11" x14ac:dyDescent="0.25">
      <c r="A240" t="s">
        <v>2</v>
      </c>
      <c r="B240" t="s">
        <v>523</v>
      </c>
      <c r="C240" t="s">
        <v>2</v>
      </c>
      <c r="D240" t="s">
        <v>11</v>
      </c>
      <c r="E240" t="s">
        <v>2</v>
      </c>
      <c r="F240" s="1" t="str">
        <f>HYPERLINK(RUB_Found[[#This Row],[Homepage]])</f>
        <v/>
      </c>
      <c r="G240" t="s">
        <v>524</v>
      </c>
      <c r="H240" s="1" t="str">
        <f>HYPERLINK(RUB_Found[[#This Row],[Gefunden in]])</f>
        <v>https://verfassungstheorie.rub.de/index.php/de/11-team</v>
      </c>
      <c r="I240" s="3">
        <f>IF(COUNTIF(RUB_Truth[Name],RUB_Found[[#This Row],[Name]])=0,0,1)</f>
        <v>0</v>
      </c>
      <c r="J240" s="3">
        <v>0</v>
      </c>
      <c r="K240" t="s">
        <v>8368</v>
      </c>
    </row>
    <row r="241" spans="1:11" x14ac:dyDescent="0.25">
      <c r="A241" t="s">
        <v>0</v>
      </c>
      <c r="B241" t="s">
        <v>525</v>
      </c>
      <c r="C241" t="s">
        <v>2</v>
      </c>
      <c r="D241" t="s">
        <v>11</v>
      </c>
      <c r="E241" t="s">
        <v>2</v>
      </c>
      <c r="F241" s="1" t="str">
        <f>HYPERLINK(RUB_Found[[#This Row],[Homepage]])</f>
        <v/>
      </c>
      <c r="G241" t="s">
        <v>440</v>
      </c>
      <c r="H241" s="1" t="str">
        <f>HYPERLINK(RUB_Found[[#This Row],[Gefunden in]])</f>
        <v>https://www.tp1.ruhr-uni-bochum.de/mitarbeiter</v>
      </c>
      <c r="I241" s="3">
        <f>IF(COUNTIF(RUB_Truth[Name],RUB_Found[[#This Row],[Name]])=0,0,1)</f>
        <v>1</v>
      </c>
      <c r="J241" s="3">
        <v>1</v>
      </c>
    </row>
    <row r="242" spans="1:11" x14ac:dyDescent="0.25">
      <c r="A242" t="s">
        <v>0</v>
      </c>
      <c r="B242" t="s">
        <v>526</v>
      </c>
      <c r="C242" t="s">
        <v>2</v>
      </c>
      <c r="D242" t="s">
        <v>11</v>
      </c>
      <c r="E242" t="s">
        <v>2</v>
      </c>
      <c r="F242" s="1" t="str">
        <f>HYPERLINK(RUB_Found[[#This Row],[Homepage]])</f>
        <v/>
      </c>
      <c r="G242" t="s">
        <v>527</v>
      </c>
      <c r="H242" s="1" t="str">
        <f>HYPERLINK(RUB_Found[[#This Row],[Gefunden in]])</f>
        <v>https://www.pe.ruhr-uni-bochum.de/philosophie/ii/bewusstsein/team.html.de</v>
      </c>
      <c r="I242" s="3">
        <f>IF(COUNTIF(RUB_Truth[Name],RUB_Found[[#This Row],[Name]])=0,0,1)</f>
        <v>0</v>
      </c>
      <c r="J242" s="3">
        <v>1</v>
      </c>
    </row>
    <row r="243" spans="1:11" x14ac:dyDescent="0.25">
      <c r="A243" t="s">
        <v>2</v>
      </c>
      <c r="B243" t="s">
        <v>528</v>
      </c>
      <c r="C243" t="s">
        <v>2</v>
      </c>
      <c r="D243" t="s">
        <v>11</v>
      </c>
      <c r="E243" t="s">
        <v>529</v>
      </c>
      <c r="F243" s="1" t="str">
        <f>HYPERLINK(RUB_Found[[#This Row],[Homepage]])</f>
        <v>https://www.krupp-stiftung.de/</v>
      </c>
      <c r="G243" t="s">
        <v>530</v>
      </c>
      <c r="H243" s="1" t="str">
        <f>HYPERLINK(RUB_Found[[#This Row],[Gefunden in]])</f>
        <v>https://www.pse.rub.de/forschung/wisual_tagung2022/team-und-kontakt-2/</v>
      </c>
      <c r="I243" s="3">
        <f>IF(COUNTIF(RUB_Truth[Name],RUB_Found[[#This Row],[Name]])=0,0,1)</f>
        <v>0</v>
      </c>
      <c r="J243" s="3">
        <v>1</v>
      </c>
    </row>
    <row r="244" spans="1:11" x14ac:dyDescent="0.25">
      <c r="A244" t="s">
        <v>2</v>
      </c>
      <c r="B244" t="s">
        <v>531</v>
      </c>
      <c r="C244" t="s">
        <v>2</v>
      </c>
      <c r="D244" t="s">
        <v>11</v>
      </c>
      <c r="E244" t="s">
        <v>8177</v>
      </c>
      <c r="F244" s="1" t="str">
        <f>HYPERLINK(RUB_Found[[#This Row],[Homepage]])</f>
        <v>https://www.aks.ruhr-uni-bochum.de/ueber-uns/index.html</v>
      </c>
      <c r="G244" t="s">
        <v>532</v>
      </c>
      <c r="H244" s="1" t="str">
        <f>HYPERLINK(RUB_Found[[#This Row],[Gefunden in]])</f>
        <v>https://www.aks.ruhr-uni-bochum.de/ueber-uns/team.html.de</v>
      </c>
      <c r="I244" s="3">
        <f>IF(COUNTIF(RUB_Truth[Name],RUB_Found[[#This Row],[Name]])=0,0,1)</f>
        <v>0</v>
      </c>
      <c r="J244" s="3">
        <v>0</v>
      </c>
      <c r="K244" t="s">
        <v>8395</v>
      </c>
    </row>
    <row r="245" spans="1:11" x14ac:dyDescent="0.25">
      <c r="A245" t="s">
        <v>2</v>
      </c>
      <c r="B245" t="s">
        <v>533</v>
      </c>
      <c r="C245" t="s">
        <v>2</v>
      </c>
      <c r="D245" t="s">
        <v>11</v>
      </c>
      <c r="E245" t="s">
        <v>8178</v>
      </c>
      <c r="F245" s="1" t="str">
        <f>HYPERLINK(RUB_Found[[#This Row],[Homepage]])</f>
        <v>mailto:mdalgora@hotmail.com</v>
      </c>
      <c r="G245" t="s">
        <v>534</v>
      </c>
      <c r="H245" s="1" t="str">
        <f>HYPERLINK(RUB_Found[[#This Row],[Gefunden in]])</f>
        <v>http://www.sihmed.rub.de/members/index.html.en</v>
      </c>
      <c r="I245" s="3">
        <f>IF(COUNTIF(RUB_Truth[Name],RUB_Found[[#This Row],[Name]])=0,0,1)</f>
        <v>0</v>
      </c>
      <c r="J245" s="3">
        <v>1</v>
      </c>
    </row>
    <row r="246" spans="1:11" x14ac:dyDescent="0.25">
      <c r="A246" t="s">
        <v>0</v>
      </c>
      <c r="B246" t="s">
        <v>535</v>
      </c>
      <c r="C246" t="s">
        <v>2</v>
      </c>
      <c r="D246" t="s">
        <v>11</v>
      </c>
      <c r="E246" t="s">
        <v>536</v>
      </c>
      <c r="F246" s="1" t="str">
        <f>HYPERLINK(RUB_Found[[#This Row],[Homepage]])</f>
        <v>https://informatik.rub.de/abbasi</v>
      </c>
      <c r="G246" t="s">
        <v>537</v>
      </c>
      <c r="H246" s="1" t="str">
        <f>HYPERLINK(RUB_Found[[#This Row],[Gefunden in]])</f>
        <v>https://informatik.rub.de/syssec/personen/</v>
      </c>
      <c r="I246" s="3">
        <f>IF(COUNTIF(RUB_Truth[Name],RUB_Found[[#This Row],[Name]])=0,0,1)</f>
        <v>0</v>
      </c>
      <c r="J246" s="3">
        <v>1</v>
      </c>
    </row>
    <row r="247" spans="1:11" x14ac:dyDescent="0.25">
      <c r="A247" t="s">
        <v>2</v>
      </c>
      <c r="B247" t="s">
        <v>538</v>
      </c>
      <c r="C247" t="s">
        <v>2</v>
      </c>
      <c r="D247" t="s">
        <v>11</v>
      </c>
      <c r="E247" t="s">
        <v>2</v>
      </c>
      <c r="F247" s="1" t="str">
        <f>HYPERLINK(RUB_Found[[#This Row],[Homepage]])</f>
        <v/>
      </c>
      <c r="G247" t="s">
        <v>26</v>
      </c>
      <c r="H247" s="1" t="str">
        <f>HYPERLINK(RUB_Found[[#This Row],[Gefunden in]])</f>
        <v>https://nanoec.ruhr-uni-bochum.de/team-2/</v>
      </c>
      <c r="I247" s="3">
        <f>IF(COUNTIF(RUB_Truth[Name],RUB_Found[[#This Row],[Name]])=0,0,1)</f>
        <v>0</v>
      </c>
      <c r="J247" s="3">
        <v>1</v>
      </c>
    </row>
    <row r="248" spans="1:11" x14ac:dyDescent="0.25">
      <c r="A248" t="s">
        <v>2</v>
      </c>
      <c r="B248" t="s">
        <v>539</v>
      </c>
      <c r="C248" t="s">
        <v>2</v>
      </c>
      <c r="D248" t="s">
        <v>11</v>
      </c>
      <c r="E248" t="s">
        <v>2</v>
      </c>
      <c r="F248" s="1" t="str">
        <f>HYPERLINK(RUB_Found[[#This Row],[Homepage]])</f>
        <v/>
      </c>
      <c r="G248" t="s">
        <v>540</v>
      </c>
      <c r="H248" s="1" t="str">
        <f>HYPERLINK(RUB_Found[[#This Row],[Gefunden in]])</f>
        <v>https://etit.ruhr-uni-bochum.de/en/faculty/chairs-and-working-groups/microwave-systems/team/</v>
      </c>
      <c r="I248" s="3">
        <f>IF(COUNTIF(RUB_Truth[Name],RUB_Found[[#This Row],[Name]])=0,0,1)</f>
        <v>0</v>
      </c>
      <c r="J248" s="3">
        <v>1</v>
      </c>
    </row>
    <row r="249" spans="1:11" x14ac:dyDescent="0.25">
      <c r="A249" t="s">
        <v>2</v>
      </c>
      <c r="B249" t="s">
        <v>541</v>
      </c>
      <c r="C249" t="s">
        <v>542</v>
      </c>
      <c r="D249" t="s">
        <v>3</v>
      </c>
      <c r="E249" t="s">
        <v>543</v>
      </c>
      <c r="F249" s="1" t="str">
        <f>HYPERLINK(RUB_Found[[#This Row],[Homepage]])</f>
        <v>https://www.bgu.ruhr-uni-bochum.de/bgu/lehrstuhl/team/esmail.html.en</v>
      </c>
      <c r="G249" t="s">
        <v>97</v>
      </c>
      <c r="H249" s="1" t="str">
        <f>HYPERLINK(RUB_Found[[#This Row],[Gefunden in]])</f>
        <v>https://www.bgu.ruhr-uni-bochum.de/bgu/lehrstuhl/index.html.en</v>
      </c>
      <c r="I249" s="3">
        <f>IF(COUNTIF(RUB_Truth[Name],RUB_Found[[#This Row],[Name]])=0,0,1)</f>
        <v>0</v>
      </c>
      <c r="J249" s="3">
        <v>1</v>
      </c>
    </row>
    <row r="250" spans="1:11" x14ac:dyDescent="0.25">
      <c r="A250" t="s">
        <v>0</v>
      </c>
      <c r="B250" t="s">
        <v>544</v>
      </c>
      <c r="C250" t="s">
        <v>545</v>
      </c>
      <c r="D250" t="s">
        <v>11</v>
      </c>
      <c r="E250" t="s">
        <v>2</v>
      </c>
      <c r="F250" s="1" t="str">
        <f>HYPERLINK(RUB_Found[[#This Row],[Homepage]])</f>
        <v/>
      </c>
      <c r="G250" t="s">
        <v>124</v>
      </c>
      <c r="H250" s="1" t="str">
        <f>HYPERLINK(RUB_Found[[#This Row],[Gefunden in]])</f>
        <v>https://www.theochem.rub.de/allcategories-en-gb/members/all</v>
      </c>
      <c r="I250" s="3">
        <f>IF(COUNTIF(RUB_Truth[Name],RUB_Found[[#This Row],[Name]])=0,0,1)</f>
        <v>0</v>
      </c>
      <c r="J250" s="3">
        <v>1</v>
      </c>
    </row>
    <row r="251" spans="1:11" x14ac:dyDescent="0.25">
      <c r="A251" t="s">
        <v>2</v>
      </c>
      <c r="B251" t="s">
        <v>546</v>
      </c>
      <c r="C251" t="s">
        <v>547</v>
      </c>
      <c r="D251" t="s">
        <v>3</v>
      </c>
      <c r="E251" t="s">
        <v>2</v>
      </c>
      <c r="F251" s="1" t="str">
        <f>HYPERLINK(RUB_Found[[#This Row],[Homepage]])</f>
        <v/>
      </c>
      <c r="G251" t="s">
        <v>274</v>
      </c>
      <c r="H251" s="1" t="str">
        <f>HYPERLINK(RUB_Found[[#This Row],[Gefunden in]])</f>
        <v>https://www.ruhr-uni-bochum.de/ffm/fakultaet/mitarbeiter/index.html</v>
      </c>
      <c r="I251" s="3">
        <f>IF(COUNTIF(RUB_Truth[Name],RUB_Found[[#This Row],[Name]])=0,0,1)</f>
        <v>1</v>
      </c>
      <c r="J251" s="3">
        <v>1</v>
      </c>
    </row>
    <row r="252" spans="1:11" x14ac:dyDescent="0.25">
      <c r="A252" t="s">
        <v>2</v>
      </c>
      <c r="B252" t="s">
        <v>548</v>
      </c>
      <c r="C252" t="s">
        <v>542</v>
      </c>
      <c r="D252" t="s">
        <v>3</v>
      </c>
      <c r="E252" t="s">
        <v>549</v>
      </c>
      <c r="F252" s="1" t="str">
        <f>HYPERLINK(RUB_Found[[#This Row],[Homepage]])</f>
        <v>https://www.bgu.ruhr-uni-bochum.de/bgu/lehrstuhl/team/Parsi.html.en</v>
      </c>
      <c r="G252" t="s">
        <v>97</v>
      </c>
      <c r="H252" s="1" t="str">
        <f>HYPERLINK(RUB_Found[[#This Row],[Gefunden in]])</f>
        <v>https://www.bgu.ruhr-uni-bochum.de/bgu/lehrstuhl/index.html.en</v>
      </c>
      <c r="I252" s="3">
        <f>IF(COUNTIF(RUB_Truth[Name],RUB_Found[[#This Row],[Name]])=0,0,1)</f>
        <v>0</v>
      </c>
      <c r="J252" s="3">
        <v>1</v>
      </c>
    </row>
    <row r="253" spans="1:11" x14ac:dyDescent="0.25">
      <c r="A253" t="s">
        <v>2</v>
      </c>
      <c r="B253" t="s">
        <v>550</v>
      </c>
      <c r="C253" t="s">
        <v>551</v>
      </c>
      <c r="D253" t="s">
        <v>11</v>
      </c>
      <c r="E253" t="s">
        <v>552</v>
      </c>
      <c r="F253" s="1" t="str">
        <f>HYPERLINK(RUB_Found[[#This Row],[Homepage]])</f>
        <v>https://www.pe.ruhr-uni-bochum.de/philosophie/i/kdp/team/von_franz.html.de</v>
      </c>
      <c r="G253" t="s">
        <v>553</v>
      </c>
      <c r="H253" s="1" t="str">
        <f>HYPERLINK(RUB_Found[[#This Row],[Gefunden in]])</f>
        <v>https://www.pe.ruhr-uni-bochum.de/philosophie/i/kdp/team/index.html.de</v>
      </c>
      <c r="I253" s="3">
        <f>IF(COUNTIF(RUB_Truth[Name],RUB_Found[[#This Row],[Name]])=0,0,1)</f>
        <v>0</v>
      </c>
      <c r="J253" s="3">
        <v>1</v>
      </c>
    </row>
    <row r="254" spans="1:11" x14ac:dyDescent="0.25">
      <c r="A254" t="s">
        <v>2</v>
      </c>
      <c r="B254" t="s">
        <v>554</v>
      </c>
      <c r="C254" t="s">
        <v>2</v>
      </c>
      <c r="D254" t="s">
        <v>11</v>
      </c>
      <c r="E254" t="s">
        <v>2</v>
      </c>
      <c r="F254" s="1" t="str">
        <f>HYPERLINK(RUB_Found[[#This Row],[Homepage]])</f>
        <v/>
      </c>
      <c r="G254" t="s">
        <v>108</v>
      </c>
      <c r="H254" s="1" t="str">
        <f>HYPERLINK(RUB_Found[[#This Row],[Gefunden in]])</f>
        <v>https://homepage.rub.de/defeasible-reasoning/</v>
      </c>
      <c r="I254" s="3">
        <f>IF(COUNTIF(RUB_Truth[Name],RUB_Found[[#This Row],[Name]])=0,0,1)</f>
        <v>0</v>
      </c>
      <c r="J254" s="3">
        <v>1</v>
      </c>
    </row>
    <row r="255" spans="1:11" x14ac:dyDescent="0.25">
      <c r="A255" t="s">
        <v>2</v>
      </c>
      <c r="B255" t="s">
        <v>555</v>
      </c>
      <c r="C255" t="s">
        <v>2</v>
      </c>
      <c r="D255" t="s">
        <v>11</v>
      </c>
      <c r="E255" t="s">
        <v>2</v>
      </c>
      <c r="F255" s="1" t="str">
        <f>HYPERLINK(RUB_Found[[#This Row],[Homepage]])</f>
        <v/>
      </c>
      <c r="G255" t="s">
        <v>438</v>
      </c>
      <c r="H255" s="1" t="str">
        <f>HYPERLINK(RUB_Found[[#This Row],[Gefunden in]])</f>
        <v>https://piplab.rub.de/index.php/people</v>
      </c>
      <c r="I255" s="3">
        <f>IF(COUNTIF(RUB_Truth[Name],RUB_Found[[#This Row],[Name]])=0,0,1)</f>
        <v>0</v>
      </c>
      <c r="J255" s="3">
        <v>1</v>
      </c>
    </row>
    <row r="256" spans="1:11" x14ac:dyDescent="0.25">
      <c r="A256" t="s">
        <v>0</v>
      </c>
      <c r="B256" t="s">
        <v>556</v>
      </c>
      <c r="C256" t="s">
        <v>557</v>
      </c>
      <c r="D256" t="s">
        <v>11</v>
      </c>
      <c r="E256" t="s">
        <v>8179</v>
      </c>
      <c r="F256" s="1" t="str">
        <f>HYPERLINK(RUB_Found[[#This Row],[Homepage]])</f>
        <v>https://ldsl.rub.de/members/alicia-katharina-boerner</v>
      </c>
      <c r="G256" t="s">
        <v>558</v>
      </c>
      <c r="H256" s="1" t="str">
        <f>HYPERLINK(RUB_Found[[#This Row],[Gefunden in]])</f>
        <v>https://ldsl.rub.de/members</v>
      </c>
      <c r="I256" s="3">
        <f>IF(COUNTIF(RUB_Truth[Name],RUB_Found[[#This Row],[Name]])=0,0,1)</f>
        <v>1</v>
      </c>
      <c r="J256" s="3">
        <v>1</v>
      </c>
    </row>
    <row r="257" spans="1:10" x14ac:dyDescent="0.25">
      <c r="A257" t="s">
        <v>36</v>
      </c>
      <c r="B257" t="s">
        <v>559</v>
      </c>
      <c r="C257" t="s">
        <v>2</v>
      </c>
      <c r="D257" t="s">
        <v>11</v>
      </c>
      <c r="E257" t="s">
        <v>2</v>
      </c>
      <c r="F257" s="1" t="str">
        <f>HYPERLINK(RUB_Found[[#This Row],[Homepage]])</f>
        <v/>
      </c>
      <c r="G257" t="s">
        <v>560</v>
      </c>
      <c r="H257" s="1" t="str">
        <f>HYPERLINK(RUB_Found[[#This Row],[Gefunden in]])</f>
        <v>https://www.gen-psych.ruhr-uni-bochum.de/gepsy/members/index.html.en</v>
      </c>
      <c r="I257" s="3">
        <f>IF(COUNTIF(RUB_Truth[Name],RUB_Found[[#This Row],[Name]])=0,0,1)</f>
        <v>0</v>
      </c>
      <c r="J257" s="3">
        <v>1</v>
      </c>
    </row>
    <row r="258" spans="1:10" x14ac:dyDescent="0.25">
      <c r="A258" t="s">
        <v>2</v>
      </c>
      <c r="B258" t="s">
        <v>561</v>
      </c>
      <c r="C258" t="s">
        <v>2</v>
      </c>
      <c r="D258" t="s">
        <v>11</v>
      </c>
      <c r="E258" t="s">
        <v>562</v>
      </c>
      <c r="F258" s="1" t="str">
        <f>HYPERLINK(RUB_Found[[#This Row],[Homepage]])</f>
        <v>https://www.bpf.ruhr-uni-bochum.de/bpf/mitarbeiter/scheunemann.html.en</v>
      </c>
      <c r="G258" t="s">
        <v>563</v>
      </c>
      <c r="H258" s="1" t="str">
        <f>HYPERLINK(RUB_Found[[#This Row],[Gefunden in]])</f>
        <v>https://www.bpf.ruhr-uni-bochum.de/bpf/mitarbeiter/index.html.en</v>
      </c>
      <c r="I258" s="3">
        <f>IF(COUNTIF(RUB_Truth[Name],RUB_Found[[#This Row],[Name]])=0,0,1)</f>
        <v>0</v>
      </c>
      <c r="J258" s="3">
        <v>1</v>
      </c>
    </row>
    <row r="259" spans="1:10" x14ac:dyDescent="0.25">
      <c r="A259" t="s">
        <v>2</v>
      </c>
      <c r="B259" t="s">
        <v>564</v>
      </c>
      <c r="C259" t="s">
        <v>2</v>
      </c>
      <c r="D259" t="s">
        <v>3</v>
      </c>
      <c r="E259" t="s">
        <v>2</v>
      </c>
      <c r="F259" s="1" t="str">
        <f>HYPERLINK(RUB_Found[[#This Row],[Homepage]])</f>
        <v/>
      </c>
      <c r="G259" t="s">
        <v>24</v>
      </c>
      <c r="H259" s="1" t="str">
        <f>HYPERLINK(RUB_Found[[#This Row],[Gefunden in]])</f>
        <v>https://www.apf.ruhr-uni-bochum.de/en/teaching/completed-theses/</v>
      </c>
      <c r="I259" s="3">
        <f>IF(COUNTIF(RUB_Truth[Name],RUB_Found[[#This Row],[Name]])=0,0,1)</f>
        <v>0</v>
      </c>
      <c r="J259" s="3">
        <v>1</v>
      </c>
    </row>
    <row r="260" spans="1:10" x14ac:dyDescent="0.25">
      <c r="A260" t="s">
        <v>2</v>
      </c>
      <c r="B260" t="s">
        <v>565</v>
      </c>
      <c r="C260" t="s">
        <v>566</v>
      </c>
      <c r="D260" t="s">
        <v>11</v>
      </c>
      <c r="E260" t="s">
        <v>2</v>
      </c>
      <c r="F260" s="1" t="str">
        <f>HYPERLINK(RUB_Found[[#This Row],[Homepage]])</f>
        <v/>
      </c>
      <c r="G260" t="s">
        <v>567</v>
      </c>
      <c r="H260" s="1" t="str">
        <f>HYPERLINK(RUB_Found[[#This Row],[Gefunden in]])</f>
        <v>https://dev.sowi.ruhr-uni-bochum.de/gender/ueber/team.html.de</v>
      </c>
      <c r="I260" s="3">
        <f>IF(COUNTIF(RUB_Truth[Name],RUB_Found[[#This Row],[Name]])=0,0,1)</f>
        <v>0</v>
      </c>
      <c r="J260" s="3">
        <v>1</v>
      </c>
    </row>
    <row r="261" spans="1:10" x14ac:dyDescent="0.25">
      <c r="A261" t="s">
        <v>2</v>
      </c>
      <c r="B261" t="s">
        <v>568</v>
      </c>
      <c r="C261" t="s">
        <v>2</v>
      </c>
      <c r="D261" t="s">
        <v>11</v>
      </c>
      <c r="E261" t="s">
        <v>2</v>
      </c>
      <c r="F261" s="1" t="str">
        <f>HYPERLINK(RUB_Found[[#This Row],[Homepage]])</f>
        <v/>
      </c>
      <c r="G261" t="s">
        <v>89</v>
      </c>
      <c r="H261" s="1" t="str">
        <f>HYPERLINK(RUB_Found[[#This Row],[Gefunden in]])</f>
        <v>https://www.it-services.ruhr-uni-bochum.de/ueberuns/nv-mitglieder.html.de</v>
      </c>
      <c r="I261" s="3">
        <f>IF(COUNTIF(RUB_Truth[Name],RUB_Found[[#This Row],[Name]])=0,0,1)</f>
        <v>0</v>
      </c>
      <c r="J261" s="3">
        <v>1</v>
      </c>
    </row>
    <row r="262" spans="1:10" x14ac:dyDescent="0.25">
      <c r="A262" t="s">
        <v>294</v>
      </c>
      <c r="B262" t="s">
        <v>569</v>
      </c>
      <c r="C262" t="s">
        <v>570</v>
      </c>
      <c r="D262" t="s">
        <v>3</v>
      </c>
      <c r="E262" t="s">
        <v>571</v>
      </c>
      <c r="F262" s="1" t="str">
        <f>HYPERLINK(RUB_Found[[#This Row],[Homepage]])</f>
        <v>https://eap.geographie.rub.de/mitarbeiter/alina_grunwald_00197.html.de</v>
      </c>
      <c r="G262" t="s">
        <v>5</v>
      </c>
      <c r="H262" s="1" t="str">
        <f>HYPERLINK(RUB_Found[[#This Row],[Gefunden in]])</f>
        <v>https://eap.geographie.rub.de/mitarbeiter/index.html.de</v>
      </c>
      <c r="I262" s="3">
        <f>IF(COUNTIF(RUB_Truth[Name],RUB_Found[[#This Row],[Name]])=0,0,1)</f>
        <v>0</v>
      </c>
      <c r="J262" s="3">
        <v>1</v>
      </c>
    </row>
    <row r="263" spans="1:10" x14ac:dyDescent="0.25">
      <c r="A263" t="s">
        <v>2</v>
      </c>
      <c r="B263" t="s">
        <v>572</v>
      </c>
      <c r="C263" t="s">
        <v>573</v>
      </c>
      <c r="D263" t="s">
        <v>11</v>
      </c>
      <c r="E263" t="s">
        <v>2</v>
      </c>
      <c r="F263" s="1" t="str">
        <f>HYPERLINK(RUB_Found[[#This Row],[Homepage]])</f>
        <v/>
      </c>
      <c r="G263" t="s">
        <v>574</v>
      </c>
      <c r="H263" s="1" t="str">
        <f>HYPERLINK(RUB_Found[[#This Row],[Gefunden in]])</f>
        <v>https://www.zfw.rub.de/ueberuns/team</v>
      </c>
      <c r="I263" s="3">
        <f>IF(COUNTIF(RUB_Truth[Name],RUB_Found[[#This Row],[Name]])=0,0,1)</f>
        <v>0</v>
      </c>
      <c r="J263" s="3">
        <v>1</v>
      </c>
    </row>
    <row r="264" spans="1:10" x14ac:dyDescent="0.25">
      <c r="A264" t="s">
        <v>2</v>
      </c>
      <c r="B264" t="s">
        <v>575</v>
      </c>
      <c r="C264" t="s">
        <v>576</v>
      </c>
      <c r="D264" t="s">
        <v>11</v>
      </c>
      <c r="E264" t="s">
        <v>2</v>
      </c>
      <c r="F264" s="1" t="str">
        <f>HYPERLINK(RUB_Found[[#This Row],[Homepage]])</f>
        <v/>
      </c>
      <c r="G264" t="s">
        <v>577</v>
      </c>
      <c r="H264" s="1" t="str">
        <f>HYPERLINK(RUB_Found[[#This Row],[Gefunden in]])</f>
        <v>https://dev3.imp10.ruhr-uni-bochum.de/neurobiol/mitglieder/index.html.de</v>
      </c>
      <c r="I264" s="3">
        <f>IF(COUNTIF(RUB_Truth[Name],RUB_Found[[#This Row],[Name]])=0,0,1)</f>
        <v>0</v>
      </c>
      <c r="J264" s="3">
        <v>1</v>
      </c>
    </row>
    <row r="265" spans="1:10" x14ac:dyDescent="0.25">
      <c r="A265" t="s">
        <v>2</v>
      </c>
      <c r="B265" t="s">
        <v>578</v>
      </c>
      <c r="C265" t="s">
        <v>2</v>
      </c>
      <c r="D265" t="s">
        <v>11</v>
      </c>
      <c r="E265" t="s">
        <v>2</v>
      </c>
      <c r="F265" s="1" t="str">
        <f>HYPERLINK(RUB_Found[[#This Row],[Homepage]])</f>
        <v/>
      </c>
      <c r="G265" t="s">
        <v>147</v>
      </c>
      <c r="H265" s="1" t="str">
        <f>HYPERLINK(RUB_Found[[#This Row],[Gefunden in]])</f>
        <v>https://www.pe.ruhr-uni-bochum.de/philosophie/i/politik_recht/team/mitarbeiter/index.html.de</v>
      </c>
      <c r="I265" s="3">
        <f>IF(COUNTIF(RUB_Truth[Name],RUB_Found[[#This Row],[Name]])=0,0,1)</f>
        <v>0</v>
      </c>
      <c r="J265" s="3">
        <v>1</v>
      </c>
    </row>
    <row r="266" spans="1:10" x14ac:dyDescent="0.25">
      <c r="A266" t="s">
        <v>2</v>
      </c>
      <c r="B266" t="s">
        <v>579</v>
      </c>
      <c r="C266" t="s">
        <v>2</v>
      </c>
      <c r="D266" t="s">
        <v>11</v>
      </c>
      <c r="E266" t="s">
        <v>580</v>
      </c>
      <c r="F266" s="1" t="str">
        <f>HYPERLINK(RUB_Found[[#This Row],[Homepage]])</f>
        <v>https://www.sinphys.ruhr-uni-bochum.de/drb/mitglieder/mueck.html.en</v>
      </c>
      <c r="G266" t="s">
        <v>581</v>
      </c>
      <c r="H266" s="1" t="str">
        <f>HYPERLINK(RUB_Found[[#This Row],[Gefunden in]])</f>
        <v>https://www.sinphys.ruhr-uni-bochum.de/drb/mitglieder/index.html.en</v>
      </c>
      <c r="I266" s="3">
        <f>IF(COUNTIF(RUB_Truth[Name],RUB_Found[[#This Row],[Name]])=0,0,1)</f>
        <v>0</v>
      </c>
      <c r="J266" s="3">
        <v>1</v>
      </c>
    </row>
    <row r="267" spans="1:10" x14ac:dyDescent="0.25">
      <c r="A267" t="s">
        <v>2</v>
      </c>
      <c r="B267" t="s">
        <v>582</v>
      </c>
      <c r="C267" t="s">
        <v>583</v>
      </c>
      <c r="D267" t="s">
        <v>11</v>
      </c>
      <c r="E267" t="s">
        <v>8180</v>
      </c>
      <c r="F267" s="1" t="str">
        <f>HYPERLINK(RUB_Found[[#This Row],[Homepage]])</f>
        <v>https://www.ruhr-uni-bochum.de/neuroplasticity/mitarbeiter/nostadt.html.de</v>
      </c>
      <c r="G267" t="s">
        <v>117</v>
      </c>
      <c r="H267" s="1" t="str">
        <f>HYPERLINK(RUB_Found[[#This Row],[Gefunden in]])</f>
        <v>https://www.ruhr-uni-bochum.de/neuroplasticity/mitarbeiter/index.html.de</v>
      </c>
      <c r="I267" s="3">
        <f>IF(COUNTIF(RUB_Truth[Name],RUB_Found[[#This Row],[Name]])=0,0,1)</f>
        <v>0</v>
      </c>
      <c r="J267" s="3">
        <v>1</v>
      </c>
    </row>
    <row r="268" spans="1:10" x14ac:dyDescent="0.25">
      <c r="A268" t="s">
        <v>2</v>
      </c>
      <c r="B268" t="s">
        <v>584</v>
      </c>
      <c r="C268" t="s">
        <v>585</v>
      </c>
      <c r="D268" t="s">
        <v>3</v>
      </c>
      <c r="E268" t="s">
        <v>586</v>
      </c>
      <c r="F268" s="1" t="str">
        <f>HYPERLINK(RUB_Found[[#This Row],[Homepage]])</f>
        <v>http://www.kath.ruhr-uni-bochum.de/mnkg/team/potempa.html</v>
      </c>
      <c r="G268" t="s">
        <v>309</v>
      </c>
      <c r="H268" s="1" t="str">
        <f>HYPERLINK(RUB_Found[[#This Row],[Gefunden in]])</f>
        <v>https://dev.kath.ruhr-uni-bochum.de/lehre/lehrende.html.de</v>
      </c>
      <c r="I268" s="3">
        <f>IF(COUNTIF(RUB_Truth[Name],RUB_Found[[#This Row],[Name]])=0,0,1)</f>
        <v>0</v>
      </c>
      <c r="J268" s="3">
        <v>1</v>
      </c>
    </row>
    <row r="269" spans="1:10" x14ac:dyDescent="0.25">
      <c r="A269" t="s">
        <v>2</v>
      </c>
      <c r="B269" t="s">
        <v>587</v>
      </c>
      <c r="C269" t="s">
        <v>588</v>
      </c>
      <c r="D269" t="s">
        <v>11</v>
      </c>
      <c r="E269" t="s">
        <v>2</v>
      </c>
      <c r="F269" s="1" t="str">
        <f>HYPERLINK(RUB_Found[[#This Row],[Homepage]])</f>
        <v/>
      </c>
      <c r="G269" t="s">
        <v>197</v>
      </c>
      <c r="H269" s="1" t="str">
        <f>HYPERLINK(RUB_Found[[#This Row],[Gefunden in]])</f>
        <v>https://dev2.imp10.ruhr-uni-bochum.de/bpsy/team/index.html.en</v>
      </c>
      <c r="I269" s="3">
        <f>IF(COUNTIF(RUB_Truth[Name],RUB_Found[[#This Row],[Name]])=0,0,1)</f>
        <v>0</v>
      </c>
      <c r="J269" s="3">
        <v>1</v>
      </c>
    </row>
    <row r="270" spans="1:10" x14ac:dyDescent="0.25">
      <c r="A270" t="s">
        <v>0</v>
      </c>
      <c r="B270" t="s">
        <v>589</v>
      </c>
      <c r="C270" t="s">
        <v>590</v>
      </c>
      <c r="D270" t="s">
        <v>11</v>
      </c>
      <c r="E270" t="s">
        <v>591</v>
      </c>
      <c r="F270" s="1" t="str">
        <f>HYPERLINK(RUB_Found[[#This Row],[Homepage]])</f>
        <v>https://www.aow.ruhr-uni-bochum.de/aow/ueberuns/mitarbeiter/tausch.html.de</v>
      </c>
      <c r="G270" t="s">
        <v>592</v>
      </c>
      <c r="H270" s="1" t="str">
        <f>HYPERLINK(RUB_Found[[#This Row],[Gefunden in]])</f>
        <v>https://www.aow.ruhr-uni-bochum.de/aow/ueberuns/mitarbeiter/index.html.de</v>
      </c>
      <c r="I270" s="3">
        <f>IF(COUNTIF(RUB_Truth[Name],RUB_Found[[#This Row],[Name]])=0,0,1)</f>
        <v>1</v>
      </c>
      <c r="J270" s="3">
        <v>1</v>
      </c>
    </row>
    <row r="271" spans="1:10" x14ac:dyDescent="0.25">
      <c r="A271" t="s">
        <v>2</v>
      </c>
      <c r="B271" t="s">
        <v>593</v>
      </c>
      <c r="C271" t="s">
        <v>2</v>
      </c>
      <c r="D271" t="s">
        <v>11</v>
      </c>
      <c r="E271" t="s">
        <v>2</v>
      </c>
      <c r="F271" s="1" t="str">
        <f>HYPERLINK(RUB_Found[[#This Row],[Homepage]])</f>
        <v/>
      </c>
      <c r="G271" t="s">
        <v>338</v>
      </c>
      <c r="H271" s="1" t="str">
        <f>HYPERLINK(RUB_Found[[#This Row],[Gefunden in]])</f>
        <v>http://www.fsmb.ruhr-uni-bochum.de/fsr/mitglieder/index.html.de</v>
      </c>
      <c r="I271" s="3">
        <f>IF(COUNTIF(RUB_Truth[Name],RUB_Found[[#This Row],[Name]])=0,0,1)</f>
        <v>0</v>
      </c>
      <c r="J271" s="3">
        <v>1</v>
      </c>
    </row>
    <row r="272" spans="1:10" x14ac:dyDescent="0.25">
      <c r="A272" t="s">
        <v>493</v>
      </c>
      <c r="B272" t="s">
        <v>594</v>
      </c>
      <c r="C272" t="s">
        <v>2</v>
      </c>
      <c r="D272" t="s">
        <v>11</v>
      </c>
      <c r="E272" t="s">
        <v>2</v>
      </c>
      <c r="F272" s="1" t="str">
        <f>HYPERLINK(RUB_Found[[#This Row],[Homepage]])</f>
        <v/>
      </c>
      <c r="G272" t="s">
        <v>12</v>
      </c>
      <c r="H272" s="1" t="str">
        <f>HYPERLINK(RUB_Found[[#This Row],[Gefunden in]])</f>
        <v>https://www.pe.ruhr-uni-bochum.de/erziehungswissenschaft/efsr/team/index.html.de</v>
      </c>
      <c r="I272" s="3">
        <f>IF(COUNTIF(RUB_Truth[Name],RUB_Found[[#This Row],[Name]])=0,0,1)</f>
        <v>0</v>
      </c>
      <c r="J272" s="3">
        <v>1</v>
      </c>
    </row>
    <row r="273" spans="1:11" x14ac:dyDescent="0.25">
      <c r="A273" t="s">
        <v>2</v>
      </c>
      <c r="B273" t="s">
        <v>595</v>
      </c>
      <c r="C273" t="s">
        <v>2</v>
      </c>
      <c r="D273" t="s">
        <v>11</v>
      </c>
      <c r="E273" t="s">
        <v>2</v>
      </c>
      <c r="F273" s="1" t="str">
        <f>HYPERLINK(RUB_Found[[#This Row],[Homepage]])</f>
        <v/>
      </c>
      <c r="G273" t="s">
        <v>176</v>
      </c>
      <c r="H273" s="1" t="str">
        <f>HYPERLINK(RUB_Found[[#This Row],[Gefunden in]])</f>
        <v>https://zrsweb.zrs.rub.de/lehrstuhl/schaub/team/</v>
      </c>
      <c r="I273" s="3">
        <f>IF(COUNTIF(RUB_Truth[Name],RUB_Found[[#This Row],[Name]])=0,0,1)</f>
        <v>0</v>
      </c>
      <c r="J273" s="3">
        <v>1</v>
      </c>
    </row>
    <row r="274" spans="1:11" x14ac:dyDescent="0.25">
      <c r="A274" t="s">
        <v>2</v>
      </c>
      <c r="B274" t="s">
        <v>596</v>
      </c>
      <c r="C274" t="s">
        <v>2</v>
      </c>
      <c r="D274" t="s">
        <v>11</v>
      </c>
      <c r="E274" t="s">
        <v>2</v>
      </c>
      <c r="F274" s="1" t="str">
        <f>HYPERLINK(RUB_Found[[#This Row],[Homepage]])</f>
        <v/>
      </c>
      <c r="G274" t="s">
        <v>597</v>
      </c>
      <c r="H274" s="1" t="str">
        <f>HYPERLINK(RUB_Found[[#This Row],[Gefunden in]])</f>
        <v>https://www.pml.psy.ruhr-uni-bochum.de/personen/index.html.de</v>
      </c>
      <c r="I274" s="3">
        <f>IF(COUNTIF(RUB_Truth[Name],RUB_Found[[#This Row],[Name]])=0,0,1)</f>
        <v>0</v>
      </c>
      <c r="J274" s="3">
        <v>1</v>
      </c>
    </row>
    <row r="275" spans="1:11" x14ac:dyDescent="0.25">
      <c r="A275" t="s">
        <v>2</v>
      </c>
      <c r="B275" t="s">
        <v>598</v>
      </c>
      <c r="C275" t="s">
        <v>599</v>
      </c>
      <c r="D275" t="s">
        <v>11</v>
      </c>
      <c r="E275" t="s">
        <v>600</v>
      </c>
      <c r="F275" s="1" t="str">
        <f>HYPERLINK(RUB_Found[[#This Row],[Homepage]])</f>
        <v>https://www.pe.ruhr-uni-bochum.de/erziehungswissenschaft/schulforschung/team/wigger_eckei.html.de</v>
      </c>
      <c r="G275" t="s">
        <v>601</v>
      </c>
      <c r="H275" s="1" t="str">
        <f>HYPERLINK(RUB_Found[[#This Row],[Gefunden in]])</f>
        <v>https://www.pe.ruhr-uni-bochum.de/erziehungswissenschaft/schulforschung/team/index.html.de</v>
      </c>
      <c r="I275" s="3">
        <f>IF(COUNTIF(RUB_Truth[Name],RUB_Found[[#This Row],[Name]])=0,0,1)</f>
        <v>0</v>
      </c>
      <c r="J275" s="3">
        <v>1</v>
      </c>
    </row>
    <row r="276" spans="1:11" x14ac:dyDescent="0.25">
      <c r="A276" t="s">
        <v>2</v>
      </c>
      <c r="B276" t="s">
        <v>602</v>
      </c>
      <c r="C276" t="s">
        <v>603</v>
      </c>
      <c r="D276" t="s">
        <v>3</v>
      </c>
      <c r="E276" t="s">
        <v>604</v>
      </c>
      <c r="F276" s="1" t="str">
        <f>HYPERLINK(RUB_Found[[#This Row],[Homepage]])</f>
        <v>https://www.bgu.ruhr-uni-bochum.de/bgu/lehrstuhl/team/jebeli.html.en</v>
      </c>
      <c r="G276" t="s">
        <v>97</v>
      </c>
      <c r="H276" s="1" t="str">
        <f>HYPERLINK(RUB_Found[[#This Row],[Gefunden in]])</f>
        <v>https://www.bgu.ruhr-uni-bochum.de/bgu/lehrstuhl/index.html.en</v>
      </c>
      <c r="I276" s="3">
        <f>IF(COUNTIF(RUB_Truth[Name],RUB_Found[[#This Row],[Name]])=0,0,1)</f>
        <v>0</v>
      </c>
      <c r="J276" s="3">
        <v>1</v>
      </c>
    </row>
    <row r="277" spans="1:11" x14ac:dyDescent="0.25">
      <c r="A277" t="s">
        <v>0</v>
      </c>
      <c r="B277" t="s">
        <v>605</v>
      </c>
      <c r="C277" t="s">
        <v>2</v>
      </c>
      <c r="D277" t="s">
        <v>11</v>
      </c>
      <c r="E277" t="s">
        <v>2</v>
      </c>
      <c r="F277" s="1" t="str">
        <f>HYPERLINK(RUB_Found[[#This Row],[Homepage]])</f>
        <v/>
      </c>
      <c r="G277" t="s">
        <v>60</v>
      </c>
      <c r="H277" s="1" t="str">
        <f>HYPERLINK(RUB_Found[[#This Row],[Gefunden in]])</f>
        <v>https://www.theochem.rub.de/de/allcategories-de-de/mitarbeiter/ehemalige</v>
      </c>
      <c r="I277" s="3">
        <f>IF(COUNTIF(RUB_Truth[Name],RUB_Found[[#This Row],[Name]])=0,0,1)</f>
        <v>0</v>
      </c>
      <c r="J277" s="3">
        <v>1</v>
      </c>
    </row>
    <row r="278" spans="1:11" x14ac:dyDescent="0.25">
      <c r="A278" t="s">
        <v>2</v>
      </c>
      <c r="B278" t="s">
        <v>606</v>
      </c>
      <c r="C278" t="s">
        <v>2</v>
      </c>
      <c r="D278" t="s">
        <v>11</v>
      </c>
      <c r="E278" t="s">
        <v>607</v>
      </c>
      <c r="F278" s="1" t="str">
        <f>HYPERLINK(RUB_Found[[#This Row],[Homepage]])</f>
        <v>https://www.sinphys.ruhr-uni-bochum.de/drb/mitglieder/savadkohi.html.en</v>
      </c>
      <c r="G278" t="s">
        <v>581</v>
      </c>
      <c r="H278" s="1" t="str">
        <f>HYPERLINK(RUB_Found[[#This Row],[Gefunden in]])</f>
        <v>https://www.sinphys.ruhr-uni-bochum.de/drb/mitglieder/index.html.en</v>
      </c>
      <c r="I278" s="3">
        <f>IF(COUNTIF(RUB_Truth[Name],RUB_Found[[#This Row],[Name]])=0,0,1)</f>
        <v>0</v>
      </c>
      <c r="J278" s="3">
        <v>1</v>
      </c>
    </row>
    <row r="279" spans="1:11" x14ac:dyDescent="0.25">
      <c r="A279" t="s">
        <v>2</v>
      </c>
      <c r="B279" t="s">
        <v>608</v>
      </c>
      <c r="C279" t="s">
        <v>2</v>
      </c>
      <c r="D279" t="s">
        <v>11</v>
      </c>
      <c r="E279" t="s">
        <v>2</v>
      </c>
      <c r="F279" s="1" t="str">
        <f>HYPERLINK(RUB_Found[[#This Row],[Homepage]])</f>
        <v/>
      </c>
      <c r="G279" t="s">
        <v>609</v>
      </c>
      <c r="H279" s="1" t="str">
        <f>HYPERLINK(RUB_Found[[#This Row],[Gefunden in]])</f>
        <v>http://ifm.rub.de/forschung-2/filmfestivalpraxis/regional-global/blicke-vs-doxbox-ein-vergleich/</v>
      </c>
      <c r="I279" s="3">
        <f>IF(COUNTIF(RUB_Truth[Name],RUB_Found[[#This Row],[Name]])=0,0,1)</f>
        <v>0</v>
      </c>
      <c r="J279" s="3">
        <v>1</v>
      </c>
    </row>
    <row r="280" spans="1:11" x14ac:dyDescent="0.25">
      <c r="A280" t="s">
        <v>2</v>
      </c>
      <c r="B280" t="s">
        <v>610</v>
      </c>
      <c r="C280" t="s">
        <v>611</v>
      </c>
      <c r="D280" t="s">
        <v>11</v>
      </c>
      <c r="E280" t="s">
        <v>612</v>
      </c>
      <c r="F280" s="1" t="str">
        <f>HYPERLINK(RUB_Found[[#This Row],[Homepage]])</f>
        <v>https://www.mikrobiologie.ruhr-uni-bochum.de/mbio/mitarbeiter/dietze.html.de</v>
      </c>
      <c r="G280" t="s">
        <v>613</v>
      </c>
      <c r="H280" s="1" t="str">
        <f>HYPERLINK(RUB_Found[[#This Row],[Gefunden in]])</f>
        <v>https://www.mikrobiologie.ruhr-uni-bochum.de/mbio/mitarbeiter/index.html.de</v>
      </c>
      <c r="I280" s="3">
        <f>IF(COUNTIF(RUB_Truth[Name],RUB_Found[[#This Row],[Name]])=0,0,1)</f>
        <v>0</v>
      </c>
      <c r="J280" s="3">
        <v>1</v>
      </c>
    </row>
    <row r="281" spans="1:11" x14ac:dyDescent="0.25">
      <c r="A281" t="s">
        <v>2</v>
      </c>
      <c r="B281" t="s">
        <v>614</v>
      </c>
      <c r="C281" t="s">
        <v>2</v>
      </c>
      <c r="D281" t="s">
        <v>11</v>
      </c>
      <c r="E281" t="s">
        <v>8181</v>
      </c>
      <c r="F281" s="1" t="str">
        <f>HYPERLINK(RUB_Found[[#This Row],[Homepage]])</f>
        <v>http://www.fsmb.ruhr-uni-bochum.de/fsr/mitglieder/alisa.html.de</v>
      </c>
      <c r="G281" t="s">
        <v>338</v>
      </c>
      <c r="H281" s="1" t="str">
        <f>HYPERLINK(RUB_Found[[#This Row],[Gefunden in]])</f>
        <v>http://www.fsmb.ruhr-uni-bochum.de/fsr/mitglieder/index.html.de</v>
      </c>
      <c r="I281" s="3">
        <f>IF(COUNTIF(RUB_Truth[Name],RUB_Found[[#This Row],[Name]])=0,0,1)</f>
        <v>0</v>
      </c>
      <c r="J281" s="3">
        <v>1</v>
      </c>
    </row>
    <row r="282" spans="1:11" x14ac:dyDescent="0.25">
      <c r="A282" t="s">
        <v>0</v>
      </c>
      <c r="B282" t="s">
        <v>615</v>
      </c>
      <c r="C282" t="s">
        <v>2</v>
      </c>
      <c r="D282" t="s">
        <v>11</v>
      </c>
      <c r="E282" t="s">
        <v>616</v>
      </c>
      <c r="F282" s="1" t="str">
        <f>HYPERLINK(RUB_Found[[#This Row],[Homepage]])</f>
        <v>http://ifm.rub.de/institut/personen/dr-alisa-kronberger/</v>
      </c>
      <c r="G282" t="s">
        <v>617</v>
      </c>
      <c r="H282" s="1" t="str">
        <f>HYPERLINK(RUB_Found[[#This Row],[Gefunden in]])</f>
        <v>http://ifm.rub.de/institut/personen/</v>
      </c>
      <c r="I282" s="3">
        <f>IF(COUNTIF(RUB_Truth[Name],RUB_Found[[#This Row],[Name]])=0,0,1)</f>
        <v>0</v>
      </c>
      <c r="J282" s="3">
        <v>1</v>
      </c>
    </row>
    <row r="283" spans="1:11" x14ac:dyDescent="0.25">
      <c r="A283" t="s">
        <v>0</v>
      </c>
      <c r="B283" t="s">
        <v>618</v>
      </c>
      <c r="C283" t="s">
        <v>619</v>
      </c>
      <c r="D283" t="s">
        <v>11</v>
      </c>
      <c r="E283" t="s">
        <v>8182</v>
      </c>
      <c r="F283" s="1" t="str">
        <f>HYPERLINK(RUB_Found[[#This Row],[Homepage]])</f>
        <v>https://www.pe.ruhr-uni-bochum.de/erziehungswissenschaft/sro/team/maksimova.html.de</v>
      </c>
      <c r="G283" t="s">
        <v>620</v>
      </c>
      <c r="H283" s="1" t="str">
        <f>HYPERLINK(RUB_Found[[#This Row],[Gefunden in]])</f>
        <v>https://www.pe.ruhr-uni-bochum.de/erziehungswissenschaft/sro/team/index.html.de</v>
      </c>
      <c r="I283" s="3">
        <f>IF(COUNTIF(RUB_Truth[Name],RUB_Found[[#This Row],[Name]])=0,0,1)</f>
        <v>0</v>
      </c>
      <c r="J283" s="3">
        <v>1</v>
      </c>
    </row>
    <row r="284" spans="1:11" x14ac:dyDescent="0.25">
      <c r="A284" t="s">
        <v>2</v>
      </c>
      <c r="B284" t="s">
        <v>621</v>
      </c>
      <c r="C284" t="s">
        <v>622</v>
      </c>
      <c r="D284" t="s">
        <v>3</v>
      </c>
      <c r="E284" t="s">
        <v>623</v>
      </c>
      <c r="F284" s="1" t="str">
        <f>HYPERLINK(RUB_Found[[#This Row],[Homepage]])</f>
        <v>https://www.bgu.ruhr-uni-bochum.de/bgu/lehrstuhl/team/albared.html.en</v>
      </c>
      <c r="G284" t="s">
        <v>97</v>
      </c>
      <c r="H284" s="1" t="str">
        <f>HYPERLINK(RUB_Found[[#This Row],[Gefunden in]])</f>
        <v>https://www.bgu.ruhr-uni-bochum.de/bgu/lehrstuhl/index.html.en</v>
      </c>
      <c r="I284" s="3">
        <f>IF(COUNTIF(RUB_Truth[Name],RUB_Found[[#This Row],[Name]])=0,0,1)</f>
        <v>0</v>
      </c>
      <c r="J284" s="3">
        <v>1</v>
      </c>
    </row>
    <row r="285" spans="1:11" x14ac:dyDescent="0.25">
      <c r="A285" t="s">
        <v>2</v>
      </c>
      <c r="B285" t="s">
        <v>624</v>
      </c>
      <c r="C285" t="s">
        <v>2</v>
      </c>
      <c r="D285" t="s">
        <v>3</v>
      </c>
      <c r="E285" t="s">
        <v>2</v>
      </c>
      <c r="F285" s="1" t="str">
        <f>HYPERLINK(RUB_Found[[#This Row],[Homepage]])</f>
        <v/>
      </c>
      <c r="G285" t="s">
        <v>24</v>
      </c>
      <c r="H285" s="1" t="str">
        <f>HYPERLINK(RUB_Found[[#This Row],[Gefunden in]])</f>
        <v>https://www.apf.ruhr-uni-bochum.de/en/teaching/completed-theses/</v>
      </c>
      <c r="I285" s="3">
        <f>IF(COUNTIF(RUB_Truth[Name],RUB_Found[[#This Row],[Name]])=0,0,1)</f>
        <v>0</v>
      </c>
      <c r="J285" s="3">
        <v>1</v>
      </c>
    </row>
    <row r="286" spans="1:11" x14ac:dyDescent="0.25">
      <c r="A286" t="s">
        <v>36</v>
      </c>
      <c r="B286" t="s">
        <v>625</v>
      </c>
      <c r="C286" t="s">
        <v>2</v>
      </c>
      <c r="D286" t="s">
        <v>11</v>
      </c>
      <c r="E286" t="s">
        <v>8183</v>
      </c>
      <c r="F286" s="1" t="str">
        <f>HYPERLINK(RUB_Found[[#This Row],[Homepage]])</f>
        <v>https://www.ruhr-uni-bochum.de/mas/profil/mitarbeiter/diab.html.de</v>
      </c>
      <c r="G286" t="s">
        <v>166</v>
      </c>
      <c r="H286" s="1" t="str">
        <f>HYPERLINK(RUB_Found[[#This Row],[Gefunden in]])</f>
        <v>https://www.ruhr-uni-bochum.de/mas/profil/mitarbeiter/index.html.de</v>
      </c>
      <c r="I286" s="3">
        <f>IF(COUNTIF(RUB_Truth[Name],RUB_Found[[#This Row],[Name]])=0,0,1)</f>
        <v>0</v>
      </c>
      <c r="J286" s="3">
        <v>1</v>
      </c>
    </row>
    <row r="287" spans="1:11" x14ac:dyDescent="0.25">
      <c r="A287" t="s">
        <v>2</v>
      </c>
      <c r="B287" t="s">
        <v>626</v>
      </c>
      <c r="C287" t="s">
        <v>2</v>
      </c>
      <c r="D287" t="s">
        <v>11</v>
      </c>
      <c r="E287" t="s">
        <v>2</v>
      </c>
      <c r="F287" s="1" t="str">
        <f>HYPERLINK(RUB_Found[[#This Row],[Homepage]])</f>
        <v/>
      </c>
      <c r="G287" t="s">
        <v>108</v>
      </c>
      <c r="H287" s="1" t="str">
        <f>HYPERLINK(RUB_Found[[#This Row],[Gefunden in]])</f>
        <v>https://homepage.rub.de/defeasible-reasoning/</v>
      </c>
      <c r="I287" s="3">
        <f>IF(COUNTIF(RUB_Truth[Name],RUB_Found[[#This Row],[Name]])=0,0,1)</f>
        <v>0</v>
      </c>
      <c r="J287" s="3">
        <v>1</v>
      </c>
    </row>
    <row r="288" spans="1:11" x14ac:dyDescent="0.25">
      <c r="F288" s="1"/>
      <c r="H288" s="1"/>
      <c r="J288" s="3"/>
      <c r="K288" t="s">
        <v>8510</v>
      </c>
    </row>
    <row r="289" spans="1:11" x14ac:dyDescent="0.25">
      <c r="A289" t="s">
        <v>2</v>
      </c>
      <c r="B289" t="s">
        <v>627</v>
      </c>
      <c r="C289" t="s">
        <v>2</v>
      </c>
      <c r="D289" t="s">
        <v>11</v>
      </c>
      <c r="E289" t="s">
        <v>628</v>
      </c>
      <c r="F289" s="1" t="str">
        <f>HYPERLINK(RUB_Found[[#This Row],[Homepage]])</f>
        <v>https://www.sinphys.ruhr-uni-bochum.de/drb/mitglieder/bektesi.html.en</v>
      </c>
      <c r="G289" t="s">
        <v>581</v>
      </c>
      <c r="H289" s="1" t="str">
        <f>HYPERLINK(RUB_Found[[#This Row],[Gefunden in]])</f>
        <v>https://www.sinphys.ruhr-uni-bochum.de/drb/mitglieder/index.html.en</v>
      </c>
      <c r="I289" s="3">
        <f>IF(COUNTIF(RUB_Truth[Name],RUB_Found[[#This Row],[Name]])=0,0,1)</f>
        <v>0</v>
      </c>
      <c r="J289" s="3">
        <v>0</v>
      </c>
    </row>
    <row r="290" spans="1:11" x14ac:dyDescent="0.25">
      <c r="A290" t="s">
        <v>2</v>
      </c>
      <c r="B290" t="s">
        <v>629</v>
      </c>
      <c r="C290" t="s">
        <v>2</v>
      </c>
      <c r="D290" t="s">
        <v>11</v>
      </c>
      <c r="E290" t="s">
        <v>2</v>
      </c>
      <c r="F290" s="1" t="str">
        <f>HYPERLINK(RUB_Found[[#This Row],[Homepage]])</f>
        <v/>
      </c>
      <c r="G290" t="s">
        <v>630</v>
      </c>
      <c r="H290" s="1" t="str">
        <f>HYPERLINK(RUB_Found[[#This Row],[Gefunden in]])</f>
        <v>https://linguistics.rub.de/institut/personen/</v>
      </c>
      <c r="I290" s="3">
        <f>IF(COUNTIF(RUB_Truth[Name],RUB_Found[[#This Row],[Name]])=0,0,1)</f>
        <v>0</v>
      </c>
      <c r="J290" s="3">
        <v>1</v>
      </c>
      <c r="K290" t="s">
        <v>8396</v>
      </c>
    </row>
    <row r="291" spans="1:11" x14ac:dyDescent="0.25">
      <c r="A291" t="s">
        <v>2</v>
      </c>
      <c r="B291" t="s">
        <v>631</v>
      </c>
      <c r="C291" t="s">
        <v>2</v>
      </c>
      <c r="D291" t="s">
        <v>11</v>
      </c>
      <c r="E291" t="s">
        <v>2</v>
      </c>
      <c r="F291" s="1" t="str">
        <f>HYPERLINK(RUB_Found[[#This Row],[Homepage]])</f>
        <v/>
      </c>
      <c r="G291" t="s">
        <v>632</v>
      </c>
      <c r="H291" s="1" t="str">
        <f>HYPERLINK(RUB_Found[[#This Row],[Gefunden in]])</f>
        <v>https://nanoec.ruhr-uni-bochum.de/2020/02/19/team-event-escape-room/</v>
      </c>
      <c r="I291" s="3">
        <f>IF(COUNTIF(RUB_Truth[Name],RUB_Found[[#This Row],[Name]])=0,0,1)</f>
        <v>0</v>
      </c>
      <c r="J291" s="3">
        <v>0</v>
      </c>
    </row>
    <row r="292" spans="1:11" x14ac:dyDescent="0.25">
      <c r="A292" t="s">
        <v>2</v>
      </c>
      <c r="B292" t="s">
        <v>633</v>
      </c>
      <c r="C292" t="s">
        <v>2</v>
      </c>
      <c r="D292" t="s">
        <v>11</v>
      </c>
      <c r="E292" t="s">
        <v>2</v>
      </c>
      <c r="F292" s="1" t="str">
        <f>HYPERLINK(RUB_Found[[#This Row],[Homepage]])</f>
        <v/>
      </c>
      <c r="G292" t="s">
        <v>634</v>
      </c>
      <c r="H292" s="1" t="str">
        <f>HYPERLINK(RUB_Found[[#This Row],[Gefunden in]])</f>
        <v>https://www.apf.ruhr-uni-bochum.de/2018/11/zweiter-startup-talk-mit-praxisgaesten-im-instudies-modul/</v>
      </c>
      <c r="I292" s="3">
        <f>IF(COUNTIF(RUB_Truth[Name],RUB_Found[[#This Row],[Name]])=0,0,1)</f>
        <v>0</v>
      </c>
      <c r="J292" s="3">
        <v>0</v>
      </c>
    </row>
    <row r="293" spans="1:11" x14ac:dyDescent="0.25">
      <c r="A293" t="s">
        <v>2</v>
      </c>
      <c r="B293" t="s">
        <v>635</v>
      </c>
      <c r="C293" t="s">
        <v>2</v>
      </c>
      <c r="D293" t="s">
        <v>11</v>
      </c>
      <c r="E293" t="s">
        <v>2</v>
      </c>
      <c r="F293" s="1" t="str">
        <f>HYPERLINK(RUB_Found[[#This Row],[Homepage]])</f>
        <v/>
      </c>
      <c r="G293" t="s">
        <v>244</v>
      </c>
      <c r="H293" s="1" t="str">
        <f>HYPERLINK(RUB_Found[[#This Row],[Gefunden in]])</f>
        <v>https://www.apf.ruhr-uni-bochum.de/forschung/projekte/kompetenzzentrum-humaine/</v>
      </c>
      <c r="I293" s="3">
        <f>IF(COUNTIF(RUB_Truth[Name],RUB_Found[[#This Row],[Name]])=0,0,1)</f>
        <v>0</v>
      </c>
      <c r="J293" s="3">
        <v>0</v>
      </c>
    </row>
    <row r="294" spans="1:11" x14ac:dyDescent="0.25">
      <c r="A294" t="s">
        <v>2</v>
      </c>
      <c r="B294" t="s">
        <v>636</v>
      </c>
      <c r="C294" t="s">
        <v>2</v>
      </c>
      <c r="D294" t="s">
        <v>11</v>
      </c>
      <c r="E294" t="s">
        <v>2</v>
      </c>
      <c r="F294" s="1" t="str">
        <f>HYPERLINK(RUB_Found[[#This Row],[Homepage]])</f>
        <v/>
      </c>
      <c r="G294" t="s">
        <v>637</v>
      </c>
      <c r="H294" s="1" t="str">
        <f>HYPERLINK(RUB_Found[[#This Row],[Gefunden in]])</f>
        <v>https://www.apf.ruhr-uni-bochum.de/2017/11/zweite-talkrunde-mit-praxisgaesten-im-modul-unsicherheitserfahrung-und-bewaeltigungsstrategien-im-unternehmerischen-kontext/</v>
      </c>
      <c r="I294" s="3">
        <f>IF(COUNTIF(RUB_Truth[Name],RUB_Found[[#This Row],[Name]])=0,0,1)</f>
        <v>0</v>
      </c>
      <c r="J294" s="3">
        <v>0</v>
      </c>
    </row>
    <row r="295" spans="1:11" x14ac:dyDescent="0.25">
      <c r="A295" t="s">
        <v>2</v>
      </c>
      <c r="B295" t="s">
        <v>638</v>
      </c>
      <c r="C295" t="s">
        <v>2</v>
      </c>
      <c r="D295" t="s">
        <v>11</v>
      </c>
      <c r="E295" t="s">
        <v>2</v>
      </c>
      <c r="F295" s="1" t="str">
        <f>HYPERLINK(RUB_Found[[#This Row],[Homepage]])</f>
        <v/>
      </c>
      <c r="G295" t="s">
        <v>639</v>
      </c>
      <c r="H295" s="1" t="str">
        <f>HYPERLINK(RUB_Found[[#This Row],[Gefunden in]])</f>
        <v>https://www.apf.ruhr-uni-bochum.de/2022/02/einladung-fruehjahrsempfang-humaine-am-18-03-2022/</v>
      </c>
      <c r="I295" s="3">
        <f>IF(COUNTIF(RUB_Truth[Name],RUB_Found[[#This Row],[Name]])=0,0,1)</f>
        <v>0</v>
      </c>
      <c r="J295" s="3">
        <v>0</v>
      </c>
    </row>
    <row r="296" spans="1:11" x14ac:dyDescent="0.25">
      <c r="F296" s="1"/>
      <c r="H296" s="1"/>
      <c r="J296" s="3"/>
      <c r="K296" t="s">
        <v>8510</v>
      </c>
    </row>
    <row r="297" spans="1:11" x14ac:dyDescent="0.25">
      <c r="A297" t="s">
        <v>2</v>
      </c>
      <c r="B297" t="s">
        <v>640</v>
      </c>
      <c r="C297" t="s">
        <v>2</v>
      </c>
      <c r="D297" t="s">
        <v>11</v>
      </c>
      <c r="E297" t="s">
        <v>2</v>
      </c>
      <c r="F297" s="1" t="str">
        <f>HYPERLINK(RUB_Found[[#This Row],[Homepage]])</f>
        <v/>
      </c>
      <c r="G297" t="s">
        <v>641</v>
      </c>
      <c r="H297" s="1" t="str">
        <f>HYPERLINK(RUB_Found[[#This Row],[Gefunden in]])</f>
        <v>https://www.apf.ruhr-uni-bochum.de/2020/01/regional-innovation-iv-wissensbasiert-erneuern/</v>
      </c>
      <c r="I297" s="3">
        <f>IF(COUNTIF(RUB_Truth[Name],RUB_Found[[#This Row],[Name]])=0,0,1)</f>
        <v>0</v>
      </c>
      <c r="J297" s="3">
        <v>0</v>
      </c>
    </row>
    <row r="298" spans="1:11" x14ac:dyDescent="0.25">
      <c r="A298" t="s">
        <v>2</v>
      </c>
      <c r="B298" t="s">
        <v>642</v>
      </c>
      <c r="C298" t="s">
        <v>2</v>
      </c>
      <c r="D298" t="s">
        <v>11</v>
      </c>
      <c r="E298" t="s">
        <v>2</v>
      </c>
      <c r="F298" s="1" t="str">
        <f>HYPERLINK(RUB_Found[[#This Row],[Homepage]])</f>
        <v/>
      </c>
      <c r="G298" t="s">
        <v>643</v>
      </c>
      <c r="H298" s="1" t="str">
        <f>HYPERLINK(RUB_Found[[#This Row],[Gefunden in]])</f>
        <v>https://www2.wiwi.rub.de/stellenausschreibung/wissenschaftliche-n-mitarbeiter-in/</v>
      </c>
      <c r="I298" s="3">
        <f>IF(COUNTIF(RUB_Truth[Name],RUB_Found[[#This Row],[Name]])=0,0,1)</f>
        <v>0</v>
      </c>
      <c r="J298" s="3">
        <v>0</v>
      </c>
    </row>
    <row r="299" spans="1:11" x14ac:dyDescent="0.25">
      <c r="A299" t="s">
        <v>2</v>
      </c>
      <c r="B299" t="s">
        <v>644</v>
      </c>
      <c r="C299" t="s">
        <v>2</v>
      </c>
      <c r="D299" t="s">
        <v>11</v>
      </c>
      <c r="E299" t="s">
        <v>2</v>
      </c>
      <c r="F299" s="1" t="str">
        <f>HYPERLINK(RUB_Found[[#This Row],[Homepage]])</f>
        <v/>
      </c>
      <c r="G299" t="s">
        <v>163</v>
      </c>
      <c r="H299" s="1" t="str">
        <f>HYPERLINK(RUB_Found[[#This Row],[Gefunden in]])</f>
        <v>https://www.zms.ruhr-uni-bochum.de/zms/personen/index.html.de</v>
      </c>
      <c r="I299" s="3">
        <f>IF(COUNTIF(RUB_Truth[Name],RUB_Found[[#This Row],[Name]])=0,0,1)</f>
        <v>0</v>
      </c>
      <c r="J299" s="3">
        <v>1</v>
      </c>
    </row>
    <row r="300" spans="1:11" x14ac:dyDescent="0.25">
      <c r="A300" t="s">
        <v>2</v>
      </c>
      <c r="B300" t="s">
        <v>645</v>
      </c>
      <c r="C300" t="s">
        <v>2</v>
      </c>
      <c r="D300" t="s">
        <v>11</v>
      </c>
      <c r="E300" t="s">
        <v>2</v>
      </c>
      <c r="F300" s="1" t="str">
        <f>HYPERLINK(RUB_Found[[#This Row],[Homepage]])</f>
        <v/>
      </c>
      <c r="G300" t="s">
        <v>646</v>
      </c>
      <c r="H300" s="1" t="str">
        <f>HYPERLINK(RUB_Found[[#This Row],[Gefunden in]])</f>
        <v>https://dev2.imp10.ruhr-uni-bochum.de/hss/unifit/team/index.html.de</v>
      </c>
      <c r="I300" s="3">
        <f>IF(COUNTIF(RUB_Truth[Name],RUB_Found[[#This Row],[Name]])=0,0,1)</f>
        <v>0</v>
      </c>
      <c r="J300" s="3">
        <v>0</v>
      </c>
    </row>
    <row r="301" spans="1:11" x14ac:dyDescent="0.25">
      <c r="A301" t="s">
        <v>2</v>
      </c>
      <c r="B301" t="s">
        <v>647</v>
      </c>
      <c r="C301" t="s">
        <v>2</v>
      </c>
      <c r="D301" t="s">
        <v>11</v>
      </c>
      <c r="E301" t="s">
        <v>2</v>
      </c>
      <c r="F301" s="1" t="str">
        <f>HYPERLINK(RUB_Found[[#This Row],[Homepage]])</f>
        <v/>
      </c>
      <c r="G301" t="s">
        <v>293</v>
      </c>
      <c r="H301" s="1" t="str">
        <f>HYPERLINK(RUB_Found[[#This Row],[Gefunden in]])</f>
        <v>http://ifm.rub.de/2010/02/call-for-people-sommerakademie-prometheus-2010-update/</v>
      </c>
      <c r="I301" s="3">
        <f>IF(COUNTIF(RUB_Truth[Name],RUB_Found[[#This Row],[Name]])=0,0,1)</f>
        <v>0</v>
      </c>
      <c r="J301" s="3">
        <v>0</v>
      </c>
    </row>
    <row r="302" spans="1:11" x14ac:dyDescent="0.25">
      <c r="A302" t="s">
        <v>2</v>
      </c>
      <c r="B302" t="s">
        <v>648</v>
      </c>
      <c r="C302" t="s">
        <v>2</v>
      </c>
      <c r="D302" t="s">
        <v>11</v>
      </c>
      <c r="E302" t="s">
        <v>2</v>
      </c>
      <c r="F302" s="1" t="str">
        <f>HYPERLINK(RUB_Found[[#This Row],[Homepage]])</f>
        <v/>
      </c>
      <c r="G302" t="s">
        <v>649</v>
      </c>
      <c r="H302" s="1" t="str">
        <f>HYPERLINK(RUB_Found[[#This Row],[Gefunden in]])</f>
        <v>https://www.apf.ruhr-uni-bochum.de/2019/06/digitalisierung-ist-fuer-lehrer-und-schueler-ein-gemeinsamer-lernprozess/</v>
      </c>
      <c r="I302" s="3">
        <f>IF(COUNTIF(RUB_Truth[Name],RUB_Found[[#This Row],[Name]])=0,0,1)</f>
        <v>0</v>
      </c>
      <c r="J302" s="3">
        <v>0</v>
      </c>
    </row>
    <row r="303" spans="1:11" x14ac:dyDescent="0.25">
      <c r="A303" t="s">
        <v>2</v>
      </c>
      <c r="B303" t="s">
        <v>650</v>
      </c>
      <c r="C303" t="s">
        <v>2</v>
      </c>
      <c r="D303" t="s">
        <v>11</v>
      </c>
      <c r="E303" t="s">
        <v>2</v>
      </c>
      <c r="F303" s="1" t="str">
        <f>HYPERLINK(RUB_Found[[#This Row],[Homepage]])</f>
        <v/>
      </c>
      <c r="G303" t="s">
        <v>417</v>
      </c>
      <c r="H303" s="1" t="str">
        <f>HYPERLINK(RUB_Found[[#This Row],[Gefunden in]])</f>
        <v>https://www.apf.ruhr-uni-bochum.de/forschung/projekte/bmbf1213-0217/</v>
      </c>
      <c r="I303" s="3">
        <f>IF(COUNTIF(RUB_Truth[Name],RUB_Found[[#This Row],[Name]])=0,0,1)</f>
        <v>0</v>
      </c>
      <c r="J303" s="3">
        <v>0</v>
      </c>
    </row>
    <row r="304" spans="1:11" x14ac:dyDescent="0.25">
      <c r="A304" t="s">
        <v>2</v>
      </c>
      <c r="B304" t="s">
        <v>651</v>
      </c>
      <c r="C304" t="s">
        <v>2</v>
      </c>
      <c r="D304" t="s">
        <v>11</v>
      </c>
      <c r="E304" t="s">
        <v>2</v>
      </c>
      <c r="F304" s="1" t="str">
        <f>HYPERLINK(RUB_Found[[#This Row],[Homepage]])</f>
        <v/>
      </c>
      <c r="G304" t="s">
        <v>652</v>
      </c>
      <c r="H304" s="1" t="str">
        <f>HYPERLINK(RUB_Found[[#This Row],[Gefunden in]])</f>
        <v>https://www.apf.ruhr-uni-bochum.de/2021/06/beitrag-zur-digitalisierungsstrategie-in-der-landwirtschaft-auf-der-european-academy-of-management-euram/</v>
      </c>
      <c r="I304" s="3">
        <f>IF(COUNTIF(RUB_Truth[Name],RUB_Found[[#This Row],[Name]])=0,0,1)</f>
        <v>0</v>
      </c>
      <c r="J304" s="3">
        <v>0</v>
      </c>
    </row>
    <row r="305" spans="1:10" x14ac:dyDescent="0.25">
      <c r="A305" t="s">
        <v>2</v>
      </c>
      <c r="B305" t="s">
        <v>653</v>
      </c>
      <c r="C305" t="s">
        <v>2</v>
      </c>
      <c r="D305" t="s">
        <v>11</v>
      </c>
      <c r="E305" t="s">
        <v>2</v>
      </c>
      <c r="F305" s="1" t="str">
        <f>HYPERLINK(RUB_Found[[#This Row],[Homepage]])</f>
        <v/>
      </c>
      <c r="G305" t="s">
        <v>637</v>
      </c>
      <c r="H305" s="1" t="str">
        <f>HYPERLINK(RUB_Found[[#This Row],[Gefunden in]])</f>
        <v>https://www.apf.ruhr-uni-bochum.de/2017/11/zweite-talkrunde-mit-praxisgaesten-im-modul-unsicherheitserfahrung-und-bewaeltigungsstrategien-im-unternehmerischen-kontext/</v>
      </c>
      <c r="I305" s="3">
        <f>IF(COUNTIF(RUB_Truth[Name],RUB_Found[[#This Row],[Name]])=0,0,1)</f>
        <v>0</v>
      </c>
      <c r="J305" s="3">
        <v>0</v>
      </c>
    </row>
    <row r="306" spans="1:10" x14ac:dyDescent="0.25">
      <c r="A306" t="s">
        <v>2</v>
      </c>
      <c r="B306" t="s">
        <v>654</v>
      </c>
      <c r="C306" t="s">
        <v>2</v>
      </c>
      <c r="D306" t="s">
        <v>11</v>
      </c>
      <c r="E306" t="s">
        <v>2</v>
      </c>
      <c r="F306" s="1" t="str">
        <f>HYPERLINK(RUB_Found[[#This Row],[Homepage]])</f>
        <v/>
      </c>
      <c r="G306" t="s">
        <v>655</v>
      </c>
      <c r="H306" s="1" t="str">
        <f>HYPERLINK(RUB_Found[[#This Row],[Gefunden in]])</f>
        <v>https://www.apf.ruhr-uni-bochum.de/2019/11/regional-innovation-beim-komet-tag-und-bei-der-ihk-in-hattingen/</v>
      </c>
      <c r="I306" s="3">
        <f>IF(COUNTIF(RUB_Truth[Name],RUB_Found[[#This Row],[Name]])=0,0,1)</f>
        <v>0</v>
      </c>
      <c r="J306" s="3">
        <v>0</v>
      </c>
    </row>
    <row r="307" spans="1:10" x14ac:dyDescent="0.25">
      <c r="A307" t="s">
        <v>2</v>
      </c>
      <c r="B307" t="s">
        <v>656</v>
      </c>
      <c r="C307" t="s">
        <v>2</v>
      </c>
      <c r="D307" t="s">
        <v>11</v>
      </c>
      <c r="E307" t="s">
        <v>2</v>
      </c>
      <c r="F307" s="1" t="str">
        <f>HYPERLINK(RUB_Found[[#This Row],[Homepage]])</f>
        <v/>
      </c>
      <c r="G307" t="s">
        <v>657</v>
      </c>
      <c r="H307" s="1" t="str">
        <f>HYPERLINK(RUB_Found[[#This Row],[Gefunden in]])</f>
        <v>https://www.apf.ruhr-uni-bochum.de/2020/10/juryteilnahme-bei-der-leitidee-2020/</v>
      </c>
      <c r="I307" s="3">
        <f>IF(COUNTIF(RUB_Truth[Name],RUB_Found[[#This Row],[Name]])=0,0,1)</f>
        <v>0</v>
      </c>
      <c r="J307" s="3">
        <v>0</v>
      </c>
    </row>
    <row r="308" spans="1:10" x14ac:dyDescent="0.25">
      <c r="A308" t="s">
        <v>2</v>
      </c>
      <c r="B308" t="s">
        <v>658</v>
      </c>
      <c r="C308" t="s">
        <v>659</v>
      </c>
      <c r="D308" t="s">
        <v>11</v>
      </c>
      <c r="E308" t="s">
        <v>2</v>
      </c>
      <c r="F308" s="1" t="str">
        <f>HYPERLINK(RUB_Found[[#This Row],[Homepage]])</f>
        <v/>
      </c>
      <c r="G308" t="s">
        <v>660</v>
      </c>
      <c r="H308" s="1" t="str">
        <f>HYPERLINK(RUB_Found[[#This Row],[Gefunden in]])</f>
        <v>https://www.optics.ruhr-uni-bochum.de/index.php?id=63</v>
      </c>
      <c r="I308" s="3">
        <f>IF(COUNTIF(RUB_Truth[Name],RUB_Found[[#This Row],[Name]])=0,0,1)</f>
        <v>0</v>
      </c>
      <c r="J308" s="3">
        <v>1</v>
      </c>
    </row>
    <row r="309" spans="1:10" x14ac:dyDescent="0.25">
      <c r="A309" t="s">
        <v>2</v>
      </c>
      <c r="B309" t="s">
        <v>661</v>
      </c>
      <c r="C309" t="s">
        <v>662</v>
      </c>
      <c r="D309" t="s">
        <v>3</v>
      </c>
      <c r="E309" t="s">
        <v>2</v>
      </c>
      <c r="F309" s="1" t="str">
        <f>HYPERLINK(RUB_Found[[#This Row],[Homepage]])</f>
        <v/>
      </c>
      <c r="G309" t="s">
        <v>319</v>
      </c>
      <c r="H309" s="1" t="str">
        <f>HYPERLINK(RUB_Found[[#This Row],[Gefunden in]])</f>
        <v>https://www.ruhr-uni-bochum.de/biochem/system/staff.html.de</v>
      </c>
      <c r="I309" s="3">
        <f>IF(COUNTIF(RUB_Truth[Name],RUB_Found[[#This Row],[Name]])=0,0,1)</f>
        <v>0</v>
      </c>
      <c r="J309" s="3">
        <v>1</v>
      </c>
    </row>
    <row r="310" spans="1:10" x14ac:dyDescent="0.25">
      <c r="A310" t="s">
        <v>2</v>
      </c>
      <c r="B310" t="s">
        <v>663</v>
      </c>
      <c r="C310" t="s">
        <v>2</v>
      </c>
      <c r="D310" t="s">
        <v>11</v>
      </c>
      <c r="E310" t="s">
        <v>2</v>
      </c>
      <c r="F310" s="1" t="str">
        <f>HYPERLINK(RUB_Found[[#This Row],[Homepage]])</f>
        <v/>
      </c>
      <c r="G310" t="s">
        <v>664</v>
      </c>
      <c r="H310" s="1" t="str">
        <f>HYPERLINK(RUB_Found[[#This Row],[Gefunden in]])</f>
        <v>https://praktikum.physik.ruhr-uni-bochum.de/unser-team</v>
      </c>
      <c r="I310" s="3">
        <f>IF(COUNTIF(RUB_Truth[Name],RUB_Found[[#This Row],[Name]])=0,0,1)</f>
        <v>0</v>
      </c>
      <c r="J310" s="3">
        <v>1</v>
      </c>
    </row>
    <row r="311" spans="1:10" x14ac:dyDescent="0.25">
      <c r="A311" t="s">
        <v>80</v>
      </c>
      <c r="B311" t="s">
        <v>665</v>
      </c>
      <c r="C311" t="s">
        <v>2</v>
      </c>
      <c r="D311" t="s">
        <v>11</v>
      </c>
      <c r="E311" t="s">
        <v>2</v>
      </c>
      <c r="F311" s="1" t="str">
        <f>HYPERLINK(RUB_Found[[#This Row],[Homepage]])</f>
        <v/>
      </c>
      <c r="G311" t="s">
        <v>60</v>
      </c>
      <c r="H311" s="1" t="str">
        <f>HYPERLINK(RUB_Found[[#This Row],[Gefunden in]])</f>
        <v>https://www.theochem.rub.de/de/allcategories-de-de/mitarbeiter/ehemalige</v>
      </c>
      <c r="I311" s="3">
        <f>IF(COUNTIF(RUB_Truth[Name],RUB_Found[[#This Row],[Name]])=0,0,1)</f>
        <v>0</v>
      </c>
      <c r="J311" s="3">
        <v>1</v>
      </c>
    </row>
    <row r="312" spans="1:10" x14ac:dyDescent="0.25">
      <c r="A312" t="s">
        <v>0</v>
      </c>
      <c r="B312" t="s">
        <v>666</v>
      </c>
      <c r="C312" t="s">
        <v>667</v>
      </c>
      <c r="D312" t="s">
        <v>11</v>
      </c>
      <c r="E312" t="s">
        <v>2</v>
      </c>
      <c r="F312" s="1" t="str">
        <f>HYPERLINK(RUB_Found[[#This Row],[Homepage]])</f>
        <v/>
      </c>
      <c r="G312" t="s">
        <v>124</v>
      </c>
      <c r="H312" s="1" t="str">
        <f>HYPERLINK(RUB_Found[[#This Row],[Gefunden in]])</f>
        <v>https://www.theochem.rub.de/allcategories-en-gb/members/all</v>
      </c>
      <c r="I312" s="3">
        <f>IF(COUNTIF(RUB_Truth[Name],RUB_Found[[#This Row],[Name]])=0,0,1)</f>
        <v>0</v>
      </c>
      <c r="J312" s="3">
        <v>1</v>
      </c>
    </row>
    <row r="313" spans="1:10" x14ac:dyDescent="0.25">
      <c r="A313" t="s">
        <v>80</v>
      </c>
      <c r="B313" t="s">
        <v>668</v>
      </c>
      <c r="C313" t="s">
        <v>669</v>
      </c>
      <c r="D313" t="s">
        <v>11</v>
      </c>
      <c r="E313" t="s">
        <v>2</v>
      </c>
      <c r="F313" s="1" t="str">
        <f>HYPERLINK(RUB_Found[[#This Row],[Homepage]])</f>
        <v/>
      </c>
      <c r="G313" t="s">
        <v>455</v>
      </c>
      <c r="H313" s="1" t="str">
        <f>HYPERLINK(RUB_Found[[#This Row],[Gefunden in]])</f>
        <v>https://buddhistroad.ceres.rub.de/en/team/</v>
      </c>
      <c r="I313" s="3">
        <f>IF(COUNTIF(RUB_Truth[Name],RUB_Found[[#This Row],[Name]])=0,0,1)</f>
        <v>0</v>
      </c>
      <c r="J313" s="3">
        <v>1</v>
      </c>
    </row>
    <row r="314" spans="1:10" x14ac:dyDescent="0.25">
      <c r="A314" t="s">
        <v>294</v>
      </c>
      <c r="B314" t="s">
        <v>670</v>
      </c>
      <c r="C314" t="s">
        <v>671</v>
      </c>
      <c r="D314" t="s">
        <v>11</v>
      </c>
      <c r="E314" t="s">
        <v>2</v>
      </c>
      <c r="F314" s="1" t="str">
        <f>HYPERLINK(RUB_Found[[#This Row],[Homepage]])</f>
        <v/>
      </c>
      <c r="G314" t="s">
        <v>672</v>
      </c>
      <c r="H314" s="1" t="str">
        <f>HYPERLINK(RUB_Found[[#This Row],[Gefunden in]])</f>
        <v>https://www.epsy.psy.ruhr-uni-bochum.de/epsy/personen/index.html.de</v>
      </c>
      <c r="I314" s="3">
        <f>IF(COUNTIF(RUB_Truth[Name],RUB_Found[[#This Row],[Name]])=0,0,1)</f>
        <v>0</v>
      </c>
      <c r="J314" s="3">
        <v>1</v>
      </c>
    </row>
    <row r="315" spans="1:10" x14ac:dyDescent="0.25">
      <c r="A315" t="s">
        <v>2</v>
      </c>
      <c r="B315" t="s">
        <v>673</v>
      </c>
      <c r="C315" t="s">
        <v>2</v>
      </c>
      <c r="D315" t="s">
        <v>3</v>
      </c>
      <c r="E315" t="s">
        <v>2</v>
      </c>
      <c r="F315" s="1" t="str">
        <f>HYPERLINK(RUB_Found[[#This Row],[Homepage]])</f>
        <v/>
      </c>
      <c r="G315" t="s">
        <v>24</v>
      </c>
      <c r="H315" s="1" t="str">
        <f>HYPERLINK(RUB_Found[[#This Row],[Gefunden in]])</f>
        <v>https://www.apf.ruhr-uni-bochum.de/en/teaching/completed-theses/</v>
      </c>
      <c r="I315" s="3">
        <f>IF(COUNTIF(RUB_Truth[Name],RUB_Found[[#This Row],[Name]])=0,0,1)</f>
        <v>0</v>
      </c>
      <c r="J315" s="3">
        <v>1</v>
      </c>
    </row>
    <row r="316" spans="1:10" x14ac:dyDescent="0.25">
      <c r="A316" t="s">
        <v>36</v>
      </c>
      <c r="B316" t="s">
        <v>674</v>
      </c>
      <c r="C316" t="s">
        <v>675</v>
      </c>
      <c r="D316" t="s">
        <v>3</v>
      </c>
      <c r="E316" t="s">
        <v>676</v>
      </c>
      <c r="F316" s="1" t="str">
        <f>HYPERLINK(RUB_Found[[#This Row],[Homepage]])</f>
        <v>https://fluidvt.ruhr-uni-bochum.de/mitarbeiter/frau-amelie-merkel-m-sc/</v>
      </c>
      <c r="G316" t="s">
        <v>677</v>
      </c>
      <c r="H316" s="1" t="str">
        <f>HYPERLINK(RUB_Found[[#This Row],[Gefunden in]])</f>
        <v>https://fluidvt.ruhr-uni-bochum.de/mitarbeiter/</v>
      </c>
      <c r="I316" s="3">
        <f>IF(COUNTIF(RUB_Truth[Name],RUB_Found[[#This Row],[Name]])=0,0,1)</f>
        <v>0</v>
      </c>
      <c r="J316" s="3">
        <v>1</v>
      </c>
    </row>
    <row r="317" spans="1:10" x14ac:dyDescent="0.25">
      <c r="A317" t="s">
        <v>2</v>
      </c>
      <c r="B317" t="s">
        <v>678</v>
      </c>
      <c r="C317" t="s">
        <v>2</v>
      </c>
      <c r="D317" t="s">
        <v>3</v>
      </c>
      <c r="E317" t="s">
        <v>2</v>
      </c>
      <c r="F317" s="1" t="str">
        <f>HYPERLINK(RUB_Found[[#This Row],[Homepage]])</f>
        <v/>
      </c>
      <c r="G317" t="s">
        <v>255</v>
      </c>
      <c r="H317" s="1" t="str">
        <f>HYPERLINK(RUB_Found[[#This Row],[Gefunden in]])</f>
        <v>https://www.ep1.rub.de/en/the-institute/members/</v>
      </c>
      <c r="I317" s="3">
        <f>IF(COUNTIF(RUB_Truth[Name],RUB_Found[[#This Row],[Name]])=0,0,1)</f>
        <v>0</v>
      </c>
      <c r="J317" s="3">
        <v>1</v>
      </c>
    </row>
    <row r="318" spans="1:10" x14ac:dyDescent="0.25">
      <c r="A318" t="s">
        <v>2</v>
      </c>
      <c r="B318" t="s">
        <v>679</v>
      </c>
      <c r="C318" t="s">
        <v>680</v>
      </c>
      <c r="D318" t="s">
        <v>11</v>
      </c>
      <c r="E318" t="s">
        <v>2</v>
      </c>
      <c r="F318" s="1" t="str">
        <f>HYPERLINK(RUB_Found[[#This Row],[Homepage]])</f>
        <v/>
      </c>
      <c r="G318" t="s">
        <v>311</v>
      </c>
      <c r="H318" s="1" t="str">
        <f>HYPERLINK(RUB_Found[[#This Row],[Gefunden in]])</f>
        <v>https://www.trace.ruhr-uni-bochum.de/tg/team/index.html.de</v>
      </c>
      <c r="I318" s="3">
        <f>IF(COUNTIF(RUB_Truth[Name],RUB_Found[[#This Row],[Name]])=0,0,1)</f>
        <v>0</v>
      </c>
      <c r="J318" s="3">
        <v>1</v>
      </c>
    </row>
    <row r="319" spans="1:10" x14ac:dyDescent="0.25">
      <c r="A319" t="s">
        <v>0</v>
      </c>
      <c r="B319" t="s">
        <v>681</v>
      </c>
      <c r="C319" t="s">
        <v>2</v>
      </c>
      <c r="D319" t="s">
        <v>11</v>
      </c>
      <c r="E319" t="s">
        <v>2</v>
      </c>
      <c r="F319" s="1" t="str">
        <f>HYPERLINK(RUB_Found[[#This Row],[Homepage]])</f>
        <v/>
      </c>
      <c r="G319" t="s">
        <v>124</v>
      </c>
      <c r="H319" s="1" t="str">
        <f>HYPERLINK(RUB_Found[[#This Row],[Gefunden in]])</f>
        <v>https://www.theochem.rub.de/allcategories-en-gb/members/all</v>
      </c>
      <c r="I319" s="3">
        <f>IF(COUNTIF(RUB_Truth[Name],RUB_Found[[#This Row],[Name]])=0,0,1)</f>
        <v>0</v>
      </c>
      <c r="J319" s="3">
        <v>1</v>
      </c>
    </row>
    <row r="320" spans="1:10" x14ac:dyDescent="0.25">
      <c r="A320" t="s">
        <v>0</v>
      </c>
      <c r="B320" t="s">
        <v>682</v>
      </c>
      <c r="C320" t="s">
        <v>2</v>
      </c>
      <c r="D320" t="s">
        <v>11</v>
      </c>
      <c r="E320" t="s">
        <v>8184</v>
      </c>
      <c r="F320" s="1" t="str">
        <f>HYPERLINK(RUB_Found[[#This Row],[Homepage]])</f>
        <v>http://cns.mrg1.rub.de/index.php/people/105-amir-azizi-m-sc</v>
      </c>
      <c r="G320" t="s">
        <v>58</v>
      </c>
      <c r="H320" s="1" t="str">
        <f>HYPERLINK(RUB_Found[[#This Row],[Gefunden in]])</f>
        <v>https://www.ruhr-uni-bochum.de/mrg/memory/people/index.html.de</v>
      </c>
      <c r="I320" s="3">
        <f>IF(COUNTIF(RUB_Truth[Name],RUB_Found[[#This Row],[Name]])=0,0,1)</f>
        <v>0</v>
      </c>
      <c r="J320" s="3">
        <v>1</v>
      </c>
    </row>
    <row r="321" spans="1:10" x14ac:dyDescent="0.25">
      <c r="A321" t="s">
        <v>2</v>
      </c>
      <c r="B321" t="s">
        <v>683</v>
      </c>
      <c r="C321" t="s">
        <v>2</v>
      </c>
      <c r="D321" t="s">
        <v>11</v>
      </c>
      <c r="E321" t="s">
        <v>2</v>
      </c>
      <c r="F321" s="1" t="str">
        <f>HYPERLINK(RUB_Found[[#This Row],[Homepage]])</f>
        <v/>
      </c>
      <c r="G321" t="s">
        <v>684</v>
      </c>
      <c r="H321" s="1" t="str">
        <f>HYPERLINK(RUB_Found[[#This Row],[Gefunden in]])</f>
        <v>https://www.sfb874.ruhr-uni-bochum.de/en/staff/</v>
      </c>
      <c r="I321" s="3">
        <f>IF(COUNTIF(RUB_Truth[Name],RUB_Found[[#This Row],[Name]])=0,0,1)</f>
        <v>0</v>
      </c>
      <c r="J321" s="3">
        <v>1</v>
      </c>
    </row>
    <row r="322" spans="1:10" x14ac:dyDescent="0.25">
      <c r="A322" t="s">
        <v>2</v>
      </c>
      <c r="B322" t="s">
        <v>685</v>
      </c>
      <c r="C322" t="s">
        <v>686</v>
      </c>
      <c r="D322" t="s">
        <v>11</v>
      </c>
      <c r="E322" t="s">
        <v>2</v>
      </c>
      <c r="F322" s="1" t="str">
        <f>HYPERLINK(RUB_Found[[#This Row],[Homepage]])</f>
        <v/>
      </c>
      <c r="G322" t="s">
        <v>317</v>
      </c>
      <c r="H322" s="1" t="str">
        <f>HYPERLINK(RUB_Found[[#This Row],[Gefunden in]])</f>
        <v>https://casa.rub.de/en/about/team</v>
      </c>
      <c r="I322" s="3">
        <f>IF(COUNTIF(RUB_Truth[Name],RUB_Found[[#This Row],[Name]])=0,0,1)</f>
        <v>0</v>
      </c>
      <c r="J322" s="3">
        <v>1</v>
      </c>
    </row>
    <row r="323" spans="1:10" x14ac:dyDescent="0.25">
      <c r="A323" t="s">
        <v>2</v>
      </c>
      <c r="B323" t="s">
        <v>687</v>
      </c>
      <c r="C323" t="s">
        <v>2</v>
      </c>
      <c r="D323" t="s">
        <v>11</v>
      </c>
      <c r="E323" t="s">
        <v>2</v>
      </c>
      <c r="F323" s="1" t="str">
        <f>HYPERLINK(RUB_Found[[#This Row],[Homepage]])</f>
        <v/>
      </c>
      <c r="G323" t="s">
        <v>688</v>
      </c>
      <c r="H323" s="1" t="str">
        <f>HYPERLINK(RUB_Found[[#This Row],[Gefunden in]])</f>
        <v>https://www.ini.rub.de/the_institute/people/dirk-jancke/</v>
      </c>
      <c r="I323" s="3">
        <f>IF(COUNTIF(RUB_Truth[Name],RUB_Found[[#This Row],[Name]])=0,0,1)</f>
        <v>0</v>
      </c>
      <c r="J323" s="3">
        <v>1</v>
      </c>
    </row>
    <row r="324" spans="1:10" x14ac:dyDescent="0.25">
      <c r="A324" t="s">
        <v>36</v>
      </c>
      <c r="B324" t="s">
        <v>689</v>
      </c>
      <c r="C324" t="s">
        <v>690</v>
      </c>
      <c r="D324" t="s">
        <v>11</v>
      </c>
      <c r="E324" t="s">
        <v>2</v>
      </c>
      <c r="F324" s="1" t="str">
        <f>HYPERLINK(RUB_Found[[#This Row],[Homepage]])</f>
        <v/>
      </c>
      <c r="G324" t="s">
        <v>166</v>
      </c>
      <c r="H324" s="1" t="str">
        <f>HYPERLINK(RUB_Found[[#This Row],[Gefunden in]])</f>
        <v>https://www.ruhr-uni-bochum.de/mas/profil/mitarbeiter/index.html.de</v>
      </c>
      <c r="I324" s="3">
        <f>IF(COUNTIF(RUB_Truth[Name],RUB_Found[[#This Row],[Name]])=0,0,1)</f>
        <v>0</v>
      </c>
      <c r="J324" s="3">
        <v>1</v>
      </c>
    </row>
    <row r="325" spans="1:10" x14ac:dyDescent="0.25">
      <c r="A325" t="s">
        <v>36</v>
      </c>
      <c r="B325" t="s">
        <v>691</v>
      </c>
      <c r="C325" t="s">
        <v>2</v>
      </c>
      <c r="D325" t="s">
        <v>11</v>
      </c>
      <c r="E325" t="s">
        <v>8185</v>
      </c>
      <c r="F325" s="1" t="str">
        <f>HYPERLINK(RUB_Found[[#This Row],[Homepage]])</f>
        <v>https://www.ruhr-uni-bochum.de/mas/profil/mitarbeiter/pal.html.de</v>
      </c>
      <c r="G325" t="s">
        <v>166</v>
      </c>
      <c r="H325" s="1" t="str">
        <f>HYPERLINK(RUB_Found[[#This Row],[Gefunden in]])</f>
        <v>https://www.ruhr-uni-bochum.de/mas/profil/mitarbeiter/index.html.de</v>
      </c>
      <c r="I325" s="3">
        <f>IF(COUNTIF(RUB_Truth[Name],RUB_Found[[#This Row],[Name]])=0,0,1)</f>
        <v>0</v>
      </c>
      <c r="J325" s="3">
        <v>1</v>
      </c>
    </row>
    <row r="326" spans="1:10" x14ac:dyDescent="0.25">
      <c r="A326" t="s">
        <v>36</v>
      </c>
      <c r="B326" t="s">
        <v>692</v>
      </c>
      <c r="C326" t="s">
        <v>2</v>
      </c>
      <c r="D326" t="s">
        <v>11</v>
      </c>
      <c r="E326" t="s">
        <v>693</v>
      </c>
      <c r="F326" s="1" t="str">
        <f>HYPERLINK(RUB_Found[[#This Row],[Homepage]])</f>
        <v>https://www.hydrology.ruhr-uni-bochum.de/hydro/lehrstuhl/mitarbeiter/tilahun.html.de</v>
      </c>
      <c r="G326" t="s">
        <v>694</v>
      </c>
      <c r="H326" s="1" t="str">
        <f>HYPERLINK(RUB_Found[[#This Row],[Gefunden in]])</f>
        <v>https://www.hydrology.ruhr-uni-bochum.de/hydro/lehrstuhl/mitarbeiter/index.html.de</v>
      </c>
      <c r="I326" s="3">
        <f>IF(COUNTIF(RUB_Truth[Name],RUB_Found[[#This Row],[Name]])=0,0,1)</f>
        <v>0</v>
      </c>
      <c r="J326" s="3">
        <v>1</v>
      </c>
    </row>
    <row r="327" spans="1:10" x14ac:dyDescent="0.25">
      <c r="A327" t="s">
        <v>2</v>
      </c>
      <c r="B327" t="s">
        <v>695</v>
      </c>
      <c r="C327" t="s">
        <v>542</v>
      </c>
      <c r="D327" t="s">
        <v>3</v>
      </c>
      <c r="E327" t="s">
        <v>696</v>
      </c>
      <c r="F327" s="1" t="str">
        <f>HYPERLINK(RUB_Found[[#This Row],[Homepage]])</f>
        <v>https://www.bgu.ruhr-uni-bochum.de/bgu/lehrstuhl/team/khalifeh.html.en</v>
      </c>
      <c r="G327" t="s">
        <v>97</v>
      </c>
      <c r="H327" s="1" t="str">
        <f>HYPERLINK(RUB_Found[[#This Row],[Gefunden in]])</f>
        <v>https://www.bgu.ruhr-uni-bochum.de/bgu/lehrstuhl/index.html.en</v>
      </c>
      <c r="I327" s="3">
        <f>IF(COUNTIF(RUB_Truth[Name],RUB_Found[[#This Row],[Name]])=0,0,1)</f>
        <v>0</v>
      </c>
      <c r="J327" s="3">
        <v>1</v>
      </c>
    </row>
    <row r="328" spans="1:10" x14ac:dyDescent="0.25">
      <c r="A328" t="s">
        <v>36</v>
      </c>
      <c r="B328" t="s">
        <v>697</v>
      </c>
      <c r="C328" t="s">
        <v>2</v>
      </c>
      <c r="D328" t="s">
        <v>11</v>
      </c>
      <c r="E328" t="s">
        <v>698</v>
      </c>
      <c r="F328" s="1" t="str">
        <f>HYPERLINK(RUB_Found[[#This Row],[Homepage]])</f>
        <v>https://informatik.rub.de/ml/people/abourayya/</v>
      </c>
      <c r="G328" t="s">
        <v>699</v>
      </c>
      <c r="H328" s="1" t="str">
        <f>HYPERLINK(RUB_Found[[#This Row],[Gefunden in]])</f>
        <v>https://informatik.rub.de/ml/people/</v>
      </c>
      <c r="I328" s="3">
        <f>IF(COUNTIF(RUB_Truth[Name],RUB_Found[[#This Row],[Name]])=0,0,1)</f>
        <v>0</v>
      </c>
      <c r="J328" s="3">
        <v>1</v>
      </c>
    </row>
    <row r="329" spans="1:10" x14ac:dyDescent="0.25">
      <c r="A329" t="s">
        <v>2</v>
      </c>
      <c r="B329" t="s">
        <v>700</v>
      </c>
      <c r="C329" t="s">
        <v>2</v>
      </c>
      <c r="D329" t="s">
        <v>11</v>
      </c>
      <c r="E329" t="s">
        <v>2</v>
      </c>
      <c r="F329" s="1" t="str">
        <f>HYPERLINK(RUB_Found[[#This Row],[Homepage]])</f>
        <v/>
      </c>
      <c r="G329" t="s">
        <v>515</v>
      </c>
      <c r="H329" s="1" t="str">
        <f>HYPERLINK(RUB_Found[[#This Row],[Gefunden in]])</f>
        <v>http://dev.uk.rub.de/aktuell/kkh/meldung00362.html.de</v>
      </c>
      <c r="I329" s="3">
        <f>IF(COUNTIF(RUB_Truth[Name],RUB_Found[[#This Row],[Name]])=0,0,1)</f>
        <v>0</v>
      </c>
      <c r="J329" s="3">
        <v>0</v>
      </c>
    </row>
    <row r="330" spans="1:10" x14ac:dyDescent="0.25">
      <c r="A330" t="s">
        <v>2</v>
      </c>
      <c r="B330" t="s">
        <v>701</v>
      </c>
      <c r="C330" t="s">
        <v>2</v>
      </c>
      <c r="D330" t="s">
        <v>11</v>
      </c>
      <c r="E330" t="s">
        <v>2</v>
      </c>
      <c r="F330" s="1" t="str">
        <f>HYPERLINK(RUB_Found[[#This Row],[Homepage]])</f>
        <v/>
      </c>
      <c r="G330" t="s">
        <v>702</v>
      </c>
      <c r="H330" s="1" t="str">
        <f>HYPERLINK(RUB_Found[[#This Row],[Gefunden in]])</f>
        <v>https://www.apf.ruhr-uni-bochum.de/lehre/</v>
      </c>
      <c r="I330" s="3">
        <f>IF(COUNTIF(RUB_Truth[Name],RUB_Found[[#This Row],[Name]])=0,0,1)</f>
        <v>0</v>
      </c>
      <c r="J330" s="3">
        <v>0</v>
      </c>
    </row>
    <row r="331" spans="1:10" x14ac:dyDescent="0.25">
      <c r="A331" t="s">
        <v>2</v>
      </c>
      <c r="B331" t="s">
        <v>703</v>
      </c>
      <c r="C331" t="s">
        <v>2</v>
      </c>
      <c r="D331" t="s">
        <v>11</v>
      </c>
      <c r="E331" t="s">
        <v>2</v>
      </c>
      <c r="F331" s="1" t="str">
        <f>HYPERLINK(RUB_Found[[#This Row],[Homepage]])</f>
        <v/>
      </c>
      <c r="G331" t="s">
        <v>110</v>
      </c>
      <c r="H331" s="1" t="str">
        <f>HYPERLINK(RUB_Found[[#This Row],[Gefunden in]])</f>
        <v>https://www.zfa.ruhr-uni-bochum.de/org/team/lehrbeauftragte.html.de</v>
      </c>
      <c r="I331" s="3">
        <f>IF(COUNTIF(RUB_Truth[Name],RUB_Found[[#This Row],[Name]])=0,0,1)</f>
        <v>0</v>
      </c>
      <c r="J331" s="3">
        <v>1</v>
      </c>
    </row>
    <row r="332" spans="1:10" x14ac:dyDescent="0.25">
      <c r="A332" t="s">
        <v>2</v>
      </c>
      <c r="B332" t="s">
        <v>704</v>
      </c>
      <c r="C332" t="s">
        <v>2</v>
      </c>
      <c r="D332" t="s">
        <v>11</v>
      </c>
      <c r="E332" t="s">
        <v>2</v>
      </c>
      <c r="F332" s="1" t="str">
        <f>HYPERLINK(RUB_Found[[#This Row],[Homepage]])</f>
        <v/>
      </c>
      <c r="G332" t="s">
        <v>26</v>
      </c>
      <c r="H332" s="1" t="str">
        <f>HYPERLINK(RUB_Found[[#This Row],[Gefunden in]])</f>
        <v>https://nanoec.ruhr-uni-bochum.de/team-2/</v>
      </c>
      <c r="I332" s="3">
        <f>IF(COUNTIF(RUB_Truth[Name],RUB_Found[[#This Row],[Name]])=0,0,1)</f>
        <v>0</v>
      </c>
      <c r="J332" s="3">
        <v>1</v>
      </c>
    </row>
    <row r="333" spans="1:10" x14ac:dyDescent="0.25">
      <c r="A333" t="s">
        <v>2</v>
      </c>
      <c r="B333" t="s">
        <v>705</v>
      </c>
      <c r="C333" t="s">
        <v>2</v>
      </c>
      <c r="D333" t="s">
        <v>11</v>
      </c>
      <c r="E333" t="s">
        <v>2</v>
      </c>
      <c r="F333" s="1" t="str">
        <f>HYPERLINK(RUB_Found[[#This Row],[Homepage]])</f>
        <v/>
      </c>
      <c r="G333" t="s">
        <v>706</v>
      </c>
      <c r="H333" s="1" t="str">
        <f>HYPERLINK(RUB_Found[[#This Row],[Gefunden in]])</f>
        <v>https://www.isb.ruhr-uni-bochum.de/mitarbeiter/zajak/index.html.en</v>
      </c>
      <c r="I333" s="3">
        <f>IF(COUNTIF(RUB_Truth[Name],RUB_Found[[#This Row],[Name]])=0,0,1)</f>
        <v>0</v>
      </c>
      <c r="J333" s="3">
        <v>1</v>
      </c>
    </row>
    <row r="334" spans="1:10" x14ac:dyDescent="0.25">
      <c r="A334" t="s">
        <v>2</v>
      </c>
      <c r="B334" t="s">
        <v>707</v>
      </c>
      <c r="C334" t="s">
        <v>2</v>
      </c>
      <c r="D334" t="s">
        <v>11</v>
      </c>
      <c r="E334" t="s">
        <v>8186</v>
      </c>
      <c r="F334" s="1" t="str">
        <f>HYPERLINK(RUB_Found[[#This Row],[Homepage]])</f>
        <v>mailto:anas.akhtar@ruhr-uni-bochum.de</v>
      </c>
      <c r="G334" t="s">
        <v>26</v>
      </c>
      <c r="H334" s="1" t="str">
        <f>HYPERLINK(RUB_Found[[#This Row],[Gefunden in]])</f>
        <v>https://nanoec.ruhr-uni-bochum.de/team-2/</v>
      </c>
      <c r="I334" s="3">
        <f>IF(COUNTIF(RUB_Truth[Name],RUB_Found[[#This Row],[Name]])=0,0,1)</f>
        <v>0</v>
      </c>
      <c r="J334" s="3">
        <v>1</v>
      </c>
    </row>
    <row r="335" spans="1:10" x14ac:dyDescent="0.25">
      <c r="A335" t="s">
        <v>191</v>
      </c>
      <c r="B335" t="s">
        <v>708</v>
      </c>
      <c r="C335" t="s">
        <v>2</v>
      </c>
      <c r="D335" t="s">
        <v>11</v>
      </c>
      <c r="E335" t="s">
        <v>2</v>
      </c>
      <c r="F335" s="1" t="str">
        <f>HYPERLINK(RUB_Found[[#This Row],[Homepage]])</f>
        <v/>
      </c>
      <c r="G335" t="s">
        <v>189</v>
      </c>
      <c r="H335" s="1" t="str">
        <f>HYPERLINK(RUB_Found[[#This Row],[Gefunden in]])</f>
        <v>https://etit.ruhr-uni-bochum.de/en/faculty/chairs-and-working-groups/integrated-systems/team/</v>
      </c>
      <c r="I335" s="3">
        <f>IF(COUNTIF(RUB_Truth[Name],RUB_Found[[#This Row],[Name]])=0,0,1)</f>
        <v>0</v>
      </c>
      <c r="J335" s="3">
        <v>1</v>
      </c>
    </row>
    <row r="336" spans="1:10" x14ac:dyDescent="0.25">
      <c r="A336" t="s">
        <v>709</v>
      </c>
      <c r="B336" t="s">
        <v>710</v>
      </c>
      <c r="C336" t="s">
        <v>2</v>
      </c>
      <c r="D336" t="s">
        <v>11</v>
      </c>
      <c r="E336" t="s">
        <v>2</v>
      </c>
      <c r="F336" s="1" t="str">
        <f>HYPERLINK(RUB_Found[[#This Row],[Homepage]])</f>
        <v/>
      </c>
      <c r="G336" t="s">
        <v>711</v>
      </c>
      <c r="H336" s="1" t="str">
        <f>HYPERLINK(RUB_Found[[#This Row],[Gefunden in]])</f>
        <v>http://pse-tools.rub.de/sites/forschung/coes/mitglieder.php</v>
      </c>
      <c r="I336" s="3">
        <f>IF(COUNTIF(RUB_Truth[Name],RUB_Found[[#This Row],[Name]])=0,0,1)</f>
        <v>0</v>
      </c>
      <c r="J336" s="3">
        <v>1</v>
      </c>
    </row>
    <row r="337" spans="1:10" x14ac:dyDescent="0.25">
      <c r="A337" t="s">
        <v>2</v>
      </c>
      <c r="B337" t="s">
        <v>712</v>
      </c>
      <c r="C337" t="s">
        <v>713</v>
      </c>
      <c r="D337" t="s">
        <v>3</v>
      </c>
      <c r="E337" t="s">
        <v>2</v>
      </c>
      <c r="F337" s="1" t="str">
        <f>HYPERLINK(RUB_Found[[#This Row],[Homepage]])</f>
        <v/>
      </c>
      <c r="G337" t="s">
        <v>714</v>
      </c>
      <c r="H337" s="1" t="str">
        <f>HYPERLINK(RUB_Found[[#This Row],[Gefunden in]])</f>
        <v>https://www.ruhr-uni-bochum.de/dezernat7/mitarbeiter/index.html.de</v>
      </c>
      <c r="I337" s="3">
        <f>IF(COUNTIF(RUB_Truth[Name],RUB_Found[[#This Row],[Name]])=0,0,1)</f>
        <v>0</v>
      </c>
      <c r="J337" s="3">
        <v>1</v>
      </c>
    </row>
    <row r="338" spans="1:10" x14ac:dyDescent="0.25">
      <c r="A338" t="s">
        <v>2</v>
      </c>
      <c r="B338" t="s">
        <v>715</v>
      </c>
      <c r="C338" t="s">
        <v>716</v>
      </c>
      <c r="D338" t="s">
        <v>3</v>
      </c>
      <c r="E338" t="s">
        <v>717</v>
      </c>
      <c r="F338" s="1" t="str">
        <f>HYPERLINK(RUB_Found[[#This Row],[Homepage]])</f>
        <v>https://eap.geographie.rub.de/mitarbeiter/anastasia_shchegolikhina_00256.html.de</v>
      </c>
      <c r="G338" t="s">
        <v>5</v>
      </c>
      <c r="H338" s="1" t="str">
        <f>HYPERLINK(RUB_Found[[#This Row],[Gefunden in]])</f>
        <v>https://eap.geographie.rub.de/mitarbeiter/index.html.de</v>
      </c>
      <c r="I338" s="3">
        <f>IF(COUNTIF(RUB_Truth[Name],RUB_Found[[#This Row],[Name]])=0,0,1)</f>
        <v>0</v>
      </c>
      <c r="J338" s="3">
        <v>1</v>
      </c>
    </row>
    <row r="339" spans="1:10" x14ac:dyDescent="0.25">
      <c r="A339" t="s">
        <v>2</v>
      </c>
      <c r="B339" t="s">
        <v>718</v>
      </c>
      <c r="C339" t="s">
        <v>2</v>
      </c>
      <c r="D339" t="s">
        <v>11</v>
      </c>
      <c r="E339" t="s">
        <v>8187</v>
      </c>
      <c r="F339" s="1" t="str">
        <f>HYPERLINK(RUB_Found[[#This Row],[Homepage]])</f>
        <v>mailto:anastasiia.kotova@rub.de</v>
      </c>
      <c r="G339" t="s">
        <v>26</v>
      </c>
      <c r="H339" s="1" t="str">
        <f>HYPERLINK(RUB_Found[[#This Row],[Gefunden in]])</f>
        <v>https://nanoec.ruhr-uni-bochum.de/team-2/</v>
      </c>
      <c r="I339" s="3">
        <f>IF(COUNTIF(RUB_Truth[Name],RUB_Found[[#This Row],[Name]])=0,0,1)</f>
        <v>0</v>
      </c>
      <c r="J339" s="3">
        <v>1</v>
      </c>
    </row>
    <row r="340" spans="1:10" x14ac:dyDescent="0.25">
      <c r="A340" t="s">
        <v>2</v>
      </c>
      <c r="B340" t="s">
        <v>719</v>
      </c>
      <c r="C340" t="s">
        <v>2</v>
      </c>
      <c r="D340" t="s">
        <v>11</v>
      </c>
      <c r="E340" t="s">
        <v>2</v>
      </c>
      <c r="F340" s="1" t="str">
        <f>HYPERLINK(RUB_Found[[#This Row],[Homepage]])</f>
        <v/>
      </c>
      <c r="G340" t="s">
        <v>203</v>
      </c>
      <c r="H340" s="1" t="str">
        <f>HYPERLINK(RUB_Found[[#This Row],[Gefunden in]])</f>
        <v>https://www.cytologie.ruhr-uni-bochum.de/de/mitarbeiter/</v>
      </c>
      <c r="I340" s="3">
        <f>IF(COUNTIF(RUB_Truth[Name],RUB_Found[[#This Row],[Name]])=0,0,1)</f>
        <v>0</v>
      </c>
      <c r="J340" s="3">
        <v>1</v>
      </c>
    </row>
    <row r="341" spans="1:10" x14ac:dyDescent="0.25">
      <c r="A341" t="s">
        <v>354</v>
      </c>
      <c r="B341" t="s">
        <v>720</v>
      </c>
      <c r="C341" t="s">
        <v>2</v>
      </c>
      <c r="D341" t="s">
        <v>11</v>
      </c>
      <c r="E341" t="s">
        <v>2</v>
      </c>
      <c r="F341" s="1" t="str">
        <f>HYPERLINK(RUB_Found[[#This Row],[Homepage]])</f>
        <v/>
      </c>
      <c r="G341" t="s">
        <v>298</v>
      </c>
      <c r="H341" s="1" t="str">
        <f>HYPERLINK(RUB_Found[[#This Row],[Gefunden in]])</f>
        <v>https://www.theochem2.ruhr-uni-bochum.de/tc/gruppe/mitarbeiter.html.de</v>
      </c>
      <c r="I341" s="3">
        <f>IF(COUNTIF(RUB_Truth[Name],RUB_Found[[#This Row],[Name]])=0,0,1)</f>
        <v>0</v>
      </c>
      <c r="J341" s="3">
        <v>1</v>
      </c>
    </row>
    <row r="342" spans="1:10" x14ac:dyDescent="0.25">
      <c r="A342" t="s">
        <v>2</v>
      </c>
      <c r="B342" t="s">
        <v>721</v>
      </c>
      <c r="C342" t="s">
        <v>2</v>
      </c>
      <c r="D342" t="s">
        <v>11</v>
      </c>
      <c r="E342" t="s">
        <v>2</v>
      </c>
      <c r="F342" s="1" t="str">
        <f>HYPERLINK(RUB_Found[[#This Row],[Homepage]])</f>
        <v/>
      </c>
      <c r="G342" t="s">
        <v>722</v>
      </c>
      <c r="H342" s="1" t="str">
        <f>HYPERLINK(RUB_Found[[#This Row],[Gefunden in]])</f>
        <v>https://www.anatomie.ruhr-uni-bochum.de/de/mitarbeiter/</v>
      </c>
      <c r="I342" s="3">
        <f>IF(COUNTIF(RUB_Truth[Name],RUB_Found[[#This Row],[Name]])=0,0,1)</f>
        <v>0</v>
      </c>
      <c r="J342" s="3">
        <v>0</v>
      </c>
    </row>
    <row r="343" spans="1:10" x14ac:dyDescent="0.25">
      <c r="A343" t="s">
        <v>0</v>
      </c>
      <c r="B343" t="s">
        <v>723</v>
      </c>
      <c r="C343" t="s">
        <v>2</v>
      </c>
      <c r="D343" t="s">
        <v>11</v>
      </c>
      <c r="E343" t="s">
        <v>2</v>
      </c>
      <c r="F343" s="1" t="str">
        <f>HYPERLINK(RUB_Found[[#This Row],[Homepage]])</f>
        <v/>
      </c>
      <c r="G343" t="s">
        <v>724</v>
      </c>
      <c r="H343" s="1" t="str">
        <f>HYPERLINK(RUB_Found[[#This Row],[Gefunden in]])</f>
        <v>https://for2812.rub.de/the_research_unit/people/anco-peeters/</v>
      </c>
      <c r="I343" s="3">
        <f>IF(COUNTIF(RUB_Truth[Name],RUB_Found[[#This Row],[Name]])=0,0,1)</f>
        <v>1</v>
      </c>
      <c r="J343" s="3">
        <v>1</v>
      </c>
    </row>
    <row r="344" spans="1:10" x14ac:dyDescent="0.25">
      <c r="A344" t="s">
        <v>2</v>
      </c>
      <c r="B344" t="s">
        <v>725</v>
      </c>
      <c r="C344" t="s">
        <v>2</v>
      </c>
      <c r="D344" t="s">
        <v>11</v>
      </c>
      <c r="E344" t="s">
        <v>2</v>
      </c>
      <c r="F344" s="1" t="str">
        <f>HYPERLINK(RUB_Found[[#This Row],[Homepage]])</f>
        <v/>
      </c>
      <c r="G344" t="s">
        <v>726</v>
      </c>
      <c r="H344" s="1" t="str">
        <f>HYPERLINK(RUB_Found[[#This Row],[Gefunden in]])</f>
        <v>http://dev.uk.rub.de/aktuell/hdz/meldung00824.html.de</v>
      </c>
      <c r="I344" s="3">
        <f>IF(COUNTIF(RUB_Truth[Name],RUB_Found[[#This Row],[Name]])=0,0,1)</f>
        <v>0</v>
      </c>
      <c r="J344" s="3">
        <v>0</v>
      </c>
    </row>
    <row r="345" spans="1:10" x14ac:dyDescent="0.25">
      <c r="A345" t="s">
        <v>191</v>
      </c>
      <c r="B345" t="s">
        <v>727</v>
      </c>
      <c r="C345" t="s">
        <v>2</v>
      </c>
      <c r="D345" t="s">
        <v>11</v>
      </c>
      <c r="E345" t="s">
        <v>728</v>
      </c>
      <c r="F345" s="1" t="str">
        <f>HYPERLINK(RUB_Found[[#This Row],[Homepage]])</f>
        <v>https://informatik.rub.de/nds/people/adelsbach/</v>
      </c>
      <c r="G345" t="s">
        <v>52</v>
      </c>
      <c r="H345" s="1" t="str">
        <f>HYPERLINK(RUB_Found[[#This Row],[Gefunden in]])</f>
        <v>https://informatik.rub.de/nds/people/</v>
      </c>
      <c r="I345" s="3">
        <f>IF(COUNTIF(RUB_Truth[Name],RUB_Found[[#This Row],[Name]])=0,0,1)</f>
        <v>0</v>
      </c>
      <c r="J345" s="3">
        <v>1</v>
      </c>
    </row>
    <row r="346" spans="1:10" x14ac:dyDescent="0.25">
      <c r="A346" t="s">
        <v>191</v>
      </c>
      <c r="B346" t="s">
        <v>729</v>
      </c>
      <c r="C346" t="s">
        <v>2</v>
      </c>
      <c r="D346" t="s">
        <v>11</v>
      </c>
      <c r="E346" t="s">
        <v>336</v>
      </c>
      <c r="F346" s="1" t="str">
        <f>HYPERLINK(RUB_Found[[#This Row],[Homepage]])</f>
        <v>https://www.aept.ruhr-uni-bochum.de/en/team/</v>
      </c>
      <c r="G346" t="s">
        <v>336</v>
      </c>
      <c r="H346" s="1" t="str">
        <f>HYPERLINK(RUB_Found[[#This Row],[Gefunden in]])</f>
        <v>https://www.aept.ruhr-uni-bochum.de/en/team/</v>
      </c>
      <c r="I346" s="3">
        <f>IF(COUNTIF(RUB_Truth[Name],RUB_Found[[#This Row],[Name]])=0,0,1)</f>
        <v>0</v>
      </c>
      <c r="J346" s="3">
        <v>1</v>
      </c>
    </row>
    <row r="347" spans="1:10" x14ac:dyDescent="0.25">
      <c r="A347" t="s">
        <v>0</v>
      </c>
      <c r="B347" t="s">
        <v>730</v>
      </c>
      <c r="C347" t="s">
        <v>731</v>
      </c>
      <c r="D347" t="s">
        <v>11</v>
      </c>
      <c r="E347" t="s">
        <v>2</v>
      </c>
      <c r="F347" s="1" t="str">
        <f>HYPERLINK(RUB_Found[[#This Row],[Homepage]])</f>
        <v/>
      </c>
      <c r="G347" t="s">
        <v>732</v>
      </c>
      <c r="H347" s="1" t="str">
        <f>HYPERLINK(RUB_Found[[#This Row],[Gefunden in]])</f>
        <v>https://www.cits.ruhr-uni-bochum.de/personen/</v>
      </c>
      <c r="I347" s="3">
        <f>IF(COUNTIF(RUB_Truth[Name],RUB_Found[[#This Row],[Name]])=0,0,1)</f>
        <v>0</v>
      </c>
      <c r="J347" s="3">
        <v>1</v>
      </c>
    </row>
    <row r="348" spans="1:10" x14ac:dyDescent="0.25">
      <c r="A348" t="s">
        <v>2</v>
      </c>
      <c r="B348" t="s">
        <v>733</v>
      </c>
      <c r="C348" t="s">
        <v>2</v>
      </c>
      <c r="D348" t="s">
        <v>11</v>
      </c>
      <c r="E348" t="s">
        <v>734</v>
      </c>
      <c r="F348" s="1" t="str">
        <f>HYPERLINK(RUB_Found[[#This Row],[Homepage]])</f>
        <v>https://informatik.rub.de/impsec/personen/</v>
      </c>
      <c r="G348" t="s">
        <v>734</v>
      </c>
      <c r="H348" s="1" t="str">
        <f>HYPERLINK(RUB_Found[[#This Row],[Gefunden in]])</f>
        <v>https://informatik.rub.de/impsec/personen/</v>
      </c>
      <c r="I348" s="3">
        <f>IF(COUNTIF(RUB_Truth[Name],RUB_Found[[#This Row],[Name]])=0,0,1)</f>
        <v>0</v>
      </c>
      <c r="J348" s="3">
        <v>1</v>
      </c>
    </row>
    <row r="349" spans="1:10" x14ac:dyDescent="0.25">
      <c r="A349" t="s">
        <v>2</v>
      </c>
      <c r="B349" t="s">
        <v>735</v>
      </c>
      <c r="C349" t="s">
        <v>2</v>
      </c>
      <c r="D349" t="s">
        <v>11</v>
      </c>
      <c r="E349" t="s">
        <v>2</v>
      </c>
      <c r="F349" s="1" t="str">
        <f>HYPERLINK(RUB_Found[[#This Row],[Homepage]])</f>
        <v/>
      </c>
      <c r="G349" t="s">
        <v>507</v>
      </c>
      <c r="H349" s="1" t="str">
        <f>HYPERLINK(RUB_Found[[#This Row],[Gefunden in]])</f>
        <v>https://www.apf.ruhr-uni-bochum.de/en/team/</v>
      </c>
      <c r="I349" s="3">
        <f>IF(COUNTIF(RUB_Truth[Name],RUB_Found[[#This Row],[Name]])=0,0,1)</f>
        <v>0</v>
      </c>
      <c r="J349" s="3">
        <v>1</v>
      </c>
    </row>
    <row r="350" spans="1:10" x14ac:dyDescent="0.25">
      <c r="A350" t="s">
        <v>0</v>
      </c>
      <c r="B350" t="s">
        <v>736</v>
      </c>
      <c r="C350" t="s">
        <v>2</v>
      </c>
      <c r="D350" t="s">
        <v>11</v>
      </c>
      <c r="E350" t="s">
        <v>2</v>
      </c>
      <c r="F350" s="1" t="str">
        <f>HYPERLINK(RUB_Found[[#This Row],[Homepage]])</f>
        <v/>
      </c>
      <c r="G350" t="s">
        <v>737</v>
      </c>
      <c r="H350" s="1" t="str">
        <f>HYPERLINK(RUB_Found[[#This Row],[Gefunden in]])</f>
        <v>https://www.apf.ruhr-uni-bochum.de/2019/02/regional-innovation-austausch-und-transfer-bei-der-abschlussveranstaltung/</v>
      </c>
      <c r="I350" s="3">
        <f>IF(COUNTIF(RUB_Truth[Name],RUB_Found[[#This Row],[Name]])=0,0,1)</f>
        <v>0</v>
      </c>
      <c r="J350" s="3">
        <v>1</v>
      </c>
    </row>
    <row r="351" spans="1:10" x14ac:dyDescent="0.25">
      <c r="A351" t="s">
        <v>191</v>
      </c>
      <c r="B351" t="s">
        <v>738</v>
      </c>
      <c r="C351" t="s">
        <v>2</v>
      </c>
      <c r="D351" t="s">
        <v>11</v>
      </c>
      <c r="E351" t="s">
        <v>739</v>
      </c>
      <c r="F351" s="1" t="str">
        <f>HYPERLINK(RUB_Found[[#This Row],[Homepage]])</f>
        <v>https://informatik.rub.de/pawlowski</v>
      </c>
      <c r="G351" t="s">
        <v>537</v>
      </c>
      <c r="H351" s="1" t="str">
        <f>HYPERLINK(RUB_Found[[#This Row],[Gefunden in]])</f>
        <v>https://informatik.rub.de/syssec/personen/</v>
      </c>
      <c r="I351" s="3">
        <f>IF(COUNTIF(RUB_Truth[Name],RUB_Found[[#This Row],[Name]])=0,0,1)</f>
        <v>0</v>
      </c>
      <c r="J351" s="3">
        <v>1</v>
      </c>
    </row>
    <row r="352" spans="1:10" x14ac:dyDescent="0.25">
      <c r="A352" t="s">
        <v>0</v>
      </c>
      <c r="B352" t="s">
        <v>740</v>
      </c>
      <c r="C352" t="s">
        <v>2</v>
      </c>
      <c r="D352" t="s">
        <v>11</v>
      </c>
      <c r="E352" t="s">
        <v>8188</v>
      </c>
      <c r="F352" s="1" t="str">
        <f>HYPERLINK(RUB_Found[[#This Row],[Homepage]])</f>
        <v>http://129.187.144.226/index.php</v>
      </c>
      <c r="G352" t="s">
        <v>741</v>
      </c>
      <c r="H352" s="1" t="str">
        <f>HYPERLINK(RUB_Found[[#This Row],[Gefunden in]])</f>
        <v>https://www.ruhr-uni-bochum.de/hln-chemie/members/index.html.de</v>
      </c>
      <c r="I352" s="3">
        <f>IF(COUNTIF(RUB_Truth[Name],RUB_Found[[#This Row],[Name]])=0,0,1)</f>
        <v>0</v>
      </c>
      <c r="J352" s="3">
        <v>1</v>
      </c>
    </row>
    <row r="353" spans="1:10" x14ac:dyDescent="0.25">
      <c r="A353" t="s">
        <v>2</v>
      </c>
      <c r="B353" t="s">
        <v>742</v>
      </c>
      <c r="C353" t="s">
        <v>2</v>
      </c>
      <c r="D353" t="s">
        <v>11</v>
      </c>
      <c r="E353" t="s">
        <v>743</v>
      </c>
      <c r="F353" s="1" t="str">
        <f>HYPERLINK(RUB_Found[[#This Row],[Homepage]])</f>
        <v>https://www.pe.ruhr-uni-bochum.de/philosophie/i/kdp/index.html.de</v>
      </c>
      <c r="G353" t="s">
        <v>553</v>
      </c>
      <c r="H353" s="1" t="str">
        <f>HYPERLINK(RUB_Found[[#This Row],[Gefunden in]])</f>
        <v>https://www.pe.ruhr-uni-bochum.de/philosophie/i/kdp/team/index.html.de</v>
      </c>
      <c r="I353" s="3">
        <f>IF(COUNTIF(RUB_Truth[Name],RUB_Found[[#This Row],[Name]])=0,0,1)</f>
        <v>0</v>
      </c>
      <c r="J353" s="3">
        <v>1</v>
      </c>
    </row>
    <row r="354" spans="1:10" x14ac:dyDescent="0.25">
      <c r="A354" t="s">
        <v>2</v>
      </c>
      <c r="B354" t="s">
        <v>744</v>
      </c>
      <c r="C354" t="s">
        <v>745</v>
      </c>
      <c r="D354" t="s">
        <v>11</v>
      </c>
      <c r="E354" t="s">
        <v>746</v>
      </c>
      <c r="F354" s="1" t="str">
        <f>HYPERLINK(RUB_Found[[#This Row],[Homepage]])</f>
        <v>https://www.rubigm.ruhr-uni-bochum.de/rubigm/profil/team/andrea.html.en</v>
      </c>
      <c r="G354" t="s">
        <v>747</v>
      </c>
      <c r="H354" s="1" t="str">
        <f>HYPERLINK(RUB_Found[[#This Row],[Gefunden in]])</f>
        <v>https://www.rubigm.ruhr-uni-bochum.de/rubigm/profil/team/index.html.en</v>
      </c>
      <c r="I354" s="3">
        <f>IF(COUNTIF(RUB_Truth[Name],RUB_Found[[#This Row],[Name]])=0,0,1)</f>
        <v>0</v>
      </c>
      <c r="J354" s="3">
        <v>1</v>
      </c>
    </row>
    <row r="355" spans="1:10" x14ac:dyDescent="0.25">
      <c r="A355" t="s">
        <v>493</v>
      </c>
      <c r="B355" t="s">
        <v>748</v>
      </c>
      <c r="C355" t="s">
        <v>749</v>
      </c>
      <c r="D355" t="s">
        <v>11</v>
      </c>
      <c r="E355" t="s">
        <v>8189</v>
      </c>
      <c r="F355" s="1" t="str">
        <f>HYPERLINK(RUB_Found[[#This Row],[Homepage]])</f>
        <v>https://www.pe.ruhr-uni-bochum.de/erziehungswissenschaft/sro/team/blome.html.de</v>
      </c>
      <c r="G355" t="s">
        <v>620</v>
      </c>
      <c r="H355" s="1" t="str">
        <f>HYPERLINK(RUB_Found[[#This Row],[Gefunden in]])</f>
        <v>https://www.pe.ruhr-uni-bochum.de/erziehungswissenschaft/sro/team/index.html.de</v>
      </c>
      <c r="I355" s="3">
        <f>IF(COUNTIF(RUB_Truth[Name],RUB_Found[[#This Row],[Name]])=0,0,1)</f>
        <v>0</v>
      </c>
      <c r="J355" s="3">
        <v>1</v>
      </c>
    </row>
    <row r="356" spans="1:10" x14ac:dyDescent="0.25">
      <c r="A356" t="s">
        <v>2</v>
      </c>
      <c r="B356" t="s">
        <v>750</v>
      </c>
      <c r="C356" t="s">
        <v>2</v>
      </c>
      <c r="D356" t="s">
        <v>11</v>
      </c>
      <c r="E356" t="s">
        <v>2</v>
      </c>
      <c r="F356" s="1" t="str">
        <f>HYPERLINK(RUB_Found[[#This Row],[Homepage]])</f>
        <v/>
      </c>
      <c r="G356" t="s">
        <v>751</v>
      </c>
      <c r="H356" s="1" t="str">
        <f>HYPERLINK(RUB_Found[[#This Row],[Gefunden in]])</f>
        <v>http://www.uk.rub.de/aktuell/kkh/meldung00666.html.de</v>
      </c>
      <c r="I356" s="3">
        <f>IF(COUNTIF(RUB_Truth[Name],RUB_Found[[#This Row],[Name]])=0,0,1)</f>
        <v>0</v>
      </c>
      <c r="J356" s="3">
        <v>1</v>
      </c>
    </row>
    <row r="357" spans="1:10" x14ac:dyDescent="0.25">
      <c r="A357" t="s">
        <v>2</v>
      </c>
      <c r="B357" t="s">
        <v>752</v>
      </c>
      <c r="C357" t="s">
        <v>753</v>
      </c>
      <c r="D357" t="s">
        <v>3</v>
      </c>
      <c r="E357" t="s">
        <v>2</v>
      </c>
      <c r="F357" s="1" t="str">
        <f>HYPERLINK(RUB_Found[[#This Row],[Homepage]])</f>
        <v/>
      </c>
      <c r="G357" t="s">
        <v>319</v>
      </c>
      <c r="H357" s="1" t="str">
        <f>HYPERLINK(RUB_Found[[#This Row],[Gefunden in]])</f>
        <v>https://www.ruhr-uni-bochum.de/biochem/system/staff.html.de</v>
      </c>
      <c r="I357" s="3">
        <f>IF(COUNTIF(RUB_Truth[Name],RUB_Found[[#This Row],[Name]])=0,0,1)</f>
        <v>0</v>
      </c>
      <c r="J357" s="3">
        <v>1</v>
      </c>
    </row>
    <row r="358" spans="1:10" x14ac:dyDescent="0.25">
      <c r="A358" t="s">
        <v>2</v>
      </c>
      <c r="B358" t="s">
        <v>754</v>
      </c>
      <c r="C358" t="s">
        <v>755</v>
      </c>
      <c r="D358" t="s">
        <v>3</v>
      </c>
      <c r="E358" t="s">
        <v>756</v>
      </c>
      <c r="F358" s="1" t="str">
        <f>HYPERLINK(RUB_Found[[#This Row],[Homepage]])</f>
        <v>https://www.bgu.ruhr-uni-bochum.de/bgu/lehrstuhl/team/gepetti.html.en</v>
      </c>
      <c r="G358" t="s">
        <v>97</v>
      </c>
      <c r="H358" s="1" t="str">
        <f>HYPERLINK(RUB_Found[[#This Row],[Gefunden in]])</f>
        <v>https://www.bgu.ruhr-uni-bochum.de/bgu/lehrstuhl/index.html.en</v>
      </c>
      <c r="I358" s="3">
        <f>IF(COUNTIF(RUB_Truth[Name],RUB_Found[[#This Row],[Name]])=0,0,1)</f>
        <v>0</v>
      </c>
      <c r="J358" s="3">
        <v>1</v>
      </c>
    </row>
    <row r="359" spans="1:10" x14ac:dyDescent="0.25">
      <c r="A359" t="s">
        <v>2</v>
      </c>
      <c r="B359" t="s">
        <v>757</v>
      </c>
      <c r="C359" t="s">
        <v>2</v>
      </c>
      <c r="D359" t="s">
        <v>3</v>
      </c>
      <c r="E359" t="s">
        <v>2</v>
      </c>
      <c r="F359" s="1" t="str">
        <f>HYPERLINK(RUB_Found[[#This Row],[Homepage]])</f>
        <v/>
      </c>
      <c r="G359" t="s">
        <v>24</v>
      </c>
      <c r="H359" s="1" t="str">
        <f>HYPERLINK(RUB_Found[[#This Row],[Gefunden in]])</f>
        <v>https://www.apf.ruhr-uni-bochum.de/en/teaching/completed-theses/</v>
      </c>
      <c r="I359" s="3">
        <f>IF(COUNTIF(RUB_Truth[Name],RUB_Found[[#This Row],[Name]])=0,0,1)</f>
        <v>0</v>
      </c>
      <c r="J359" s="3">
        <v>1</v>
      </c>
    </row>
    <row r="360" spans="1:10" x14ac:dyDescent="0.25">
      <c r="A360" t="s">
        <v>2</v>
      </c>
      <c r="B360" t="s">
        <v>758</v>
      </c>
      <c r="C360" t="s">
        <v>2</v>
      </c>
      <c r="D360" t="s">
        <v>11</v>
      </c>
      <c r="E360" t="s">
        <v>759</v>
      </c>
      <c r="F360" s="1" t="str">
        <f>HYPERLINK(RUB_Found[[#This Row],[Homepage]])</f>
        <v>https://www.pe.ruhr-uni-bochum.de/erziehungswissenschaft/hist-bildung/team/herzig_jones.html.de</v>
      </c>
      <c r="G360" t="s">
        <v>402</v>
      </c>
      <c r="H360" s="1" t="str">
        <f>HYPERLINK(RUB_Found[[#This Row],[Gefunden in]])</f>
        <v>https://www.pe.ruhr-uni-bochum.de/erziehungswissenschaft/hist-bildung/team/index.html.de</v>
      </c>
      <c r="I360" s="3">
        <f>IF(COUNTIF(RUB_Truth[Name],RUB_Found[[#This Row],[Name]])=0,0,1)</f>
        <v>0</v>
      </c>
      <c r="J360" s="3">
        <v>1</v>
      </c>
    </row>
    <row r="361" spans="1:10" x14ac:dyDescent="0.25">
      <c r="A361" t="s">
        <v>2</v>
      </c>
      <c r="B361" t="s">
        <v>760</v>
      </c>
      <c r="C361" t="s">
        <v>761</v>
      </c>
      <c r="D361" t="s">
        <v>11</v>
      </c>
      <c r="E361" t="s">
        <v>102</v>
      </c>
      <c r="F361" s="1" t="str">
        <f>HYPERLINK(RUB_Found[[#This Row],[Homepage]])</f>
        <v>https://sport.ruhr-uni-bochum.de/de/mitarbeitende-der-sportarten-und-bewegungsfelder</v>
      </c>
      <c r="G361" t="s">
        <v>102</v>
      </c>
      <c r="H361" s="1" t="str">
        <f>HYPERLINK(RUB_Found[[#This Row],[Gefunden in]])</f>
        <v>https://sport.ruhr-uni-bochum.de/de/mitarbeitende-der-sportarten-und-bewegungsfelder</v>
      </c>
      <c r="I361" s="3">
        <f>IF(COUNTIF(RUB_Truth[Name],RUB_Found[[#This Row],[Name]])=0,0,1)</f>
        <v>1</v>
      </c>
      <c r="J361" s="3">
        <v>1</v>
      </c>
    </row>
    <row r="362" spans="1:10" x14ac:dyDescent="0.25">
      <c r="A362" t="s">
        <v>2</v>
      </c>
      <c r="B362" t="s">
        <v>762</v>
      </c>
      <c r="C362" t="s">
        <v>2</v>
      </c>
      <c r="D362" t="s">
        <v>3</v>
      </c>
      <c r="E362" t="s">
        <v>2</v>
      </c>
      <c r="F362" s="1" t="str">
        <f>HYPERLINK(RUB_Found[[#This Row],[Homepage]])</f>
        <v/>
      </c>
      <c r="G362" t="s">
        <v>24</v>
      </c>
      <c r="H362" s="1" t="str">
        <f>HYPERLINK(RUB_Found[[#This Row],[Gefunden in]])</f>
        <v>https://www.apf.ruhr-uni-bochum.de/en/teaching/completed-theses/</v>
      </c>
      <c r="I362" s="3">
        <f>IF(COUNTIF(RUB_Truth[Name],RUB_Found[[#This Row],[Name]])=0,0,1)</f>
        <v>0</v>
      </c>
      <c r="J362" s="3">
        <v>1</v>
      </c>
    </row>
    <row r="363" spans="1:10" x14ac:dyDescent="0.25">
      <c r="A363" t="s">
        <v>80</v>
      </c>
      <c r="B363" t="s">
        <v>763</v>
      </c>
      <c r="C363" t="s">
        <v>2</v>
      </c>
      <c r="D363" t="s">
        <v>11</v>
      </c>
      <c r="E363" t="s">
        <v>2</v>
      </c>
      <c r="F363" s="1" t="str">
        <f>HYPERLINK(RUB_Found[[#This Row],[Homepage]])</f>
        <v/>
      </c>
      <c r="G363" t="s">
        <v>764</v>
      </c>
      <c r="H363" s="1" t="str">
        <f>HYPERLINK(RUB_Found[[#This Row],[Gefunden in]])</f>
        <v>https://www.apf.ruhr-uni-bochum.de/2020/09/best-practice-tag-fuehrung-heute-im-deutschen-fussballmuseum-unter-beteiligung-des-iaw/</v>
      </c>
      <c r="I363" s="3">
        <f>IF(COUNTIF(RUB_Truth[Name],RUB_Found[[#This Row],[Name]])=0,0,1)</f>
        <v>0</v>
      </c>
      <c r="J363" s="3">
        <v>1</v>
      </c>
    </row>
    <row r="364" spans="1:10" x14ac:dyDescent="0.25">
      <c r="A364" t="s">
        <v>2</v>
      </c>
      <c r="B364" t="s">
        <v>765</v>
      </c>
      <c r="C364" t="s">
        <v>2</v>
      </c>
      <c r="D364" t="s">
        <v>11</v>
      </c>
      <c r="E364" t="s">
        <v>2</v>
      </c>
      <c r="F364" s="1" t="str">
        <f>HYPERLINK(RUB_Found[[#This Row],[Homepage]])</f>
        <v/>
      </c>
      <c r="G364" t="s">
        <v>766</v>
      </c>
      <c r="H364" s="1" t="str">
        <f>HYPERLINK(RUB_Found[[#This Row],[Gefunden in]])</f>
        <v>https://einrichtungen.ruhr-uni-bochum.de/en/members-equal-opportunities-committee</v>
      </c>
      <c r="I364" s="3">
        <f>IF(COUNTIF(RUB_Truth[Name],RUB_Found[[#This Row],[Name]])=0,0,1)</f>
        <v>1</v>
      </c>
      <c r="J364" s="3">
        <v>1</v>
      </c>
    </row>
    <row r="365" spans="1:10" x14ac:dyDescent="0.25">
      <c r="A365" t="s">
        <v>2</v>
      </c>
      <c r="B365" t="s">
        <v>767</v>
      </c>
      <c r="C365" t="s">
        <v>768</v>
      </c>
      <c r="D365" t="s">
        <v>3</v>
      </c>
      <c r="E365" t="s">
        <v>769</v>
      </c>
      <c r="F365" s="1" t="str">
        <f>HYPERLINK(RUB_Found[[#This Row],[Homepage]])</f>
        <v>https://fluidvt.ruhr-uni-bochum.de/mitarbeiter/frau-andrea-niederhagemann/</v>
      </c>
      <c r="G365" t="s">
        <v>677</v>
      </c>
      <c r="H365" s="1" t="str">
        <f>HYPERLINK(RUB_Found[[#This Row],[Gefunden in]])</f>
        <v>https://fluidvt.ruhr-uni-bochum.de/mitarbeiter/</v>
      </c>
      <c r="I365" s="3">
        <f>IF(COUNTIF(RUB_Truth[Name],RUB_Found[[#This Row],[Name]])=0,0,1)</f>
        <v>0</v>
      </c>
      <c r="J365" s="3">
        <v>1</v>
      </c>
    </row>
    <row r="366" spans="1:10" x14ac:dyDescent="0.25">
      <c r="A366" t="s">
        <v>2</v>
      </c>
      <c r="B366" t="s">
        <v>770</v>
      </c>
      <c r="C366" t="s">
        <v>2</v>
      </c>
      <c r="D366" t="s">
        <v>11</v>
      </c>
      <c r="E366" t="s">
        <v>2</v>
      </c>
      <c r="F366" s="1" t="str">
        <f>HYPERLINK(RUB_Found[[#This Row],[Homepage]])</f>
        <v/>
      </c>
      <c r="G366" t="s">
        <v>110</v>
      </c>
      <c r="H366" s="1" t="str">
        <f>HYPERLINK(RUB_Found[[#This Row],[Gefunden in]])</f>
        <v>https://www.zfa.ruhr-uni-bochum.de/org/team/lehrbeauftragte.html.de</v>
      </c>
      <c r="I366" s="3">
        <f>IF(COUNTIF(RUB_Truth[Name],RUB_Found[[#This Row],[Name]])=0,0,1)</f>
        <v>0</v>
      </c>
      <c r="J366" s="3">
        <v>1</v>
      </c>
    </row>
    <row r="367" spans="1:10" x14ac:dyDescent="0.25">
      <c r="A367" t="s">
        <v>2</v>
      </c>
      <c r="B367" t="s">
        <v>771</v>
      </c>
      <c r="C367" t="s">
        <v>772</v>
      </c>
      <c r="D367" t="s">
        <v>11</v>
      </c>
      <c r="E367" t="s">
        <v>8190</v>
      </c>
      <c r="F367" s="1" t="str">
        <f>HYPERLINK(RUB_Found[[#This Row],[Homepage]])</f>
        <v>http://www.stat.rub.de/team/an.html</v>
      </c>
      <c r="G367" t="s">
        <v>773</v>
      </c>
      <c r="H367" s="1" t="str">
        <f>HYPERLINK(RUB_Found[[#This Row],[Gefunden in]])</f>
        <v>http://www.stat.rub.de/team.html</v>
      </c>
      <c r="I367" s="3">
        <f>IF(COUNTIF(RUB_Truth[Name],RUB_Found[[#This Row],[Name]])=0,0,1)</f>
        <v>0</v>
      </c>
      <c r="J367" s="3">
        <v>1</v>
      </c>
    </row>
    <row r="368" spans="1:10" x14ac:dyDescent="0.25">
      <c r="A368" t="s">
        <v>2</v>
      </c>
      <c r="B368" t="s">
        <v>774</v>
      </c>
      <c r="C368" t="s">
        <v>775</v>
      </c>
      <c r="D368" t="s">
        <v>11</v>
      </c>
      <c r="E368" t="s">
        <v>776</v>
      </c>
      <c r="F368" s="1" t="str">
        <f>HYPERLINK(RUB_Found[[#This Row],[Homepage]])</f>
        <v>mailto:andrea.puschhof@uv.rub.de</v>
      </c>
      <c r="G368" t="s">
        <v>777</v>
      </c>
      <c r="H368" s="1" t="str">
        <f>HYPERLINK(RUB_Found[[#This Row],[Gefunden in]])</f>
        <v>https://einrichtungen.ruhr-uni-bochum.de/en/members-commission-planning-structure-and-finances</v>
      </c>
      <c r="I368" s="3">
        <f>IF(COUNTIF(RUB_Truth[Name],RUB_Found[[#This Row],[Name]])=0,0,1)</f>
        <v>0</v>
      </c>
      <c r="J368" s="3">
        <v>1</v>
      </c>
    </row>
    <row r="369" spans="1:10" x14ac:dyDescent="0.25">
      <c r="A369" t="s">
        <v>2</v>
      </c>
      <c r="B369" t="s">
        <v>778</v>
      </c>
      <c r="C369" t="s">
        <v>2</v>
      </c>
      <c r="D369" t="s">
        <v>11</v>
      </c>
      <c r="E369" t="s">
        <v>2</v>
      </c>
      <c r="F369" s="1" t="str">
        <f>HYPERLINK(RUB_Found[[#This Row],[Homepage]])</f>
        <v/>
      </c>
      <c r="G369" t="s">
        <v>779</v>
      </c>
      <c r="H369" s="1" t="str">
        <f>HYPERLINK(RUB_Found[[#This Row],[Gefunden in]])</f>
        <v>https://www.siwawi.ruhr-uni-bochum.de/siwawi/ueberuns/mitarbeiter/index.html.de</v>
      </c>
      <c r="I369" s="3">
        <f>IF(COUNTIF(RUB_Truth[Name],RUB_Found[[#This Row],[Name]])=0,0,1)</f>
        <v>0</v>
      </c>
      <c r="J369" s="3">
        <v>1</v>
      </c>
    </row>
    <row r="370" spans="1:10" x14ac:dyDescent="0.25">
      <c r="A370" t="s">
        <v>2</v>
      </c>
      <c r="B370" t="s">
        <v>780</v>
      </c>
      <c r="C370" t="s">
        <v>781</v>
      </c>
      <c r="D370" t="s">
        <v>11</v>
      </c>
      <c r="E370" t="s">
        <v>2</v>
      </c>
      <c r="F370" s="1" t="str">
        <f>HYPERLINK(RUB_Found[[#This Row],[Homepage]])</f>
        <v/>
      </c>
      <c r="G370" t="s">
        <v>782</v>
      </c>
      <c r="H370" s="1" t="str">
        <f>HYPERLINK(RUB_Found[[#This Row],[Gefunden in]])</f>
        <v>https://www.tatzeltlab.ruhr-uni-bochum.de/tl/team.html.de</v>
      </c>
      <c r="I370" s="3">
        <f>IF(COUNTIF(RUB_Truth[Name],RUB_Found[[#This Row],[Name]])=0,0,1)</f>
        <v>0</v>
      </c>
      <c r="J370" s="3">
        <v>1</v>
      </c>
    </row>
    <row r="371" spans="1:10" x14ac:dyDescent="0.25">
      <c r="A371" t="s">
        <v>2</v>
      </c>
      <c r="B371" t="s">
        <v>783</v>
      </c>
      <c r="C371" t="s">
        <v>784</v>
      </c>
      <c r="D371" t="s">
        <v>11</v>
      </c>
      <c r="E371" t="s">
        <v>2</v>
      </c>
      <c r="F371" s="1" t="str">
        <f>HYPERLINK(RUB_Found[[#This Row],[Homepage]])</f>
        <v/>
      </c>
      <c r="G371" t="s">
        <v>785</v>
      </c>
      <c r="H371" s="1" t="str">
        <f>HYPERLINK(RUB_Found[[#This Row],[Gefunden in]])</f>
        <v>https://dev3.imp10.ruhr-uni-bochum.de/neurobiol/ag_wahle/mitglieder.html.de</v>
      </c>
      <c r="I371" s="3">
        <f>IF(COUNTIF(RUB_Truth[Name],RUB_Found[[#This Row],[Name]])=0,0,1)</f>
        <v>0</v>
      </c>
      <c r="J371" s="3">
        <v>1</v>
      </c>
    </row>
    <row r="372" spans="1:10" x14ac:dyDescent="0.25">
      <c r="A372" t="s">
        <v>2</v>
      </c>
      <c r="B372" t="s">
        <v>786</v>
      </c>
      <c r="C372" t="s">
        <v>2</v>
      </c>
      <c r="D372" t="s">
        <v>11</v>
      </c>
      <c r="E372" t="s">
        <v>2</v>
      </c>
      <c r="F372" s="1" t="str">
        <f>HYPERLINK(RUB_Found[[#This Row],[Homepage]])</f>
        <v/>
      </c>
      <c r="G372" t="s">
        <v>787</v>
      </c>
      <c r="H372" s="1" t="str">
        <f>HYPERLINK(RUB_Found[[#This Row],[Gefunden in]])</f>
        <v>https://kgi.ruhr-uni-bochum.de/category/personen/page/4/</v>
      </c>
      <c r="I372" s="3">
        <f>IF(COUNTIF(RUB_Truth[Name],RUB_Found[[#This Row],[Name]])=0,0,1)</f>
        <v>0</v>
      </c>
      <c r="J372" s="3">
        <v>1</v>
      </c>
    </row>
    <row r="373" spans="1:10" x14ac:dyDescent="0.25">
      <c r="A373" t="s">
        <v>2</v>
      </c>
      <c r="B373" t="s">
        <v>788</v>
      </c>
      <c r="C373" t="s">
        <v>2</v>
      </c>
      <c r="D373" t="s">
        <v>3</v>
      </c>
      <c r="E373" t="s">
        <v>2</v>
      </c>
      <c r="F373" s="1" t="str">
        <f>HYPERLINK(RUB_Found[[#This Row],[Homepage]])</f>
        <v/>
      </c>
      <c r="G373" t="s">
        <v>789</v>
      </c>
      <c r="H373" s="1" t="str">
        <f>HYPERLINK(RUB_Found[[#This Row],[Gefunden in]])</f>
        <v>https://www.ruhr-uni-bochum.de/nirims/team/index.html.de</v>
      </c>
      <c r="I373" s="3">
        <f>IF(COUNTIF(RUB_Truth[Name],RUB_Found[[#This Row],[Name]])=0,0,1)</f>
        <v>0</v>
      </c>
      <c r="J373" s="3">
        <v>1</v>
      </c>
    </row>
    <row r="374" spans="1:10" x14ac:dyDescent="0.25">
      <c r="A374" t="s">
        <v>286</v>
      </c>
      <c r="B374" t="s">
        <v>790</v>
      </c>
      <c r="C374" t="s">
        <v>2</v>
      </c>
      <c r="D374" t="s">
        <v>11</v>
      </c>
      <c r="E374" t="s">
        <v>2</v>
      </c>
      <c r="F374" s="1" t="str">
        <f>HYPERLINK(RUB_Found[[#This Row],[Homepage]])</f>
        <v/>
      </c>
      <c r="G374" t="s">
        <v>791</v>
      </c>
      <c r="H374" s="1" t="str">
        <f>HYPERLINK(RUB_Found[[#This Row],[Gefunden in]])</f>
        <v>https://einrichtungen.ruhr-uni-bochum.de/de/mitglieder-der-fakultaetenkonferenz</v>
      </c>
      <c r="I374" s="3">
        <f>IF(COUNTIF(RUB_Truth[Name],RUB_Found[[#This Row],[Name]])=0,0,1)</f>
        <v>1</v>
      </c>
      <c r="J374" s="3">
        <v>1</v>
      </c>
    </row>
    <row r="375" spans="1:10" x14ac:dyDescent="0.25">
      <c r="A375" t="s">
        <v>2</v>
      </c>
      <c r="B375" t="s">
        <v>792</v>
      </c>
      <c r="C375" t="s">
        <v>793</v>
      </c>
      <c r="D375" t="s">
        <v>11</v>
      </c>
      <c r="E375" t="s">
        <v>794</v>
      </c>
      <c r="F375" s="1" t="str">
        <f>HYPERLINK(RUB_Found[[#This Row],[Homepage]])</f>
        <v>https://www.mikrobiologie.ruhr-uni-bochum.de/mbio/mitarbeiter/wimbert.html.de</v>
      </c>
      <c r="G375" t="s">
        <v>613</v>
      </c>
      <c r="H375" s="1" t="str">
        <f>HYPERLINK(RUB_Found[[#This Row],[Gefunden in]])</f>
        <v>https://www.mikrobiologie.ruhr-uni-bochum.de/mbio/mitarbeiter/index.html.de</v>
      </c>
      <c r="I375" s="3">
        <f>IF(COUNTIF(RUB_Truth[Name],RUB_Found[[#This Row],[Name]])=0,0,1)</f>
        <v>0</v>
      </c>
      <c r="J375" s="3">
        <v>1</v>
      </c>
    </row>
    <row r="376" spans="1:10" x14ac:dyDescent="0.25">
      <c r="A376" t="s">
        <v>0</v>
      </c>
      <c r="B376" t="s">
        <v>795</v>
      </c>
      <c r="C376" t="s">
        <v>2</v>
      </c>
      <c r="D376" t="s">
        <v>11</v>
      </c>
      <c r="E376" t="s">
        <v>2</v>
      </c>
      <c r="F376" s="1" t="str">
        <f>HYPERLINK(RUB_Found[[#This Row],[Homepage]])</f>
        <v/>
      </c>
      <c r="G376" t="s">
        <v>796</v>
      </c>
      <c r="H376" s="1" t="str">
        <f>HYPERLINK(RUB_Found[[#This Row],[Gefunden in]])</f>
        <v>https://www.climate.ruhr-uni-bochum.de/bucss/lecturers/</v>
      </c>
      <c r="I376" s="3">
        <f>IF(COUNTIF(RUB_Truth[Name],RUB_Found[[#This Row],[Name]])=0,0,1)</f>
        <v>0</v>
      </c>
      <c r="J376" s="3">
        <v>1</v>
      </c>
    </row>
    <row r="377" spans="1:10" x14ac:dyDescent="0.25">
      <c r="A377" t="s">
        <v>2</v>
      </c>
      <c r="B377" t="s">
        <v>797</v>
      </c>
      <c r="C377" t="s">
        <v>2</v>
      </c>
      <c r="D377" t="s">
        <v>11</v>
      </c>
      <c r="E377" t="s">
        <v>2</v>
      </c>
      <c r="F377" s="1" t="str">
        <f>HYPERLINK(RUB_Found[[#This Row],[Homepage]])</f>
        <v/>
      </c>
      <c r="G377" t="s">
        <v>458</v>
      </c>
      <c r="H377" s="1" t="str">
        <f>HYPERLINK(RUB_Found[[#This Row],[Gefunden in]])</f>
        <v>https://www.ibpt.kit.edu/people_eb.php</v>
      </c>
      <c r="I377" s="3">
        <f>IF(COUNTIF(RUB_Truth[Name],RUB_Found[[#This Row],[Name]])=0,0,1)</f>
        <v>0</v>
      </c>
      <c r="J377" s="3">
        <v>1</v>
      </c>
    </row>
    <row r="378" spans="1:10" x14ac:dyDescent="0.25">
      <c r="A378" t="s">
        <v>2</v>
      </c>
      <c r="B378" t="s">
        <v>798</v>
      </c>
      <c r="C378" t="s">
        <v>2</v>
      </c>
      <c r="D378" t="s">
        <v>11</v>
      </c>
      <c r="E378" t="s">
        <v>2</v>
      </c>
      <c r="F378" s="1" t="str">
        <f>HYPERLINK(RUB_Found[[#This Row],[Homepage]])</f>
        <v/>
      </c>
      <c r="G378" t="s">
        <v>799</v>
      </c>
      <c r="H378" s="1" t="str">
        <f>HYPERLINK(RUB_Found[[#This Row],[Gefunden in]])</f>
        <v>https://www.ruhr-uni-bochum.de/eeri/staff/wiss.html.de</v>
      </c>
      <c r="I378" s="3">
        <f>IF(COUNTIF(RUB_Truth[Name],RUB_Found[[#This Row],[Name]])=0,0,1)</f>
        <v>0</v>
      </c>
      <c r="J378" s="3">
        <v>1</v>
      </c>
    </row>
    <row r="379" spans="1:10" x14ac:dyDescent="0.25">
      <c r="A379" t="s">
        <v>2</v>
      </c>
      <c r="B379" t="s">
        <v>800</v>
      </c>
      <c r="C379" t="s">
        <v>801</v>
      </c>
      <c r="D379" t="s">
        <v>11</v>
      </c>
      <c r="E379" t="s">
        <v>2</v>
      </c>
      <c r="F379" s="1" t="str">
        <f>HYPERLINK(RUB_Found[[#This Row],[Homepage]])</f>
        <v/>
      </c>
      <c r="G379" t="s">
        <v>180</v>
      </c>
      <c r="H379" s="1" t="str">
        <f>HYPERLINK(RUB_Found[[#This Row],[Gefunden in]])</f>
        <v>http://staff.germanistik.rub.de/karin-pittner/mitarbeiterinnen/</v>
      </c>
      <c r="I379" s="3">
        <f>IF(COUNTIF(RUB_Truth[Name],RUB_Found[[#This Row],[Name]])=0,0,1)</f>
        <v>1</v>
      </c>
      <c r="J379" s="3">
        <v>1</v>
      </c>
    </row>
    <row r="380" spans="1:10" x14ac:dyDescent="0.25">
      <c r="A380" t="s">
        <v>80</v>
      </c>
      <c r="B380" t="s">
        <v>802</v>
      </c>
      <c r="C380" t="s">
        <v>2</v>
      </c>
      <c r="D380" t="s">
        <v>11</v>
      </c>
      <c r="E380" t="s">
        <v>2</v>
      </c>
      <c r="F380" s="1" t="str">
        <f>HYPERLINK(RUB_Found[[#This Row],[Homepage]])</f>
        <v/>
      </c>
      <c r="G380" t="s">
        <v>803</v>
      </c>
      <c r="H380" s="1" t="str">
        <f>HYPERLINK(RUB_Found[[#This Row],[Gefunden in]])</f>
        <v>https://www.sowi2.ruhr-uni-bochum.de/sozialpolitik/lehrbeauftragte.html.de</v>
      </c>
      <c r="I380" s="3">
        <f>IF(COUNTIF(RUB_Truth[Name],RUB_Found[[#This Row],[Name]])=0,0,1)</f>
        <v>0</v>
      </c>
      <c r="J380" s="3">
        <v>1</v>
      </c>
    </row>
    <row r="381" spans="1:10" x14ac:dyDescent="0.25">
      <c r="A381" t="s">
        <v>2</v>
      </c>
      <c r="B381" t="s">
        <v>804</v>
      </c>
      <c r="C381" t="s">
        <v>2</v>
      </c>
      <c r="D381" t="s">
        <v>11</v>
      </c>
      <c r="E381" t="s">
        <v>2</v>
      </c>
      <c r="F381" s="1" t="str">
        <f>HYPERLINK(RUB_Found[[#This Row],[Homepage]])</f>
        <v/>
      </c>
      <c r="G381" t="s">
        <v>805</v>
      </c>
      <c r="H381" s="1" t="str">
        <f>HYPERLINK(RUB_Found[[#This Row],[Gefunden in]])</f>
        <v>https://einrichtungen.ruhr-uni-bochum.de/en/members-commission-teaching</v>
      </c>
      <c r="I381" s="3">
        <f>IF(COUNTIF(RUB_Truth[Name],RUB_Found[[#This Row],[Name]])=0,0,1)</f>
        <v>1</v>
      </c>
      <c r="J381" s="3">
        <v>1</v>
      </c>
    </row>
    <row r="382" spans="1:10" x14ac:dyDescent="0.25">
      <c r="A382" t="s">
        <v>80</v>
      </c>
      <c r="B382" t="s">
        <v>806</v>
      </c>
      <c r="C382" t="s">
        <v>2</v>
      </c>
      <c r="D382" t="s">
        <v>11</v>
      </c>
      <c r="E382" t="s">
        <v>8191</v>
      </c>
      <c r="F382" s="1" t="str">
        <f>HYPERLINK(RUB_Found[[#This Row],[Homepage]])</f>
        <v>https://www.meteo.uni-freiburg.de/en/team/andreas-christen</v>
      </c>
      <c r="G382" t="s">
        <v>807</v>
      </c>
      <c r="H382" s="1" t="str">
        <f>HYPERLINK(RUB_Found[[#This Row],[Gefunden in]])</f>
        <v>http://www.climate.ruhr-uni-bochum.de/index.php?id=225</v>
      </c>
      <c r="I382" s="3">
        <f>IF(COUNTIF(RUB_Truth[Name],RUB_Found[[#This Row],[Name]])=0,0,1)</f>
        <v>0</v>
      </c>
      <c r="J382" s="3">
        <v>1</v>
      </c>
    </row>
    <row r="383" spans="1:10" x14ac:dyDescent="0.25">
      <c r="A383" t="s">
        <v>2</v>
      </c>
      <c r="B383" t="s">
        <v>808</v>
      </c>
      <c r="C383" t="s">
        <v>2</v>
      </c>
      <c r="D383" t="s">
        <v>11</v>
      </c>
      <c r="E383" t="s">
        <v>2</v>
      </c>
      <c r="F383" s="1" t="str">
        <f>HYPERLINK(RUB_Found[[#This Row],[Homepage]])</f>
        <v/>
      </c>
      <c r="G383" t="s">
        <v>809</v>
      </c>
      <c r="H383" s="1" t="str">
        <f>HYPERLINK(RUB_Found[[#This Row],[Gefunden in]])</f>
        <v>https://kgi.ruhr-uni-bochum.de/category/personen/page/2/</v>
      </c>
      <c r="I383" s="3">
        <f>IF(COUNTIF(RUB_Truth[Name],RUB_Found[[#This Row],[Name]])=0,0,1)</f>
        <v>0</v>
      </c>
      <c r="J383" s="3">
        <v>1</v>
      </c>
    </row>
    <row r="384" spans="1:10" x14ac:dyDescent="0.25">
      <c r="A384" t="s">
        <v>493</v>
      </c>
      <c r="B384" t="s">
        <v>810</v>
      </c>
      <c r="C384" t="s">
        <v>811</v>
      </c>
      <c r="D384" t="s">
        <v>3</v>
      </c>
      <c r="E384" t="s">
        <v>812</v>
      </c>
      <c r="F384" s="1" t="str">
        <f>HYPERLINK(RUB_Found[[#This Row],[Homepage]])</f>
        <v>https://eap.geographie.rub.de/mitarbeiter/andreas_dreker_00342.html.de</v>
      </c>
      <c r="G384" t="s">
        <v>5</v>
      </c>
      <c r="H384" s="1" t="str">
        <f>HYPERLINK(RUB_Found[[#This Row],[Gefunden in]])</f>
        <v>https://eap.geographie.rub.de/mitarbeiter/index.html.de</v>
      </c>
      <c r="I384" s="3">
        <f>IF(COUNTIF(RUB_Truth[Name],RUB_Found[[#This Row],[Name]])=0,0,1)</f>
        <v>0</v>
      </c>
      <c r="J384" s="3">
        <v>1</v>
      </c>
    </row>
    <row r="385" spans="1:10" x14ac:dyDescent="0.25">
      <c r="A385" t="s">
        <v>0</v>
      </c>
      <c r="B385" t="s">
        <v>813</v>
      </c>
      <c r="C385" t="s">
        <v>814</v>
      </c>
      <c r="D385" t="s">
        <v>11</v>
      </c>
      <c r="E385" t="s">
        <v>8192</v>
      </c>
      <c r="F385" s="1" t="str">
        <f>HYPERLINK(RUB_Found[[#This Row],[Homepage]])</f>
        <v>http://www.idg.rub.de/personen/eckl.html.de</v>
      </c>
      <c r="G385" t="s">
        <v>489</v>
      </c>
      <c r="H385" s="1" t="str">
        <f>HYPERLINK(RUB_Found[[#This Row],[Gefunden in]])</f>
        <v>http://www.idg.rub.de/personen/index.html.de</v>
      </c>
      <c r="I385" s="3">
        <f>IF(COUNTIF(RUB_Truth[Name],RUB_Found[[#This Row],[Name]])=0,0,1)</f>
        <v>0</v>
      </c>
      <c r="J385" s="3">
        <v>1</v>
      </c>
    </row>
    <row r="386" spans="1:10" x14ac:dyDescent="0.25">
      <c r="A386" t="s">
        <v>80</v>
      </c>
      <c r="B386" t="s">
        <v>815</v>
      </c>
      <c r="C386" t="s">
        <v>2</v>
      </c>
      <c r="D386" t="s">
        <v>11</v>
      </c>
      <c r="E386" t="s">
        <v>2</v>
      </c>
      <c r="F386" s="1" t="str">
        <f>HYPERLINK(RUB_Found[[#This Row],[Homepage]])</f>
        <v/>
      </c>
      <c r="G386" t="s">
        <v>816</v>
      </c>
      <c r="H386" s="1" t="str">
        <f>HYPERLINK(RUB_Found[[#This Row],[Gefunden in]])</f>
        <v>https://www.istem.ruhr-uni-bochum.de/international-teaching-staff/</v>
      </c>
      <c r="I386" s="3">
        <f>IF(COUNTIF(RUB_Truth[Name],RUB_Found[[#This Row],[Name]])=0,0,1)</f>
        <v>1</v>
      </c>
      <c r="J386" s="3">
        <v>1</v>
      </c>
    </row>
    <row r="387" spans="1:10" x14ac:dyDescent="0.25">
      <c r="A387" t="s">
        <v>80</v>
      </c>
      <c r="B387" t="s">
        <v>817</v>
      </c>
      <c r="C387" t="s">
        <v>818</v>
      </c>
      <c r="D387" t="s">
        <v>3</v>
      </c>
      <c r="E387" t="s">
        <v>819</v>
      </c>
      <c r="F387" s="1" t="str">
        <f>HYPERLINK(RUB_Found[[#This Row],[Homepage]])</f>
        <v>https://eap.geographie.rub.de/mitarbeiter/andreas_farwick_00285.html.de</v>
      </c>
      <c r="G387" t="s">
        <v>5</v>
      </c>
      <c r="H387" s="1" t="str">
        <f>HYPERLINK(RUB_Found[[#This Row],[Gefunden in]])</f>
        <v>https://eap.geographie.rub.de/mitarbeiter/index.html.de</v>
      </c>
      <c r="I387" s="3">
        <f>IF(COUNTIF(RUB_Truth[Name],RUB_Found[[#This Row],[Name]])=0,0,1)</f>
        <v>1</v>
      </c>
      <c r="J387" s="3">
        <v>1</v>
      </c>
    </row>
    <row r="388" spans="1:10" x14ac:dyDescent="0.25">
      <c r="A388" t="s">
        <v>2</v>
      </c>
      <c r="B388" t="s">
        <v>820</v>
      </c>
      <c r="C388" t="s">
        <v>2</v>
      </c>
      <c r="D388" t="s">
        <v>11</v>
      </c>
      <c r="E388" t="s">
        <v>8193</v>
      </c>
      <c r="F388" s="1" t="str">
        <f>HYPERLINK(RUB_Found[[#This Row],[Homepage]])</f>
        <v>http://www-history.mcs.st-and.ac.uk/history/Biographies/Floer.html</v>
      </c>
      <c r="G388" t="s">
        <v>283</v>
      </c>
      <c r="H388" s="1" t="str">
        <f>HYPERLINK(RUB_Found[[#This Row],[Gefunden in]])</f>
        <v>http://www.floer.rub.de/members/coordinators.html.en</v>
      </c>
      <c r="I388" s="3">
        <f>IF(COUNTIF(RUB_Truth[Name],RUB_Found[[#This Row],[Name]])=0,0,1)</f>
        <v>0</v>
      </c>
      <c r="J388" s="3">
        <v>1</v>
      </c>
    </row>
    <row r="389" spans="1:10" x14ac:dyDescent="0.25">
      <c r="A389" t="s">
        <v>2</v>
      </c>
      <c r="B389" t="s">
        <v>821</v>
      </c>
      <c r="C389" t="s">
        <v>2</v>
      </c>
      <c r="D389" t="s">
        <v>11</v>
      </c>
      <c r="E389" t="s">
        <v>822</v>
      </c>
      <c r="F389" s="1" t="str">
        <f>HYPERLINK(RUB_Found[[#This Row],[Homepage]])</f>
        <v>https://www.med.uni-wuerzburg.de/physiologie/vegetative-physiologie/arbeitsgruppen/professor-friebe/</v>
      </c>
      <c r="G389" t="s">
        <v>823</v>
      </c>
      <c r="H389" s="1" t="str">
        <f>HYPERLINK(RUB_Found[[#This Row],[Gefunden in]])</f>
        <v>https://www.ruhr-uni-bochum.de/pharma/members.html</v>
      </c>
      <c r="I389" s="3">
        <f>IF(COUNTIF(RUB_Truth[Name],RUB_Found[[#This Row],[Name]])=0,0,1)</f>
        <v>0</v>
      </c>
      <c r="J389" s="3">
        <v>1</v>
      </c>
    </row>
    <row r="390" spans="1:10" x14ac:dyDescent="0.25">
      <c r="A390" t="s">
        <v>2</v>
      </c>
      <c r="B390" t="s">
        <v>824</v>
      </c>
      <c r="C390" t="s">
        <v>2</v>
      </c>
      <c r="D390" t="s">
        <v>11</v>
      </c>
      <c r="E390" t="s">
        <v>2</v>
      </c>
      <c r="F390" s="1" t="str">
        <f>HYPERLINK(RUB_Found[[#This Row],[Homepage]])</f>
        <v/>
      </c>
      <c r="G390" t="s">
        <v>58</v>
      </c>
      <c r="H390" s="1" t="str">
        <f>HYPERLINK(RUB_Found[[#This Row],[Gefunden in]])</f>
        <v>https://www.ruhr-uni-bochum.de/mrg/memory/people/index.html.de</v>
      </c>
      <c r="I390" s="3">
        <f>IF(COUNTIF(RUB_Truth[Name],RUB_Found[[#This Row],[Name]])=0,0,1)</f>
        <v>0</v>
      </c>
      <c r="J390" s="3">
        <v>1</v>
      </c>
    </row>
    <row r="391" spans="1:10" x14ac:dyDescent="0.25">
      <c r="A391" t="s">
        <v>191</v>
      </c>
      <c r="B391" t="s">
        <v>825</v>
      </c>
      <c r="C391" t="s">
        <v>2</v>
      </c>
      <c r="D391" t="s">
        <v>11</v>
      </c>
      <c r="E391" t="s">
        <v>2</v>
      </c>
      <c r="F391" s="1" t="str">
        <f>HYPERLINK(RUB_Found[[#This Row],[Homepage]])</f>
        <v/>
      </c>
      <c r="G391" t="s">
        <v>826</v>
      </c>
      <c r="H391" s="1" t="str">
        <f>HYPERLINK(RUB_Found[[#This Row],[Gefunden in]])</f>
        <v>https://etit.ruhr-uni-bochum.de/ais/team/</v>
      </c>
      <c r="I391" s="3">
        <f>IF(COUNTIF(RUB_Truth[Name],RUB_Found[[#This Row],[Name]])=0,0,1)</f>
        <v>0</v>
      </c>
      <c r="J391" s="3">
        <v>1</v>
      </c>
    </row>
    <row r="392" spans="1:10" x14ac:dyDescent="0.25">
      <c r="A392" t="s">
        <v>80</v>
      </c>
      <c r="B392" t="s">
        <v>827</v>
      </c>
      <c r="C392" t="s">
        <v>2</v>
      </c>
      <c r="D392" t="s">
        <v>11</v>
      </c>
      <c r="E392" t="s">
        <v>2</v>
      </c>
      <c r="F392" s="1" t="str">
        <f>HYPERLINK(RUB_Found[[#This Row],[Homepage]])</f>
        <v/>
      </c>
      <c r="G392" t="s">
        <v>92</v>
      </c>
      <c r="H392" s="1" t="str">
        <f>HYPERLINK(RUB_Found[[#This Row],[Gefunden in]])</f>
        <v>https://forschung.ruhr-uni-bochum.de/de/akademien-der-wissenschaft</v>
      </c>
      <c r="I392" s="3">
        <f>IF(COUNTIF(RUB_Truth[Name],RUB_Found[[#This Row],[Name]])=0,0,1)</f>
        <v>0</v>
      </c>
      <c r="J392" s="3">
        <v>1</v>
      </c>
    </row>
    <row r="393" spans="1:10" x14ac:dyDescent="0.25">
      <c r="A393" t="s">
        <v>2</v>
      </c>
      <c r="B393" t="s">
        <v>828</v>
      </c>
      <c r="C393" t="s">
        <v>2</v>
      </c>
      <c r="D393" t="s">
        <v>11</v>
      </c>
      <c r="E393" t="s">
        <v>2</v>
      </c>
      <c r="F393" s="1" t="str">
        <f>HYPERLINK(RUB_Found[[#This Row],[Homepage]])</f>
        <v/>
      </c>
      <c r="G393" t="s">
        <v>829</v>
      </c>
      <c r="H393" s="1" t="str">
        <f>HYPERLINK(RUB_Found[[#This Row],[Gefunden in]])</f>
        <v>https://einrichtungen.ruhr-uni-bochum.de/de/foerderprogramm-inklusive-hochschule-hintergrund-und-team</v>
      </c>
      <c r="I393" s="3">
        <f>IF(COUNTIF(RUB_Truth[Name],RUB_Found[[#This Row],[Name]])=0,0,1)</f>
        <v>0</v>
      </c>
      <c r="J393" s="3">
        <v>1</v>
      </c>
    </row>
    <row r="394" spans="1:10" x14ac:dyDescent="0.25">
      <c r="A394" t="s">
        <v>80</v>
      </c>
      <c r="B394" t="s">
        <v>830</v>
      </c>
      <c r="C394" t="s">
        <v>2</v>
      </c>
      <c r="D394" t="s">
        <v>11</v>
      </c>
      <c r="E394" t="s">
        <v>8194</v>
      </c>
      <c r="F394" s="1" t="str">
        <f>HYPERLINK(RUB_Found[[#This Row],[Homepage]])</f>
        <v>https://www.ruhr-uni-bochum.de/archaeologie/institut/personal/hauptmann.html.de</v>
      </c>
      <c r="G394" t="s">
        <v>831</v>
      </c>
      <c r="H394" s="1" t="str">
        <f>HYPERLINK(RUB_Found[[#This Row],[Gefunden in]])</f>
        <v>https://www.ruhr-uni-bochum.de/archaeologie/institut/personal/index.html.de</v>
      </c>
      <c r="I394" s="3">
        <f>IF(COUNTIF(RUB_Truth[Name],RUB_Found[[#This Row],[Name]])=0,0,1)</f>
        <v>1</v>
      </c>
      <c r="J394" s="3">
        <v>1</v>
      </c>
    </row>
    <row r="395" spans="1:10" x14ac:dyDescent="0.25">
      <c r="A395" t="s">
        <v>0</v>
      </c>
      <c r="B395" t="s">
        <v>832</v>
      </c>
      <c r="C395" t="s">
        <v>2</v>
      </c>
      <c r="D395" t="s">
        <v>11</v>
      </c>
      <c r="E395" t="s">
        <v>833</v>
      </c>
      <c r="F395" s="1" t="str">
        <f>HYPERLINK(RUB_Found[[#This Row],[Homepage]])</f>
        <v>https://www.zms.ruhr-uni-bochum.de/zms/personen/helmedach.html.de</v>
      </c>
      <c r="G395" t="s">
        <v>163</v>
      </c>
      <c r="H395" s="1" t="str">
        <f>HYPERLINK(RUB_Found[[#This Row],[Gefunden in]])</f>
        <v>https://www.zms.ruhr-uni-bochum.de/zms/personen/index.html.de</v>
      </c>
      <c r="I395" s="3">
        <f>IF(COUNTIF(RUB_Truth[Name],RUB_Found[[#This Row],[Name]])=0,0,1)</f>
        <v>1</v>
      </c>
      <c r="J395" s="3">
        <v>1</v>
      </c>
    </row>
    <row r="396" spans="1:10" x14ac:dyDescent="0.25">
      <c r="A396" t="s">
        <v>354</v>
      </c>
      <c r="B396" t="s">
        <v>834</v>
      </c>
      <c r="C396" t="s">
        <v>2</v>
      </c>
      <c r="D396" t="s">
        <v>11</v>
      </c>
      <c r="E396" t="s">
        <v>2</v>
      </c>
      <c r="F396" s="1" t="str">
        <f>HYPERLINK(RUB_Found[[#This Row],[Homepage]])</f>
        <v/>
      </c>
      <c r="G396" t="s">
        <v>298</v>
      </c>
      <c r="H396" s="1" t="str">
        <f>HYPERLINK(RUB_Found[[#This Row],[Gefunden in]])</f>
        <v>https://www.theochem2.ruhr-uni-bochum.de/tc/gruppe/mitarbeiter.html.de</v>
      </c>
      <c r="I396" s="3">
        <f>IF(COUNTIF(RUB_Truth[Name],RUB_Found[[#This Row],[Name]])=0,0,1)</f>
        <v>0</v>
      </c>
      <c r="J396" s="3">
        <v>1</v>
      </c>
    </row>
    <row r="397" spans="1:10" x14ac:dyDescent="0.25">
      <c r="A397" t="s">
        <v>2</v>
      </c>
      <c r="B397" t="s">
        <v>835</v>
      </c>
      <c r="C397" t="s">
        <v>836</v>
      </c>
      <c r="D397" t="s">
        <v>11</v>
      </c>
      <c r="E397" t="s">
        <v>2</v>
      </c>
      <c r="F397" s="1" t="str">
        <f>HYPERLINK(RUB_Found[[#This Row],[Homepage]])</f>
        <v/>
      </c>
      <c r="G397" t="s">
        <v>133</v>
      </c>
      <c r="H397" s="1" t="str">
        <f>HYPERLINK(RUB_Found[[#This Row],[Gefunden in]])</f>
        <v>https://etit.ruhr-uni-bochum.de/en/faculty/chairs-and-working-groups/electronic-circuit-technology/team/</v>
      </c>
      <c r="I397" s="3">
        <f>IF(COUNTIF(RUB_Truth[Name],RUB_Found[[#This Row],[Name]])=0,0,1)</f>
        <v>1</v>
      </c>
      <c r="J397" s="3">
        <v>1</v>
      </c>
    </row>
    <row r="398" spans="1:10" x14ac:dyDescent="0.25">
      <c r="A398" t="s">
        <v>103</v>
      </c>
      <c r="B398" t="s">
        <v>837</v>
      </c>
      <c r="C398" t="s">
        <v>838</v>
      </c>
      <c r="D398" t="s">
        <v>11</v>
      </c>
      <c r="E398" t="s">
        <v>839</v>
      </c>
      <c r="F398" s="1" t="str">
        <f>HYPERLINK(RUB_Found[[#This Row],[Homepage]])</f>
        <v>https://www.pe.ruhr-uni-bochum.de/erziehungswissenschaft/hist-bildung/ehemalige/juenger.html.de</v>
      </c>
      <c r="G398" t="s">
        <v>402</v>
      </c>
      <c r="H398" s="1" t="str">
        <f>HYPERLINK(RUB_Found[[#This Row],[Gefunden in]])</f>
        <v>https://www.pe.ruhr-uni-bochum.de/erziehungswissenschaft/hist-bildung/team/index.html.de</v>
      </c>
      <c r="I398" s="3">
        <f>IF(COUNTIF(RUB_Truth[Name],RUB_Found[[#This Row],[Name]])=0,0,1)</f>
        <v>0</v>
      </c>
      <c r="J398" s="3">
        <v>1</v>
      </c>
    </row>
    <row r="399" spans="1:10" x14ac:dyDescent="0.25">
      <c r="A399" t="s">
        <v>2</v>
      </c>
      <c r="B399" t="s">
        <v>840</v>
      </c>
      <c r="C399" t="s">
        <v>2</v>
      </c>
      <c r="D399" t="s">
        <v>11</v>
      </c>
      <c r="E399" t="s">
        <v>841</v>
      </c>
      <c r="F399" s="1" t="str">
        <f>HYPERLINK(RUB_Found[[#This Row],[Homepage]])</f>
        <v>http://hochschulsport-bochum.ruhr-uni-bochum.de/de/andreas-kachanov</v>
      </c>
      <c r="G399" t="s">
        <v>842</v>
      </c>
      <c r="H399" s="1" t="str">
        <f>HYPERLINK(RUB_Found[[#This Row],[Gefunden in]])</f>
        <v>https://hochschulsport-bochum.ruhr-uni-bochum.de/de/unifit-team-training</v>
      </c>
      <c r="I399" s="3">
        <f>IF(COUNTIF(RUB_Truth[Name],RUB_Found[[#This Row],[Name]])=0,0,1)</f>
        <v>0</v>
      </c>
      <c r="J399" s="3">
        <v>1</v>
      </c>
    </row>
    <row r="400" spans="1:10" x14ac:dyDescent="0.25">
      <c r="A400" t="s">
        <v>80</v>
      </c>
      <c r="B400" t="s">
        <v>843</v>
      </c>
      <c r="C400" t="s">
        <v>2</v>
      </c>
      <c r="D400" t="s">
        <v>11</v>
      </c>
      <c r="E400" t="s">
        <v>2</v>
      </c>
      <c r="F400" s="1" t="str">
        <f>HYPERLINK(RUB_Found[[#This Row],[Homepage]])</f>
        <v/>
      </c>
      <c r="G400" t="s">
        <v>844</v>
      </c>
      <c r="H400" s="1" t="str">
        <f>HYPERLINK(RUB_Found[[#This Row],[Gefunden in]])</f>
        <v>https://einrichtungen.ruhr-uni-bochum.de/de/mitglieder-der-qualitaetsverbesserungskommission</v>
      </c>
      <c r="I400" s="3">
        <f>IF(COUNTIF(RUB_Truth[Name],RUB_Found[[#This Row],[Name]])=0,0,1)</f>
        <v>1</v>
      </c>
      <c r="J400" s="3">
        <v>1</v>
      </c>
    </row>
    <row r="401" spans="1:10" x14ac:dyDescent="0.25">
      <c r="A401" t="s">
        <v>2</v>
      </c>
      <c r="B401" t="s">
        <v>845</v>
      </c>
      <c r="C401" t="s">
        <v>2</v>
      </c>
      <c r="D401" t="s">
        <v>3</v>
      </c>
      <c r="E401" t="s">
        <v>2</v>
      </c>
      <c r="F401" s="1" t="str">
        <f>HYPERLINK(RUB_Found[[#This Row],[Homepage]])</f>
        <v/>
      </c>
      <c r="G401" t="s">
        <v>22</v>
      </c>
      <c r="H401" s="1" t="str">
        <f>HYPERLINK(RUB_Found[[#This Row],[Gefunden in]])</f>
        <v>https://www.ruhr-uni-bochum.de/physiolchem/system/alumni.html.en</v>
      </c>
      <c r="I401" s="3">
        <f>IF(COUNTIF(RUB_Truth[Name],RUB_Found[[#This Row],[Name]])=0,0,1)</f>
        <v>0</v>
      </c>
      <c r="J401" s="3">
        <v>1</v>
      </c>
    </row>
    <row r="402" spans="1:10" x14ac:dyDescent="0.25">
      <c r="A402" t="s">
        <v>0</v>
      </c>
      <c r="B402" t="s">
        <v>846</v>
      </c>
      <c r="C402" t="s">
        <v>2</v>
      </c>
      <c r="D402" t="s">
        <v>11</v>
      </c>
      <c r="E402" t="s">
        <v>2</v>
      </c>
      <c r="F402" s="1" t="str">
        <f>HYPERLINK(RUB_Found[[#This Row],[Homepage]])</f>
        <v/>
      </c>
      <c r="G402" t="s">
        <v>847</v>
      </c>
      <c r="H402" s="1" t="str">
        <f>HYPERLINK(RUB_Found[[#This Row],[Gefunden in]])</f>
        <v>https://ep4.physik.ruhr-uni-bochum.de/members/</v>
      </c>
      <c r="I402" s="3">
        <f>IF(COUNTIF(RUB_Truth[Name],RUB_Found[[#This Row],[Name]])=0,0,1)</f>
        <v>1</v>
      </c>
      <c r="J402" s="3">
        <v>1</v>
      </c>
    </row>
    <row r="403" spans="1:10" x14ac:dyDescent="0.25">
      <c r="A403" t="s">
        <v>0</v>
      </c>
      <c r="B403" t="s">
        <v>848</v>
      </c>
      <c r="C403" t="s">
        <v>849</v>
      </c>
      <c r="D403" t="s">
        <v>11</v>
      </c>
      <c r="E403" t="s">
        <v>2</v>
      </c>
      <c r="F403" s="1" t="str">
        <f>HYPERLINK(RUB_Found[[#This Row],[Homepage]])</f>
        <v/>
      </c>
      <c r="G403" t="s">
        <v>60</v>
      </c>
      <c r="H403" s="1" t="str">
        <f>HYPERLINK(RUB_Found[[#This Row],[Gefunden in]])</f>
        <v>https://www.theochem.rub.de/de/allcategories-de-de/mitarbeiter/ehemalige</v>
      </c>
      <c r="I403" s="3">
        <f>IF(COUNTIF(RUB_Truth[Name],RUB_Found[[#This Row],[Name]])=0,0,1)</f>
        <v>0</v>
      </c>
      <c r="J403" s="3">
        <v>1</v>
      </c>
    </row>
    <row r="404" spans="1:10" x14ac:dyDescent="0.25">
      <c r="A404" t="s">
        <v>36</v>
      </c>
      <c r="B404" t="s">
        <v>850</v>
      </c>
      <c r="C404" t="s">
        <v>851</v>
      </c>
      <c r="D404" t="s">
        <v>3</v>
      </c>
      <c r="E404" t="s">
        <v>852</v>
      </c>
      <c r="F404" s="1" t="str">
        <f>HYPERLINK(RUB_Found[[#This Row],[Homepage]])</f>
        <v>https://www.lpe.ruhr-uni-bochum.de/profil/mitarbeiter/Lipphaus.html.de</v>
      </c>
      <c r="G404" t="s">
        <v>351</v>
      </c>
      <c r="H404" s="1" t="str">
        <f>HYPERLINK(RUB_Found[[#This Row],[Gefunden in]])</f>
        <v>https://www.lpe.ruhr-uni-bochum.de/profil/mitarbeiter.html.de</v>
      </c>
      <c r="I404" s="3">
        <f>IF(COUNTIF(RUB_Truth[Name],RUB_Found[[#This Row],[Name]])=0,0,1)</f>
        <v>0</v>
      </c>
      <c r="J404" s="3">
        <v>1</v>
      </c>
    </row>
    <row r="405" spans="1:10" x14ac:dyDescent="0.25">
      <c r="A405" t="s">
        <v>2</v>
      </c>
      <c r="B405" t="s">
        <v>853</v>
      </c>
      <c r="C405" t="s">
        <v>854</v>
      </c>
      <c r="D405" t="s">
        <v>11</v>
      </c>
      <c r="E405" t="s">
        <v>102</v>
      </c>
      <c r="F405" s="1" t="str">
        <f>HYPERLINK(RUB_Found[[#This Row],[Homepage]])</f>
        <v>https://sport.ruhr-uni-bochum.de/de/mitarbeitende-der-sportarten-und-bewegungsfelder</v>
      </c>
      <c r="G405" t="s">
        <v>102</v>
      </c>
      <c r="H405" s="1" t="str">
        <f>HYPERLINK(RUB_Found[[#This Row],[Gefunden in]])</f>
        <v>https://sport.ruhr-uni-bochum.de/de/mitarbeitende-der-sportarten-und-bewegungsfelder</v>
      </c>
      <c r="I405" s="3">
        <f>IF(COUNTIF(RUB_Truth[Name],RUB_Found[[#This Row],[Name]])=0,0,1)</f>
        <v>1</v>
      </c>
      <c r="J405" s="3">
        <v>1</v>
      </c>
    </row>
    <row r="406" spans="1:10" x14ac:dyDescent="0.25">
      <c r="A406" t="s">
        <v>80</v>
      </c>
      <c r="B406" t="s">
        <v>855</v>
      </c>
      <c r="C406" t="s">
        <v>2</v>
      </c>
      <c r="D406" t="s">
        <v>11</v>
      </c>
      <c r="E406" t="s">
        <v>2</v>
      </c>
      <c r="F406" s="1" t="str">
        <f>HYPERLINK(RUB_Found[[#This Row],[Homepage]])</f>
        <v/>
      </c>
      <c r="G406" t="s">
        <v>92</v>
      </c>
      <c r="H406" s="1" t="str">
        <f>HYPERLINK(RUB_Found[[#This Row],[Gefunden in]])</f>
        <v>https://forschung.ruhr-uni-bochum.de/de/akademien-der-wissenschaft</v>
      </c>
      <c r="I406" s="3">
        <f>IF(COUNTIF(RUB_Truth[Name],RUB_Found[[#This Row],[Name]])=0,0,1)</f>
        <v>1</v>
      </c>
      <c r="J406" s="3">
        <v>1</v>
      </c>
    </row>
    <row r="407" spans="1:10" x14ac:dyDescent="0.25">
      <c r="A407" t="s">
        <v>2</v>
      </c>
      <c r="B407" t="s">
        <v>856</v>
      </c>
      <c r="C407" t="s">
        <v>2</v>
      </c>
      <c r="D407" t="s">
        <v>11</v>
      </c>
      <c r="E407" t="s">
        <v>2</v>
      </c>
      <c r="F407" s="1" t="str">
        <f>HYPERLINK(RUB_Found[[#This Row],[Homepage]])</f>
        <v/>
      </c>
      <c r="G407" t="s">
        <v>684</v>
      </c>
      <c r="H407" s="1" t="str">
        <f>HYPERLINK(RUB_Found[[#This Row],[Gefunden in]])</f>
        <v>https://www.sfb874.ruhr-uni-bochum.de/en/staff/</v>
      </c>
      <c r="I407" s="3">
        <f>IF(COUNTIF(RUB_Truth[Name],RUB_Found[[#This Row],[Name]])=0,0,1)</f>
        <v>0</v>
      </c>
      <c r="J407" s="3">
        <v>1</v>
      </c>
    </row>
    <row r="408" spans="1:10" x14ac:dyDescent="0.25">
      <c r="A408" t="s">
        <v>519</v>
      </c>
      <c r="B408" t="s">
        <v>857</v>
      </c>
      <c r="C408" t="s">
        <v>2</v>
      </c>
      <c r="D408" t="s">
        <v>11</v>
      </c>
      <c r="E408" t="s">
        <v>858</v>
      </c>
      <c r="F408" s="1" t="str">
        <f>HYPERLINK(RUB_Found[[#This Row],[Homepage]])</f>
        <v>https://informatik.rub.de/nds/people/mayer/</v>
      </c>
      <c r="G408" t="s">
        <v>52</v>
      </c>
      <c r="H408" s="1" t="str">
        <f>HYPERLINK(RUB_Found[[#This Row],[Gefunden in]])</f>
        <v>https://informatik.rub.de/nds/people/</v>
      </c>
      <c r="I408" s="3">
        <f>IF(COUNTIF(RUB_Truth[Name],RUB_Found[[#This Row],[Name]])=0,0,1)</f>
        <v>0</v>
      </c>
      <c r="J408" s="3">
        <v>1</v>
      </c>
    </row>
    <row r="409" spans="1:10" x14ac:dyDescent="0.25">
      <c r="A409" t="s">
        <v>2</v>
      </c>
      <c r="B409" t="s">
        <v>859</v>
      </c>
      <c r="C409" t="s">
        <v>2</v>
      </c>
      <c r="D409" t="s">
        <v>3</v>
      </c>
      <c r="E409" t="s">
        <v>2</v>
      </c>
      <c r="F409" s="1" t="str">
        <f>HYPERLINK(RUB_Found[[#This Row],[Homepage]])</f>
        <v/>
      </c>
      <c r="G409" t="s">
        <v>24</v>
      </c>
      <c r="H409" s="1" t="str">
        <f>HYPERLINK(RUB_Found[[#This Row],[Gefunden in]])</f>
        <v>https://www.apf.ruhr-uni-bochum.de/en/teaching/completed-theses/</v>
      </c>
      <c r="I409" s="3">
        <f>IF(COUNTIF(RUB_Truth[Name],RUB_Found[[#This Row],[Name]])=0,0,1)</f>
        <v>0</v>
      </c>
      <c r="J409" s="3">
        <v>1</v>
      </c>
    </row>
    <row r="410" spans="1:10" x14ac:dyDescent="0.25">
      <c r="A410" t="s">
        <v>860</v>
      </c>
      <c r="B410" t="s">
        <v>861</v>
      </c>
      <c r="C410" t="s">
        <v>862</v>
      </c>
      <c r="D410" t="s">
        <v>11</v>
      </c>
      <c r="E410" t="s">
        <v>2</v>
      </c>
      <c r="F410" s="1" t="str">
        <f>HYPERLINK(RUB_Found[[#This Row],[Homepage]])</f>
        <v/>
      </c>
      <c r="G410" t="s">
        <v>863</v>
      </c>
      <c r="H410" s="1" t="str">
        <f>HYPERLINK(RUB_Found[[#This Row],[Gefunden in]])</f>
        <v>http://www.prodi.rub.de/en/experimental-medicine/experimental-neurology/employees/</v>
      </c>
      <c r="I410" s="3">
        <f>IF(COUNTIF(RUB_Truth[Name],RUB_Found[[#This Row],[Name]])=0,0,1)</f>
        <v>0</v>
      </c>
      <c r="J410" s="3">
        <v>1</v>
      </c>
    </row>
    <row r="411" spans="1:10" x14ac:dyDescent="0.25">
      <c r="A411" t="s">
        <v>80</v>
      </c>
      <c r="B411" t="s">
        <v>864</v>
      </c>
      <c r="C411" t="s">
        <v>2</v>
      </c>
      <c r="D411" t="s">
        <v>11</v>
      </c>
      <c r="E411" t="s">
        <v>2</v>
      </c>
      <c r="F411" s="1" t="str">
        <f>HYPERLINK(RUB_Found[[#This Row],[Homepage]])</f>
        <v/>
      </c>
      <c r="G411" t="s">
        <v>112</v>
      </c>
      <c r="H411" s="1" t="str">
        <f>HYPERLINK(RUB_Found[[#This Row],[Gefunden in]])</f>
        <v>https://einrichtungen.ruhr-uni-bochum.de/de/mitglieder-des-senats</v>
      </c>
      <c r="I411" s="3">
        <f>IF(COUNTIF(RUB_Truth[Name],RUB_Found[[#This Row],[Name]])=0,0,1)</f>
        <v>1</v>
      </c>
      <c r="J411" s="3">
        <v>1</v>
      </c>
    </row>
    <row r="412" spans="1:10" x14ac:dyDescent="0.25">
      <c r="A412" t="s">
        <v>36</v>
      </c>
      <c r="B412" t="s">
        <v>865</v>
      </c>
      <c r="C412" t="s">
        <v>2</v>
      </c>
      <c r="D412" t="s">
        <v>11</v>
      </c>
      <c r="E412" t="s">
        <v>866</v>
      </c>
      <c r="F412" s="1" t="str">
        <f>HYPERLINK(RUB_Found[[#This Row],[Homepage]])</f>
        <v>https://informatik.rub.de/infsec/people/mueller/</v>
      </c>
      <c r="G412" t="s">
        <v>453</v>
      </c>
      <c r="H412" s="1" t="str">
        <f>HYPERLINK(RUB_Found[[#This Row],[Gefunden in]])</f>
        <v>https://informatik.rub.de/infsec/people/</v>
      </c>
      <c r="I412" s="3">
        <f>IF(COUNTIF(RUB_Truth[Name],RUB_Found[[#This Row],[Name]])=0,0,1)</f>
        <v>0</v>
      </c>
      <c r="J412" s="3">
        <v>1</v>
      </c>
    </row>
    <row r="413" spans="1:10" x14ac:dyDescent="0.25">
      <c r="A413" t="s">
        <v>36</v>
      </c>
      <c r="B413" t="s">
        <v>867</v>
      </c>
      <c r="C413" t="s">
        <v>2</v>
      </c>
      <c r="D413" t="s">
        <v>11</v>
      </c>
      <c r="E413" t="s">
        <v>2</v>
      </c>
      <c r="F413" s="1" t="str">
        <f>HYPERLINK(RUB_Found[[#This Row],[Homepage]])</f>
        <v/>
      </c>
      <c r="G413" t="s">
        <v>868</v>
      </c>
      <c r="H413" s="1" t="str">
        <f>HYPERLINK(RUB_Found[[#This Row],[Gefunden in]])</f>
        <v>https://www.ini.rub.de/the_institute/people/andreas-nilkens/</v>
      </c>
      <c r="I413" s="3">
        <f>IF(COUNTIF(RUB_Truth[Name],RUB_Found[[#This Row],[Name]])=0,0,1)</f>
        <v>0</v>
      </c>
      <c r="J413" s="3">
        <v>1</v>
      </c>
    </row>
    <row r="414" spans="1:10" x14ac:dyDescent="0.25">
      <c r="A414" t="s">
        <v>519</v>
      </c>
      <c r="B414" t="s">
        <v>869</v>
      </c>
      <c r="C414" t="s">
        <v>2</v>
      </c>
      <c r="D414" t="s">
        <v>11</v>
      </c>
      <c r="E414" t="s">
        <v>870</v>
      </c>
      <c r="F414" s="1" t="str">
        <f>HYPERLINK(RUB_Found[[#This Row],[Homepage]])</f>
        <v>https://informatik.rub.de/nds/people/noack/</v>
      </c>
      <c r="G414" t="s">
        <v>52</v>
      </c>
      <c r="H414" s="1" t="str">
        <f>HYPERLINK(RUB_Found[[#This Row],[Gefunden in]])</f>
        <v>https://informatik.rub.de/nds/people/</v>
      </c>
      <c r="I414" s="3">
        <f>IF(COUNTIF(RUB_Truth[Name],RUB_Found[[#This Row],[Name]])=0,0,1)</f>
        <v>0</v>
      </c>
      <c r="J414" s="3">
        <v>1</v>
      </c>
    </row>
    <row r="415" spans="1:10" x14ac:dyDescent="0.25">
      <c r="A415" t="s">
        <v>2</v>
      </c>
      <c r="B415" t="s">
        <v>871</v>
      </c>
      <c r="C415" t="s">
        <v>2</v>
      </c>
      <c r="D415" t="s">
        <v>11</v>
      </c>
      <c r="E415" t="s">
        <v>872</v>
      </c>
      <c r="F415" s="1" t="str">
        <f>HYPERLINK(RUB_Found[[#This Row],[Homepage]])</f>
        <v>mailto:prorektor-forschung@ruhr-uni-bochum.de</v>
      </c>
      <c r="G415" t="s">
        <v>873</v>
      </c>
      <c r="H415" s="1" t="str">
        <f>HYPERLINK(RUB_Found[[#This Row],[Gefunden in]])</f>
        <v>https://einrichtungen.ruhr-uni-bochum.de/en/members-commission-research-and-knowledge-transfer</v>
      </c>
      <c r="I415" s="3">
        <f>IF(COUNTIF(RUB_Truth[Name],RUB_Found[[#This Row],[Name]])=0,0,1)</f>
        <v>1</v>
      </c>
      <c r="J415" s="3">
        <v>1</v>
      </c>
    </row>
    <row r="416" spans="1:10" x14ac:dyDescent="0.25">
      <c r="A416" t="s">
        <v>0</v>
      </c>
      <c r="B416" t="s">
        <v>874</v>
      </c>
      <c r="C416" t="s">
        <v>875</v>
      </c>
      <c r="D416" t="s">
        <v>3</v>
      </c>
      <c r="E416" t="s">
        <v>876</v>
      </c>
      <c r="F416" s="1" t="str">
        <f>HYPERLINK(RUB_Found[[#This Row],[Homepage]])</f>
        <v>https://eap.geographie.rub.de/mitarbeiter/andreas-p_redecker_00289.html.de</v>
      </c>
      <c r="G416" t="s">
        <v>5</v>
      </c>
      <c r="H416" s="1" t="str">
        <f>HYPERLINK(RUB_Found[[#This Row],[Gefunden in]])</f>
        <v>https://eap.geographie.rub.de/mitarbeiter/index.html.de</v>
      </c>
      <c r="I416" s="3">
        <f>IF(COUNTIF(RUB_Truth[Name],RUB_Found[[#This Row],[Name]])=0,0,1)</f>
        <v>0</v>
      </c>
      <c r="J416" s="3">
        <v>1</v>
      </c>
    </row>
    <row r="417" spans="1:10" x14ac:dyDescent="0.25">
      <c r="A417" t="s">
        <v>2</v>
      </c>
      <c r="B417" t="s">
        <v>877</v>
      </c>
      <c r="C417" t="s">
        <v>878</v>
      </c>
      <c r="D417" t="s">
        <v>11</v>
      </c>
      <c r="E417" t="s">
        <v>879</v>
      </c>
      <c r="F417" s="1" t="str">
        <f>HYPERLINK(RUB_Found[[#This Row],[Homepage]])</f>
        <v>https://sport.ruhr-uni-bochum.de/de/mitarbeitende-sportmanagement-und-sportconsulting</v>
      </c>
      <c r="G417" t="s">
        <v>879</v>
      </c>
      <c r="H417" s="1" t="str">
        <f>HYPERLINK(RUB_Found[[#This Row],[Gefunden in]])</f>
        <v>https://sport.ruhr-uni-bochum.de/de/mitarbeitende-sportmanagement-und-sportconsulting</v>
      </c>
      <c r="I417" s="3">
        <f>IF(COUNTIF(RUB_Truth[Name],RUB_Found[[#This Row],[Name]])=0,0,1)</f>
        <v>1</v>
      </c>
      <c r="J417" s="3">
        <v>1</v>
      </c>
    </row>
    <row r="418" spans="1:10" x14ac:dyDescent="0.25">
      <c r="A418" t="s">
        <v>880</v>
      </c>
      <c r="B418" t="s">
        <v>881</v>
      </c>
      <c r="C418" t="s">
        <v>2</v>
      </c>
      <c r="D418" t="s">
        <v>11</v>
      </c>
      <c r="E418" t="s">
        <v>2</v>
      </c>
      <c r="F418" s="1" t="str">
        <f>HYPERLINK(RUB_Found[[#This Row],[Homepage]])</f>
        <v/>
      </c>
      <c r="G418" t="s">
        <v>882</v>
      </c>
      <c r="H418" s="1" t="str">
        <f>HYPERLINK(RUB_Found[[#This Row],[Gefunden in]])</f>
        <v>https://juraweb.zrs.rub.de/en/node/315</v>
      </c>
      <c r="I418" s="3">
        <f>IF(COUNTIF(RUB_Truth[Name],RUB_Found[[#This Row],[Name]])=0,0,1)</f>
        <v>1</v>
      </c>
      <c r="J418" s="3">
        <v>1</v>
      </c>
    </row>
    <row r="419" spans="1:10" x14ac:dyDescent="0.25">
      <c r="A419" t="s">
        <v>80</v>
      </c>
      <c r="B419" t="s">
        <v>883</v>
      </c>
      <c r="C419" t="s">
        <v>2</v>
      </c>
      <c r="D419" t="s">
        <v>11</v>
      </c>
      <c r="E419" t="s">
        <v>2</v>
      </c>
      <c r="F419" s="1" t="str">
        <f>HYPERLINK(RUB_Found[[#This Row],[Homepage]])</f>
        <v/>
      </c>
      <c r="G419" t="s">
        <v>884</v>
      </c>
      <c r="H419" s="1" t="str">
        <f>HYPERLINK(RUB_Found[[#This Row],[Gefunden in]])</f>
        <v>https://eap.geographie.rub.de/mitarbeiter/charlotte_hueser_00058.html.en</v>
      </c>
      <c r="I419" s="3">
        <f>IF(COUNTIF(RUB_Truth[Name],RUB_Found[[#This Row],[Name]])=0,0,1)</f>
        <v>1</v>
      </c>
      <c r="J419" s="3">
        <v>1</v>
      </c>
    </row>
    <row r="420" spans="1:10" x14ac:dyDescent="0.25">
      <c r="A420" t="s">
        <v>2</v>
      </c>
      <c r="B420" t="s">
        <v>885</v>
      </c>
      <c r="C420" t="s">
        <v>886</v>
      </c>
      <c r="D420" t="s">
        <v>11</v>
      </c>
      <c r="E420" t="s">
        <v>2</v>
      </c>
      <c r="F420" s="1" t="str">
        <f>HYPERLINK(RUB_Found[[#This Row],[Homepage]])</f>
        <v/>
      </c>
      <c r="G420" t="s">
        <v>887</v>
      </c>
      <c r="H420" s="1" t="str">
        <f>HYPERLINK(RUB_Found[[#This Row],[Gefunden in]])</f>
        <v>https://www.ruhr-uni-bochum.de/klass-phil/seminar2/personen.htm</v>
      </c>
      <c r="I420" s="3">
        <f>IF(COUNTIF(RUB_Truth[Name],RUB_Found[[#This Row],[Name]])=0,0,1)</f>
        <v>1</v>
      </c>
      <c r="J420" s="3">
        <v>1</v>
      </c>
    </row>
    <row r="421" spans="1:10" x14ac:dyDescent="0.25">
      <c r="A421" t="s">
        <v>191</v>
      </c>
      <c r="B421" t="s">
        <v>888</v>
      </c>
      <c r="C421" t="s">
        <v>889</v>
      </c>
      <c r="D421" t="s">
        <v>3</v>
      </c>
      <c r="E421" t="s">
        <v>890</v>
      </c>
      <c r="F421" s="1" t="str">
        <f>HYPERLINK(RUB_Found[[#This Row],[Homepage]])</f>
        <v>https://www.lpe.ruhr-uni-bochum.de/profil/mitarbeiter/Putzmann.html.de</v>
      </c>
      <c r="G421" t="s">
        <v>351</v>
      </c>
      <c r="H421" s="1" t="str">
        <f>HYPERLINK(RUB_Found[[#This Row],[Gefunden in]])</f>
        <v>https://www.lpe.ruhr-uni-bochum.de/profil/mitarbeiter.html.de</v>
      </c>
      <c r="I421" s="3">
        <f>IF(COUNTIF(RUB_Truth[Name],RUB_Found[[#This Row],[Name]])=0,0,1)</f>
        <v>1</v>
      </c>
      <c r="J421" s="3">
        <v>1</v>
      </c>
    </row>
    <row r="422" spans="1:10" x14ac:dyDescent="0.25">
      <c r="A422" t="s">
        <v>2</v>
      </c>
      <c r="B422" t="s">
        <v>891</v>
      </c>
      <c r="C422" t="s">
        <v>2</v>
      </c>
      <c r="D422" t="s">
        <v>11</v>
      </c>
      <c r="E422" t="s">
        <v>2</v>
      </c>
      <c r="F422" s="1" t="str">
        <f>HYPERLINK(RUB_Found[[#This Row],[Homepage]])</f>
        <v/>
      </c>
      <c r="G422" t="s">
        <v>844</v>
      </c>
      <c r="H422" s="1" t="str">
        <f>HYPERLINK(RUB_Found[[#This Row],[Gefunden in]])</f>
        <v>https://einrichtungen.ruhr-uni-bochum.de/de/mitglieder-der-qualitaetsverbesserungskommission</v>
      </c>
      <c r="I422" s="3">
        <f>IF(COUNTIF(RUB_Truth[Name],RUB_Found[[#This Row],[Name]])=0,0,1)</f>
        <v>0</v>
      </c>
      <c r="J422" s="3">
        <v>1</v>
      </c>
    </row>
    <row r="423" spans="1:10" x14ac:dyDescent="0.25">
      <c r="A423" t="s">
        <v>0</v>
      </c>
      <c r="B423" t="s">
        <v>892</v>
      </c>
      <c r="C423" t="s">
        <v>2</v>
      </c>
      <c r="D423" t="s">
        <v>11</v>
      </c>
      <c r="E423" t="s">
        <v>2</v>
      </c>
      <c r="F423" s="1" t="str">
        <f>HYPERLINK(RUB_Found[[#This Row],[Homepage]])</f>
        <v/>
      </c>
      <c r="G423" t="s">
        <v>89</v>
      </c>
      <c r="H423" s="1" t="str">
        <f>HYPERLINK(RUB_Found[[#This Row],[Gefunden in]])</f>
        <v>https://www.it-services.ruhr-uni-bochum.de/ueberuns/nv-mitglieder.html.de</v>
      </c>
      <c r="I423" s="3">
        <f>IF(COUNTIF(RUB_Truth[Name],RUB_Found[[#This Row],[Name]])=0,0,1)</f>
        <v>0</v>
      </c>
      <c r="J423" s="3">
        <v>1</v>
      </c>
    </row>
    <row r="424" spans="1:10" x14ac:dyDescent="0.25">
      <c r="A424" t="s">
        <v>80</v>
      </c>
      <c r="B424" t="s">
        <v>893</v>
      </c>
      <c r="C424" t="s">
        <v>2</v>
      </c>
      <c r="D424" t="s">
        <v>11</v>
      </c>
      <c r="E424" t="s">
        <v>8195</v>
      </c>
      <c r="F424" s="1" t="str">
        <f>HYPERLINK(RUB_Found[[#This Row],[Homepage]])</f>
        <v>https://www.ruhr-uni-bochum.de/igsn/people/details/Reiner.html</v>
      </c>
      <c r="G424" t="s">
        <v>894</v>
      </c>
      <c r="H424" s="1" t="str">
        <f>HYPERLINK(RUB_Found[[#This Row],[Gefunden in]])</f>
        <v>https://www.ruhr-uni-bochum.de/igsn/people/faculty_members.html</v>
      </c>
      <c r="I424" s="3">
        <f>IF(COUNTIF(RUB_Truth[Name],RUB_Found[[#This Row],[Name]])=0,0,1)</f>
        <v>0</v>
      </c>
      <c r="J424" s="3">
        <v>1</v>
      </c>
    </row>
    <row r="425" spans="1:10" x14ac:dyDescent="0.25">
      <c r="A425" t="s">
        <v>0</v>
      </c>
      <c r="B425" t="s">
        <v>895</v>
      </c>
      <c r="C425" t="s">
        <v>896</v>
      </c>
      <c r="D425" t="s">
        <v>11</v>
      </c>
      <c r="E425" t="s">
        <v>897</v>
      </c>
      <c r="F425" s="1" t="str">
        <f>HYPERLINK(RUB_Found[[#This Row],[Homepage]])</f>
        <v>https://dev.kath.ruhr-uni-bochum.de/fund-theol/mitarbeiter/andreas.reitinger@rub.de</v>
      </c>
      <c r="G425" t="s">
        <v>898</v>
      </c>
      <c r="H425" s="1" t="str">
        <f>HYPERLINK(RUB_Found[[#This Row],[Gefunden in]])</f>
        <v>https://dev.kath.ruhr-uni-bochum.de/fund-theol/mitarbeiter/index.html.de</v>
      </c>
      <c r="I425" s="3">
        <f>IF(COUNTIF(RUB_Truth[Name],RUB_Found[[#This Row],[Name]])=0,0,1)</f>
        <v>1</v>
      </c>
      <c r="J425" s="3">
        <v>1</v>
      </c>
    </row>
    <row r="426" spans="1:10" x14ac:dyDescent="0.25">
      <c r="A426" t="s">
        <v>2</v>
      </c>
      <c r="B426" t="s">
        <v>899</v>
      </c>
      <c r="C426" t="s">
        <v>2</v>
      </c>
      <c r="D426" t="s">
        <v>11</v>
      </c>
      <c r="E426" t="s">
        <v>2</v>
      </c>
      <c r="F426" s="1" t="str">
        <f>HYPERLINK(RUB_Found[[#This Row],[Homepage]])</f>
        <v/>
      </c>
      <c r="G426" t="s">
        <v>900</v>
      </c>
      <c r="H426" s="1" t="str">
        <f>HYPERLINK(RUB_Found[[#This Row],[Gefunden in]])</f>
        <v>https://www.ruhr-uni-bochum.de/werkstatt-medizin/Werkstattleiter-Mitarbeiter.html</v>
      </c>
      <c r="I426" s="3">
        <f>IF(COUNTIF(RUB_Truth[Name],RUB_Found[[#This Row],[Name]])=0,0,1)</f>
        <v>0</v>
      </c>
      <c r="J426" s="3">
        <v>1</v>
      </c>
    </row>
    <row r="427" spans="1:10" x14ac:dyDescent="0.25">
      <c r="A427" t="s">
        <v>709</v>
      </c>
      <c r="B427" t="s">
        <v>901</v>
      </c>
      <c r="C427" t="s">
        <v>902</v>
      </c>
      <c r="D427" t="s">
        <v>3</v>
      </c>
      <c r="E427" t="s">
        <v>903</v>
      </c>
      <c r="F427" s="1" t="str">
        <f>HYPERLINK(RUB_Found[[#This Row],[Homepage]])</f>
        <v>https://eap.geographie.rub.de/mitarbeiter/andreas_rienow.html.de</v>
      </c>
      <c r="G427" t="s">
        <v>5</v>
      </c>
      <c r="H427" s="1" t="str">
        <f>HYPERLINK(RUB_Found[[#This Row],[Gefunden in]])</f>
        <v>https://eap.geographie.rub.de/mitarbeiter/index.html.de</v>
      </c>
      <c r="I427" s="3">
        <f>IF(COUNTIF(RUB_Truth[Name],RUB_Found[[#This Row],[Name]])=0,0,1)</f>
        <v>0</v>
      </c>
      <c r="J427" s="3">
        <v>1</v>
      </c>
    </row>
    <row r="428" spans="1:10" x14ac:dyDescent="0.25">
      <c r="A428" t="s">
        <v>2</v>
      </c>
      <c r="B428" t="s">
        <v>904</v>
      </c>
      <c r="C428" t="s">
        <v>2</v>
      </c>
      <c r="D428" t="s">
        <v>11</v>
      </c>
      <c r="E428" t="s">
        <v>2</v>
      </c>
      <c r="F428" s="1" t="str">
        <f>HYPERLINK(RUB_Found[[#This Row],[Homepage]])</f>
        <v/>
      </c>
      <c r="G428" t="s">
        <v>89</v>
      </c>
      <c r="H428" s="1" t="str">
        <f>HYPERLINK(RUB_Found[[#This Row],[Gefunden in]])</f>
        <v>https://www.it-services.ruhr-uni-bochum.de/ueberuns/nv-mitglieder.html.de</v>
      </c>
      <c r="I428" s="3">
        <f>IF(COUNTIF(RUB_Truth[Name],RUB_Found[[#This Row],[Name]])=0,0,1)</f>
        <v>0</v>
      </c>
      <c r="J428" s="3">
        <v>1</v>
      </c>
    </row>
    <row r="429" spans="1:10" x14ac:dyDescent="0.25">
      <c r="A429" t="s">
        <v>2</v>
      </c>
      <c r="B429" t="s">
        <v>905</v>
      </c>
      <c r="C429" t="s">
        <v>2</v>
      </c>
      <c r="D429" t="s">
        <v>3</v>
      </c>
      <c r="E429" t="s">
        <v>2</v>
      </c>
      <c r="F429" s="1" t="str">
        <f>HYPERLINK(RUB_Found[[#This Row],[Homepage]])</f>
        <v/>
      </c>
      <c r="G429" t="s">
        <v>24</v>
      </c>
      <c r="H429" s="1" t="str">
        <f>HYPERLINK(RUB_Found[[#This Row],[Gefunden in]])</f>
        <v>https://www.apf.ruhr-uni-bochum.de/en/teaching/completed-theses/</v>
      </c>
      <c r="I429" s="3">
        <f>IF(COUNTIF(RUB_Truth[Name],RUB_Found[[#This Row],[Name]])=0,0,1)</f>
        <v>0</v>
      </c>
      <c r="J429" s="3">
        <v>1</v>
      </c>
    </row>
    <row r="430" spans="1:10" x14ac:dyDescent="0.25">
      <c r="A430" t="s">
        <v>191</v>
      </c>
      <c r="B430" t="s">
        <v>906</v>
      </c>
      <c r="C430" t="s">
        <v>2</v>
      </c>
      <c r="D430" t="s">
        <v>11</v>
      </c>
      <c r="E430" t="s">
        <v>2</v>
      </c>
      <c r="F430" s="1" t="str">
        <f>HYPERLINK(RUB_Found[[#This Row],[Homepage]])</f>
        <v/>
      </c>
      <c r="G430" t="s">
        <v>907</v>
      </c>
      <c r="H430" s="1" t="str">
        <f>HYPERLINK(RUB_Found[[#This Row],[Gefunden in]])</f>
        <v>https://www.ttf.ruhr-uni-bochum.de/ttf/mitarbeiter/index.html.de</v>
      </c>
      <c r="I430" s="3">
        <f>IF(COUNTIF(RUB_Truth[Name],RUB_Found[[#This Row],[Name]])=0,0,1)</f>
        <v>0</v>
      </c>
      <c r="J430" s="3">
        <v>1</v>
      </c>
    </row>
    <row r="431" spans="1:10" x14ac:dyDescent="0.25">
      <c r="A431" t="s">
        <v>2</v>
      </c>
      <c r="B431" t="s">
        <v>908</v>
      </c>
      <c r="C431" t="s">
        <v>2</v>
      </c>
      <c r="D431" t="s">
        <v>11</v>
      </c>
      <c r="E431" t="s">
        <v>2</v>
      </c>
      <c r="F431" s="1" t="str">
        <f>HYPERLINK(RUB_Found[[#This Row],[Homepage]])</f>
        <v/>
      </c>
      <c r="G431" t="s">
        <v>60</v>
      </c>
      <c r="H431" s="1" t="str">
        <f>HYPERLINK(RUB_Found[[#This Row],[Gefunden in]])</f>
        <v>https://www.theochem.rub.de/de/allcategories-de-de/mitarbeiter/ehemalige</v>
      </c>
      <c r="I431" s="3">
        <f>IF(COUNTIF(RUB_Truth[Name],RUB_Found[[#This Row],[Name]])=0,0,1)</f>
        <v>0</v>
      </c>
      <c r="J431" s="3">
        <v>1</v>
      </c>
    </row>
    <row r="432" spans="1:10" x14ac:dyDescent="0.25">
      <c r="A432" t="s">
        <v>909</v>
      </c>
      <c r="B432" t="s">
        <v>910</v>
      </c>
      <c r="C432" t="s">
        <v>911</v>
      </c>
      <c r="D432" t="s">
        <v>11</v>
      </c>
      <c r="E432" t="s">
        <v>8196</v>
      </c>
      <c r="F432" s="1" t="str">
        <f>HYPERLINK(RUB_Found[[#This Row],[Homepage]])</f>
        <v>http://www.ev.ruhr-uni-bochum.de/religionspaedagogik/forschung/jugendtheologie/seifert.html.de</v>
      </c>
      <c r="G432" t="s">
        <v>912</v>
      </c>
      <c r="H432" s="1" t="str">
        <f>HYPERLINK(RUB_Found[[#This Row],[Gefunden in]])</f>
        <v>http://www.ev.ruhr-uni-bochum.de/religionspaedagogik/forschung/jugendtheologie/team.html.de</v>
      </c>
      <c r="I432" s="3">
        <f>IF(COUNTIF(RUB_Truth[Name],RUB_Found[[#This Row],[Name]])=0,0,1)</f>
        <v>0</v>
      </c>
      <c r="J432" s="3">
        <v>1</v>
      </c>
    </row>
    <row r="433" spans="1:10" x14ac:dyDescent="0.25">
      <c r="A433" t="s">
        <v>191</v>
      </c>
      <c r="B433" t="s">
        <v>913</v>
      </c>
      <c r="C433" t="s">
        <v>914</v>
      </c>
      <c r="D433" t="s">
        <v>11</v>
      </c>
      <c r="E433" t="s">
        <v>8197</v>
      </c>
      <c r="F433" s="1" t="str">
        <f>HYPERLINK(RUB_Found[[#This Row],[Homepage]])</f>
        <v>mailto:andreas.silzle@rub.de</v>
      </c>
      <c r="G433" t="s">
        <v>194</v>
      </c>
      <c r="H433" s="1" t="str">
        <f>HYPERLINK(RUB_Found[[#This Row],[Gefunden in]])</f>
        <v>https://www.ruhr-uni-bochum.de/ika/mitarbeiter/mitarbeiter.htm</v>
      </c>
      <c r="I433" s="3">
        <f>IF(COUNTIF(RUB_Truth[Name],RUB_Found[[#This Row],[Name]])=0,0,1)</f>
        <v>0</v>
      </c>
      <c r="J433" s="3">
        <v>1</v>
      </c>
    </row>
    <row r="434" spans="1:10" x14ac:dyDescent="0.25">
      <c r="A434" t="s">
        <v>2</v>
      </c>
      <c r="B434" t="s">
        <v>915</v>
      </c>
      <c r="C434" t="s">
        <v>2</v>
      </c>
      <c r="D434" t="s">
        <v>11</v>
      </c>
      <c r="E434" t="s">
        <v>2</v>
      </c>
      <c r="F434" s="1" t="str">
        <f>HYPERLINK(RUB_Found[[#This Row],[Homepage]])</f>
        <v/>
      </c>
      <c r="G434" t="s">
        <v>298</v>
      </c>
      <c r="H434" s="1" t="str">
        <f>HYPERLINK(RUB_Found[[#This Row],[Gefunden in]])</f>
        <v>https://www.theochem2.ruhr-uni-bochum.de/tc/gruppe/mitarbeiter.html.de</v>
      </c>
      <c r="I434" s="3">
        <f>IF(COUNTIF(RUB_Truth[Name],RUB_Found[[#This Row],[Name]])=0,0,1)</f>
        <v>0</v>
      </c>
      <c r="J434" s="3">
        <v>1</v>
      </c>
    </row>
    <row r="435" spans="1:10" x14ac:dyDescent="0.25">
      <c r="A435" t="s">
        <v>916</v>
      </c>
      <c r="B435" t="s">
        <v>917</v>
      </c>
      <c r="C435" t="s">
        <v>2</v>
      </c>
      <c r="D435" t="s">
        <v>11</v>
      </c>
      <c r="E435" t="s">
        <v>918</v>
      </c>
      <c r="F435" s="1" t="str">
        <f>HYPERLINK(RUB_Found[[#This Row],[Homepage]])</f>
        <v>http://ifm.rub.de/institut/personen/pd-dr-andreas-sudan/</v>
      </c>
      <c r="G435" t="s">
        <v>617</v>
      </c>
      <c r="H435" s="1" t="str">
        <f>HYPERLINK(RUB_Found[[#This Row],[Gefunden in]])</f>
        <v>http://ifm.rub.de/institut/personen/</v>
      </c>
      <c r="I435" s="3">
        <f>IF(COUNTIF(RUB_Truth[Name],RUB_Found[[#This Row],[Name]])=0,0,1)</f>
        <v>1</v>
      </c>
      <c r="J435" s="3">
        <v>1</v>
      </c>
    </row>
    <row r="436" spans="1:10" x14ac:dyDescent="0.25">
      <c r="A436" t="s">
        <v>354</v>
      </c>
      <c r="B436" t="s">
        <v>919</v>
      </c>
      <c r="C436" t="s">
        <v>2</v>
      </c>
      <c r="D436" t="s">
        <v>11</v>
      </c>
      <c r="E436" t="s">
        <v>920</v>
      </c>
      <c r="F436" s="1" t="str">
        <f>HYPERLINK(RUB_Found[[#This Row],[Homepage]])</f>
        <v>http://www.neuro.bio.lmu.de/members/comp_neuro_herz/herz_a/index.html</v>
      </c>
      <c r="G436" t="s">
        <v>921</v>
      </c>
      <c r="H436" s="1" t="str">
        <f>HYPERLINK(RUB_Found[[#This Row],[Gefunden in]])</f>
        <v>https://www.ini.rub.de/the_institute/people/laurenz-wiskott/</v>
      </c>
      <c r="I436" s="3">
        <f>IF(COUNTIF(RUB_Truth[Name],RUB_Found[[#This Row],[Name]])=0,0,1)</f>
        <v>0</v>
      </c>
      <c r="J436" s="3">
        <v>1</v>
      </c>
    </row>
    <row r="437" spans="1:10" x14ac:dyDescent="0.25">
      <c r="A437" t="s">
        <v>80</v>
      </c>
      <c r="B437" t="s">
        <v>922</v>
      </c>
      <c r="C437" t="s">
        <v>2</v>
      </c>
      <c r="D437" t="s">
        <v>11</v>
      </c>
      <c r="E437" t="s">
        <v>923</v>
      </c>
      <c r="F437" s="1" t="str">
        <f>HYPERLINK(RUB_Found[[#This Row],[Homepage]])</f>
        <v>http://hpc.bi.rub.de/de/Kontakt.html</v>
      </c>
      <c r="G437" t="s">
        <v>924</v>
      </c>
      <c r="H437" s="1" t="str">
        <f>HYPERLINK(RUB_Found[[#This Row],[Gefunden in]])</f>
        <v>https://informatik.rub.de/studium/studiengaenge/ai/personen/</v>
      </c>
      <c r="I437" s="3">
        <f>IF(COUNTIF(RUB_Truth[Name],RUB_Found[[#This Row],[Name]])=0,0,1)</f>
        <v>1</v>
      </c>
      <c r="J437" s="3">
        <v>1</v>
      </c>
    </row>
    <row r="438" spans="1:10" x14ac:dyDescent="0.25">
      <c r="A438" t="s">
        <v>2</v>
      </c>
      <c r="B438" t="s">
        <v>925</v>
      </c>
      <c r="C438" t="s">
        <v>2</v>
      </c>
      <c r="D438" t="s">
        <v>11</v>
      </c>
      <c r="E438" t="s">
        <v>2</v>
      </c>
      <c r="F438" s="1" t="str">
        <f>HYPERLINK(RUB_Found[[#This Row],[Homepage]])</f>
        <v/>
      </c>
      <c r="G438" t="s">
        <v>926</v>
      </c>
      <c r="H438" s="1" t="str">
        <f>HYPERLINK(RUB_Found[[#This Row],[Gefunden in]])</f>
        <v>https://www.apf.ruhr-uni-bochum.de/2020/06/rub-founder-session/</v>
      </c>
      <c r="I438" s="3">
        <f>IF(COUNTIF(RUB_Truth[Name],RUB_Found[[#This Row],[Name]])=0,0,1)</f>
        <v>0</v>
      </c>
      <c r="J438" s="3">
        <v>1</v>
      </c>
    </row>
    <row r="439" spans="1:10" x14ac:dyDescent="0.25">
      <c r="A439" t="s">
        <v>2</v>
      </c>
      <c r="B439" t="s">
        <v>927</v>
      </c>
      <c r="C439" t="s">
        <v>2</v>
      </c>
      <c r="D439" t="s">
        <v>11</v>
      </c>
      <c r="E439" t="s">
        <v>2</v>
      </c>
      <c r="F439" s="1" t="str">
        <f>HYPERLINK(RUB_Found[[#This Row],[Homepage]])</f>
        <v/>
      </c>
      <c r="G439" t="s">
        <v>928</v>
      </c>
      <c r="H439" s="1" t="str">
        <f>HYPERLINK(RUB_Found[[#This Row],[Gefunden in]])</f>
        <v>https://rustlab.ruhr-uni-bochum.de/people/</v>
      </c>
      <c r="I439" s="3">
        <f>IF(COUNTIF(RUB_Truth[Name],RUB_Found[[#This Row],[Name]])=0,0,1)</f>
        <v>0</v>
      </c>
      <c r="J439" s="3">
        <v>1</v>
      </c>
    </row>
    <row r="440" spans="1:10" x14ac:dyDescent="0.25">
      <c r="A440" t="s">
        <v>103</v>
      </c>
      <c r="B440" t="s">
        <v>929</v>
      </c>
      <c r="C440" t="s">
        <v>930</v>
      </c>
      <c r="D440" t="s">
        <v>3</v>
      </c>
      <c r="E440" t="s">
        <v>931</v>
      </c>
      <c r="F440" s="1" t="str">
        <f>HYPERLINK(RUB_Found[[#This Row],[Homepage]])</f>
        <v>https://eap.geographie.rub.de/mitarbeiter/andreas_wettlaufer_00099.html.de</v>
      </c>
      <c r="G440" t="s">
        <v>5</v>
      </c>
      <c r="H440" s="1" t="str">
        <f>HYPERLINK(RUB_Found[[#This Row],[Gefunden in]])</f>
        <v>https://eap.geographie.rub.de/mitarbeiter/index.html.de</v>
      </c>
      <c r="I440" s="3">
        <f>IF(COUNTIF(RUB_Truth[Name],RUB_Found[[#This Row],[Name]])=0,0,1)</f>
        <v>0</v>
      </c>
      <c r="J440" s="3">
        <v>1</v>
      </c>
    </row>
    <row r="441" spans="1:10" x14ac:dyDescent="0.25">
      <c r="A441" t="s">
        <v>80</v>
      </c>
      <c r="B441" t="s">
        <v>932</v>
      </c>
      <c r="C441" t="s">
        <v>2</v>
      </c>
      <c r="D441" t="s">
        <v>11</v>
      </c>
      <c r="E441" t="s">
        <v>933</v>
      </c>
      <c r="F441" s="1" t="str">
        <f>HYPERLINK(RUB_Found[[#This Row],[Homepage]])</f>
        <v>http://www.afp.rub.de/</v>
      </c>
      <c r="G441" t="s">
        <v>83</v>
      </c>
      <c r="H441" s="1" t="str">
        <f>HYPERLINK(RUB_Found[[#This Row],[Gefunden in]])</f>
        <v>https://www.zms.ruhr-uni-bochum.de/zms/personen/mitglieder.html.de</v>
      </c>
      <c r="I441" s="3">
        <f>IF(COUNTIF(RUB_Truth[Name],RUB_Found[[#This Row],[Name]])=0,0,1)</f>
        <v>1</v>
      </c>
      <c r="J441" s="3">
        <v>1</v>
      </c>
    </row>
    <row r="442" spans="1:10" x14ac:dyDescent="0.25">
      <c r="A442" t="s">
        <v>2</v>
      </c>
      <c r="B442" t="s">
        <v>934</v>
      </c>
      <c r="C442" t="s">
        <v>2</v>
      </c>
      <c r="D442" t="s">
        <v>11</v>
      </c>
      <c r="E442" t="s">
        <v>2</v>
      </c>
      <c r="F442" s="1" t="str">
        <f>HYPERLINK(RUB_Found[[#This Row],[Homepage]])</f>
        <v/>
      </c>
      <c r="G442" t="s">
        <v>935</v>
      </c>
      <c r="H442" s="1" t="str">
        <f>HYPERLINK(RUB_Found[[#This Row],[Gefunden in]])</f>
        <v>http://ifm.rub.de/2006/06/stellenangebot-wiss-mitarbeiterin/</v>
      </c>
      <c r="I442" s="3">
        <f>IF(COUNTIF(RUB_Truth[Name],RUB_Found[[#This Row],[Name]])=0,0,1)</f>
        <v>0</v>
      </c>
      <c r="J442" s="3">
        <v>1</v>
      </c>
    </row>
    <row r="443" spans="1:10" x14ac:dyDescent="0.25">
      <c r="A443" t="s">
        <v>2</v>
      </c>
      <c r="B443" t="s">
        <v>936</v>
      </c>
      <c r="C443" t="s">
        <v>2</v>
      </c>
      <c r="D443" t="s">
        <v>11</v>
      </c>
      <c r="E443" t="s">
        <v>2</v>
      </c>
      <c r="F443" s="1" t="str">
        <f>HYPERLINK(RUB_Found[[#This Row],[Homepage]])</f>
        <v/>
      </c>
      <c r="G443" t="s">
        <v>89</v>
      </c>
      <c r="H443" s="1" t="str">
        <f>HYPERLINK(RUB_Found[[#This Row],[Gefunden in]])</f>
        <v>https://www.it-services.ruhr-uni-bochum.de/ueberuns/nv-mitglieder.html.de</v>
      </c>
      <c r="I443" s="3">
        <f>IF(COUNTIF(RUB_Truth[Name],RUB_Found[[#This Row],[Name]])=0,0,1)</f>
        <v>1</v>
      </c>
      <c r="J443" s="3">
        <v>1</v>
      </c>
    </row>
    <row r="444" spans="1:10" x14ac:dyDescent="0.25">
      <c r="A444" t="s">
        <v>513</v>
      </c>
      <c r="B444" t="s">
        <v>937</v>
      </c>
      <c r="C444" t="s">
        <v>2</v>
      </c>
      <c r="D444" t="s">
        <v>11</v>
      </c>
      <c r="E444" t="s">
        <v>2</v>
      </c>
      <c r="F444" s="1" t="str">
        <f>HYPERLINK(RUB_Found[[#This Row],[Homepage]])</f>
        <v/>
      </c>
      <c r="G444" t="s">
        <v>938</v>
      </c>
      <c r="H444" s="1" t="str">
        <f>HYPERLINK(RUB_Found[[#This Row],[Gefunden in]])</f>
        <v>https://www.ruhr-uni-bochum.de/chirurgie-kk-bochum/mitarbeiter.htm</v>
      </c>
      <c r="I444" s="3">
        <f>IF(COUNTIF(RUB_Truth[Name],RUB_Found[[#This Row],[Name]])=0,0,1)</f>
        <v>0</v>
      </c>
      <c r="J444" s="3">
        <v>1</v>
      </c>
    </row>
    <row r="445" spans="1:10" x14ac:dyDescent="0.25">
      <c r="A445" t="s">
        <v>80</v>
      </c>
      <c r="B445" t="s">
        <v>939</v>
      </c>
      <c r="C445" t="s">
        <v>2</v>
      </c>
      <c r="D445" t="s">
        <v>11</v>
      </c>
      <c r="E445" t="s">
        <v>940</v>
      </c>
      <c r="F445" s="1" t="str">
        <f>HYPERLINK(RUB_Found[[#This Row],[Homepage]])</f>
        <v>https://www.aept.ruhr-uni-bochum.de/en/mitarbeiter/gibson/</v>
      </c>
      <c r="G445" t="s">
        <v>336</v>
      </c>
      <c r="H445" s="1" t="str">
        <f>HYPERLINK(RUB_Found[[#This Row],[Gefunden in]])</f>
        <v>https://www.aept.ruhr-uni-bochum.de/en/team/</v>
      </c>
      <c r="I445" s="3">
        <f>IF(COUNTIF(RUB_Truth[Name],RUB_Found[[#This Row],[Name]])=0,0,1)</f>
        <v>1</v>
      </c>
      <c r="J445" s="3">
        <v>1</v>
      </c>
    </row>
    <row r="446" spans="1:10" x14ac:dyDescent="0.25">
      <c r="A446" t="s">
        <v>80</v>
      </c>
      <c r="B446" t="s">
        <v>941</v>
      </c>
      <c r="C446" t="s">
        <v>2</v>
      </c>
      <c r="D446" t="s">
        <v>11</v>
      </c>
      <c r="E446" t="s">
        <v>2</v>
      </c>
      <c r="F446" s="1" t="str">
        <f>HYPERLINK(RUB_Found[[#This Row],[Homepage]])</f>
        <v/>
      </c>
      <c r="G446" t="s">
        <v>154</v>
      </c>
      <c r="H446" s="1" t="str">
        <f>HYPERLINK(RUB_Found[[#This Row],[Gefunden in]])</f>
        <v>https://informatik.rub.de/emsec/people/</v>
      </c>
      <c r="I446" s="3">
        <f>IF(COUNTIF(RUB_Truth[Name],RUB_Found[[#This Row],[Name]])=0,0,1)</f>
        <v>0</v>
      </c>
      <c r="J446" s="3">
        <v>1</v>
      </c>
    </row>
    <row r="447" spans="1:10" x14ac:dyDescent="0.25">
      <c r="A447" t="s">
        <v>0</v>
      </c>
      <c r="B447" t="s">
        <v>942</v>
      </c>
      <c r="C447" t="s">
        <v>2</v>
      </c>
      <c r="D447" t="s">
        <v>11</v>
      </c>
      <c r="E447" t="s">
        <v>2</v>
      </c>
      <c r="F447" s="1" t="str">
        <f>HYPERLINK(RUB_Found[[#This Row],[Homepage]])</f>
        <v/>
      </c>
      <c r="G447" t="s">
        <v>178</v>
      </c>
      <c r="H447" s="1" t="str">
        <f>HYPERLINK(RUB_Found[[#This Row],[Gefunden in]])</f>
        <v>https://www.ruhr-uni-bochum.de/ecoevo/staff.html</v>
      </c>
      <c r="I447" s="3">
        <f>IF(COUNTIF(RUB_Truth[Name],RUB_Found[[#This Row],[Name]])=0,0,1)</f>
        <v>0</v>
      </c>
      <c r="J447" s="3">
        <v>1</v>
      </c>
    </row>
    <row r="448" spans="1:10" x14ac:dyDescent="0.25">
      <c r="A448" t="s">
        <v>0</v>
      </c>
      <c r="B448" t="s">
        <v>943</v>
      </c>
      <c r="C448" t="s">
        <v>2</v>
      </c>
      <c r="D448" t="s">
        <v>11</v>
      </c>
      <c r="E448" t="s">
        <v>2</v>
      </c>
      <c r="F448" s="1" t="str">
        <f>HYPERLINK(RUB_Found[[#This Row],[Homepage]])</f>
        <v/>
      </c>
      <c r="G448" t="s">
        <v>944</v>
      </c>
      <c r="H448" s="1" t="str">
        <f>HYPERLINK(RUB_Found[[#This Row],[Gefunden in]])</f>
        <v>https://www.epp.ruhr-uni-bochum.de/epp/mitarbeiter/index.html.en</v>
      </c>
      <c r="I448" s="3">
        <f>IF(COUNTIF(RUB_Truth[Name],RUB_Found[[#This Row],[Name]])=0,0,1)</f>
        <v>0</v>
      </c>
      <c r="J448" s="3">
        <v>1</v>
      </c>
    </row>
    <row r="449" spans="1:10" x14ac:dyDescent="0.25">
      <c r="A449" t="s">
        <v>2</v>
      </c>
      <c r="B449" t="s">
        <v>945</v>
      </c>
      <c r="C449" t="s">
        <v>2</v>
      </c>
      <c r="D449" t="s">
        <v>11</v>
      </c>
      <c r="E449" t="s">
        <v>8198</v>
      </c>
      <c r="F449" s="1" t="str">
        <f>HYPERLINK(RUB_Found[[#This Row],[Homepage]])</f>
        <v>mailto:Andriana.Loukovitou@rub.de</v>
      </c>
      <c r="G449" t="s">
        <v>26</v>
      </c>
      <c r="H449" s="1" t="str">
        <f>HYPERLINK(RUB_Found[[#This Row],[Gefunden in]])</f>
        <v>https://nanoec.ruhr-uni-bochum.de/team-2/</v>
      </c>
      <c r="I449" s="3">
        <f>IF(COUNTIF(RUB_Truth[Name],RUB_Found[[#This Row],[Name]])=0,0,1)</f>
        <v>0</v>
      </c>
      <c r="J449" s="3">
        <v>1</v>
      </c>
    </row>
    <row r="450" spans="1:10" x14ac:dyDescent="0.25">
      <c r="A450" t="s">
        <v>2</v>
      </c>
      <c r="B450" t="s">
        <v>946</v>
      </c>
      <c r="C450" t="s">
        <v>2</v>
      </c>
      <c r="D450" t="s">
        <v>11</v>
      </c>
      <c r="E450" t="s">
        <v>2</v>
      </c>
      <c r="F450" s="1" t="str">
        <f>HYPERLINK(RUB_Found[[#This Row],[Homepage]])</f>
        <v/>
      </c>
      <c r="G450" t="s">
        <v>26</v>
      </c>
      <c r="H450" s="1" t="str">
        <f>HYPERLINK(RUB_Found[[#This Row],[Gefunden in]])</f>
        <v>https://nanoec.ruhr-uni-bochum.de/team-2/</v>
      </c>
      <c r="I450" s="3">
        <f>IF(COUNTIF(RUB_Truth[Name],RUB_Found[[#This Row],[Name]])=0,0,1)</f>
        <v>0</v>
      </c>
      <c r="J450" s="3">
        <v>1</v>
      </c>
    </row>
    <row r="451" spans="1:10" x14ac:dyDescent="0.25">
      <c r="A451" t="s">
        <v>860</v>
      </c>
      <c r="B451" t="s">
        <v>947</v>
      </c>
      <c r="C451" t="s">
        <v>2</v>
      </c>
      <c r="D451" t="s">
        <v>11</v>
      </c>
      <c r="E451" t="s">
        <v>2</v>
      </c>
      <c r="F451" s="1" t="str">
        <f>HYPERLINK(RUB_Found[[#This Row],[Homepage]])</f>
        <v/>
      </c>
      <c r="G451" t="s">
        <v>863</v>
      </c>
      <c r="H451" s="1" t="str">
        <f>HYPERLINK(RUB_Found[[#This Row],[Gefunden in]])</f>
        <v>http://www.prodi.rub.de/en/experimental-medicine/experimental-neurology/employees/</v>
      </c>
      <c r="I451" s="3">
        <f>IF(COUNTIF(RUB_Truth[Name],RUB_Found[[#This Row],[Name]])=0,0,1)</f>
        <v>0</v>
      </c>
      <c r="J451" s="3">
        <v>1</v>
      </c>
    </row>
    <row r="452" spans="1:10" x14ac:dyDescent="0.25">
      <c r="A452" t="s">
        <v>0</v>
      </c>
      <c r="B452" t="s">
        <v>948</v>
      </c>
      <c r="C452" t="s">
        <v>2</v>
      </c>
      <c r="D452" t="s">
        <v>11</v>
      </c>
      <c r="E452" t="s">
        <v>2</v>
      </c>
      <c r="F452" s="1" t="str">
        <f>HYPERLINK(RUB_Found[[#This Row],[Homepage]])</f>
        <v/>
      </c>
      <c r="G452" t="s">
        <v>882</v>
      </c>
      <c r="H452" s="1" t="str">
        <f>HYPERLINK(RUB_Found[[#This Row],[Gefunden in]])</f>
        <v>https://juraweb.zrs.rub.de/en/node/315</v>
      </c>
      <c r="I452" s="3">
        <f>IF(COUNTIF(RUB_Truth[Name],RUB_Found[[#This Row],[Name]])=0,0,1)</f>
        <v>0</v>
      </c>
      <c r="J452" s="3">
        <v>1</v>
      </c>
    </row>
    <row r="453" spans="1:10" x14ac:dyDescent="0.25">
      <c r="A453" t="s">
        <v>0</v>
      </c>
      <c r="B453" t="s">
        <v>949</v>
      </c>
      <c r="C453" t="s">
        <v>950</v>
      </c>
      <c r="D453" t="s">
        <v>3</v>
      </c>
      <c r="E453" t="s">
        <v>951</v>
      </c>
      <c r="F453" s="1" t="str">
        <f>HYPERLINK(RUB_Found[[#This Row],[Homepage]])</f>
        <v>https://eap.geographie.rub.de/mitarbeiter/andr_baumeister_00318.html.de</v>
      </c>
      <c r="G453" t="s">
        <v>5</v>
      </c>
      <c r="H453" s="1" t="str">
        <f>HYPERLINK(RUB_Found[[#This Row],[Gefunden in]])</f>
        <v>https://eap.geographie.rub.de/mitarbeiter/index.html.de</v>
      </c>
      <c r="I453" s="3">
        <f>IF(COUNTIF(RUB_Truth[Name],RUB_Found[[#This Row],[Name]])=0,0,1)</f>
        <v>0</v>
      </c>
      <c r="J453" s="3">
        <v>1</v>
      </c>
    </row>
    <row r="454" spans="1:10" x14ac:dyDescent="0.25">
      <c r="A454" t="s">
        <v>2</v>
      </c>
      <c r="B454" t="s">
        <v>952</v>
      </c>
      <c r="C454" t="s">
        <v>2</v>
      </c>
      <c r="D454" t="s">
        <v>11</v>
      </c>
      <c r="E454" t="s">
        <v>2</v>
      </c>
      <c r="F454" s="1" t="str">
        <f>HYPERLINK(RUB_Found[[#This Row],[Homepage]])</f>
        <v/>
      </c>
      <c r="G454" t="s">
        <v>882</v>
      </c>
      <c r="H454" s="1" t="str">
        <f>HYPERLINK(RUB_Found[[#This Row],[Gefunden in]])</f>
        <v>https://juraweb.zrs.rub.de/en/node/315</v>
      </c>
      <c r="I454" s="3">
        <f>IF(COUNTIF(RUB_Truth[Name],RUB_Found[[#This Row],[Name]])=0,0,1)</f>
        <v>0</v>
      </c>
      <c r="J454" s="3">
        <v>1</v>
      </c>
    </row>
    <row r="455" spans="1:10" x14ac:dyDescent="0.25">
      <c r="A455" t="s">
        <v>2</v>
      </c>
      <c r="B455" t="s">
        <v>953</v>
      </c>
      <c r="C455" t="s">
        <v>954</v>
      </c>
      <c r="D455" t="s">
        <v>11</v>
      </c>
      <c r="E455" t="s">
        <v>2</v>
      </c>
      <c r="F455" s="1" t="str">
        <f>HYPERLINK(RUB_Found[[#This Row],[Homepage]])</f>
        <v/>
      </c>
      <c r="G455" t="s">
        <v>289</v>
      </c>
      <c r="H455" s="1" t="str">
        <f>HYPERLINK(RUB_Found[[#This Row],[Gefunden in]])</f>
        <v>https://www.molimmu.ruhr-uni-bochum.de/mi/team.html.de</v>
      </c>
      <c r="I455" s="3">
        <f>IF(COUNTIF(RUB_Truth[Name],RUB_Found[[#This Row],[Name]])=0,0,1)</f>
        <v>0</v>
      </c>
      <c r="J455" s="3">
        <v>1</v>
      </c>
    </row>
    <row r="456" spans="1:10" x14ac:dyDescent="0.25">
      <c r="A456" t="s">
        <v>2</v>
      </c>
      <c r="B456" t="s">
        <v>955</v>
      </c>
      <c r="C456" t="s">
        <v>956</v>
      </c>
      <c r="D456" t="s">
        <v>11</v>
      </c>
      <c r="E456" t="s">
        <v>2</v>
      </c>
      <c r="F456" s="1" t="str">
        <f>HYPERLINK(RUB_Found[[#This Row],[Homepage]])</f>
        <v/>
      </c>
      <c r="G456" t="s">
        <v>343</v>
      </c>
      <c r="H456" s="1" t="str">
        <f>HYPERLINK(RUB_Found[[#This Row],[Gefunden in]])</f>
        <v>https://www.zfw.rub.de/sz/panel/wissenschaftliche-mitarbeiterinnen</v>
      </c>
      <c r="I456" s="3">
        <f>IF(COUNTIF(RUB_Truth[Name],RUB_Found[[#This Row],[Name]])=0,0,1)</f>
        <v>0</v>
      </c>
      <c r="J456" s="3">
        <v>1</v>
      </c>
    </row>
    <row r="457" spans="1:10" x14ac:dyDescent="0.25">
      <c r="A457" t="s">
        <v>0</v>
      </c>
      <c r="B457" t="s">
        <v>957</v>
      </c>
      <c r="C457" t="s">
        <v>2</v>
      </c>
      <c r="D457" t="s">
        <v>11</v>
      </c>
      <c r="E457" t="s">
        <v>958</v>
      </c>
      <c r="F457" s="1" t="str">
        <f>HYPERLINK(RUB_Found[[#This Row],[Homepage]])</f>
        <v>https://andreesser.info/</v>
      </c>
      <c r="G457" t="s">
        <v>370</v>
      </c>
      <c r="H457" s="1" t="str">
        <f>HYPERLINK(RUB_Found[[#This Row],[Gefunden in]])</f>
        <v>https://informatik.rub.de/cits/personen/</v>
      </c>
      <c r="I457" s="3">
        <f>IF(COUNTIF(RUB_Truth[Name],RUB_Found[[#This Row],[Name]])=0,0,1)</f>
        <v>0</v>
      </c>
      <c r="J457" s="3">
        <v>1</v>
      </c>
    </row>
    <row r="458" spans="1:10" x14ac:dyDescent="0.25">
      <c r="A458" t="s">
        <v>2</v>
      </c>
      <c r="B458" t="s">
        <v>959</v>
      </c>
      <c r="C458" t="s">
        <v>960</v>
      </c>
      <c r="D458" t="s">
        <v>3</v>
      </c>
      <c r="E458" t="s">
        <v>2</v>
      </c>
      <c r="F458" s="1" t="str">
        <f>HYPERLINK(RUB_Found[[#This Row],[Homepage]])</f>
        <v/>
      </c>
      <c r="G458" t="s">
        <v>29</v>
      </c>
      <c r="H458" s="1" t="str">
        <f>HYPERLINK(RUB_Found[[#This Row],[Gefunden in]])</f>
        <v>https://www.ruhr-uni-bochum.de/neurophys/membersofdepartment/all_members.html.de</v>
      </c>
      <c r="I458" s="3">
        <f>IF(COUNTIF(RUB_Truth[Name],RUB_Found[[#This Row],[Name]])=0,0,1)</f>
        <v>0</v>
      </c>
      <c r="J458" s="3">
        <v>1</v>
      </c>
    </row>
    <row r="459" spans="1:10" x14ac:dyDescent="0.25">
      <c r="A459" t="s">
        <v>2</v>
      </c>
      <c r="B459" t="s">
        <v>961</v>
      </c>
      <c r="C459" t="s">
        <v>2</v>
      </c>
      <c r="D459" t="s">
        <v>11</v>
      </c>
      <c r="E459" t="s">
        <v>2</v>
      </c>
      <c r="F459" s="1" t="str">
        <f>HYPERLINK(RUB_Found[[#This Row],[Homepage]])</f>
        <v/>
      </c>
      <c r="G459" t="s">
        <v>962</v>
      </c>
      <c r="H459" s="1" t="str">
        <f>HYPERLINK(RUB_Found[[#This Row],[Gefunden in]])</f>
        <v>https://www.ini.rub.de/the_institute/people/andre-ibisch/</v>
      </c>
      <c r="I459" s="3">
        <f>IF(COUNTIF(RUB_Truth[Name],RUB_Found[[#This Row],[Name]])=0,0,1)</f>
        <v>0</v>
      </c>
      <c r="J459" s="3">
        <v>1</v>
      </c>
    </row>
    <row r="460" spans="1:10" x14ac:dyDescent="0.25">
      <c r="A460" t="s">
        <v>519</v>
      </c>
      <c r="B460" t="s">
        <v>963</v>
      </c>
      <c r="C460" t="s">
        <v>964</v>
      </c>
      <c r="D460" t="s">
        <v>11</v>
      </c>
      <c r="E460" t="s">
        <v>8199</v>
      </c>
      <c r="F460" s="1" t="str">
        <f>HYPERLINK(RUB_Found[[#This Row],[Homepage]])</f>
        <v>https://www.ovgu.de/katterfeld</v>
      </c>
      <c r="G460" t="s">
        <v>965</v>
      </c>
      <c r="H460" s="1" t="str">
        <f>HYPERLINK(RUB_Found[[#This Row],[Gefunden in]])</f>
        <v>https://www.bmft.ruhr-uni-bochum.de/lehrstuhl/mitarbeiter/index.html.de</v>
      </c>
      <c r="I460" s="3">
        <f>IF(COUNTIF(RUB_Truth[Name],RUB_Found[[#This Row],[Name]])=0,0,1)</f>
        <v>0</v>
      </c>
      <c r="J460" s="3">
        <v>1</v>
      </c>
    </row>
    <row r="461" spans="1:10" x14ac:dyDescent="0.25">
      <c r="A461" t="s">
        <v>2</v>
      </c>
      <c r="B461" t="s">
        <v>966</v>
      </c>
      <c r="C461" t="s">
        <v>2</v>
      </c>
      <c r="D461" t="s">
        <v>11</v>
      </c>
      <c r="E461" t="s">
        <v>2</v>
      </c>
      <c r="F461" s="1" t="str">
        <f>HYPERLINK(RUB_Found[[#This Row],[Homepage]])</f>
        <v/>
      </c>
      <c r="G461" t="s">
        <v>967</v>
      </c>
      <c r="H461" s="1" t="str">
        <f>HYPERLINK(RUB_Found[[#This Row],[Gefunden in]])</f>
        <v>https://www.apf.ruhr-uni-bochum.de/2020/04/einladung-zum-ideenlabor-digital-home-office-und-digitale-fuehrung/</v>
      </c>
      <c r="I461" s="3">
        <f>IF(COUNTIF(RUB_Truth[Name],RUB_Found[[#This Row],[Name]])=0,0,1)</f>
        <v>0</v>
      </c>
      <c r="J461" s="3">
        <v>1</v>
      </c>
    </row>
    <row r="462" spans="1:10" x14ac:dyDescent="0.25">
      <c r="A462" t="s">
        <v>2</v>
      </c>
      <c r="B462" t="s">
        <v>968</v>
      </c>
      <c r="C462" t="s">
        <v>2</v>
      </c>
      <c r="D462" t="s">
        <v>11</v>
      </c>
      <c r="E462" t="s">
        <v>2</v>
      </c>
      <c r="F462" s="1" t="str">
        <f>HYPERLINK(RUB_Found[[#This Row],[Homepage]])</f>
        <v/>
      </c>
      <c r="G462" t="s">
        <v>969</v>
      </c>
      <c r="H462" s="1" t="str">
        <f>HYPERLINK(RUB_Found[[#This Row],[Gefunden in]])</f>
        <v>https://www.apf.ruhr-uni-bochum.de/2020/05/ideenlabor-digital-home-office-und-digitale-fuehrung/</v>
      </c>
      <c r="I462" s="3">
        <f>IF(COUNTIF(RUB_Truth[Name],RUB_Found[[#This Row],[Name]])=0,0,1)</f>
        <v>0</v>
      </c>
      <c r="J462" s="3">
        <v>0</v>
      </c>
    </row>
    <row r="463" spans="1:10" x14ac:dyDescent="0.25">
      <c r="A463" t="s">
        <v>2</v>
      </c>
      <c r="B463" t="s">
        <v>970</v>
      </c>
      <c r="C463" t="s">
        <v>2</v>
      </c>
      <c r="D463" t="s">
        <v>11</v>
      </c>
      <c r="E463" t="s">
        <v>2</v>
      </c>
      <c r="F463" s="1" t="str">
        <f>HYPERLINK(RUB_Found[[#This Row],[Homepage]])</f>
        <v/>
      </c>
      <c r="G463" t="s">
        <v>293</v>
      </c>
      <c r="H463" s="1" t="str">
        <f>HYPERLINK(RUB_Found[[#This Row],[Gefunden in]])</f>
        <v>http://ifm.rub.de/2010/02/call-for-people-sommerakademie-prometheus-2010-update/</v>
      </c>
      <c r="I463" s="3">
        <f>IF(COUNTIF(RUB_Truth[Name],RUB_Found[[#This Row],[Name]])=0,0,1)</f>
        <v>0</v>
      </c>
      <c r="J463" s="3">
        <v>1</v>
      </c>
    </row>
    <row r="464" spans="1:10" x14ac:dyDescent="0.25">
      <c r="A464" t="s">
        <v>0</v>
      </c>
      <c r="B464" t="s">
        <v>971</v>
      </c>
      <c r="C464" t="s">
        <v>2</v>
      </c>
      <c r="D464" t="s">
        <v>11</v>
      </c>
      <c r="E464" t="s">
        <v>8200</v>
      </c>
      <c r="F464" s="1" t="str">
        <f>HYPERLINK(RUB_Found[[#This Row],[Homepage]])</f>
        <v>https://www.ruhr-uni-bochum.de/ecoevo/staff.html#mursch</v>
      </c>
      <c r="G464" t="s">
        <v>178</v>
      </c>
      <c r="H464" s="1" t="str">
        <f>HYPERLINK(RUB_Found[[#This Row],[Gefunden in]])</f>
        <v>https://www.ruhr-uni-bochum.de/ecoevo/staff.html</v>
      </c>
      <c r="I464" s="3">
        <f>IF(COUNTIF(RUB_Truth[Name],RUB_Found[[#This Row],[Name]])=0,0,1)</f>
        <v>0</v>
      </c>
      <c r="J464" s="3">
        <v>1</v>
      </c>
    </row>
    <row r="465" spans="1:10" x14ac:dyDescent="0.25">
      <c r="A465" t="s">
        <v>0</v>
      </c>
      <c r="B465" t="s">
        <v>972</v>
      </c>
      <c r="C465" t="s">
        <v>2</v>
      </c>
      <c r="D465" t="s">
        <v>11</v>
      </c>
      <c r="E465" t="s">
        <v>2</v>
      </c>
      <c r="F465" s="1" t="str">
        <f>HYPERLINK(RUB_Found[[#This Row],[Homepage]])</f>
        <v/>
      </c>
      <c r="G465" t="s">
        <v>56</v>
      </c>
      <c r="H465" s="1" t="str">
        <f>HYPERLINK(RUB_Found[[#This Row],[Gefunden in]])</f>
        <v>https://www.apf.ruhr-uni-bochum.de/2019/07/regional-innovation-wissen-und-kompetenzen-austauschen/</v>
      </c>
      <c r="I465" s="3">
        <f>IF(COUNTIF(RUB_Truth[Name],RUB_Found[[#This Row],[Name]])=0,0,1)</f>
        <v>0</v>
      </c>
      <c r="J465" s="3">
        <v>1</v>
      </c>
    </row>
    <row r="466" spans="1:10" x14ac:dyDescent="0.25">
      <c r="A466" t="s">
        <v>0</v>
      </c>
      <c r="B466" t="s">
        <v>973</v>
      </c>
      <c r="C466" t="s">
        <v>2</v>
      </c>
      <c r="D466" t="s">
        <v>11</v>
      </c>
      <c r="E466" t="s">
        <v>2</v>
      </c>
      <c r="F466" s="1" t="str">
        <f>HYPERLINK(RUB_Found[[#This Row],[Homepage]])</f>
        <v/>
      </c>
      <c r="G466" t="s">
        <v>56</v>
      </c>
      <c r="H466" s="1" t="str">
        <f>HYPERLINK(RUB_Found[[#This Row],[Gefunden in]])</f>
        <v>https://www.apf.ruhr-uni-bochum.de/2019/07/regional-innovation-wissen-und-kompetenzen-austauschen/</v>
      </c>
      <c r="I466" s="3">
        <f>IF(COUNTIF(RUB_Truth[Name],RUB_Found[[#This Row],[Name]])=0,0,1)</f>
        <v>0</v>
      </c>
      <c r="J466" s="3">
        <v>0</v>
      </c>
    </row>
    <row r="467" spans="1:10" x14ac:dyDescent="0.25">
      <c r="A467" t="s">
        <v>0</v>
      </c>
      <c r="B467" t="s">
        <v>974</v>
      </c>
      <c r="C467" t="s">
        <v>2</v>
      </c>
      <c r="D467" t="s">
        <v>11</v>
      </c>
      <c r="E467" t="s">
        <v>2</v>
      </c>
      <c r="F467" s="1" t="str">
        <f>HYPERLINK(RUB_Found[[#This Row],[Homepage]])</f>
        <v/>
      </c>
      <c r="G467" t="s">
        <v>56</v>
      </c>
      <c r="H467" s="1" t="str">
        <f>HYPERLINK(RUB_Found[[#This Row],[Gefunden in]])</f>
        <v>https://www.apf.ruhr-uni-bochum.de/2019/07/regional-innovation-wissen-und-kompetenzen-austauschen/</v>
      </c>
      <c r="I467" s="3">
        <f>IF(COUNTIF(RUB_Truth[Name],RUB_Found[[#This Row],[Name]])=0,0,1)</f>
        <v>0</v>
      </c>
      <c r="J467" s="3">
        <v>0</v>
      </c>
    </row>
    <row r="468" spans="1:10" x14ac:dyDescent="0.25">
      <c r="A468" t="s">
        <v>103</v>
      </c>
      <c r="B468" t="s">
        <v>975</v>
      </c>
      <c r="C468" t="s">
        <v>976</v>
      </c>
      <c r="D468" t="s">
        <v>11</v>
      </c>
      <c r="E468" t="s">
        <v>8201</v>
      </c>
      <c r="F468" s="1" t="str">
        <f>HYPERLINK(RUB_Found[[#This Row],[Homepage]])</f>
        <v>https://www.sowi2.ruhr-uni-bochum.de/pw1/mitarbeiter/Pottebaum.html.de</v>
      </c>
      <c r="G468" t="s">
        <v>347</v>
      </c>
      <c r="H468" s="1" t="str">
        <f>HYPERLINK(RUB_Found[[#This Row],[Gefunden in]])</f>
        <v>https://www.sowi2.ruhr-uni-bochum.de/pw1/team.html.de</v>
      </c>
      <c r="I468" s="3">
        <f>IF(COUNTIF(RUB_Truth[Name],RUB_Found[[#This Row],[Name]])=0,0,1)</f>
        <v>0</v>
      </c>
      <c r="J468" s="3">
        <v>1</v>
      </c>
    </row>
    <row r="469" spans="1:10" x14ac:dyDescent="0.25">
      <c r="A469" t="s">
        <v>2</v>
      </c>
      <c r="B469" t="s">
        <v>977</v>
      </c>
      <c r="C469" t="s">
        <v>2</v>
      </c>
      <c r="D469" t="s">
        <v>11</v>
      </c>
      <c r="E469" t="s">
        <v>978</v>
      </c>
      <c r="F469" s="1" t="str">
        <f>HYPERLINK(RUB_Found[[#This Row],[Homepage]])</f>
        <v>https://zrsweb.zrs.rub.de/ls_kaltenborn/?page_id=1706</v>
      </c>
      <c r="G469" t="s">
        <v>979</v>
      </c>
      <c r="H469" s="1" t="str">
        <f>HYPERLINK(RUB_Found[[#This Row],[Gefunden in]])</f>
        <v>https://juraweb.zrs.rub.de/LS-Kaltenborn/Team</v>
      </c>
      <c r="I469" s="3">
        <f>IF(COUNTIF(RUB_Truth[Name],RUB_Found[[#This Row],[Name]])=0,0,1)</f>
        <v>1</v>
      </c>
      <c r="J469" s="3">
        <v>1</v>
      </c>
    </row>
    <row r="470" spans="1:10" x14ac:dyDescent="0.25">
      <c r="A470" t="s">
        <v>2</v>
      </c>
      <c r="B470" t="s">
        <v>980</v>
      </c>
      <c r="C470" t="s">
        <v>981</v>
      </c>
      <c r="D470" t="s">
        <v>11</v>
      </c>
      <c r="E470" t="s">
        <v>982</v>
      </c>
      <c r="F470" s="1" t="str">
        <f>HYPERLINK(RUB_Found[[#This Row],[Homepage]])</f>
        <v>https://www.applmicrobiol.ruhr-uni-bochum.de/am/mitarbeiter/schultz.html.en</v>
      </c>
      <c r="G470" t="s">
        <v>983</v>
      </c>
      <c r="H470" s="1" t="str">
        <f>HYPERLINK(RUB_Found[[#This Row],[Gefunden in]])</f>
        <v>https://www.applmicrobiol.ruhr-uni-bochum.de/am/mitarbeiter/index.html.en</v>
      </c>
      <c r="I470" s="3">
        <f>IF(COUNTIF(RUB_Truth[Name],RUB_Found[[#This Row],[Name]])=0,0,1)</f>
        <v>0</v>
      </c>
      <c r="J470" s="3">
        <v>1</v>
      </c>
    </row>
    <row r="471" spans="1:10" x14ac:dyDescent="0.25">
      <c r="A471" t="s">
        <v>191</v>
      </c>
      <c r="B471" t="s">
        <v>984</v>
      </c>
      <c r="C471" t="s">
        <v>2</v>
      </c>
      <c r="D471" t="s">
        <v>11</v>
      </c>
      <c r="E471" t="s">
        <v>8202</v>
      </c>
      <c r="F471" s="1" t="str">
        <f>HYPERLINK(RUB_Found[[#This Row],[Homepage]])</f>
        <v>https://stump-franki.de/</v>
      </c>
      <c r="G471" t="s">
        <v>985</v>
      </c>
      <c r="H471" s="1" t="str">
        <f>HYPERLINK(RUB_Found[[#This Row],[Gefunden in]])</f>
        <v>https://www.bgu.ruhr-uni-bochum.de/bgu/foerderverein/mitglieder.html.de</v>
      </c>
      <c r="I471" s="3">
        <f>IF(COUNTIF(RUB_Truth[Name],RUB_Found[[#This Row],[Name]])=0,0,1)</f>
        <v>0</v>
      </c>
      <c r="J471" s="3">
        <v>1</v>
      </c>
    </row>
    <row r="472" spans="1:10" x14ac:dyDescent="0.25">
      <c r="A472" t="s">
        <v>0</v>
      </c>
      <c r="B472" t="s">
        <v>986</v>
      </c>
      <c r="C472" t="s">
        <v>987</v>
      </c>
      <c r="D472" t="s">
        <v>11</v>
      </c>
      <c r="E472" t="s">
        <v>8203</v>
      </c>
      <c r="F472" s="1" t="str">
        <f>HYPERLINK(RUB_Found[[#This Row],[Homepage]])</f>
        <v>https://fbz-bochum.de/team-details/dr-andre-wannemueller.html</v>
      </c>
      <c r="G472" t="s">
        <v>988</v>
      </c>
      <c r="H472" s="1" t="str">
        <f>HYPERLINK(RUB_Found[[#This Row],[Gefunden in]])</f>
        <v>https://www.kli.psy.ruhr-uni-bochum.de/klipsy/team.html</v>
      </c>
      <c r="I472" s="3">
        <f>IF(COUNTIF(RUB_Truth[Name],RUB_Found[[#This Row],[Name]])=0,0,1)</f>
        <v>1</v>
      </c>
      <c r="J472" s="3">
        <v>1</v>
      </c>
    </row>
    <row r="473" spans="1:10" x14ac:dyDescent="0.25">
      <c r="A473" t="s">
        <v>191</v>
      </c>
      <c r="B473" t="s">
        <v>989</v>
      </c>
      <c r="C473" t="s">
        <v>2</v>
      </c>
      <c r="D473" t="s">
        <v>11</v>
      </c>
      <c r="E473" t="s">
        <v>2</v>
      </c>
      <c r="F473" s="1" t="str">
        <f>HYPERLINK(RUB_Found[[#This Row],[Homepage]])</f>
        <v/>
      </c>
      <c r="G473" t="s">
        <v>154</v>
      </c>
      <c r="H473" s="1" t="str">
        <f>HYPERLINK(RUB_Found[[#This Row],[Gefunden in]])</f>
        <v>https://informatik.rub.de/emsec/people/</v>
      </c>
      <c r="I473" s="3">
        <f>IF(COUNTIF(RUB_Truth[Name],RUB_Found[[#This Row],[Name]])=0,0,1)</f>
        <v>0</v>
      </c>
      <c r="J473" s="3">
        <v>1</v>
      </c>
    </row>
    <row r="474" spans="1:10" x14ac:dyDescent="0.25">
      <c r="A474" t="s">
        <v>2</v>
      </c>
      <c r="B474" t="s">
        <v>990</v>
      </c>
      <c r="C474" t="s">
        <v>2</v>
      </c>
      <c r="D474" t="s">
        <v>11</v>
      </c>
      <c r="E474" t="s">
        <v>2</v>
      </c>
      <c r="F474" s="1" t="str">
        <f>HYPERLINK(RUB_Found[[#This Row],[Homepage]])</f>
        <v/>
      </c>
      <c r="G474" t="s">
        <v>178</v>
      </c>
      <c r="H474" s="1" t="str">
        <f>HYPERLINK(RUB_Found[[#This Row],[Gefunden in]])</f>
        <v>https://www.ruhr-uni-bochum.de/ecoevo/staff.html</v>
      </c>
      <c r="I474" s="3">
        <f>IF(COUNTIF(RUB_Truth[Name],RUB_Found[[#This Row],[Name]])=0,0,1)</f>
        <v>0</v>
      </c>
      <c r="J474" s="3">
        <v>1</v>
      </c>
    </row>
    <row r="475" spans="1:10" x14ac:dyDescent="0.25">
      <c r="A475" t="s">
        <v>2</v>
      </c>
      <c r="B475" t="s">
        <v>991</v>
      </c>
      <c r="C475" t="s">
        <v>2</v>
      </c>
      <c r="D475" t="s">
        <v>11</v>
      </c>
      <c r="E475" t="s">
        <v>992</v>
      </c>
      <c r="F475" s="1" t="str">
        <f>HYPERLINK(RUB_Found[[#This Row],[Homepage]])</f>
        <v>http://www.ed.ac.uk/profile/andy-clark</v>
      </c>
      <c r="G475" t="s">
        <v>724</v>
      </c>
      <c r="H475" s="1" t="str">
        <f>HYPERLINK(RUB_Found[[#This Row],[Gefunden in]])</f>
        <v>https://for2812.rub.de/the_research_unit/people/anco-peeters/</v>
      </c>
      <c r="I475" s="3">
        <f>IF(COUNTIF(RUB_Truth[Name],RUB_Found[[#This Row],[Name]])=0,0,1)</f>
        <v>0</v>
      </c>
      <c r="J475" s="3">
        <v>1</v>
      </c>
    </row>
    <row r="476" spans="1:10" x14ac:dyDescent="0.25">
      <c r="A476" t="s">
        <v>2</v>
      </c>
      <c r="B476" t="s">
        <v>993</v>
      </c>
      <c r="C476" t="s">
        <v>2</v>
      </c>
      <c r="D476" t="s">
        <v>11</v>
      </c>
      <c r="E476" t="s">
        <v>2</v>
      </c>
      <c r="F476" s="1" t="str">
        <f>HYPERLINK(RUB_Found[[#This Row],[Homepage]])</f>
        <v/>
      </c>
      <c r="G476" t="s">
        <v>994</v>
      </c>
      <c r="H476" s="1" t="str">
        <f>HYPERLINK(RUB_Found[[#This Row],[Gefunden in]])</f>
        <v>https://www.apf.ruhr-uni-bochum.de/en/2023/02/founder-talk-in-the-seminar-unsicherheitserfahrung-und-bewaeltigungsstrategien-im-unternehmerischen-kontext-coping-with-uncertainties-in-entrepreneurial-contexts/</v>
      </c>
      <c r="I476" s="3">
        <f>IF(COUNTIF(RUB_Truth[Name],RUB_Found[[#This Row],[Name]])=0,0,1)</f>
        <v>0</v>
      </c>
      <c r="J476" s="3">
        <v>1</v>
      </c>
    </row>
    <row r="477" spans="1:10" x14ac:dyDescent="0.25">
      <c r="A477" t="s">
        <v>191</v>
      </c>
      <c r="B477" t="s">
        <v>995</v>
      </c>
      <c r="C477" t="s">
        <v>2</v>
      </c>
      <c r="D477" t="s">
        <v>11</v>
      </c>
      <c r="E477" t="s">
        <v>2</v>
      </c>
      <c r="F477" s="1" t="str">
        <f>HYPERLINK(RUB_Found[[#This Row],[Homepage]])</f>
        <v/>
      </c>
      <c r="G477" t="s">
        <v>154</v>
      </c>
      <c r="H477" s="1" t="str">
        <f>HYPERLINK(RUB_Found[[#This Row],[Gefunden in]])</f>
        <v>https://informatik.rub.de/emsec/people/</v>
      </c>
      <c r="I477" s="3">
        <f>IF(COUNTIF(RUB_Truth[Name],RUB_Found[[#This Row],[Name]])=0,0,1)</f>
        <v>0</v>
      </c>
      <c r="J477" s="3">
        <v>1</v>
      </c>
    </row>
    <row r="478" spans="1:10" x14ac:dyDescent="0.25">
      <c r="A478" t="s">
        <v>2</v>
      </c>
      <c r="B478" t="s">
        <v>996</v>
      </c>
      <c r="C478" t="s">
        <v>542</v>
      </c>
      <c r="D478" t="s">
        <v>3</v>
      </c>
      <c r="E478" t="s">
        <v>997</v>
      </c>
      <c r="F478" s="1" t="str">
        <f>HYPERLINK(RUB_Found[[#This Row],[Homepage]])</f>
        <v>https://www.bgu.ruhr-uni-bochum.de/bgu/lehrstuhl/team/fahad.html.en</v>
      </c>
      <c r="G478" t="s">
        <v>97</v>
      </c>
      <c r="H478" s="1" t="str">
        <f>HYPERLINK(RUB_Found[[#This Row],[Gefunden in]])</f>
        <v>https://www.bgu.ruhr-uni-bochum.de/bgu/lehrstuhl/index.html.en</v>
      </c>
      <c r="I478" s="3">
        <f>IF(COUNTIF(RUB_Truth[Name],RUB_Found[[#This Row],[Name]])=0,0,1)</f>
        <v>0</v>
      </c>
      <c r="J478" s="3">
        <v>1</v>
      </c>
    </row>
    <row r="479" spans="1:10" x14ac:dyDescent="0.25">
      <c r="A479" t="s">
        <v>2</v>
      </c>
      <c r="B479" t="s">
        <v>998</v>
      </c>
      <c r="C479" t="s">
        <v>2</v>
      </c>
      <c r="D479" t="s">
        <v>11</v>
      </c>
      <c r="E479" t="s">
        <v>2</v>
      </c>
      <c r="F479" s="1" t="str">
        <f>HYPERLINK(RUB_Found[[#This Row],[Homepage]])</f>
        <v/>
      </c>
      <c r="G479" t="s">
        <v>999</v>
      </c>
      <c r="H479" s="1" t="str">
        <f>HYPERLINK(RUB_Found[[#This Row],[Gefunden in]])</f>
        <v>https://www.apf.ruhr-uni-bochum.de/lehre/anerkennung-von-leistungen/</v>
      </c>
      <c r="I479" s="3">
        <f>IF(COUNTIF(RUB_Truth[Name],RUB_Found[[#This Row],[Name]])=0,0,1)</f>
        <v>0</v>
      </c>
      <c r="J479" s="3">
        <v>0</v>
      </c>
    </row>
    <row r="480" spans="1:10" x14ac:dyDescent="0.25">
      <c r="A480" t="s">
        <v>2</v>
      </c>
      <c r="B480" t="s">
        <v>1000</v>
      </c>
      <c r="C480" t="s">
        <v>2</v>
      </c>
      <c r="D480" t="s">
        <v>11</v>
      </c>
      <c r="E480" t="s">
        <v>2</v>
      </c>
      <c r="F480" s="1" t="str">
        <f>HYPERLINK(RUB_Found[[#This Row],[Homepage]])</f>
        <v/>
      </c>
      <c r="G480" t="s">
        <v>1001</v>
      </c>
      <c r="H480" s="1" t="str">
        <f>HYPERLINK(RUB_Found[[#This Row],[Gefunden in]])</f>
        <v>https://www.apf.ruhr-uni-bochum.de/category/2010/</v>
      </c>
      <c r="I480" s="3">
        <f>IF(COUNTIF(RUB_Truth[Name],RUB_Found[[#This Row],[Name]])=0,0,1)</f>
        <v>0</v>
      </c>
      <c r="J480" s="3">
        <v>0</v>
      </c>
    </row>
    <row r="481" spans="1:10" x14ac:dyDescent="0.25">
      <c r="A481" t="s">
        <v>2</v>
      </c>
      <c r="B481" t="s">
        <v>1002</v>
      </c>
      <c r="C481" t="s">
        <v>2</v>
      </c>
      <c r="D481" t="s">
        <v>11</v>
      </c>
      <c r="E481" t="s">
        <v>2</v>
      </c>
      <c r="F481" s="1" t="str">
        <f>HYPERLINK(RUB_Found[[#This Row],[Homepage]])</f>
        <v/>
      </c>
      <c r="G481" t="s">
        <v>999</v>
      </c>
      <c r="H481" s="1" t="str">
        <f>HYPERLINK(RUB_Found[[#This Row],[Gefunden in]])</f>
        <v>https://www.apf.ruhr-uni-bochum.de/lehre/anerkennung-von-leistungen/</v>
      </c>
      <c r="I481" s="3">
        <f>IF(COUNTIF(RUB_Truth[Name],RUB_Found[[#This Row],[Name]])=0,0,1)</f>
        <v>0</v>
      </c>
      <c r="J481" s="3">
        <v>0</v>
      </c>
    </row>
    <row r="482" spans="1:10" x14ac:dyDescent="0.25">
      <c r="A482" t="s">
        <v>1003</v>
      </c>
      <c r="B482" t="s">
        <v>1004</v>
      </c>
      <c r="C482" t="s">
        <v>2</v>
      </c>
      <c r="D482" t="s">
        <v>11</v>
      </c>
      <c r="E482" t="s">
        <v>2</v>
      </c>
      <c r="F482" s="1" t="str">
        <f>HYPERLINK(RUB_Found[[#This Row],[Homepage]])</f>
        <v/>
      </c>
      <c r="G482" t="s">
        <v>1005</v>
      </c>
      <c r="H482" s="1" t="str">
        <f>HYPERLINK(RUB_Found[[#This Row],[Gefunden in]])</f>
        <v>https://kgi.ruhr-uni-bochum.de/institut/personen/</v>
      </c>
      <c r="I482" s="3">
        <f>IF(COUNTIF(RUB_Truth[Name],RUB_Found[[#This Row],[Name]])=0,0,1)</f>
        <v>0</v>
      </c>
      <c r="J482" s="3">
        <v>1</v>
      </c>
    </row>
    <row r="483" spans="1:10" x14ac:dyDescent="0.25">
      <c r="A483" t="s">
        <v>2</v>
      </c>
      <c r="B483" t="s">
        <v>1006</v>
      </c>
      <c r="C483" t="s">
        <v>2</v>
      </c>
      <c r="D483" t="s">
        <v>11</v>
      </c>
      <c r="E483" t="s">
        <v>2</v>
      </c>
      <c r="F483" s="1" t="str">
        <f>HYPERLINK(RUB_Found[[#This Row],[Homepage]])</f>
        <v/>
      </c>
      <c r="G483" t="s">
        <v>1007</v>
      </c>
      <c r="H483" s="1" t="str">
        <f>HYPERLINK(RUB_Found[[#This Row],[Gefunden in]])</f>
        <v>https://www.apf.ruhr-uni-bochum.de/kontakt/</v>
      </c>
      <c r="I483" s="3">
        <f>IF(COUNTIF(RUB_Truth[Name],RUB_Found[[#This Row],[Name]])=0,0,1)</f>
        <v>0</v>
      </c>
      <c r="J483" s="3">
        <v>0</v>
      </c>
    </row>
    <row r="484" spans="1:10" x14ac:dyDescent="0.25">
      <c r="A484" t="s">
        <v>2</v>
      </c>
      <c r="B484" t="s">
        <v>1008</v>
      </c>
      <c r="C484" t="s">
        <v>2</v>
      </c>
      <c r="D484" t="s">
        <v>11</v>
      </c>
      <c r="E484" t="s">
        <v>2</v>
      </c>
      <c r="F484" s="1" t="str">
        <f>HYPERLINK(RUB_Found[[#This Row],[Homepage]])</f>
        <v/>
      </c>
      <c r="G484" t="s">
        <v>1009</v>
      </c>
      <c r="H484" s="1" t="str">
        <f>HYPERLINK(RUB_Found[[#This Row],[Gefunden in]])</f>
        <v>https://www.apf.ruhr-uni-bochum.de/2020/04/update-zu-abschlussarbeiten-am-lehrstuhl-arbeit-personal-und-fuehrung/</v>
      </c>
      <c r="I484" s="3">
        <f>IF(COUNTIF(RUB_Truth[Name],RUB_Found[[#This Row],[Name]])=0,0,1)</f>
        <v>0</v>
      </c>
      <c r="J484" s="3">
        <v>0</v>
      </c>
    </row>
    <row r="485" spans="1:10" x14ac:dyDescent="0.25">
      <c r="A485" t="s">
        <v>2</v>
      </c>
      <c r="B485" t="s">
        <v>1010</v>
      </c>
      <c r="C485" t="s">
        <v>2</v>
      </c>
      <c r="D485" t="s">
        <v>11</v>
      </c>
      <c r="E485" t="s">
        <v>2</v>
      </c>
      <c r="F485" s="1" t="str">
        <f>HYPERLINK(RUB_Found[[#This Row],[Homepage]])</f>
        <v/>
      </c>
      <c r="G485" t="s">
        <v>1011</v>
      </c>
      <c r="H485" s="1" t="str">
        <f>HYPERLINK(RUB_Found[[#This Row],[Gefunden in]])</f>
        <v>http://vmits1102.vm.ruhr-uni-bochum.de/forschung/projekte/bmbf09990600/</v>
      </c>
      <c r="I485" s="3">
        <f>IF(COUNTIF(RUB_Truth[Name],RUB_Found[[#This Row],[Name]])=0,0,1)</f>
        <v>0</v>
      </c>
      <c r="J485" s="3">
        <v>1</v>
      </c>
    </row>
    <row r="486" spans="1:10" x14ac:dyDescent="0.25">
      <c r="A486" t="s">
        <v>2</v>
      </c>
      <c r="B486" t="s">
        <v>1012</v>
      </c>
      <c r="C486" t="s">
        <v>1013</v>
      </c>
      <c r="D486" t="s">
        <v>11</v>
      </c>
      <c r="E486" t="s">
        <v>2</v>
      </c>
      <c r="F486" s="1" t="str">
        <f>HYPERLINK(RUB_Found[[#This Row],[Homepage]])</f>
        <v/>
      </c>
      <c r="G486" t="s">
        <v>102</v>
      </c>
      <c r="H486" s="1" t="str">
        <f>HYPERLINK(RUB_Found[[#This Row],[Gefunden in]])</f>
        <v>https://sport.ruhr-uni-bochum.de/de/mitarbeitende-der-sportarten-und-bewegungsfelder</v>
      </c>
      <c r="I486" s="3">
        <f>IF(COUNTIF(RUB_Truth[Name],RUB_Found[[#This Row],[Name]])=0,0,1)</f>
        <v>0</v>
      </c>
      <c r="J486" s="3">
        <v>1</v>
      </c>
    </row>
    <row r="487" spans="1:10" x14ac:dyDescent="0.25">
      <c r="A487" t="s">
        <v>2</v>
      </c>
      <c r="B487" t="s">
        <v>1014</v>
      </c>
      <c r="C487" t="s">
        <v>2</v>
      </c>
      <c r="D487" t="s">
        <v>11</v>
      </c>
      <c r="E487" t="s">
        <v>2</v>
      </c>
      <c r="F487" s="1" t="str">
        <f>HYPERLINK(RUB_Found[[#This Row],[Homepage]])</f>
        <v/>
      </c>
      <c r="G487" t="s">
        <v>1015</v>
      </c>
      <c r="H487" s="1" t="str">
        <f>HYPERLINK(RUB_Found[[#This Row],[Gefunden in]])</f>
        <v>https://www.gessnerlab.ruhr-uni-bochum.de/glab/team/index.html.en</v>
      </c>
      <c r="I487" s="3">
        <f>IF(COUNTIF(RUB_Truth[Name],RUB_Found[[#This Row],[Name]])=0,0,1)</f>
        <v>0</v>
      </c>
      <c r="J487" s="3">
        <v>1</v>
      </c>
    </row>
    <row r="488" spans="1:10" x14ac:dyDescent="0.25">
      <c r="A488" t="s">
        <v>1016</v>
      </c>
      <c r="B488" t="s">
        <v>1017</v>
      </c>
      <c r="C488" t="s">
        <v>1018</v>
      </c>
      <c r="D488" t="s">
        <v>11</v>
      </c>
      <c r="E488" t="s">
        <v>8204</v>
      </c>
      <c r="F488" s="1" t="str">
        <f>HYPERLINK(RUB_Found[[#This Row],[Homepage]])</f>
        <v>https://fbz-bochum.de/team-details/dipl-psych-angela-c-koester.html</v>
      </c>
      <c r="G488" t="s">
        <v>1019</v>
      </c>
      <c r="H488" s="1" t="str">
        <f>HYPERLINK(RUB_Found[[#This Row],[Gefunden in]])</f>
        <v>https://www.kli.psy.ruhr-uni-bochum.de/kkjp/team.html</v>
      </c>
      <c r="I488" s="3">
        <f>IF(COUNTIF(RUB_Truth[Name],RUB_Found[[#This Row],[Name]])=0,0,1)</f>
        <v>0</v>
      </c>
      <c r="J488" s="3">
        <v>1</v>
      </c>
    </row>
    <row r="489" spans="1:10" x14ac:dyDescent="0.25">
      <c r="A489" t="s">
        <v>2</v>
      </c>
      <c r="B489" t="s">
        <v>1020</v>
      </c>
      <c r="C489" t="s">
        <v>2</v>
      </c>
      <c r="D489" t="s">
        <v>11</v>
      </c>
      <c r="E489" t="s">
        <v>2</v>
      </c>
      <c r="F489" s="1" t="str">
        <f>HYPERLINK(RUB_Found[[#This Row],[Homepage]])</f>
        <v/>
      </c>
      <c r="G489" t="s">
        <v>445</v>
      </c>
      <c r="H489" s="1" t="str">
        <f>HYPERLINK(RUB_Found[[#This Row],[Gefunden in]])</f>
        <v>https://movingreligion.ceres.rub.de/de/personen/</v>
      </c>
      <c r="I489" s="3">
        <f>IF(COUNTIF(RUB_Truth[Name],RUB_Found[[#This Row],[Name]])=0,0,1)</f>
        <v>0</v>
      </c>
      <c r="J489" s="3">
        <v>1</v>
      </c>
    </row>
    <row r="490" spans="1:10" x14ac:dyDescent="0.25">
      <c r="A490" t="s">
        <v>1021</v>
      </c>
      <c r="B490" t="s">
        <v>1022</v>
      </c>
      <c r="C490" t="s">
        <v>1023</v>
      </c>
      <c r="D490" t="s">
        <v>3</v>
      </c>
      <c r="E490" t="s">
        <v>1024</v>
      </c>
      <c r="F490" s="1" t="str">
        <f>HYPERLINK(RUB_Found[[#This Row],[Homepage]])</f>
        <v>https://eap.geographie.rub.de/mitarbeiter/angela_hof_00220.html.de</v>
      </c>
      <c r="G490" t="s">
        <v>5</v>
      </c>
      <c r="H490" s="1" t="str">
        <f>HYPERLINK(RUB_Found[[#This Row],[Gefunden in]])</f>
        <v>https://eap.geographie.rub.de/mitarbeiter/index.html.de</v>
      </c>
      <c r="I490" s="3">
        <f>IF(COUNTIF(RUB_Truth[Name],RUB_Found[[#This Row],[Name]])=0,0,1)</f>
        <v>1</v>
      </c>
      <c r="J490" s="3">
        <v>1</v>
      </c>
    </row>
    <row r="491" spans="1:10" x14ac:dyDescent="0.25">
      <c r="A491" t="s">
        <v>294</v>
      </c>
      <c r="B491" t="s">
        <v>1025</v>
      </c>
      <c r="C491" t="s">
        <v>2</v>
      </c>
      <c r="D491" t="s">
        <v>11</v>
      </c>
      <c r="E491" t="s">
        <v>2</v>
      </c>
      <c r="F491" s="1" t="str">
        <f>HYPERLINK(RUB_Found[[#This Row],[Homepage]])</f>
        <v/>
      </c>
      <c r="G491" t="s">
        <v>507</v>
      </c>
      <c r="H491" s="1" t="str">
        <f>HYPERLINK(RUB_Found[[#This Row],[Gefunden in]])</f>
        <v>https://www.apf.ruhr-uni-bochum.de/en/team/</v>
      </c>
      <c r="I491" s="3">
        <f>IF(COUNTIF(RUB_Truth[Name],RUB_Found[[#This Row],[Name]])=0,0,1)</f>
        <v>0</v>
      </c>
      <c r="J491" s="3">
        <v>1</v>
      </c>
    </row>
    <row r="492" spans="1:10" x14ac:dyDescent="0.25">
      <c r="A492" t="s">
        <v>2</v>
      </c>
      <c r="B492" t="s">
        <v>1026</v>
      </c>
      <c r="C492" t="s">
        <v>2</v>
      </c>
      <c r="D492" t="s">
        <v>11</v>
      </c>
      <c r="E492" t="s">
        <v>2</v>
      </c>
      <c r="F492" s="1" t="str">
        <f>HYPERLINK(RUB_Found[[#This Row],[Homepage]])</f>
        <v/>
      </c>
      <c r="G492" t="s">
        <v>481</v>
      </c>
      <c r="H492" s="1" t="str">
        <f>HYPERLINK(RUB_Found[[#This Row],[Gefunden in]])</f>
        <v>https://linguistics.rub.de/rem/people/cbn.html</v>
      </c>
      <c r="I492" s="3">
        <f>IF(COUNTIF(RUB_Truth[Name],RUB_Found[[#This Row],[Name]])=0,0,1)</f>
        <v>0</v>
      </c>
      <c r="J492" s="3">
        <v>1</v>
      </c>
    </row>
    <row r="493" spans="1:10" x14ac:dyDescent="0.25">
      <c r="A493" t="s">
        <v>2</v>
      </c>
      <c r="B493" t="s">
        <v>1027</v>
      </c>
      <c r="C493" t="s">
        <v>2</v>
      </c>
      <c r="D493" t="s">
        <v>11</v>
      </c>
      <c r="E493" t="s">
        <v>2</v>
      </c>
      <c r="F493" s="1" t="str">
        <f>HYPERLINK(RUB_Found[[#This Row],[Homepage]])</f>
        <v/>
      </c>
      <c r="G493" t="s">
        <v>60</v>
      </c>
      <c r="H493" s="1" t="str">
        <f>HYPERLINK(RUB_Found[[#This Row],[Gefunden in]])</f>
        <v>https://www.theochem.rub.de/de/allcategories-de-de/mitarbeiter/ehemalige</v>
      </c>
      <c r="I493" s="3">
        <f>IF(COUNTIF(RUB_Truth[Name],RUB_Found[[#This Row],[Name]])=0,0,1)</f>
        <v>0</v>
      </c>
      <c r="J493" s="3">
        <v>1</v>
      </c>
    </row>
    <row r="494" spans="1:10" x14ac:dyDescent="0.25">
      <c r="A494" t="s">
        <v>1028</v>
      </c>
      <c r="B494" t="s">
        <v>1029</v>
      </c>
      <c r="C494" t="s">
        <v>2</v>
      </c>
      <c r="D494" t="s">
        <v>11</v>
      </c>
      <c r="E494" t="s">
        <v>2</v>
      </c>
      <c r="F494" s="1" t="str">
        <f>HYPERLINK(RUB_Found[[#This Row],[Homepage]])</f>
        <v/>
      </c>
      <c r="G494" t="s">
        <v>1030</v>
      </c>
      <c r="H494" s="1" t="str">
        <f>HYPERLINK(RUB_Found[[#This Row],[Gefunden in]])</f>
        <v>https://zrsweb.zrs.rub.de/lehrstuhl/kiehnle/?page_id=32</v>
      </c>
      <c r="I494" s="3">
        <f>IF(COUNTIF(RUB_Truth[Name],RUB_Found[[#This Row],[Name]])=0,0,1)</f>
        <v>0</v>
      </c>
      <c r="J494" s="3">
        <v>1</v>
      </c>
    </row>
    <row r="495" spans="1:10" x14ac:dyDescent="0.25">
      <c r="A495" t="s">
        <v>2</v>
      </c>
      <c r="B495" t="s">
        <v>1031</v>
      </c>
      <c r="C495" t="s">
        <v>2</v>
      </c>
      <c r="D495" t="s">
        <v>11</v>
      </c>
      <c r="E495" t="s">
        <v>2</v>
      </c>
      <c r="F495" s="1" t="str">
        <f>HYPERLINK(RUB_Found[[#This Row],[Homepage]])</f>
        <v/>
      </c>
      <c r="G495" t="s">
        <v>317</v>
      </c>
      <c r="H495" s="1" t="str">
        <f>HYPERLINK(RUB_Found[[#This Row],[Gefunden in]])</f>
        <v>https://casa.rub.de/en/about/team</v>
      </c>
      <c r="I495" s="3">
        <f>IF(COUNTIF(RUB_Truth[Name],RUB_Found[[#This Row],[Name]])=0,0,1)</f>
        <v>0</v>
      </c>
      <c r="J495" s="3">
        <v>1</v>
      </c>
    </row>
    <row r="496" spans="1:10" x14ac:dyDescent="0.25">
      <c r="A496" t="s">
        <v>0</v>
      </c>
      <c r="B496" t="s">
        <v>1032</v>
      </c>
      <c r="C496" t="s">
        <v>2</v>
      </c>
      <c r="D496" t="s">
        <v>11</v>
      </c>
      <c r="E496" t="s">
        <v>2</v>
      </c>
      <c r="F496" s="1" t="str">
        <f>HYPERLINK(RUB_Found[[#This Row],[Homepage]])</f>
        <v/>
      </c>
      <c r="G496" t="s">
        <v>944</v>
      </c>
      <c r="H496" s="1" t="str">
        <f>HYPERLINK(RUB_Found[[#This Row],[Gefunden in]])</f>
        <v>https://www.epp.ruhr-uni-bochum.de/epp/mitarbeiter/index.html.en</v>
      </c>
      <c r="I496" s="3">
        <f>IF(COUNTIF(RUB_Truth[Name],RUB_Found[[#This Row],[Name]])=0,0,1)</f>
        <v>0</v>
      </c>
      <c r="J496" s="3">
        <v>1</v>
      </c>
    </row>
    <row r="497" spans="1:10" x14ac:dyDescent="0.25">
      <c r="A497" t="s">
        <v>2</v>
      </c>
      <c r="B497" t="s">
        <v>1033</v>
      </c>
      <c r="C497" t="s">
        <v>2</v>
      </c>
      <c r="D497" t="s">
        <v>11</v>
      </c>
      <c r="E497" t="s">
        <v>2</v>
      </c>
      <c r="F497" s="1" t="str">
        <f>HYPERLINK(RUB_Found[[#This Row],[Homepage]])</f>
        <v/>
      </c>
      <c r="G497" t="s">
        <v>89</v>
      </c>
      <c r="H497" s="1" t="str">
        <f>HYPERLINK(RUB_Found[[#This Row],[Gefunden in]])</f>
        <v>https://www.it-services.ruhr-uni-bochum.de/ueberuns/nv-mitglieder.html.de</v>
      </c>
      <c r="I497" s="3">
        <f>IF(COUNTIF(RUB_Truth[Name],RUB_Found[[#This Row],[Name]])=0,0,1)</f>
        <v>0</v>
      </c>
      <c r="J497" s="3">
        <v>1</v>
      </c>
    </row>
    <row r="498" spans="1:10" x14ac:dyDescent="0.25">
      <c r="A498" t="s">
        <v>2</v>
      </c>
      <c r="B498" t="s">
        <v>1034</v>
      </c>
      <c r="C498" t="s">
        <v>2</v>
      </c>
      <c r="D498" t="s">
        <v>11</v>
      </c>
      <c r="E498" t="s">
        <v>2</v>
      </c>
      <c r="F498" s="1" t="str">
        <f>HYPERLINK(RUB_Found[[#This Row],[Homepage]])</f>
        <v/>
      </c>
      <c r="G498" t="s">
        <v>1035</v>
      </c>
      <c r="H498" s="1" t="str">
        <f>HYPERLINK(RUB_Found[[#This Row],[Gefunden in]])</f>
        <v>https://kgi.ruhr-uni-bochum.de/category/personen/page/6/</v>
      </c>
      <c r="I498" s="3">
        <f>IF(COUNTIF(RUB_Truth[Name],RUB_Found[[#This Row],[Name]])=0,0,1)</f>
        <v>0</v>
      </c>
      <c r="J498" s="3">
        <v>1</v>
      </c>
    </row>
    <row r="499" spans="1:10" x14ac:dyDescent="0.25">
      <c r="A499" t="s">
        <v>2</v>
      </c>
      <c r="B499" t="s">
        <v>1036</v>
      </c>
      <c r="C499" t="s">
        <v>2</v>
      </c>
      <c r="D499" t="s">
        <v>11</v>
      </c>
      <c r="E499" t="s">
        <v>2</v>
      </c>
      <c r="F499" s="1" t="str">
        <f>HYPERLINK(RUB_Found[[#This Row],[Homepage]])</f>
        <v/>
      </c>
      <c r="G499" t="s">
        <v>301</v>
      </c>
      <c r="H499" s="1" t="str">
        <f>HYPERLINK(RUB_Found[[#This Row],[Gefunden in]])</f>
        <v>https://kgi.ruhr-uni-bochum.de/category/personen/page/7/</v>
      </c>
      <c r="I499" s="3">
        <f>IF(COUNTIF(RUB_Truth[Name],RUB_Found[[#This Row],[Name]])=0,0,1)</f>
        <v>0</v>
      </c>
      <c r="J499" s="3">
        <v>1</v>
      </c>
    </row>
    <row r="500" spans="1:10" x14ac:dyDescent="0.25">
      <c r="A500" t="s">
        <v>2</v>
      </c>
      <c r="B500" t="s">
        <v>1037</v>
      </c>
      <c r="C500" t="s">
        <v>2</v>
      </c>
      <c r="D500" t="s">
        <v>11</v>
      </c>
      <c r="E500" t="s">
        <v>2</v>
      </c>
      <c r="F500" s="1" t="str">
        <f>HYPERLINK(RUB_Found[[#This Row],[Homepage]])</f>
        <v/>
      </c>
      <c r="G500" t="s">
        <v>1038</v>
      </c>
      <c r="H500" s="1" t="str">
        <f>HYPERLINK(RUB_Found[[#This Row],[Gefunden in]])</f>
        <v>https://www.sowi2.ruhr-uni-bochum.de/pw2/team/uebersicht.html.de</v>
      </c>
      <c r="I500" s="3">
        <f>IF(COUNTIF(RUB_Truth[Name],RUB_Found[[#This Row],[Name]])=0,0,1)</f>
        <v>0</v>
      </c>
      <c r="J500" s="3">
        <v>1</v>
      </c>
    </row>
    <row r="501" spans="1:10" x14ac:dyDescent="0.25">
      <c r="A501" t="s">
        <v>2</v>
      </c>
      <c r="B501" t="s">
        <v>1039</v>
      </c>
      <c r="C501" t="s">
        <v>2</v>
      </c>
      <c r="D501" t="s">
        <v>11</v>
      </c>
      <c r="E501" t="s">
        <v>1040</v>
      </c>
      <c r="F501" s="1" t="str">
        <f>HYPERLINK(RUB_Found[[#This Row],[Homepage]])</f>
        <v>https://www.inf.bi.ruhr-uni-bochum.de/iib/lehrstuhl/mitarbeiter/angelika_kelz.html.en</v>
      </c>
      <c r="G501" t="s">
        <v>1041</v>
      </c>
      <c r="H501" s="1" t="str">
        <f>HYPERLINK(RUB_Found[[#This Row],[Gefunden in]])</f>
        <v>https://www.inf.bi.ruhr-uni-bochum.de/iib/lehrstuhl/mitarbeiter/index.html</v>
      </c>
      <c r="I501" s="3">
        <f>IF(COUNTIF(RUB_Truth[Name],RUB_Found[[#This Row],[Name]])=0,0,1)</f>
        <v>0</v>
      </c>
      <c r="J501" s="3">
        <v>1</v>
      </c>
    </row>
    <row r="502" spans="1:10" x14ac:dyDescent="0.25">
      <c r="A502" t="s">
        <v>0</v>
      </c>
      <c r="B502" t="s">
        <v>1042</v>
      </c>
      <c r="C502" t="s">
        <v>1043</v>
      </c>
      <c r="D502" t="s">
        <v>3</v>
      </c>
      <c r="E502" t="s">
        <v>1044</v>
      </c>
      <c r="F502" s="1" t="str">
        <f>HYPERLINK(RUB_Found[[#This Row],[Homepage]])</f>
        <v>https://eap.geographie.rub.de/mitarbeiter/angelika_neudecker_00326.html.de</v>
      </c>
      <c r="G502" t="s">
        <v>5</v>
      </c>
      <c r="H502" s="1" t="str">
        <f>HYPERLINK(RUB_Found[[#This Row],[Gefunden in]])</f>
        <v>https://eap.geographie.rub.de/mitarbeiter/index.html.de</v>
      </c>
      <c r="I502" s="3">
        <f>IF(COUNTIF(RUB_Truth[Name],RUB_Found[[#This Row],[Name]])=0,0,1)</f>
        <v>0</v>
      </c>
      <c r="J502" s="3">
        <v>1</v>
      </c>
    </row>
    <row r="503" spans="1:10" x14ac:dyDescent="0.25">
      <c r="A503" t="s">
        <v>2</v>
      </c>
      <c r="B503" t="s">
        <v>1045</v>
      </c>
      <c r="C503" t="s">
        <v>2</v>
      </c>
      <c r="D503" t="s">
        <v>11</v>
      </c>
      <c r="E503" t="s">
        <v>1046</v>
      </c>
      <c r="F503" s="1" t="str">
        <f>HYPERLINK(RUB_Found[[#This Row],[Homepage]])</f>
        <v>javascript:linkTo_UnCryptMailto(%27ocknvq%2CcrcuejmgBrjaukm0twd0fg%27);</v>
      </c>
      <c r="G503" t="s">
        <v>664</v>
      </c>
      <c r="H503" s="1" t="str">
        <f>HYPERLINK(RUB_Found[[#This Row],[Gefunden in]])</f>
        <v>https://praktikum.physik.ruhr-uni-bochum.de/unser-team</v>
      </c>
      <c r="I503" s="3">
        <f>IF(COUNTIF(RUB_Truth[Name],RUB_Found[[#This Row],[Name]])=0,0,1)</f>
        <v>0</v>
      </c>
      <c r="J503" s="3">
        <v>1</v>
      </c>
    </row>
    <row r="504" spans="1:10" x14ac:dyDescent="0.25">
      <c r="A504" t="s">
        <v>2</v>
      </c>
      <c r="B504" t="s">
        <v>1047</v>
      </c>
      <c r="C504" t="s">
        <v>2</v>
      </c>
      <c r="D504" t="s">
        <v>11</v>
      </c>
      <c r="E504" t="s">
        <v>2</v>
      </c>
      <c r="F504" s="1" t="str">
        <f>HYPERLINK(RUB_Found[[#This Row],[Homepage]])</f>
        <v/>
      </c>
      <c r="G504" t="s">
        <v>343</v>
      </c>
      <c r="H504" s="1" t="str">
        <f>HYPERLINK(RUB_Found[[#This Row],[Gefunden in]])</f>
        <v>https://www.zfw.rub.de/sz/panel/wissenschaftliche-mitarbeiterinnen</v>
      </c>
      <c r="I504" s="3">
        <f>IF(COUNTIF(RUB_Truth[Name],RUB_Found[[#This Row],[Name]])=0,0,1)</f>
        <v>0</v>
      </c>
      <c r="J504" s="3">
        <v>1</v>
      </c>
    </row>
    <row r="505" spans="1:10" x14ac:dyDescent="0.25">
      <c r="A505" t="s">
        <v>2</v>
      </c>
      <c r="B505" t="s">
        <v>1048</v>
      </c>
      <c r="C505" t="s">
        <v>2</v>
      </c>
      <c r="D505" t="s">
        <v>3</v>
      </c>
      <c r="E505" t="s">
        <v>2</v>
      </c>
      <c r="F505" s="1" t="str">
        <f>HYPERLINK(RUB_Found[[#This Row],[Homepage]])</f>
        <v/>
      </c>
      <c r="G505" t="s">
        <v>24</v>
      </c>
      <c r="H505" s="1" t="str">
        <f>HYPERLINK(RUB_Found[[#This Row],[Gefunden in]])</f>
        <v>https://www.apf.ruhr-uni-bochum.de/en/teaching/completed-theses/</v>
      </c>
      <c r="I505" s="3">
        <f>IF(COUNTIF(RUB_Truth[Name],RUB_Found[[#This Row],[Name]])=0,0,1)</f>
        <v>0</v>
      </c>
      <c r="J505" s="3">
        <v>1</v>
      </c>
    </row>
    <row r="506" spans="1:10" x14ac:dyDescent="0.25">
      <c r="A506" t="s">
        <v>2</v>
      </c>
      <c r="B506" t="s">
        <v>1049</v>
      </c>
      <c r="C506" t="s">
        <v>1050</v>
      </c>
      <c r="D506" t="s">
        <v>11</v>
      </c>
      <c r="E506" t="s">
        <v>1051</v>
      </c>
      <c r="F506" s="1" t="str">
        <f>HYPERLINK(RUB_Found[[#This Row],[Homepage]])</f>
        <v>https://dev.kath.ruhr-uni-bochum.de/fund-theol/mitarbeiter/angelika.wimmer@rub.de</v>
      </c>
      <c r="G506" t="s">
        <v>898</v>
      </c>
      <c r="H506" s="1" t="str">
        <f>HYPERLINK(RUB_Found[[#This Row],[Gefunden in]])</f>
        <v>https://dev.kath.ruhr-uni-bochum.de/fund-theol/mitarbeiter/index.html.de</v>
      </c>
      <c r="I506" s="3">
        <f>IF(COUNTIF(RUB_Truth[Name],RUB_Found[[#This Row],[Name]])=0,0,1)</f>
        <v>1</v>
      </c>
      <c r="J506" s="3">
        <v>1</v>
      </c>
    </row>
    <row r="507" spans="1:10" x14ac:dyDescent="0.25">
      <c r="A507" t="s">
        <v>2</v>
      </c>
      <c r="B507" t="s">
        <v>1052</v>
      </c>
      <c r="C507" t="s">
        <v>1053</v>
      </c>
      <c r="D507" t="s">
        <v>11</v>
      </c>
      <c r="E507" t="s">
        <v>1054</v>
      </c>
      <c r="F507" s="1" t="str">
        <f>HYPERLINK(RUB_Found[[#This Row],[Homepage]])</f>
        <v>https://www.inf.bi.ruhr-uni-bochum.de/iib/lehrstuhl/mitarbeiter/angelina_aziz.html.en</v>
      </c>
      <c r="G507" t="s">
        <v>1041</v>
      </c>
      <c r="H507" s="1" t="str">
        <f>HYPERLINK(RUB_Found[[#This Row],[Gefunden in]])</f>
        <v>https://www.inf.bi.ruhr-uni-bochum.de/iib/lehrstuhl/mitarbeiter/index.html</v>
      </c>
      <c r="I507" s="3">
        <f>IF(COUNTIF(RUB_Truth[Name],RUB_Found[[#This Row],[Name]])=0,0,1)</f>
        <v>0</v>
      </c>
      <c r="J507" s="3">
        <v>1</v>
      </c>
    </row>
    <row r="508" spans="1:10" x14ac:dyDescent="0.25">
      <c r="A508" t="s">
        <v>493</v>
      </c>
      <c r="B508" t="s">
        <v>1055</v>
      </c>
      <c r="C508" t="s">
        <v>1056</v>
      </c>
      <c r="D508" t="s">
        <v>11</v>
      </c>
      <c r="E508" t="s">
        <v>2</v>
      </c>
      <c r="F508" s="1" t="str">
        <f>HYPERLINK(RUB_Found[[#This Row],[Homepage]])</f>
        <v/>
      </c>
      <c r="G508" t="s">
        <v>141</v>
      </c>
      <c r="H508" s="1" t="str">
        <f>HYPERLINK(RUB_Found[[#This Row],[Gefunden in]])</f>
        <v>https://www.pe.ruhr-uni-bochum.de/philosophie/i/ethik_aesthetik/team/index.html.de</v>
      </c>
      <c r="I508" s="3">
        <f>IF(COUNTIF(RUB_Truth[Name],RUB_Found[[#This Row],[Name]])=0,0,1)</f>
        <v>0</v>
      </c>
      <c r="J508" s="3">
        <v>1</v>
      </c>
    </row>
    <row r="509" spans="1:10" x14ac:dyDescent="0.25">
      <c r="A509" t="s">
        <v>2</v>
      </c>
      <c r="B509" t="s">
        <v>1057</v>
      </c>
      <c r="C509" t="s">
        <v>2</v>
      </c>
      <c r="D509" t="s">
        <v>11</v>
      </c>
      <c r="E509" t="s">
        <v>2</v>
      </c>
      <c r="F509" s="1" t="str">
        <f>HYPERLINK(RUB_Found[[#This Row],[Homepage]])</f>
        <v/>
      </c>
      <c r="G509" t="s">
        <v>1058</v>
      </c>
      <c r="H509" s="1" t="str">
        <f>HYPERLINK(RUB_Found[[#This Row],[Gefunden in]])</f>
        <v>http://dev.uk.rub.de/aktuell/kkh/meldung00735.html.de</v>
      </c>
      <c r="I509" s="3">
        <f>IF(COUNTIF(RUB_Truth[Name],RUB_Found[[#This Row],[Name]])=0,0,1)</f>
        <v>0</v>
      </c>
      <c r="J509" s="3">
        <v>0</v>
      </c>
    </row>
    <row r="510" spans="1:10" x14ac:dyDescent="0.25">
      <c r="A510" t="s">
        <v>0</v>
      </c>
      <c r="B510" t="s">
        <v>1059</v>
      </c>
      <c r="C510" t="s">
        <v>2</v>
      </c>
      <c r="D510" t="s">
        <v>11</v>
      </c>
      <c r="E510" t="s">
        <v>1060</v>
      </c>
      <c r="F510" s="1" t="str">
        <f>HYPERLINK(RUB_Found[[#This Row],[Homepage]])</f>
        <v>https://anika-fiebich.biz/</v>
      </c>
      <c r="G510" t="s">
        <v>375</v>
      </c>
      <c r="H510" s="1" t="str">
        <f>HYPERLINK(RUB_Found[[#This Row],[Gefunden in]])</f>
        <v>https://www.pe.ruhr-uni-bochum.de/philosophie/ii/newen/mitarbeiter.html.de</v>
      </c>
      <c r="I510" s="3">
        <f>IF(COUNTIF(RUB_Truth[Name],RUB_Found[[#This Row],[Name]])=0,0,1)</f>
        <v>0</v>
      </c>
      <c r="J510" s="3">
        <v>1</v>
      </c>
    </row>
    <row r="511" spans="1:10" x14ac:dyDescent="0.25">
      <c r="A511" t="s">
        <v>2</v>
      </c>
      <c r="B511" t="s">
        <v>1061</v>
      </c>
      <c r="C511" t="s">
        <v>2</v>
      </c>
      <c r="D511" t="s">
        <v>3</v>
      </c>
      <c r="E511" t="s">
        <v>2</v>
      </c>
      <c r="F511" s="1" t="str">
        <f>HYPERLINK(RUB_Found[[#This Row],[Homepage]])</f>
        <v/>
      </c>
      <c r="G511" t="s">
        <v>24</v>
      </c>
      <c r="H511" s="1" t="str">
        <f>HYPERLINK(RUB_Found[[#This Row],[Gefunden in]])</f>
        <v>https://www.apf.ruhr-uni-bochum.de/en/teaching/completed-theses/</v>
      </c>
      <c r="I511" s="3">
        <f>IF(COUNTIF(RUB_Truth[Name],RUB_Found[[#This Row],[Name]])=0,0,1)</f>
        <v>0</v>
      </c>
      <c r="J511" s="3">
        <v>1</v>
      </c>
    </row>
    <row r="512" spans="1:10" x14ac:dyDescent="0.25">
      <c r="A512" t="s">
        <v>2</v>
      </c>
      <c r="B512" t="s">
        <v>1062</v>
      </c>
      <c r="C512" t="s">
        <v>1063</v>
      </c>
      <c r="D512" t="s">
        <v>11</v>
      </c>
      <c r="E512" t="s">
        <v>2</v>
      </c>
      <c r="F512" s="1" t="str">
        <f>HYPERLINK(RUB_Found[[#This Row],[Homepage]])</f>
        <v/>
      </c>
      <c r="G512" t="s">
        <v>1064</v>
      </c>
      <c r="H512" s="1" t="str">
        <f>HYPERLINK(RUB_Found[[#This Row],[Gefunden in]])</f>
        <v>https://www.rubel.rub.de/en/kontakt/rubel-team</v>
      </c>
      <c r="I512" s="3">
        <f>IF(COUNTIF(RUB_Truth[Name],RUB_Found[[#This Row],[Name]])=0,0,1)</f>
        <v>0</v>
      </c>
      <c r="J512" s="3">
        <v>1</v>
      </c>
    </row>
    <row r="513" spans="1:10" x14ac:dyDescent="0.25">
      <c r="A513" t="s">
        <v>0</v>
      </c>
      <c r="B513" t="s">
        <v>1065</v>
      </c>
      <c r="C513" t="s">
        <v>2</v>
      </c>
      <c r="D513" t="s">
        <v>11</v>
      </c>
      <c r="E513" t="s">
        <v>2</v>
      </c>
      <c r="F513" s="1" t="str">
        <f>HYPERLINK(RUB_Found[[#This Row],[Homepage]])</f>
        <v/>
      </c>
      <c r="G513" t="s">
        <v>242</v>
      </c>
      <c r="H513" s="1" t="str">
        <f>HYPERLINK(RUB_Found[[#This Row],[Gefunden in]])</f>
        <v>https://smd.rub.de/team/</v>
      </c>
      <c r="I513" s="3">
        <f>IF(COUNTIF(RUB_Truth[Name],RUB_Found[[#This Row],[Name]])=0,0,1)</f>
        <v>0</v>
      </c>
      <c r="J513" s="3">
        <v>1</v>
      </c>
    </row>
    <row r="514" spans="1:10" x14ac:dyDescent="0.25">
      <c r="A514" t="s">
        <v>909</v>
      </c>
      <c r="B514" t="s">
        <v>1066</v>
      </c>
      <c r="C514" t="s">
        <v>2</v>
      </c>
      <c r="D514" t="s">
        <v>11</v>
      </c>
      <c r="E514" t="s">
        <v>8205</v>
      </c>
      <c r="F514" s="1" t="str">
        <f>HYPERLINK(RUB_Found[[#This Row],[Homepage]])</f>
        <v>http://www.ev.ruhr-uni-bochum.de/religionspaedagogik/forschung/jugendtheologie/loose.html.de</v>
      </c>
      <c r="G514" t="s">
        <v>912</v>
      </c>
      <c r="H514" s="1" t="str">
        <f>HYPERLINK(RUB_Found[[#This Row],[Gefunden in]])</f>
        <v>http://www.ev.ruhr-uni-bochum.de/religionspaedagogik/forschung/jugendtheologie/team.html.de</v>
      </c>
      <c r="I514" s="3">
        <f>IF(COUNTIF(RUB_Truth[Name],RUB_Found[[#This Row],[Name]])=0,0,1)</f>
        <v>0</v>
      </c>
      <c r="J514" s="3">
        <v>1</v>
      </c>
    </row>
    <row r="515" spans="1:10" x14ac:dyDescent="0.25">
      <c r="A515" t="s">
        <v>103</v>
      </c>
      <c r="B515" t="s">
        <v>1067</v>
      </c>
      <c r="C515" t="s">
        <v>2</v>
      </c>
      <c r="D515" t="s">
        <v>11</v>
      </c>
      <c r="E515" t="s">
        <v>8206</v>
      </c>
      <c r="F515" s="1" t="str">
        <f>HYPERLINK(RUB_Found[[#This Row],[Homepage]])</f>
        <v>http://staff.germanistik.rub.de/anika-meissner/</v>
      </c>
      <c r="G515" t="s">
        <v>1068</v>
      </c>
      <c r="H515" s="1" t="str">
        <f>HYPERLINK(RUB_Found[[#This Row],[Gefunden in]])</f>
        <v>http://staff.germanistik.rub.de/bastert/mitarbeiter/</v>
      </c>
      <c r="I515" s="3">
        <f>IF(COUNTIF(RUB_Truth[Name],RUB_Found[[#This Row],[Name]])=0,0,1)</f>
        <v>1</v>
      </c>
      <c r="J515" s="3">
        <v>1</v>
      </c>
    </row>
    <row r="516" spans="1:10" x14ac:dyDescent="0.25">
      <c r="A516" t="s">
        <v>1069</v>
      </c>
      <c r="B516" t="s">
        <v>1070</v>
      </c>
      <c r="C516" t="s">
        <v>1071</v>
      </c>
      <c r="D516" t="s">
        <v>11</v>
      </c>
      <c r="E516" t="s">
        <v>2</v>
      </c>
      <c r="F516" s="1" t="str">
        <f>HYPERLINK(RUB_Found[[#This Row],[Homepage]])</f>
        <v/>
      </c>
      <c r="G516" t="s">
        <v>684</v>
      </c>
      <c r="H516" s="1" t="str">
        <f>HYPERLINK(RUB_Found[[#This Row],[Gefunden in]])</f>
        <v>https://www.sfb874.ruhr-uni-bochum.de/en/staff/</v>
      </c>
      <c r="I516" s="3">
        <f>IF(COUNTIF(RUB_Truth[Name],RUB_Found[[#This Row],[Name]])=0,0,1)</f>
        <v>0</v>
      </c>
      <c r="J516" s="3">
        <v>1</v>
      </c>
    </row>
    <row r="517" spans="1:10" x14ac:dyDescent="0.25">
      <c r="A517" t="s">
        <v>2</v>
      </c>
      <c r="B517" t="s">
        <v>1072</v>
      </c>
      <c r="C517" t="s">
        <v>1073</v>
      </c>
      <c r="D517" t="s">
        <v>11</v>
      </c>
      <c r="E517" t="s">
        <v>2</v>
      </c>
      <c r="F517" s="1" t="str">
        <f>HYPERLINK(RUB_Found[[#This Row],[Homepage]])</f>
        <v/>
      </c>
      <c r="G517" t="s">
        <v>197</v>
      </c>
      <c r="H517" s="1" t="str">
        <f>HYPERLINK(RUB_Found[[#This Row],[Gefunden in]])</f>
        <v>https://dev2.imp10.ruhr-uni-bochum.de/bpsy/team/index.html.en</v>
      </c>
      <c r="I517" s="3">
        <f>IF(COUNTIF(RUB_Truth[Name],RUB_Found[[#This Row],[Name]])=0,0,1)</f>
        <v>0</v>
      </c>
      <c r="J517" s="3">
        <v>1</v>
      </c>
    </row>
    <row r="518" spans="1:10" x14ac:dyDescent="0.25">
      <c r="A518" t="s">
        <v>191</v>
      </c>
      <c r="B518" t="s">
        <v>1074</v>
      </c>
      <c r="C518" t="s">
        <v>2</v>
      </c>
      <c r="D518" t="s">
        <v>11</v>
      </c>
      <c r="E518" t="s">
        <v>8207</v>
      </c>
      <c r="F518" s="1" t="str">
        <f>HYPERLINK(RUB_Found[[#This Row],[Homepage]])</f>
        <v>https://www.ruhr-uni-bochum.de/ika/mitarbeiter/nagathil.htm</v>
      </c>
      <c r="G518" t="s">
        <v>194</v>
      </c>
      <c r="H518" s="1" t="str">
        <f>HYPERLINK(RUB_Found[[#This Row],[Gefunden in]])</f>
        <v>https://www.ruhr-uni-bochum.de/ika/mitarbeiter/mitarbeiter.htm</v>
      </c>
      <c r="I518" s="3">
        <f>IF(COUNTIF(RUB_Truth[Name],RUB_Found[[#This Row],[Name]])=0,0,1)</f>
        <v>1</v>
      </c>
      <c r="J518" s="3">
        <v>1</v>
      </c>
    </row>
    <row r="519" spans="1:10" x14ac:dyDescent="0.25">
      <c r="A519" t="s">
        <v>2</v>
      </c>
      <c r="B519" t="s">
        <v>1075</v>
      </c>
      <c r="C519" t="s">
        <v>2</v>
      </c>
      <c r="D519" t="s">
        <v>11</v>
      </c>
      <c r="E519" t="s">
        <v>2</v>
      </c>
      <c r="F519" s="1" t="str">
        <f>HYPERLINK(RUB_Found[[#This Row],[Homepage]])</f>
        <v/>
      </c>
      <c r="G519" t="s">
        <v>1076</v>
      </c>
      <c r="H519" s="1" t="str">
        <f>HYPERLINK(RUB_Found[[#This Row],[Gefunden in]])</f>
        <v>https://www.ini.rub.de/the_institute/people/jose_ramon-donoso_-_leiva/</v>
      </c>
      <c r="I519" s="3">
        <f>IF(COUNTIF(RUB_Truth[Name],RUB_Found[[#This Row],[Name]])=0,0,1)</f>
        <v>0</v>
      </c>
      <c r="J519" s="3">
        <v>1</v>
      </c>
    </row>
    <row r="520" spans="1:10" x14ac:dyDescent="0.25">
      <c r="A520" t="s">
        <v>0</v>
      </c>
      <c r="B520" t="s">
        <v>1077</v>
      </c>
      <c r="C520" t="s">
        <v>2</v>
      </c>
      <c r="D520" t="s">
        <v>3</v>
      </c>
      <c r="E520" t="s">
        <v>2</v>
      </c>
      <c r="F520" s="1" t="str">
        <f>HYPERLINK(RUB_Found[[#This Row],[Homepage]])</f>
        <v/>
      </c>
      <c r="G520" t="s">
        <v>22</v>
      </c>
      <c r="H520" s="1" t="str">
        <f>HYPERLINK(RUB_Found[[#This Row],[Gefunden in]])</f>
        <v>https://www.ruhr-uni-bochum.de/physiolchem/system/alumni.html.en</v>
      </c>
      <c r="I520" s="3">
        <f>IF(COUNTIF(RUB_Truth[Name],RUB_Found[[#This Row],[Name]])=0,0,1)</f>
        <v>0</v>
      </c>
      <c r="J520" s="3">
        <v>1</v>
      </c>
    </row>
    <row r="521" spans="1:10" x14ac:dyDescent="0.25">
      <c r="A521" t="s">
        <v>2</v>
      </c>
      <c r="B521" t="s">
        <v>1078</v>
      </c>
      <c r="C521" t="s">
        <v>2</v>
      </c>
      <c r="D521" t="s">
        <v>11</v>
      </c>
      <c r="E521" t="s">
        <v>2</v>
      </c>
      <c r="F521" s="1" t="str">
        <f>HYPERLINK(RUB_Found[[#This Row],[Homepage]])</f>
        <v/>
      </c>
      <c r="G521" t="s">
        <v>1079</v>
      </c>
      <c r="H521" s="1" t="str">
        <f>HYPERLINK(RUB_Found[[#This Row],[Gefunden in]])</f>
        <v>https://www.ini.rub.de/the_institute/people/maribel-acosta/</v>
      </c>
      <c r="I521" s="3">
        <f>IF(COUNTIF(RUB_Truth[Name],RUB_Found[[#This Row],[Name]])=0,0,1)</f>
        <v>0</v>
      </c>
      <c r="J521" s="3">
        <v>1</v>
      </c>
    </row>
    <row r="522" spans="1:10" x14ac:dyDescent="0.25">
      <c r="A522" t="s">
        <v>152</v>
      </c>
      <c r="B522" t="s">
        <v>1080</v>
      </c>
      <c r="C522" t="s">
        <v>2</v>
      </c>
      <c r="D522" t="s">
        <v>11</v>
      </c>
      <c r="E522" t="s">
        <v>2</v>
      </c>
      <c r="F522" s="1" t="str">
        <f>HYPERLINK(RUB_Found[[#This Row],[Homepage]])</f>
        <v/>
      </c>
      <c r="G522" t="s">
        <v>154</v>
      </c>
      <c r="H522" s="1" t="str">
        <f>HYPERLINK(RUB_Found[[#This Row],[Gefunden in]])</f>
        <v>https://informatik.rub.de/emsec/people/</v>
      </c>
      <c r="I522" s="3">
        <f>IF(COUNTIF(RUB_Truth[Name],RUB_Found[[#This Row],[Name]])=0,0,1)</f>
        <v>0</v>
      </c>
      <c r="J522" s="3">
        <v>1</v>
      </c>
    </row>
    <row r="523" spans="1:10" x14ac:dyDescent="0.25">
      <c r="A523" t="s">
        <v>2</v>
      </c>
      <c r="B523" t="s">
        <v>1081</v>
      </c>
      <c r="C523" t="s">
        <v>2</v>
      </c>
      <c r="D523" t="s">
        <v>3</v>
      </c>
      <c r="E523" t="s">
        <v>2</v>
      </c>
      <c r="F523" s="1" t="str">
        <f>HYPERLINK(RUB_Found[[#This Row],[Homepage]])</f>
        <v/>
      </c>
      <c r="G523" t="s">
        <v>24</v>
      </c>
      <c r="H523" s="1" t="str">
        <f>HYPERLINK(RUB_Found[[#This Row],[Gefunden in]])</f>
        <v>https://www.apf.ruhr-uni-bochum.de/en/teaching/completed-theses/</v>
      </c>
      <c r="I523" s="3">
        <f>IF(COUNTIF(RUB_Truth[Name],RUB_Found[[#This Row],[Name]])=0,0,1)</f>
        <v>0</v>
      </c>
      <c r="J523" s="3">
        <v>1</v>
      </c>
    </row>
    <row r="524" spans="1:10" x14ac:dyDescent="0.25">
      <c r="A524" t="s">
        <v>2</v>
      </c>
      <c r="B524" t="s">
        <v>1082</v>
      </c>
      <c r="C524" t="s">
        <v>2</v>
      </c>
      <c r="D524" t="s">
        <v>11</v>
      </c>
      <c r="E524" t="s">
        <v>1083</v>
      </c>
      <c r="F524" s="1" t="str">
        <f>HYPERLINK(RUB_Found[[#This Row],[Homepage]])</f>
        <v>https://cube-five.de/</v>
      </c>
      <c r="G524" t="s">
        <v>1084</v>
      </c>
      <c r="H524" s="1" t="str">
        <f>HYPERLINK(RUB_Found[[#This Row],[Gefunden in]])</f>
        <v>https://www.apf.ruhr-uni-bochum.de/2019/08/gruendertalks-der-instudies-summerschool/</v>
      </c>
      <c r="I524" s="3">
        <f>IF(COUNTIF(RUB_Truth[Name],RUB_Found[[#This Row],[Name]])=0,0,1)</f>
        <v>0</v>
      </c>
      <c r="J524" s="3">
        <v>1</v>
      </c>
    </row>
    <row r="525" spans="1:10" x14ac:dyDescent="0.25">
      <c r="A525" t="s">
        <v>2</v>
      </c>
      <c r="B525" t="s">
        <v>1085</v>
      </c>
      <c r="C525" t="s">
        <v>1086</v>
      </c>
      <c r="D525" t="s">
        <v>11</v>
      </c>
      <c r="E525" t="s">
        <v>2</v>
      </c>
      <c r="F525" s="1" t="str">
        <f>HYPERLINK(RUB_Found[[#This Row],[Homepage]])</f>
        <v/>
      </c>
      <c r="G525" t="s">
        <v>722</v>
      </c>
      <c r="H525" s="1" t="str">
        <f>HYPERLINK(RUB_Found[[#This Row],[Gefunden in]])</f>
        <v>https://www.anatomie.ruhr-uni-bochum.de/de/mitarbeiter/</v>
      </c>
      <c r="I525" s="3">
        <f>IF(COUNTIF(RUB_Truth[Name],RUB_Found[[#This Row],[Name]])=0,0,1)</f>
        <v>0</v>
      </c>
      <c r="J525" s="3">
        <v>1</v>
      </c>
    </row>
    <row r="526" spans="1:10" x14ac:dyDescent="0.25">
      <c r="A526" t="s">
        <v>1087</v>
      </c>
      <c r="B526" t="s">
        <v>1088</v>
      </c>
      <c r="C526" t="s">
        <v>2</v>
      </c>
      <c r="D526" t="s">
        <v>11</v>
      </c>
      <c r="E526" t="s">
        <v>2</v>
      </c>
      <c r="F526" s="1" t="str">
        <f>HYPERLINK(RUB_Found[[#This Row],[Homepage]])</f>
        <v/>
      </c>
      <c r="G526" t="s">
        <v>178</v>
      </c>
      <c r="H526" s="1" t="str">
        <f>HYPERLINK(RUB_Found[[#This Row],[Gefunden in]])</f>
        <v>https://www.ruhr-uni-bochum.de/ecoevo/staff.html</v>
      </c>
      <c r="I526" s="3">
        <f>IF(COUNTIF(RUB_Truth[Name],RUB_Found[[#This Row],[Name]])=0,0,1)</f>
        <v>0</v>
      </c>
      <c r="J526" s="3">
        <v>1</v>
      </c>
    </row>
    <row r="527" spans="1:10" x14ac:dyDescent="0.25">
      <c r="A527" t="s">
        <v>2</v>
      </c>
      <c r="B527" t="s">
        <v>1089</v>
      </c>
      <c r="C527" t="s">
        <v>2</v>
      </c>
      <c r="D527" t="s">
        <v>11</v>
      </c>
      <c r="E527" t="s">
        <v>2</v>
      </c>
      <c r="F527" s="1" t="str">
        <f>HYPERLINK(RUB_Found[[#This Row],[Homepage]])</f>
        <v/>
      </c>
      <c r="G527" t="s">
        <v>1090</v>
      </c>
      <c r="H527" s="1" t="str">
        <f>HYPERLINK(RUB_Found[[#This Row],[Gefunden in]])</f>
        <v>https://www.ruhr-uni-bochum.de/fr-klassphil/fsr/mitglieder.html.de</v>
      </c>
      <c r="I527" s="3">
        <f>IF(COUNTIF(RUB_Truth[Name],RUB_Found[[#This Row],[Name]])=0,0,1)</f>
        <v>0</v>
      </c>
      <c r="J527" s="3">
        <v>1</v>
      </c>
    </row>
    <row r="528" spans="1:10" x14ac:dyDescent="0.25">
      <c r="A528" t="s">
        <v>0</v>
      </c>
      <c r="B528" t="s">
        <v>1091</v>
      </c>
      <c r="C528" t="s">
        <v>1092</v>
      </c>
      <c r="D528" t="s">
        <v>11</v>
      </c>
      <c r="E528" t="s">
        <v>1093</v>
      </c>
      <c r="F528" s="1" t="str">
        <f>HYPERLINK(RUB_Found[[#This Row],[Homepage]])</f>
        <v>https://www.micon.ruhr-uni-bochum.de/micon/members/pi/hemschemeier.html.en</v>
      </c>
      <c r="G528" t="s">
        <v>1094</v>
      </c>
      <c r="H528" s="1" t="str">
        <f>HYPERLINK(RUB_Found[[#This Row],[Gefunden in]])</f>
        <v>https://www.micon.ruhr-uni-bochum.de/micon/members/index.html.en</v>
      </c>
      <c r="I528" s="3">
        <f>IF(COUNTIF(RUB_Truth[Name],RUB_Found[[#This Row],[Name]])=0,0,1)</f>
        <v>1</v>
      </c>
      <c r="J528" s="3">
        <v>1</v>
      </c>
    </row>
    <row r="529" spans="1:10" x14ac:dyDescent="0.25">
      <c r="A529" t="s">
        <v>2</v>
      </c>
      <c r="B529" t="s">
        <v>1095</v>
      </c>
      <c r="C529" t="s">
        <v>2</v>
      </c>
      <c r="D529" t="s">
        <v>11</v>
      </c>
      <c r="E529" t="s">
        <v>2</v>
      </c>
      <c r="F529" s="1" t="str">
        <f>HYPERLINK(RUB_Found[[#This Row],[Homepage]])</f>
        <v/>
      </c>
      <c r="G529" t="s">
        <v>89</v>
      </c>
      <c r="H529" s="1" t="str">
        <f>HYPERLINK(RUB_Found[[#This Row],[Gefunden in]])</f>
        <v>https://www.it-services.ruhr-uni-bochum.de/ueberuns/nv-mitglieder.html.de</v>
      </c>
      <c r="I529" s="3">
        <f>IF(COUNTIF(RUB_Truth[Name],RUB_Found[[#This Row],[Name]])=0,0,1)</f>
        <v>1</v>
      </c>
      <c r="J529" s="3">
        <v>1</v>
      </c>
    </row>
    <row r="530" spans="1:10" x14ac:dyDescent="0.25">
      <c r="A530" t="s">
        <v>80</v>
      </c>
      <c r="B530" t="s">
        <v>1096</v>
      </c>
      <c r="C530" t="s">
        <v>2</v>
      </c>
      <c r="D530" t="s">
        <v>11</v>
      </c>
      <c r="E530" t="s">
        <v>2</v>
      </c>
      <c r="F530" s="1" t="str">
        <f>HYPERLINK(RUB_Found[[#This Row],[Homepage]])</f>
        <v/>
      </c>
      <c r="G530" t="s">
        <v>1097</v>
      </c>
      <c r="H530" s="1" t="str">
        <f>HYPERLINK(RUB_Found[[#This Row],[Gefunden in]])</f>
        <v>https://www.apf.ruhr-uni-bochum.de/2022/12/forschungsaustausch-zur-fuehrungsforschung/</v>
      </c>
      <c r="I530" s="3">
        <f>IF(COUNTIF(RUB_Truth[Name],RUB_Found[[#This Row],[Name]])=0,0,1)</f>
        <v>0</v>
      </c>
      <c r="J530" s="3">
        <v>1</v>
      </c>
    </row>
    <row r="531" spans="1:10" x14ac:dyDescent="0.25">
      <c r="A531" t="s">
        <v>2</v>
      </c>
      <c r="B531" t="s">
        <v>1098</v>
      </c>
      <c r="C531" t="s">
        <v>2</v>
      </c>
      <c r="D531" t="s">
        <v>11</v>
      </c>
      <c r="E531" t="s">
        <v>2</v>
      </c>
      <c r="F531" s="1" t="str">
        <f>HYPERLINK(RUB_Found[[#This Row],[Homepage]])</f>
        <v/>
      </c>
      <c r="G531" t="s">
        <v>217</v>
      </c>
      <c r="H531" s="1" t="str">
        <f>HYPERLINK(RUB_Found[[#This Row],[Gefunden in]])</f>
        <v>https://www.ruhr-uni-bochum.de/bc2/mitarbeiter/index.html</v>
      </c>
      <c r="I531" s="3">
        <f>IF(COUNTIF(RUB_Truth[Name],RUB_Found[[#This Row],[Name]])=0,0,1)</f>
        <v>0</v>
      </c>
      <c r="J531" s="3">
        <v>1</v>
      </c>
    </row>
    <row r="532" spans="1:10" x14ac:dyDescent="0.25">
      <c r="A532" t="s">
        <v>2</v>
      </c>
      <c r="B532" t="s">
        <v>1099</v>
      </c>
      <c r="C532" t="s">
        <v>2</v>
      </c>
      <c r="D532" t="s">
        <v>11</v>
      </c>
      <c r="E532" t="s">
        <v>1100</v>
      </c>
      <c r="F532" s="1" t="str">
        <f>HYPERLINK(RUB_Found[[#This Row],[Homepage]])</f>
        <v>mailto:anja.krause@ruhr-uni-bochum.de</v>
      </c>
      <c r="G532" t="s">
        <v>1101</v>
      </c>
      <c r="H532" s="1" t="str">
        <f>HYPERLINK(RUB_Found[[#This Row],[Gefunden in]])</f>
        <v>https://informatik.rub.de/crypto/personen/</v>
      </c>
      <c r="I532" s="3">
        <f>IF(COUNTIF(RUB_Truth[Name],RUB_Found[[#This Row],[Name]])=0,0,1)</f>
        <v>0</v>
      </c>
      <c r="J532" s="3">
        <v>1</v>
      </c>
    </row>
    <row r="533" spans="1:10" x14ac:dyDescent="0.25">
      <c r="A533" t="s">
        <v>2</v>
      </c>
      <c r="B533" t="s">
        <v>1102</v>
      </c>
      <c r="C533" t="s">
        <v>2</v>
      </c>
      <c r="D533" t="s">
        <v>11</v>
      </c>
      <c r="E533" t="s">
        <v>1103</v>
      </c>
      <c r="F533" s="1" t="str">
        <f>HYPERLINK(RUB_Found[[#This Row],[Homepage]])</f>
        <v>http://www.tu-chemnitz.de/wirtschaft/bwl6/mitarbeiter/anja_loose.php</v>
      </c>
      <c r="G533" t="s">
        <v>1104</v>
      </c>
      <c r="H533" s="1" t="str">
        <f>HYPERLINK(RUB_Found[[#This Row],[Gefunden in]])</f>
        <v>https://www.apf.ruhr-uni-bochum.de/forschung/projekte/smwk10990301/</v>
      </c>
      <c r="I533" s="3">
        <f>IF(COUNTIF(RUB_Truth[Name],RUB_Found[[#This Row],[Name]])=0,0,1)</f>
        <v>0</v>
      </c>
      <c r="J533" s="3">
        <v>1</v>
      </c>
    </row>
    <row r="534" spans="1:10" x14ac:dyDescent="0.25">
      <c r="A534" t="s">
        <v>2</v>
      </c>
      <c r="B534" t="s">
        <v>1105</v>
      </c>
      <c r="C534" t="s">
        <v>2</v>
      </c>
      <c r="D534" t="s">
        <v>11</v>
      </c>
      <c r="E534" t="s">
        <v>336</v>
      </c>
      <c r="F534" s="1" t="str">
        <f>HYPERLINK(RUB_Found[[#This Row],[Homepage]])</f>
        <v>https://www.aept.ruhr-uni-bochum.de/en/team/</v>
      </c>
      <c r="G534" t="s">
        <v>336</v>
      </c>
      <c r="H534" s="1" t="str">
        <f>HYPERLINK(RUB_Found[[#This Row],[Gefunden in]])</f>
        <v>https://www.aept.ruhr-uni-bochum.de/en/team/</v>
      </c>
      <c r="I534" s="3">
        <f>IF(COUNTIF(RUB_Truth[Name],RUB_Found[[#This Row],[Name]])=0,0,1)</f>
        <v>1</v>
      </c>
      <c r="J534" s="3">
        <v>1</v>
      </c>
    </row>
    <row r="535" spans="1:10" x14ac:dyDescent="0.25">
      <c r="A535" t="s">
        <v>0</v>
      </c>
      <c r="B535" t="s">
        <v>1106</v>
      </c>
      <c r="C535" t="s">
        <v>2</v>
      </c>
      <c r="D535" t="s">
        <v>11</v>
      </c>
      <c r="E535" t="s">
        <v>2</v>
      </c>
      <c r="F535" s="1" t="str">
        <f>HYPERLINK(RUB_Found[[#This Row],[Homepage]])</f>
        <v/>
      </c>
      <c r="G535" t="s">
        <v>60</v>
      </c>
      <c r="H535" s="1" t="str">
        <f>HYPERLINK(RUB_Found[[#This Row],[Gefunden in]])</f>
        <v>https://www.theochem.rub.de/de/allcategories-de-de/mitarbeiter/ehemalige</v>
      </c>
      <c r="I535" s="3">
        <f>IF(COUNTIF(RUB_Truth[Name],RUB_Found[[#This Row],[Name]])=0,0,1)</f>
        <v>0</v>
      </c>
      <c r="J535" s="3">
        <v>1</v>
      </c>
    </row>
    <row r="536" spans="1:10" x14ac:dyDescent="0.25">
      <c r="A536" t="s">
        <v>2</v>
      </c>
      <c r="B536" t="s">
        <v>1107</v>
      </c>
      <c r="C536" t="s">
        <v>2</v>
      </c>
      <c r="D536" t="s">
        <v>11</v>
      </c>
      <c r="E536" t="s">
        <v>2</v>
      </c>
      <c r="F536" s="1" t="str">
        <f>HYPERLINK(RUB_Found[[#This Row],[Homepage]])</f>
        <v/>
      </c>
      <c r="G536" t="s">
        <v>470</v>
      </c>
      <c r="H536" s="1" t="str">
        <f>HYPERLINK(RUB_Found[[#This Row],[Gefunden in]])</f>
        <v>https://linguistics.rub.de/rem/people/migrako.html</v>
      </c>
      <c r="I536" s="3">
        <f>IF(COUNTIF(RUB_Truth[Name],RUB_Found[[#This Row],[Name]])=0,0,1)</f>
        <v>0</v>
      </c>
      <c r="J536" s="3">
        <v>1</v>
      </c>
    </row>
    <row r="537" spans="1:10" x14ac:dyDescent="0.25">
      <c r="A537" t="s">
        <v>2</v>
      </c>
      <c r="B537" t="s">
        <v>1108</v>
      </c>
      <c r="C537" t="s">
        <v>2</v>
      </c>
      <c r="D537" t="s">
        <v>3</v>
      </c>
      <c r="E537" t="s">
        <v>2</v>
      </c>
      <c r="F537" s="1" t="str">
        <f>HYPERLINK(RUB_Found[[#This Row],[Homepage]])</f>
        <v/>
      </c>
      <c r="G537" t="s">
        <v>24</v>
      </c>
      <c r="H537" s="1" t="str">
        <f>HYPERLINK(RUB_Found[[#This Row],[Gefunden in]])</f>
        <v>https://www.apf.ruhr-uni-bochum.de/en/teaching/completed-theses/</v>
      </c>
      <c r="I537" s="3">
        <f>IF(COUNTIF(RUB_Truth[Name],RUB_Found[[#This Row],[Name]])=0,0,1)</f>
        <v>0</v>
      </c>
      <c r="J537" s="3">
        <v>1</v>
      </c>
    </row>
    <row r="538" spans="1:10" x14ac:dyDescent="0.25">
      <c r="A538" t="s">
        <v>2</v>
      </c>
      <c r="B538" t="s">
        <v>1109</v>
      </c>
      <c r="C538" t="s">
        <v>2</v>
      </c>
      <c r="D538" t="s">
        <v>11</v>
      </c>
      <c r="E538" t="s">
        <v>2</v>
      </c>
      <c r="F538" s="1" t="str">
        <f>HYPERLINK(RUB_Found[[#This Row],[Homepage]])</f>
        <v/>
      </c>
      <c r="G538" t="s">
        <v>263</v>
      </c>
      <c r="H538" s="1" t="str">
        <f>HYPERLINK(RUB_Found[[#This Row],[Gefunden in]])</f>
        <v>https://www.zfa.ruhr-uni-bochum.de/org/team/wMa.html.de</v>
      </c>
      <c r="I538" s="3">
        <f>IF(COUNTIF(RUB_Truth[Name],RUB_Found[[#This Row],[Name]])=0,0,1)</f>
        <v>0</v>
      </c>
      <c r="J538" s="3">
        <v>1</v>
      </c>
    </row>
    <row r="539" spans="1:10" x14ac:dyDescent="0.25">
      <c r="A539" t="s">
        <v>0</v>
      </c>
      <c r="B539" t="s">
        <v>1110</v>
      </c>
      <c r="C539" t="s">
        <v>1111</v>
      </c>
      <c r="D539" t="s">
        <v>11</v>
      </c>
      <c r="E539" t="s">
        <v>2</v>
      </c>
      <c r="F539" s="1" t="str">
        <f>HYPERLINK(RUB_Found[[#This Row],[Homepage]])</f>
        <v/>
      </c>
      <c r="G539" t="s">
        <v>1112</v>
      </c>
      <c r="H539" s="1" t="str">
        <f>HYPERLINK(RUB_Found[[#This Row],[Gefunden in]])</f>
        <v>https://www.wpr.ruhr-uni-bochum.de/wpr/profil/index.html.de</v>
      </c>
      <c r="I539" s="3">
        <f>IF(COUNTIF(RUB_Truth[Name],RUB_Found[[#This Row],[Name]])=0,0,1)</f>
        <v>0</v>
      </c>
      <c r="J539" s="3">
        <v>1</v>
      </c>
    </row>
    <row r="540" spans="1:10" x14ac:dyDescent="0.25">
      <c r="A540" t="s">
        <v>0</v>
      </c>
      <c r="B540" t="s">
        <v>1113</v>
      </c>
      <c r="C540" t="s">
        <v>2</v>
      </c>
      <c r="D540" t="s">
        <v>11</v>
      </c>
      <c r="E540" t="s">
        <v>1114</v>
      </c>
      <c r="F540" s="1" t="str">
        <f>HYPERLINK(RUB_Found[[#This Row],[Homepage]])</f>
        <v>https://informatik.rub.de/cits/personen/nuss</v>
      </c>
      <c r="G540" t="s">
        <v>370</v>
      </c>
      <c r="H540" s="1" t="str">
        <f>HYPERLINK(RUB_Found[[#This Row],[Gefunden in]])</f>
        <v>https://informatik.rub.de/cits/personen/</v>
      </c>
      <c r="I540" s="3">
        <f>IF(COUNTIF(RUB_Truth[Name],RUB_Found[[#This Row],[Name]])=0,0,1)</f>
        <v>0</v>
      </c>
      <c r="J540" s="3">
        <v>1</v>
      </c>
    </row>
    <row r="541" spans="1:10" x14ac:dyDescent="0.25">
      <c r="A541" t="s">
        <v>0</v>
      </c>
      <c r="B541" t="s">
        <v>1115</v>
      </c>
      <c r="C541" t="s">
        <v>1116</v>
      </c>
      <c r="D541" t="s">
        <v>11</v>
      </c>
      <c r="E541" t="s">
        <v>1117</v>
      </c>
      <c r="F541" s="1" t="str">
        <f>HYPERLINK(RUB_Found[[#This Row],[Homepage]])</f>
        <v>https://www.bpf.ruhr-uni-bochum.de/bpf/mitarbeiter/roediger.html.en</v>
      </c>
      <c r="G541" t="s">
        <v>563</v>
      </c>
      <c r="H541" s="1" t="str">
        <f>HYPERLINK(RUB_Found[[#This Row],[Gefunden in]])</f>
        <v>https://www.bpf.ruhr-uni-bochum.de/bpf/mitarbeiter/index.html.en</v>
      </c>
      <c r="I541" s="3">
        <f>IF(COUNTIF(RUB_Truth[Name],RUB_Found[[#This Row],[Name]])=0,0,1)</f>
        <v>1</v>
      </c>
      <c r="J541" s="3">
        <v>1</v>
      </c>
    </row>
    <row r="542" spans="1:10" x14ac:dyDescent="0.25">
      <c r="A542" t="s">
        <v>2</v>
      </c>
      <c r="B542" t="s">
        <v>1118</v>
      </c>
      <c r="C542" t="s">
        <v>2</v>
      </c>
      <c r="D542" t="s">
        <v>11</v>
      </c>
      <c r="E542" t="s">
        <v>2</v>
      </c>
      <c r="F542" s="1" t="str">
        <f>HYPERLINK(RUB_Found[[#This Row],[Homepage]])</f>
        <v/>
      </c>
      <c r="G542" t="s">
        <v>1119</v>
      </c>
      <c r="H542" s="1" t="str">
        <f>HYPERLINK(RUB_Found[[#This Row],[Gefunden in]])</f>
        <v>https://www.apf.ruhr-uni-bochum.de/2017/10/talkrunde-mit-praxisgaesten-im-modul-unsicherheitserfahrung-und-bewaeltigungsstrategien-im-unternehmerischen-kontext/</v>
      </c>
      <c r="I542" s="3">
        <f>IF(COUNTIF(RUB_Truth[Name],RUB_Found[[#This Row],[Name]])=0,0,1)</f>
        <v>0</v>
      </c>
      <c r="J542" s="3">
        <v>1</v>
      </c>
    </row>
    <row r="543" spans="1:10" x14ac:dyDescent="0.25">
      <c r="A543" t="s">
        <v>2</v>
      </c>
      <c r="B543" t="s">
        <v>1120</v>
      </c>
      <c r="C543" t="s">
        <v>1121</v>
      </c>
      <c r="D543" t="s">
        <v>3</v>
      </c>
      <c r="E543" t="s">
        <v>1122</v>
      </c>
      <c r="F543" s="1" t="str">
        <f>HYPERLINK(RUB_Found[[#This Row],[Homepage]])</f>
        <v>https://www.lpe.ruhr-uni-bochum.de/profil/mitarbeiter/Straube.html.de</v>
      </c>
      <c r="G543" t="s">
        <v>351</v>
      </c>
      <c r="H543" s="1" t="str">
        <f>HYPERLINK(RUB_Found[[#This Row],[Gefunden in]])</f>
        <v>https://www.lpe.ruhr-uni-bochum.de/profil/mitarbeiter.html.de</v>
      </c>
      <c r="I543" s="3">
        <f>IF(COUNTIF(RUB_Truth[Name],RUB_Found[[#This Row],[Name]])=0,0,1)</f>
        <v>0</v>
      </c>
      <c r="J543" s="3">
        <v>1</v>
      </c>
    </row>
    <row r="544" spans="1:10" x14ac:dyDescent="0.25">
      <c r="A544" t="s">
        <v>2</v>
      </c>
      <c r="B544" t="s">
        <v>1123</v>
      </c>
      <c r="C544" t="s">
        <v>2</v>
      </c>
      <c r="D544" t="s">
        <v>3</v>
      </c>
      <c r="E544" t="s">
        <v>2</v>
      </c>
      <c r="F544" s="1" t="str">
        <f>HYPERLINK(RUB_Found[[#This Row],[Homepage]])</f>
        <v/>
      </c>
      <c r="G544" t="s">
        <v>255</v>
      </c>
      <c r="H544" s="1" t="str">
        <f>HYPERLINK(RUB_Found[[#This Row],[Gefunden in]])</f>
        <v>https://www.ep1.rub.de/en/the-institute/members/</v>
      </c>
      <c r="I544" s="3">
        <f>IF(COUNTIF(RUB_Truth[Name],RUB_Found[[#This Row],[Name]])=0,0,1)</f>
        <v>0</v>
      </c>
      <c r="J544" s="3">
        <v>1</v>
      </c>
    </row>
    <row r="545" spans="1:11" x14ac:dyDescent="0.25">
      <c r="A545" t="s">
        <v>2</v>
      </c>
      <c r="B545" t="s">
        <v>1124</v>
      </c>
      <c r="C545" t="s">
        <v>2</v>
      </c>
      <c r="D545" t="s">
        <v>11</v>
      </c>
      <c r="E545" t="s">
        <v>2</v>
      </c>
      <c r="F545" s="1" t="str">
        <f>HYPERLINK(RUB_Found[[#This Row],[Homepage]])</f>
        <v/>
      </c>
      <c r="G545" t="s">
        <v>1125</v>
      </c>
      <c r="H545" s="1" t="str">
        <f>HYPERLINK(RUB_Found[[#This Row],[Gefunden in]])</f>
        <v>https://www.kli.psy.ruhr-uni-bochum.de/fbz/zpt/team.html</v>
      </c>
      <c r="I545" s="3">
        <f>IF(COUNTIF(RUB_Truth[Name],RUB_Found[[#This Row],[Name]])=0,0,1)</f>
        <v>0</v>
      </c>
      <c r="J545" s="3">
        <v>1</v>
      </c>
    </row>
    <row r="546" spans="1:11" x14ac:dyDescent="0.25">
      <c r="A546" t="s">
        <v>2</v>
      </c>
      <c r="B546" t="s">
        <v>1126</v>
      </c>
      <c r="C546" t="s">
        <v>2</v>
      </c>
      <c r="D546" t="s">
        <v>11</v>
      </c>
      <c r="E546" t="s">
        <v>2</v>
      </c>
      <c r="F546" s="1" t="str">
        <f>HYPERLINK(RUB_Found[[#This Row],[Homepage]])</f>
        <v/>
      </c>
      <c r="G546" t="s">
        <v>1127</v>
      </c>
      <c r="H546" s="1" t="str">
        <f>HYPERLINK(RUB_Found[[#This Row],[Gefunden in]])</f>
        <v>https://www.kli.psy.ruhr-uni-bochum.de/fbz/kiju-zpt/team.html</v>
      </c>
      <c r="I546" s="3">
        <f>IF(COUNTIF(RUB_Truth[Name],RUB_Found[[#This Row],[Name]])=0,0,1)</f>
        <v>0</v>
      </c>
      <c r="J546" s="3">
        <v>1</v>
      </c>
      <c r="K546" t="s">
        <v>8401</v>
      </c>
    </row>
    <row r="547" spans="1:11" x14ac:dyDescent="0.25">
      <c r="A547" t="s">
        <v>2</v>
      </c>
      <c r="B547" t="s">
        <v>1128</v>
      </c>
      <c r="C547" t="s">
        <v>1129</v>
      </c>
      <c r="D547" t="s">
        <v>11</v>
      </c>
      <c r="E547" t="s">
        <v>2</v>
      </c>
      <c r="F547" s="1" t="str">
        <f>HYPERLINK(RUB_Found[[#This Row],[Homepage]])</f>
        <v/>
      </c>
      <c r="G547" t="s">
        <v>443</v>
      </c>
      <c r="H547" s="1" t="str">
        <f>HYPERLINK(RUB_Found[[#This Row],[Gefunden in]])</f>
        <v>https://www.sysphys.ruhr-uni-bochum.de/sysphys/ueberuns/index.html.de</v>
      </c>
      <c r="I547" s="3">
        <f>IF(COUNTIF(RUB_Truth[Name],RUB_Found[[#This Row],[Name]])=0,0,1)</f>
        <v>0</v>
      </c>
      <c r="J547" s="3">
        <v>1</v>
      </c>
    </row>
    <row r="548" spans="1:11" x14ac:dyDescent="0.25">
      <c r="A548" t="s">
        <v>2</v>
      </c>
      <c r="B548" t="s">
        <v>1130</v>
      </c>
      <c r="C548" t="s">
        <v>2</v>
      </c>
      <c r="D548" t="s">
        <v>11</v>
      </c>
      <c r="E548" t="s">
        <v>2</v>
      </c>
      <c r="F548" s="1" t="str">
        <f>HYPERLINK(RUB_Found[[#This Row],[Homepage]])</f>
        <v/>
      </c>
      <c r="G548" t="s">
        <v>1131</v>
      </c>
      <c r="H548" s="1" t="str">
        <f>HYPERLINK(RUB_Found[[#This Row],[Gefunden in]])</f>
        <v>https://www.apf.ruhr-uni-bochum.de/2018/08/g-data-exkursion-im-rahmen-der-summerschool/</v>
      </c>
      <c r="I548" s="3">
        <f>IF(COUNTIF(RUB_Truth[Name],RUB_Found[[#This Row],[Name]])=0,0,1)</f>
        <v>0</v>
      </c>
      <c r="J548" s="3">
        <v>1</v>
      </c>
    </row>
    <row r="549" spans="1:11" x14ac:dyDescent="0.25">
      <c r="A549" t="s">
        <v>0</v>
      </c>
      <c r="B549" t="s">
        <v>1132</v>
      </c>
      <c r="C549" t="s">
        <v>2</v>
      </c>
      <c r="D549" t="s">
        <v>11</v>
      </c>
      <c r="E549" t="s">
        <v>1133</v>
      </c>
      <c r="F549" s="1" t="str">
        <f>HYPERLINK(RUB_Found[[#This Row],[Homepage]])</f>
        <v>https://www.daad-eastjerusalem.org/en/about-us/our-team/</v>
      </c>
      <c r="G549" t="s">
        <v>83</v>
      </c>
      <c r="H549" s="1" t="str">
        <f>HYPERLINK(RUB_Found[[#This Row],[Gefunden in]])</f>
        <v>https://www.zms.ruhr-uni-bochum.de/zms/personen/mitglieder.html.de</v>
      </c>
      <c r="I549" s="3">
        <f>IF(COUNTIF(RUB_Truth[Name],RUB_Found[[#This Row],[Name]])=0,0,1)</f>
        <v>1</v>
      </c>
      <c r="J549" s="3">
        <v>1</v>
      </c>
    </row>
    <row r="550" spans="1:11" x14ac:dyDescent="0.25">
      <c r="A550" t="s">
        <v>2</v>
      </c>
      <c r="B550" t="s">
        <v>1134</v>
      </c>
      <c r="C550" t="s">
        <v>2</v>
      </c>
      <c r="D550" t="s">
        <v>11</v>
      </c>
      <c r="E550" t="s">
        <v>2</v>
      </c>
      <c r="F550" s="1" t="str">
        <f>HYPERLINK(RUB_Found[[#This Row],[Homepage]])</f>
        <v/>
      </c>
      <c r="G550" t="s">
        <v>938</v>
      </c>
      <c r="H550" s="1" t="str">
        <f>HYPERLINK(RUB_Found[[#This Row],[Gefunden in]])</f>
        <v>https://www.ruhr-uni-bochum.de/chirurgie-kk-bochum/mitarbeiter.htm</v>
      </c>
      <c r="I550" s="3">
        <f>IF(COUNTIF(RUB_Truth[Name],RUB_Found[[#This Row],[Name]])=0,0,1)</f>
        <v>0</v>
      </c>
      <c r="J550" s="3">
        <v>1</v>
      </c>
    </row>
    <row r="551" spans="1:11" x14ac:dyDescent="0.25">
      <c r="A551" t="s">
        <v>80</v>
      </c>
      <c r="B551" t="s">
        <v>1135</v>
      </c>
      <c r="C551" t="s">
        <v>2</v>
      </c>
      <c r="D551" t="s">
        <v>11</v>
      </c>
      <c r="E551" t="s">
        <v>8208</v>
      </c>
      <c r="F551" s="1" t="str">
        <f>HYPERLINK(RUB_Found[[#This Row],[Homepage]])</f>
        <v>http://www.ruhr-uni-bochum.de/aci2/devi/</v>
      </c>
      <c r="G551" t="s">
        <v>741</v>
      </c>
      <c r="H551" s="1" t="str">
        <f>HYPERLINK(RUB_Found[[#This Row],[Gefunden in]])</f>
        <v>https://www.ruhr-uni-bochum.de/hln-chemie/members/index.html.de</v>
      </c>
      <c r="I551" s="3">
        <f>IF(COUNTIF(RUB_Truth[Name],RUB_Found[[#This Row],[Name]])=0,0,1)</f>
        <v>1</v>
      </c>
      <c r="J551" s="3">
        <v>1</v>
      </c>
    </row>
    <row r="552" spans="1:11" x14ac:dyDescent="0.25">
      <c r="A552" t="s">
        <v>2</v>
      </c>
      <c r="B552" t="s">
        <v>1136</v>
      </c>
      <c r="C552" t="s">
        <v>2</v>
      </c>
      <c r="D552" t="s">
        <v>11</v>
      </c>
      <c r="E552" t="s">
        <v>2</v>
      </c>
      <c r="F552" s="1" t="str">
        <f>HYPERLINK(RUB_Found[[#This Row],[Homepage]])</f>
        <v/>
      </c>
      <c r="G552" t="s">
        <v>527</v>
      </c>
      <c r="H552" s="1" t="str">
        <f>HYPERLINK(RUB_Found[[#This Row],[Gefunden in]])</f>
        <v>https://www.pe.ruhr-uni-bochum.de/philosophie/ii/bewusstsein/team.html.de</v>
      </c>
      <c r="I552" s="3">
        <f>IF(COUNTIF(RUB_Truth[Name],RUB_Found[[#This Row],[Name]])=0,0,1)</f>
        <v>0</v>
      </c>
      <c r="J552" s="3">
        <v>1</v>
      </c>
    </row>
    <row r="553" spans="1:11" x14ac:dyDescent="0.25">
      <c r="A553" t="s">
        <v>2</v>
      </c>
      <c r="B553" t="s">
        <v>1137</v>
      </c>
      <c r="C553" t="s">
        <v>1138</v>
      </c>
      <c r="D553" t="s">
        <v>11</v>
      </c>
      <c r="E553" t="s">
        <v>1139</v>
      </c>
      <c r="F553" s="1" t="str">
        <f>HYPERLINK(RUB_Found[[#This Row],[Homepage]])</f>
        <v>https://www.mdi.ruhr-uni-bochum.de/mdi/mitarbeiter/arnold.html.de</v>
      </c>
      <c r="G553" t="s">
        <v>270</v>
      </c>
      <c r="H553" s="1" t="str">
        <f>HYPERLINK(RUB_Found[[#This Row],[Gefunden in]])</f>
        <v>https://www.mdi.ruhr-uni-bochum.de/mdi/mitarbeiter/index.html.de</v>
      </c>
      <c r="I553" s="3">
        <f>IF(COUNTIF(RUB_Truth[Name],RUB_Found[[#This Row],[Name]])=0,0,1)</f>
        <v>0</v>
      </c>
      <c r="J553" s="3">
        <v>1</v>
      </c>
    </row>
    <row r="554" spans="1:11" x14ac:dyDescent="0.25">
      <c r="A554" t="s">
        <v>0</v>
      </c>
      <c r="B554" t="s">
        <v>1140</v>
      </c>
      <c r="C554" t="s">
        <v>2</v>
      </c>
      <c r="D554" t="s">
        <v>11</v>
      </c>
      <c r="E554" t="s">
        <v>8209</v>
      </c>
      <c r="F554" s="1" t="str">
        <f>HYPERLINK(RUB_Found[[#This Row],[Homepage]])</f>
        <v>http://www.ipsy.ovgu.de/Abteilungen/Umweltpsychologie/MitarbeiterInnen/Anke+Bl%C3%B6baum.html</v>
      </c>
      <c r="G554" t="s">
        <v>1141</v>
      </c>
      <c r="H554" s="1" t="str">
        <f>HYPERLINK(RUB_Found[[#This Row],[Gefunden in]])</f>
        <v>https://www.ruhr-uni-bochum.de/ecopsy/team/team.html</v>
      </c>
      <c r="I554" s="3">
        <f>IF(COUNTIF(RUB_Truth[Name],RUB_Found[[#This Row],[Name]])=0,0,1)</f>
        <v>0</v>
      </c>
      <c r="J554" s="3">
        <v>1</v>
      </c>
    </row>
    <row r="555" spans="1:11" x14ac:dyDescent="0.25">
      <c r="A555" t="s">
        <v>2</v>
      </c>
      <c r="B555" t="s">
        <v>1142</v>
      </c>
      <c r="C555" t="s">
        <v>2</v>
      </c>
      <c r="D555" t="s">
        <v>11</v>
      </c>
      <c r="E555" t="s">
        <v>2</v>
      </c>
      <c r="F555" s="1" t="str">
        <f>HYPERLINK(RUB_Found[[#This Row],[Homepage]])</f>
        <v/>
      </c>
      <c r="G555" t="s">
        <v>1143</v>
      </c>
      <c r="H555" s="1" t="str">
        <f>HYPERLINK(RUB_Found[[#This Row],[Gefunden in]])</f>
        <v>https://www.isb.ruhr-uni-bochum.de/mitarbeiter/buecher/index.html.en</v>
      </c>
      <c r="I555" s="3">
        <f>IF(COUNTIF(RUB_Truth[Name],RUB_Found[[#This Row],[Name]])=0,0,1)</f>
        <v>0</v>
      </c>
      <c r="J555" s="3">
        <v>1</v>
      </c>
    </row>
    <row r="556" spans="1:11" x14ac:dyDescent="0.25">
      <c r="A556" t="s">
        <v>2</v>
      </c>
      <c r="B556" t="s">
        <v>1144</v>
      </c>
      <c r="C556" t="s">
        <v>1145</v>
      </c>
      <c r="D556" t="s">
        <v>11</v>
      </c>
      <c r="E556" t="s">
        <v>2</v>
      </c>
      <c r="F556" s="1" t="str">
        <f>HYPERLINK(RUB_Found[[#This Row],[Homepage]])</f>
        <v/>
      </c>
      <c r="G556" t="s">
        <v>1146</v>
      </c>
      <c r="H556" s="1" t="str">
        <f>HYPERLINK(RUB_Found[[#This Row],[Gefunden in]])</f>
        <v>https://www.isgr.ruhr-uni-bochum.de/isgr/team-isgr/index.html.de</v>
      </c>
      <c r="I556" s="3">
        <f>IF(COUNTIF(RUB_Truth[Name],RUB_Found[[#This Row],[Name]])=0,0,1)</f>
        <v>0</v>
      </c>
      <c r="J556" s="3">
        <v>1</v>
      </c>
    </row>
    <row r="557" spans="1:11" x14ac:dyDescent="0.25">
      <c r="A557" t="s">
        <v>80</v>
      </c>
      <c r="B557" t="s">
        <v>1147</v>
      </c>
      <c r="C557" t="s">
        <v>2</v>
      </c>
      <c r="D557" t="s">
        <v>11</v>
      </c>
      <c r="E557" t="s">
        <v>1148</v>
      </c>
      <c r="F557" s="1" t="str">
        <f>HYPERLINK(RUB_Found[[#This Row],[Homepage]])</f>
        <v>https://paeps.rub.de/team/heyder</v>
      </c>
      <c r="G557" t="s">
        <v>1149</v>
      </c>
      <c r="H557" s="1" t="str">
        <f>HYPERLINK(RUB_Found[[#This Row],[Gefunden in]])</f>
        <v>https://paeps.rub.de/pae/team/index.html.de</v>
      </c>
      <c r="I557" s="3">
        <f>IF(COUNTIF(RUB_Truth[Name],RUB_Found[[#This Row],[Name]])=0,0,1)</f>
        <v>0</v>
      </c>
      <c r="J557" s="3">
        <v>1</v>
      </c>
    </row>
    <row r="558" spans="1:11" x14ac:dyDescent="0.25">
      <c r="A558" t="s">
        <v>0</v>
      </c>
      <c r="B558" t="s">
        <v>1150</v>
      </c>
      <c r="C558" t="s">
        <v>2</v>
      </c>
      <c r="D558" t="s">
        <v>11</v>
      </c>
      <c r="E558" t="s">
        <v>1151</v>
      </c>
      <c r="F558" s="1" t="str">
        <f>HYPERLINK(RUB_Found[[#This Row],[Homepage]])</f>
        <v>https://www2.wiwi.rub.de/personen/dr-anke-kampschulte/</v>
      </c>
      <c r="G558" t="s">
        <v>643</v>
      </c>
      <c r="H558" s="1" t="str">
        <f>HYPERLINK(RUB_Found[[#This Row],[Gefunden in]])</f>
        <v>https://www2.wiwi.rub.de/stellenausschreibung/wissenschaftliche-n-mitarbeiter-in/</v>
      </c>
      <c r="I558" s="3">
        <f>IF(COUNTIF(RUB_Truth[Name],RUB_Found[[#This Row],[Name]])=0,0,1)</f>
        <v>0</v>
      </c>
      <c r="J558" s="3">
        <v>1</v>
      </c>
    </row>
    <row r="559" spans="1:11" x14ac:dyDescent="0.25">
      <c r="A559" t="s">
        <v>519</v>
      </c>
      <c r="B559" t="s">
        <v>1152</v>
      </c>
      <c r="C559" t="s">
        <v>2</v>
      </c>
      <c r="D559" t="s">
        <v>11</v>
      </c>
      <c r="E559" t="s">
        <v>2</v>
      </c>
      <c r="F559" s="1" t="str">
        <f>HYPERLINK(RUB_Found[[#This Row],[Homepage]])</f>
        <v/>
      </c>
      <c r="G559" t="s">
        <v>92</v>
      </c>
      <c r="H559" s="1" t="str">
        <f>HYPERLINK(RUB_Found[[#This Row],[Gefunden in]])</f>
        <v>https://forschung.ruhr-uni-bochum.de/de/akademien-der-wissenschaft</v>
      </c>
      <c r="I559" s="3">
        <f>IF(COUNTIF(RUB_Truth[Name],RUB_Found[[#This Row],[Name]])=0,0,1)</f>
        <v>0</v>
      </c>
      <c r="J559" s="3">
        <v>1</v>
      </c>
    </row>
    <row r="560" spans="1:11" x14ac:dyDescent="0.25">
      <c r="A560" t="s">
        <v>2</v>
      </c>
      <c r="B560" t="s">
        <v>1153</v>
      </c>
      <c r="C560" t="s">
        <v>2</v>
      </c>
      <c r="D560" t="s">
        <v>11</v>
      </c>
      <c r="E560" t="s">
        <v>2</v>
      </c>
      <c r="F560" s="1" t="str">
        <f>HYPERLINK(RUB_Found[[#This Row],[Homepage]])</f>
        <v/>
      </c>
      <c r="G560" t="s">
        <v>597</v>
      </c>
      <c r="H560" s="1" t="str">
        <f>HYPERLINK(RUB_Found[[#This Row],[Gefunden in]])</f>
        <v>https://www.pml.psy.ruhr-uni-bochum.de/personen/index.html.de</v>
      </c>
      <c r="I560" s="3">
        <f>IF(COUNTIF(RUB_Truth[Name],RUB_Found[[#This Row],[Name]])=0,0,1)</f>
        <v>0</v>
      </c>
      <c r="J560" s="3">
        <v>1</v>
      </c>
    </row>
    <row r="561" spans="1:11" x14ac:dyDescent="0.25">
      <c r="A561" t="s">
        <v>0</v>
      </c>
      <c r="B561" t="s">
        <v>1154</v>
      </c>
      <c r="C561" t="s">
        <v>1155</v>
      </c>
      <c r="D561" t="s">
        <v>11</v>
      </c>
      <c r="E561" t="s">
        <v>2</v>
      </c>
      <c r="F561" s="1" t="str">
        <f>HYPERLINK(RUB_Found[[#This Row],[Homepage]])</f>
        <v/>
      </c>
      <c r="G561" t="s">
        <v>1019</v>
      </c>
      <c r="H561" s="1" t="str">
        <f>HYPERLINK(RUB_Found[[#This Row],[Gefunden in]])</f>
        <v>https://www.kli.psy.ruhr-uni-bochum.de/kkjp/team.html</v>
      </c>
      <c r="I561" s="3">
        <f>IF(COUNTIF(RUB_Truth[Name],RUB_Found[[#This Row],[Name]])=0,0,1)</f>
        <v>0</v>
      </c>
      <c r="J561" s="3">
        <v>1</v>
      </c>
    </row>
    <row r="562" spans="1:11" x14ac:dyDescent="0.25">
      <c r="A562" t="s">
        <v>2</v>
      </c>
      <c r="B562" t="s">
        <v>1156</v>
      </c>
      <c r="C562" t="s">
        <v>2</v>
      </c>
      <c r="D562" t="s">
        <v>11</v>
      </c>
      <c r="E562" t="s">
        <v>2</v>
      </c>
      <c r="F562" s="1" t="str">
        <f>HYPERLINK(RUB_Found[[#This Row],[Homepage]])</f>
        <v/>
      </c>
      <c r="G562" t="s">
        <v>99</v>
      </c>
      <c r="H562" s="1" t="str">
        <f>HYPERLINK(RUB_Found[[#This Row],[Gefunden in]])</f>
        <v>https://einrichtungen.ruhr-uni-bochum.de/de/mitglieder-der-kommission-fuer-planung-struktur-und-finanzen</v>
      </c>
      <c r="I562" s="3">
        <f>IF(COUNTIF(RUB_Truth[Name],RUB_Found[[#This Row],[Name]])=0,0,1)</f>
        <v>0</v>
      </c>
      <c r="J562" s="3">
        <v>1</v>
      </c>
    </row>
    <row r="563" spans="1:11" x14ac:dyDescent="0.25">
      <c r="A563" t="s">
        <v>2</v>
      </c>
      <c r="B563" t="s">
        <v>1157</v>
      </c>
      <c r="C563" t="s">
        <v>1158</v>
      </c>
      <c r="D563" t="s">
        <v>11</v>
      </c>
      <c r="E563" t="s">
        <v>2</v>
      </c>
      <c r="F563" s="1" t="str">
        <f>HYPERLINK(RUB_Found[[#This Row],[Homepage]])</f>
        <v/>
      </c>
      <c r="G563" t="s">
        <v>203</v>
      </c>
      <c r="H563" s="1" t="str">
        <f>HYPERLINK(RUB_Found[[#This Row],[Gefunden in]])</f>
        <v>https://www.cytologie.ruhr-uni-bochum.de/de/mitarbeiter/</v>
      </c>
      <c r="I563" s="3">
        <f>IF(COUNTIF(RUB_Truth[Name],RUB_Found[[#This Row],[Name]])=0,0,1)</f>
        <v>0</v>
      </c>
      <c r="J563" s="3">
        <v>1</v>
      </c>
    </row>
    <row r="564" spans="1:11" x14ac:dyDescent="0.25">
      <c r="A564" t="s">
        <v>2</v>
      </c>
      <c r="B564" t="s">
        <v>1159</v>
      </c>
      <c r="C564" t="s">
        <v>1160</v>
      </c>
      <c r="D564" t="s">
        <v>11</v>
      </c>
      <c r="E564" t="s">
        <v>2</v>
      </c>
      <c r="F564" s="1" t="str">
        <f>HYPERLINK(RUB_Found[[#This Row],[Homepage]])</f>
        <v/>
      </c>
      <c r="G564" t="s">
        <v>1161</v>
      </c>
      <c r="H564" s="1" t="str">
        <f>HYPERLINK(RUB_Found[[#This Row],[Gefunden in]])</f>
        <v>https://www.ruhr-uni-bochum.de/zellmorphologie/team/team_en.html</v>
      </c>
      <c r="I564" s="3">
        <f>IF(COUNTIF(RUB_Truth[Name],RUB_Found[[#This Row],[Name]])=0,0,1)</f>
        <v>0</v>
      </c>
      <c r="J564" s="3">
        <v>1</v>
      </c>
    </row>
    <row r="565" spans="1:11" x14ac:dyDescent="0.25">
      <c r="A565" t="s">
        <v>2</v>
      </c>
      <c r="B565" t="s">
        <v>1162</v>
      </c>
      <c r="C565" t="s">
        <v>2</v>
      </c>
      <c r="D565" t="s">
        <v>11</v>
      </c>
      <c r="E565" t="s">
        <v>2</v>
      </c>
      <c r="F565" s="1" t="str">
        <f>HYPERLINK(RUB_Found[[#This Row],[Homepage]])</f>
        <v/>
      </c>
      <c r="G565" t="s">
        <v>470</v>
      </c>
      <c r="H565" s="1" t="str">
        <f>HYPERLINK(RUB_Found[[#This Row],[Gefunden in]])</f>
        <v>https://linguistics.rub.de/rem/people/migrako.html</v>
      </c>
      <c r="I565" s="3">
        <f>IF(COUNTIF(RUB_Truth[Name],RUB_Found[[#This Row],[Name]])=0,0,1)</f>
        <v>0</v>
      </c>
      <c r="J565" s="3">
        <v>1</v>
      </c>
    </row>
    <row r="566" spans="1:11" x14ac:dyDescent="0.25">
      <c r="A566" t="s">
        <v>2</v>
      </c>
      <c r="B566" t="s">
        <v>1163</v>
      </c>
      <c r="C566" t="s">
        <v>2</v>
      </c>
      <c r="D566" t="s">
        <v>11</v>
      </c>
      <c r="E566" t="s">
        <v>2</v>
      </c>
      <c r="F566" s="1" t="str">
        <f>HYPERLINK(RUB_Found[[#This Row],[Homepage]])</f>
        <v/>
      </c>
      <c r="G566" t="s">
        <v>99</v>
      </c>
      <c r="H566" s="1" t="str">
        <f>HYPERLINK(RUB_Found[[#This Row],[Gefunden in]])</f>
        <v>https://einrichtungen.ruhr-uni-bochum.de/de/mitglieder-der-kommission-fuer-planung-struktur-und-finanzen</v>
      </c>
      <c r="I566" s="3">
        <f>IF(COUNTIF(RUB_Truth[Name],RUB_Found[[#This Row],[Name]])=0,0,1)</f>
        <v>1</v>
      </c>
      <c r="J566" s="3">
        <v>1</v>
      </c>
    </row>
    <row r="567" spans="1:11" x14ac:dyDescent="0.25">
      <c r="A567" t="s">
        <v>286</v>
      </c>
      <c r="B567" t="s">
        <v>1164</v>
      </c>
      <c r="C567" t="s">
        <v>2</v>
      </c>
      <c r="D567" t="s">
        <v>11</v>
      </c>
      <c r="E567" t="s">
        <v>1165</v>
      </c>
      <c r="F567" s="1" t="str">
        <f>HYPERLINK(RUB_Found[[#This Row],[Homepage]])</f>
        <v>https://www.klinikum-bochum.de/fachbereiche/haematologie-onkologie-und-palliativmedizin/prof-dr-med-anke-reinacher-schick.html</v>
      </c>
      <c r="G567" t="s">
        <v>1166</v>
      </c>
      <c r="H567" s="1" t="str">
        <f>HYPERLINK(RUB_Found[[#This Row],[Gefunden in]])</f>
        <v>https://www.bionet.ruhr-uni-bochum.de/biodb/ueberuns/team.html</v>
      </c>
      <c r="I567" s="3">
        <f>IF(COUNTIF(RUB_Truth[Name],RUB_Found[[#This Row],[Name]])=0,0,1)</f>
        <v>1</v>
      </c>
      <c r="J567" s="3">
        <v>1</v>
      </c>
    </row>
    <row r="568" spans="1:11" x14ac:dyDescent="0.25">
      <c r="A568" t="s">
        <v>0</v>
      </c>
      <c r="B568" t="s">
        <v>1167</v>
      </c>
      <c r="C568" t="s">
        <v>2</v>
      </c>
      <c r="D568" t="s">
        <v>11</v>
      </c>
      <c r="E568" t="s">
        <v>2</v>
      </c>
      <c r="F568" s="1" t="str">
        <f>HYPERLINK(RUB_Found[[#This Row],[Homepage]])</f>
        <v/>
      </c>
      <c r="G568" t="s">
        <v>1168</v>
      </c>
      <c r="H568" s="1" t="str">
        <f>HYPERLINK(RUB_Found[[#This Row],[Gefunden in]])</f>
        <v>https://www.ruhr-uni-bochum.de/ls-muscheler/veroeffentlichungen_mitarbeiter</v>
      </c>
      <c r="I568" s="3">
        <f>IF(COUNTIF(RUB_Truth[Name],RUB_Found[[#This Row],[Name]])=0,0,1)</f>
        <v>0</v>
      </c>
      <c r="J568" s="3">
        <v>1</v>
      </c>
    </row>
    <row r="569" spans="1:11" x14ac:dyDescent="0.25">
      <c r="A569" t="s">
        <v>2</v>
      </c>
      <c r="B569" t="s">
        <v>1169</v>
      </c>
      <c r="C569" t="s">
        <v>2</v>
      </c>
      <c r="D569" t="s">
        <v>11</v>
      </c>
      <c r="E569" t="s">
        <v>2</v>
      </c>
      <c r="F569" s="1" t="str">
        <f>HYPERLINK(RUB_Found[[#This Row],[Homepage]])</f>
        <v/>
      </c>
      <c r="G569" t="s">
        <v>507</v>
      </c>
      <c r="H569" s="1" t="str">
        <f>HYPERLINK(RUB_Found[[#This Row],[Gefunden in]])</f>
        <v>https://www.apf.ruhr-uni-bochum.de/en/team/</v>
      </c>
      <c r="I569" s="3">
        <f>IF(COUNTIF(RUB_Truth[Name],RUB_Found[[#This Row],[Name]])=0,0,1)</f>
        <v>0</v>
      </c>
      <c r="J569" s="3">
        <v>1</v>
      </c>
    </row>
    <row r="570" spans="1:11" x14ac:dyDescent="0.25">
      <c r="A570" t="s">
        <v>2</v>
      </c>
      <c r="B570" t="s">
        <v>1170</v>
      </c>
      <c r="C570" t="s">
        <v>2</v>
      </c>
      <c r="D570" t="s">
        <v>11</v>
      </c>
      <c r="E570" t="s">
        <v>8210</v>
      </c>
      <c r="F570" s="1" t="str">
        <f>HYPERLINK(RUB_Found[[#This Row],[Homepage]])</f>
        <v>https://www.ruhr-uni-bochum.de/didachem/anke_voelzke.htm</v>
      </c>
      <c r="G570" t="s">
        <v>131</v>
      </c>
      <c r="H570" s="1" t="str">
        <f>HYPERLINK(RUB_Found[[#This Row],[Gefunden in]])</f>
        <v>https://www.ruhr-uni-bochum.de/didachem/2022.htm</v>
      </c>
      <c r="I570" s="3">
        <f>IF(COUNTIF(RUB_Truth[Name],RUB_Found[[#This Row],[Name]])=0,0,1)</f>
        <v>0</v>
      </c>
      <c r="J570" s="3">
        <v>1</v>
      </c>
    </row>
    <row r="571" spans="1:11" x14ac:dyDescent="0.25">
      <c r="A571" t="s">
        <v>2</v>
      </c>
      <c r="B571" t="s">
        <v>1171</v>
      </c>
      <c r="C571" t="s">
        <v>2</v>
      </c>
      <c r="D571" t="s">
        <v>11</v>
      </c>
      <c r="E571" t="s">
        <v>2</v>
      </c>
      <c r="F571" s="1" t="str">
        <f>HYPERLINK(RUB_Found[[#This Row],[Homepage]])</f>
        <v/>
      </c>
      <c r="G571" t="s">
        <v>1172</v>
      </c>
      <c r="H571" s="1" t="str">
        <f>HYPERLINK(RUB_Found[[#This Row],[Gefunden in]])</f>
        <v>https://www.apf.ruhr-uni-bochum.de/lehre/modulanmeldung/</v>
      </c>
      <c r="I571" s="3">
        <f>IF(COUNTIF(RUB_Truth[Name],RUB_Found[[#This Row],[Name]])=0,0,1)</f>
        <v>0</v>
      </c>
      <c r="J571" s="3">
        <v>0</v>
      </c>
    </row>
    <row r="572" spans="1:11" x14ac:dyDescent="0.25">
      <c r="A572" t="s">
        <v>2</v>
      </c>
      <c r="B572" t="s">
        <v>1173</v>
      </c>
      <c r="C572" t="s">
        <v>1174</v>
      </c>
      <c r="D572" t="s">
        <v>11</v>
      </c>
      <c r="E572" t="s">
        <v>2</v>
      </c>
      <c r="F572" s="1" t="str">
        <f>HYPERLINK(RUB_Found[[#This Row],[Homepage]])</f>
        <v/>
      </c>
      <c r="G572" t="s">
        <v>1175</v>
      </c>
      <c r="H572" s="1" t="str">
        <f>HYPERLINK(RUB_Found[[#This Row],[Gefunden in]])</f>
        <v>https://www.elan.ruhr-uni-bochum.de/elan/team/index.html.en</v>
      </c>
      <c r="I572" s="3">
        <f>IF(COUNTIF(RUB_Truth[Name],RUB_Found[[#This Row],[Name]])=0,0,1)</f>
        <v>0</v>
      </c>
      <c r="J572" s="3">
        <v>1</v>
      </c>
    </row>
    <row r="573" spans="1:11" x14ac:dyDescent="0.25">
      <c r="A573" t="s">
        <v>80</v>
      </c>
      <c r="B573" t="s">
        <v>1176</v>
      </c>
      <c r="C573" t="s">
        <v>1177</v>
      </c>
      <c r="D573" t="s">
        <v>11</v>
      </c>
      <c r="E573" t="s">
        <v>2</v>
      </c>
      <c r="F573" s="1" t="str">
        <f>HYPERLINK(RUB_Found[[#This Row],[Homepage]])</f>
        <v/>
      </c>
      <c r="G573" t="s">
        <v>455</v>
      </c>
      <c r="H573" s="1" t="str">
        <f>HYPERLINK(RUB_Found[[#This Row],[Gefunden in]])</f>
        <v>https://buddhistroad.ceres.rub.de/en/team/</v>
      </c>
      <c r="I573" s="3">
        <f>IF(COUNTIF(RUB_Truth[Name],RUB_Found[[#This Row],[Name]])=0,0,1)</f>
        <v>0</v>
      </c>
      <c r="J573" s="3">
        <v>1</v>
      </c>
    </row>
    <row r="574" spans="1:11" x14ac:dyDescent="0.25">
      <c r="A574" t="s">
        <v>2</v>
      </c>
      <c r="B574" t="s">
        <v>1178</v>
      </c>
      <c r="C574" t="s">
        <v>1179</v>
      </c>
      <c r="D574" t="s">
        <v>11</v>
      </c>
      <c r="E574" t="s">
        <v>2</v>
      </c>
      <c r="F574" s="1" t="str">
        <f>HYPERLINK(RUB_Found[[#This Row],[Homepage]])</f>
        <v/>
      </c>
      <c r="G574" t="s">
        <v>1064</v>
      </c>
      <c r="H574" s="1" t="str">
        <f>HYPERLINK(RUB_Found[[#This Row],[Gefunden in]])</f>
        <v>https://www.rubel.rub.de/en/kontakt/rubel-team</v>
      </c>
      <c r="I574" s="3">
        <f>IF(COUNTIF(RUB_Truth[Name],RUB_Found[[#This Row],[Name]])=0,0,1)</f>
        <v>0</v>
      </c>
      <c r="J574" s="3">
        <v>1</v>
      </c>
    </row>
    <row r="575" spans="1:11" x14ac:dyDescent="0.25">
      <c r="A575" t="s">
        <v>2</v>
      </c>
      <c r="B575" t="s">
        <v>1180</v>
      </c>
      <c r="C575" t="s">
        <v>2</v>
      </c>
      <c r="D575" t="s">
        <v>3</v>
      </c>
      <c r="E575" t="s">
        <v>2</v>
      </c>
      <c r="F575" s="1" t="str">
        <f>HYPERLINK(RUB_Found[[#This Row],[Homepage]])</f>
        <v/>
      </c>
      <c r="G575" t="s">
        <v>1181</v>
      </c>
      <c r="H575" s="1" t="str">
        <f>HYPERLINK(RUB_Found[[#This Row],[Gefunden in]])</f>
        <v>https://www.ruhr-uni-bochum.de/sysnw/kontakt/mitglieder/index.html.de</v>
      </c>
      <c r="I575" s="3">
        <f>IF(COUNTIF(RUB_Truth[Name],RUB_Found[[#This Row],[Name]])=0,0,1)</f>
        <v>0</v>
      </c>
      <c r="J575" s="3">
        <v>1</v>
      </c>
    </row>
    <row r="576" spans="1:11" x14ac:dyDescent="0.25">
      <c r="A576" t="s">
        <v>2</v>
      </c>
      <c r="B576" t="s">
        <v>1182</v>
      </c>
      <c r="C576" t="s">
        <v>2</v>
      </c>
      <c r="D576" t="s">
        <v>3</v>
      </c>
      <c r="E576" t="s">
        <v>2</v>
      </c>
      <c r="F576" s="1" t="str">
        <f>HYPERLINK(RUB_Found[[#This Row],[Homepage]])</f>
        <v/>
      </c>
      <c r="G576" t="s">
        <v>1183</v>
      </c>
      <c r="H576" s="1" t="str">
        <f>HYPERLINK(RUB_Found[[#This Row],[Gefunden in]])</f>
        <v>https://www.ruhr-uni-bochum.de/sysnw/kontakt/mitglieder/index.html.en</v>
      </c>
      <c r="I576" s="3">
        <f>IF(COUNTIF(RUB_Truth[Name],RUB_Found[[#This Row],[Name]])=0,0,1)</f>
        <v>0</v>
      </c>
      <c r="J576" s="3">
        <v>0</v>
      </c>
      <c r="K576" t="s">
        <v>8402</v>
      </c>
    </row>
    <row r="577" spans="1:10" x14ac:dyDescent="0.25">
      <c r="A577" t="s">
        <v>1184</v>
      </c>
      <c r="B577" t="s">
        <v>1185</v>
      </c>
      <c r="C577" t="s">
        <v>1186</v>
      </c>
      <c r="D577" t="s">
        <v>3</v>
      </c>
      <c r="E577" t="s">
        <v>1187</v>
      </c>
      <c r="F577" s="1" t="str">
        <f>HYPERLINK(RUB_Found[[#This Row],[Homepage]])</f>
        <v>https://www.pe.ruhr-uni-bochum.de/erziehungswissenschaft/pp/team/falhs.html.de</v>
      </c>
      <c r="G577" t="s">
        <v>1188</v>
      </c>
      <c r="H577" s="1" t="str">
        <f>HYPERLINK(RUB_Found[[#This Row],[Gefunden in]])</f>
        <v>https://www.pe.ruhr-uni-bochum.de/erziehungswissenschaft/personen.html.de</v>
      </c>
      <c r="I577" s="3">
        <f>IF(COUNTIF(RUB_Truth[Name],RUB_Found[[#This Row],[Name]])=0,0,1)</f>
        <v>0</v>
      </c>
      <c r="J577" s="3">
        <v>1</v>
      </c>
    </row>
    <row r="578" spans="1:10" x14ac:dyDescent="0.25">
      <c r="A578" t="s">
        <v>0</v>
      </c>
      <c r="B578" t="s">
        <v>1189</v>
      </c>
      <c r="C578" t="s">
        <v>2</v>
      </c>
      <c r="D578" t="s">
        <v>11</v>
      </c>
      <c r="E578" t="s">
        <v>8211</v>
      </c>
      <c r="F578" s="1" t="str">
        <f>HYPERLINK(RUB_Found[[#This Row],[Homepage]])</f>
        <v>http://www.ev.ruhr-uni-bochum.de/at-ego/team/acgrueninger.html.de</v>
      </c>
      <c r="G578" t="s">
        <v>1190</v>
      </c>
      <c r="H578" s="1" t="str">
        <f>HYPERLINK(RUB_Found[[#This Row],[Gefunden in]])</f>
        <v>http://www.ev.ruhr-uni-bochum.de/at-ego/team/lehrbeauftragte.html.de</v>
      </c>
      <c r="I578" s="3">
        <f>IF(COUNTIF(RUB_Truth[Name],RUB_Found[[#This Row],[Name]])=0,0,1)</f>
        <v>1</v>
      </c>
      <c r="J578" s="3">
        <v>1</v>
      </c>
    </row>
    <row r="579" spans="1:10" x14ac:dyDescent="0.25">
      <c r="A579" t="s">
        <v>103</v>
      </c>
      <c r="B579" t="s">
        <v>1191</v>
      </c>
      <c r="C579" t="s">
        <v>2</v>
      </c>
      <c r="D579" t="s">
        <v>11</v>
      </c>
      <c r="E579" t="s">
        <v>8212</v>
      </c>
      <c r="F579" s="1" t="str">
        <f>HYPERLINK(RUB_Found[[#This Row],[Homepage]])</f>
        <v>https://www.komparatistik.ruhr-uni-bochum.de/mitarbeiter/albustin/index.html.de</v>
      </c>
      <c r="G579" t="s">
        <v>1192</v>
      </c>
      <c r="H579" s="1" t="str">
        <f>HYPERLINK(RUB_Found[[#This Row],[Gefunden in]])</f>
        <v>https://www.komparatistik.ruhr-uni-bochum.de/mitarbeiter/index.html</v>
      </c>
      <c r="I579" s="3">
        <f>IF(COUNTIF(RUB_Truth[Name],RUB_Found[[#This Row],[Name]])=0,0,1)</f>
        <v>1</v>
      </c>
      <c r="J579" s="3">
        <v>1</v>
      </c>
    </row>
    <row r="580" spans="1:10" x14ac:dyDescent="0.25">
      <c r="A580" t="s">
        <v>2</v>
      </c>
      <c r="B580" t="s">
        <v>1193</v>
      </c>
      <c r="C580" t="s">
        <v>2</v>
      </c>
      <c r="D580" t="s">
        <v>11</v>
      </c>
      <c r="E580" t="s">
        <v>2</v>
      </c>
      <c r="F580" s="1" t="str">
        <f>HYPERLINK(RUB_Found[[#This Row],[Homepage]])</f>
        <v/>
      </c>
      <c r="G580" t="s">
        <v>1194</v>
      </c>
      <c r="H580" s="1" t="str">
        <f>HYPERLINK(RUB_Found[[#This Row],[Gefunden in]])</f>
        <v>https://www.druckzentrum.ruhr-uni-bochum.de/dz/kontakt/produktion.html.de</v>
      </c>
      <c r="I580" s="3">
        <f>IF(COUNTIF(RUB_Truth[Name],RUB_Found[[#This Row],[Name]])=0,0,1)</f>
        <v>0</v>
      </c>
      <c r="J580" s="3">
        <v>1</v>
      </c>
    </row>
    <row r="581" spans="1:10" x14ac:dyDescent="0.25">
      <c r="A581" t="s">
        <v>2</v>
      </c>
      <c r="B581" t="s">
        <v>1195</v>
      </c>
      <c r="C581" t="s">
        <v>2</v>
      </c>
      <c r="D581" t="s">
        <v>11</v>
      </c>
      <c r="E581" t="s">
        <v>2</v>
      </c>
      <c r="F581" s="1" t="str">
        <f>HYPERLINK(RUB_Found[[#This Row],[Homepage]])</f>
        <v/>
      </c>
      <c r="G581" t="s">
        <v>1196</v>
      </c>
      <c r="H581" s="1" t="str">
        <f>HYPERLINK(RUB_Found[[#This Row],[Gefunden in]])</f>
        <v>https://fsr-geschichte.ruhr-uni-bochum.de/mitglieder/</v>
      </c>
      <c r="I581" s="3">
        <f>IF(COUNTIF(RUB_Truth[Name],RUB_Found[[#This Row],[Name]])=0,0,1)</f>
        <v>0</v>
      </c>
      <c r="J581" s="3">
        <v>1</v>
      </c>
    </row>
    <row r="582" spans="1:10" x14ac:dyDescent="0.25">
      <c r="A582" t="s">
        <v>2</v>
      </c>
      <c r="B582" t="s">
        <v>1197</v>
      </c>
      <c r="C582" t="s">
        <v>2</v>
      </c>
      <c r="D582" t="s">
        <v>11</v>
      </c>
      <c r="E582" t="s">
        <v>2</v>
      </c>
      <c r="F582" s="1" t="str">
        <f>HYPERLINK(RUB_Found[[#This Row],[Homepage]])</f>
        <v/>
      </c>
      <c r="G582" t="s">
        <v>684</v>
      </c>
      <c r="H582" s="1" t="str">
        <f>HYPERLINK(RUB_Found[[#This Row],[Gefunden in]])</f>
        <v>https://www.sfb874.ruhr-uni-bochum.de/en/staff/</v>
      </c>
      <c r="I582" s="3">
        <f>IF(COUNTIF(RUB_Truth[Name],RUB_Found[[#This Row],[Name]])=0,0,1)</f>
        <v>0</v>
      </c>
      <c r="J582" s="3">
        <v>1</v>
      </c>
    </row>
    <row r="583" spans="1:10" x14ac:dyDescent="0.25">
      <c r="A583" t="s">
        <v>36</v>
      </c>
      <c r="B583" t="s">
        <v>1198</v>
      </c>
      <c r="C583" t="s">
        <v>1199</v>
      </c>
      <c r="D583" t="s">
        <v>11</v>
      </c>
      <c r="E583" t="s">
        <v>8213</v>
      </c>
      <c r="F583" s="1" t="str">
        <f>HYPERLINK(RUB_Found[[#This Row],[Homepage]])</f>
        <v>https://www.ruhr-uni-bochum.de/biotheory/en/Tielke.htm</v>
      </c>
      <c r="G583" t="s">
        <v>1200</v>
      </c>
      <c r="H583" s="1" t="str">
        <f>HYPERLINK(RUB_Found[[#This Row],[Gefunden in]])</f>
        <v>https://www.ruhr-uni-bochum.de/biotheory/en/staff.html</v>
      </c>
      <c r="I583" s="3">
        <f>IF(COUNTIF(RUB_Truth[Name],RUB_Found[[#This Row],[Name]])=0,0,1)</f>
        <v>0</v>
      </c>
      <c r="J583" s="3">
        <v>1</v>
      </c>
    </row>
    <row r="584" spans="1:10" x14ac:dyDescent="0.25">
      <c r="A584" t="s">
        <v>2</v>
      </c>
      <c r="B584" t="s">
        <v>1201</v>
      </c>
      <c r="C584" t="s">
        <v>2</v>
      </c>
      <c r="D584" t="s">
        <v>11</v>
      </c>
      <c r="E584" t="s">
        <v>2</v>
      </c>
      <c r="F584" s="1" t="str">
        <f>HYPERLINK(RUB_Found[[#This Row],[Homepage]])</f>
        <v/>
      </c>
      <c r="G584" t="s">
        <v>879</v>
      </c>
      <c r="H584" s="1" t="str">
        <f>HYPERLINK(RUB_Found[[#This Row],[Gefunden in]])</f>
        <v>https://sport.ruhr-uni-bochum.de/de/mitarbeitende-sportmanagement-und-sportconsulting</v>
      </c>
      <c r="I584" s="3">
        <f>IF(COUNTIF(RUB_Truth[Name],RUB_Found[[#This Row],[Name]])=0,0,1)</f>
        <v>0</v>
      </c>
      <c r="J584" s="3">
        <v>1</v>
      </c>
    </row>
    <row r="585" spans="1:10" x14ac:dyDescent="0.25">
      <c r="A585" t="s">
        <v>103</v>
      </c>
      <c r="B585" t="s">
        <v>1202</v>
      </c>
      <c r="C585" t="s">
        <v>2</v>
      </c>
      <c r="D585" t="s">
        <v>11</v>
      </c>
      <c r="E585" t="s">
        <v>8214</v>
      </c>
      <c r="F585" s="1" t="str">
        <f>HYPERLINK(RUB_Found[[#This Row],[Homepage]])</f>
        <v>http://www.ruhr-uni-bochum.de/gna/abelmann.html</v>
      </c>
      <c r="G585" t="s">
        <v>476</v>
      </c>
      <c r="H585" s="1" t="str">
        <f>HYPERLINK(RUB_Found[[#This Row],[Gefunden in]])</f>
        <v>https://www.ruhr-uni-bochum.de/gna/mitarbeiter.html</v>
      </c>
      <c r="I585" s="3">
        <f>IF(COUNTIF(RUB_Truth[Name],RUB_Found[[#This Row],[Name]])=0,0,1)</f>
        <v>0</v>
      </c>
      <c r="J585" s="3">
        <v>1</v>
      </c>
    </row>
    <row r="586" spans="1:10" x14ac:dyDescent="0.25">
      <c r="A586" t="s">
        <v>294</v>
      </c>
      <c r="B586" t="s">
        <v>1203</v>
      </c>
      <c r="C586" t="s">
        <v>1204</v>
      </c>
      <c r="D586" t="s">
        <v>3</v>
      </c>
      <c r="E586" t="s">
        <v>1205</v>
      </c>
      <c r="F586" s="1" t="str">
        <f>HYPERLINK(RUB_Found[[#This Row],[Homepage]])</f>
        <v>https://eap.geographie.rub.de/mitarbeiter/anna_bartels_00169.html.de</v>
      </c>
      <c r="G586" t="s">
        <v>5</v>
      </c>
      <c r="H586" s="1" t="str">
        <f>HYPERLINK(RUB_Found[[#This Row],[Gefunden in]])</f>
        <v>https://eap.geographie.rub.de/mitarbeiter/index.html.de</v>
      </c>
      <c r="I586" s="3">
        <f>IF(COUNTIF(RUB_Truth[Name],RUB_Found[[#This Row],[Name]])=0,0,1)</f>
        <v>0</v>
      </c>
      <c r="J586" s="3">
        <v>1</v>
      </c>
    </row>
    <row r="587" spans="1:10" x14ac:dyDescent="0.25">
      <c r="A587" t="s">
        <v>0</v>
      </c>
      <c r="B587" t="s">
        <v>1206</v>
      </c>
      <c r="C587" t="s">
        <v>2</v>
      </c>
      <c r="D587" t="s">
        <v>11</v>
      </c>
      <c r="E587" t="s">
        <v>8215</v>
      </c>
      <c r="F587" s="1" t="str">
        <f>HYPERLINK(RUB_Found[[#This Row],[Homepage]])</f>
        <v>https://www.ruhr-uni-bochum.de/archaelogie/institut/personal/dozenten/bertelli.html.de</v>
      </c>
      <c r="G587" t="s">
        <v>831</v>
      </c>
      <c r="H587" s="1" t="str">
        <f>HYPERLINK(RUB_Found[[#This Row],[Gefunden in]])</f>
        <v>https://www.ruhr-uni-bochum.de/archaeologie/institut/personal/index.html.de</v>
      </c>
      <c r="I587" s="3">
        <f>IF(COUNTIF(RUB_Truth[Name],RUB_Found[[#This Row],[Name]])=0,0,1)</f>
        <v>1</v>
      </c>
      <c r="J587" s="3">
        <v>1</v>
      </c>
    </row>
    <row r="588" spans="1:10" x14ac:dyDescent="0.25">
      <c r="A588" t="s">
        <v>2</v>
      </c>
      <c r="B588" t="s">
        <v>1207</v>
      </c>
      <c r="C588" t="s">
        <v>2</v>
      </c>
      <c r="D588" t="s">
        <v>11</v>
      </c>
      <c r="E588" t="s">
        <v>8216</v>
      </c>
      <c r="F588" s="1" t="str">
        <f>HYPERLINK(RUB_Found[[#This Row],[Homepage]])</f>
        <v>http://www.ruhr-uni-bochum.de/american-studies/team/anna_bongers.html.en</v>
      </c>
      <c r="G588" t="s">
        <v>1208</v>
      </c>
      <c r="H588" s="1" t="str">
        <f>HYPERLINK(RUB_Found[[#This Row],[Gefunden in]])</f>
        <v>https://www.ruhr-uni-bochum.de/american-studies/team/index.html.en</v>
      </c>
      <c r="I588" s="3">
        <f>IF(COUNTIF(RUB_Truth[Name],RUB_Found[[#This Row],[Name]])=0,0,1)</f>
        <v>1</v>
      </c>
      <c r="J588" s="3">
        <v>1</v>
      </c>
    </row>
    <row r="589" spans="1:10" x14ac:dyDescent="0.25">
      <c r="A589" t="s">
        <v>2</v>
      </c>
      <c r="B589" t="s">
        <v>1209</v>
      </c>
      <c r="C589" t="s">
        <v>2</v>
      </c>
      <c r="D589" t="s">
        <v>3</v>
      </c>
      <c r="E589" t="s">
        <v>2</v>
      </c>
      <c r="F589" s="1" t="str">
        <f>HYPERLINK(RUB_Found[[#This Row],[Homepage]])</f>
        <v/>
      </c>
      <c r="G589" t="s">
        <v>24</v>
      </c>
      <c r="H589" s="1" t="str">
        <f>HYPERLINK(RUB_Found[[#This Row],[Gefunden in]])</f>
        <v>https://www.apf.ruhr-uni-bochum.de/en/teaching/completed-theses/</v>
      </c>
      <c r="I589" s="3">
        <f>IF(COUNTIF(RUB_Truth[Name],RUB_Found[[#This Row],[Name]])=0,0,1)</f>
        <v>0</v>
      </c>
      <c r="J589" s="3">
        <v>1</v>
      </c>
    </row>
    <row r="590" spans="1:10" x14ac:dyDescent="0.25">
      <c r="A590" t="s">
        <v>2</v>
      </c>
      <c r="B590" t="s">
        <v>1210</v>
      </c>
      <c r="C590" t="s">
        <v>1211</v>
      </c>
      <c r="D590" t="s">
        <v>11</v>
      </c>
      <c r="E590" t="s">
        <v>8217</v>
      </c>
      <c r="F590" s="1" t="str">
        <f>HYPERLINK(RUB_Found[[#This Row],[Homepage]])</f>
        <v>mailto:anna.breidenbach@rub.de</v>
      </c>
      <c r="G590" t="s">
        <v>1212</v>
      </c>
      <c r="H590" s="1" t="str">
        <f>HYPERLINK(RUB_Found[[#This Row],[Gefunden in]])</f>
        <v>http://www.eug.ruhr-uni-bochum.de/mitarbeiter/index.html.de</v>
      </c>
      <c r="I590" s="3">
        <f>IF(COUNTIF(RUB_Truth[Name],RUB_Found[[#This Row],[Name]])=0,0,1)</f>
        <v>1</v>
      </c>
      <c r="J590" s="3">
        <v>1</v>
      </c>
    </row>
    <row r="591" spans="1:10" x14ac:dyDescent="0.25">
      <c r="A591" t="s">
        <v>80</v>
      </c>
      <c r="B591" t="s">
        <v>1213</v>
      </c>
      <c r="C591" t="s">
        <v>2</v>
      </c>
      <c r="D591" t="s">
        <v>11</v>
      </c>
      <c r="E591" t="s">
        <v>2</v>
      </c>
      <c r="F591" s="1" t="str">
        <f>HYPERLINK(RUB_Found[[#This Row],[Homepage]])</f>
        <v/>
      </c>
      <c r="G591" t="s">
        <v>847</v>
      </c>
      <c r="H591" s="1" t="str">
        <f>HYPERLINK(RUB_Found[[#This Row],[Gefunden in]])</f>
        <v>https://ep4.physik.ruhr-uni-bochum.de/members/</v>
      </c>
      <c r="I591" s="3">
        <f>IF(COUNTIF(RUB_Truth[Name],RUB_Found[[#This Row],[Name]])=0,0,1)</f>
        <v>1</v>
      </c>
      <c r="J591" s="3">
        <v>1</v>
      </c>
    </row>
    <row r="592" spans="1:10" x14ac:dyDescent="0.25">
      <c r="A592" t="s">
        <v>2</v>
      </c>
      <c r="B592" t="s">
        <v>1214</v>
      </c>
      <c r="C592" t="s">
        <v>1215</v>
      </c>
      <c r="D592" t="s">
        <v>11</v>
      </c>
      <c r="E592" t="s">
        <v>2</v>
      </c>
      <c r="F592" s="1" t="str">
        <f>HYPERLINK(RUB_Found[[#This Row],[Homepage]])</f>
        <v/>
      </c>
      <c r="G592" t="s">
        <v>1146</v>
      </c>
      <c r="H592" s="1" t="str">
        <f>HYPERLINK(RUB_Found[[#This Row],[Gefunden in]])</f>
        <v>https://www.isgr.ruhr-uni-bochum.de/isgr/team-isgr/index.html.de</v>
      </c>
      <c r="I592" s="3">
        <f>IF(COUNTIF(RUB_Truth[Name],RUB_Found[[#This Row],[Name]])=0,0,1)</f>
        <v>0</v>
      </c>
      <c r="J592" s="3">
        <v>1</v>
      </c>
    </row>
    <row r="593" spans="1:11" x14ac:dyDescent="0.25">
      <c r="A593" t="s">
        <v>0</v>
      </c>
      <c r="B593" t="s">
        <v>1216</v>
      </c>
      <c r="C593" t="s">
        <v>2</v>
      </c>
      <c r="D593" t="s">
        <v>3</v>
      </c>
      <c r="E593" t="s">
        <v>2</v>
      </c>
      <c r="F593" s="1" t="str">
        <f>HYPERLINK(RUB_Found[[#This Row],[Homepage]])</f>
        <v/>
      </c>
      <c r="G593" t="s">
        <v>22</v>
      </c>
      <c r="H593" s="1" t="str">
        <f>HYPERLINK(RUB_Found[[#This Row],[Gefunden in]])</f>
        <v>https://www.ruhr-uni-bochum.de/physiolchem/system/alumni.html.en</v>
      </c>
      <c r="I593" s="3">
        <f>IF(COUNTIF(RUB_Truth[Name],RUB_Found[[#This Row],[Name]])=0,0,1)</f>
        <v>0</v>
      </c>
      <c r="J593" s="3">
        <v>1</v>
      </c>
    </row>
    <row r="594" spans="1:11" x14ac:dyDescent="0.25">
      <c r="A594" t="s">
        <v>0</v>
      </c>
      <c r="B594" t="s">
        <v>1217</v>
      </c>
      <c r="C594" t="s">
        <v>1218</v>
      </c>
      <c r="D594" t="s">
        <v>11</v>
      </c>
      <c r="E594" t="s">
        <v>8218</v>
      </c>
      <c r="F594" s="1" t="str">
        <f>HYPERLINK(RUB_Found[[#This Row],[Homepage]])</f>
        <v>http://mailto:anna.lienkamp@rub.de</v>
      </c>
      <c r="G594" t="s">
        <v>498</v>
      </c>
      <c r="H594" s="1" t="str">
        <f>HYPERLINK(RUB_Found[[#This Row],[Gefunden in]])</f>
        <v>https://www.mbt.ruhr-uni-bochum.de/mbt/mitarbeiter/index.html.en</v>
      </c>
      <c r="I594" s="3">
        <f>IF(COUNTIF(RUB_Truth[Name],RUB_Found[[#This Row],[Name]])=0,0,1)</f>
        <v>0</v>
      </c>
      <c r="J594" s="3">
        <v>1</v>
      </c>
    </row>
    <row r="595" spans="1:11" x14ac:dyDescent="0.25">
      <c r="A595" t="s">
        <v>0</v>
      </c>
      <c r="B595" t="s">
        <v>1219</v>
      </c>
      <c r="C595" t="s">
        <v>1220</v>
      </c>
      <c r="D595" t="s">
        <v>11</v>
      </c>
      <c r="E595" t="s">
        <v>1221</v>
      </c>
      <c r="F595" s="1" t="str">
        <f>HYPERLINK(RUB_Found[[#This Row],[Homepage]])</f>
        <v>https://www.mbt.ruhr-uni-bochum.de/mbt/mitarbeiter/ngo.html.en</v>
      </c>
      <c r="G595" t="s">
        <v>498</v>
      </c>
      <c r="H595" s="1" t="str">
        <f>HYPERLINK(RUB_Found[[#This Row],[Gefunden in]])</f>
        <v>https://www.mbt.ruhr-uni-bochum.de/mbt/mitarbeiter/index.html.en</v>
      </c>
      <c r="I595" s="3">
        <f>IF(COUNTIF(RUB_Truth[Name],RUB_Found[[#This Row],[Name]])=0,0,1)</f>
        <v>0</v>
      </c>
      <c r="J595" s="3">
        <v>1</v>
      </c>
    </row>
    <row r="596" spans="1:11" x14ac:dyDescent="0.25">
      <c r="A596" t="s">
        <v>2</v>
      </c>
      <c r="B596" t="s">
        <v>1222</v>
      </c>
      <c r="C596" t="s">
        <v>2</v>
      </c>
      <c r="D596" t="s">
        <v>11</v>
      </c>
      <c r="E596" t="s">
        <v>1223</v>
      </c>
      <c r="F596" s="1" t="str">
        <f>HYPERLINK(RUB_Found[[#This Row],[Homepage]])</f>
        <v>https://www.rubigm.ruhr-uni-bochum.de/rubigm/profil/team/anna.html.en</v>
      </c>
      <c r="G596" t="s">
        <v>747</v>
      </c>
      <c r="H596" s="1" t="str">
        <f>HYPERLINK(RUB_Found[[#This Row],[Gefunden in]])</f>
        <v>https://www.rubigm.ruhr-uni-bochum.de/rubigm/profil/team/index.html.en</v>
      </c>
      <c r="I596" s="3">
        <f>IF(COUNTIF(RUB_Truth[Name],RUB_Found[[#This Row],[Name]])=0,0,1)</f>
        <v>0</v>
      </c>
      <c r="J596" s="3">
        <v>0</v>
      </c>
      <c r="K596" t="s">
        <v>8392</v>
      </c>
    </row>
    <row r="597" spans="1:11" x14ac:dyDescent="0.25">
      <c r="A597" t="s">
        <v>2</v>
      </c>
      <c r="B597" t="s">
        <v>1224</v>
      </c>
      <c r="C597" t="s">
        <v>2</v>
      </c>
      <c r="D597" t="s">
        <v>3</v>
      </c>
      <c r="E597" t="s">
        <v>2</v>
      </c>
      <c r="F597" s="1" t="str">
        <f>HYPERLINK(RUB_Found[[#This Row],[Homepage]])</f>
        <v/>
      </c>
      <c r="G597" t="s">
        <v>24</v>
      </c>
      <c r="H597" s="1" t="str">
        <f>HYPERLINK(RUB_Found[[#This Row],[Gefunden in]])</f>
        <v>https://www.apf.ruhr-uni-bochum.de/en/teaching/completed-theses/</v>
      </c>
      <c r="I597" s="3">
        <f>IF(COUNTIF(RUB_Truth[Name],RUB_Found[[#This Row],[Name]])=0,0,1)</f>
        <v>0</v>
      </c>
      <c r="J597" s="3">
        <v>1</v>
      </c>
    </row>
    <row r="598" spans="1:11" x14ac:dyDescent="0.25">
      <c r="A598" t="s">
        <v>2</v>
      </c>
      <c r="B598" t="s">
        <v>1225</v>
      </c>
      <c r="C598" t="s">
        <v>2</v>
      </c>
      <c r="D598" t="s">
        <v>11</v>
      </c>
      <c r="E598" t="s">
        <v>8219</v>
      </c>
      <c r="F598" s="1" t="str">
        <f>HYPERLINK(RUB_Found[[#This Row],[Homepage]])</f>
        <v>https://www.ruhr-uni-bochum.de/ecoevo/staff.html#aeck</v>
      </c>
      <c r="G598" t="s">
        <v>178</v>
      </c>
      <c r="H598" s="1" t="str">
        <f>HYPERLINK(RUB_Found[[#This Row],[Gefunden in]])</f>
        <v>https://www.ruhr-uni-bochum.de/ecoevo/staff.html</v>
      </c>
      <c r="I598" s="3">
        <f>IF(COUNTIF(RUB_Truth[Name],RUB_Found[[#This Row],[Name]])=0,0,1)</f>
        <v>0</v>
      </c>
      <c r="J598" s="3">
        <v>1</v>
      </c>
    </row>
    <row r="599" spans="1:11" x14ac:dyDescent="0.25">
      <c r="A599" t="s">
        <v>2</v>
      </c>
      <c r="B599" t="s">
        <v>1226</v>
      </c>
      <c r="C599" t="s">
        <v>2</v>
      </c>
      <c r="D599" t="s">
        <v>11</v>
      </c>
      <c r="E599" t="s">
        <v>2</v>
      </c>
      <c r="F599" s="1" t="str">
        <f>HYPERLINK(RUB_Found[[#This Row],[Homepage]])</f>
        <v/>
      </c>
      <c r="G599" t="s">
        <v>1227</v>
      </c>
      <c r="H599" s="1" t="str">
        <f>HYPERLINK(RUB_Found[[#This Row],[Gefunden in]])</f>
        <v>https://linguistics.rub.de/litkey/Allgemeines/Mitarbeiter.html</v>
      </c>
      <c r="I599" s="3">
        <f>IF(COUNTIF(RUB_Truth[Name],RUB_Found[[#This Row],[Name]])=0,0,1)</f>
        <v>0</v>
      </c>
      <c r="J599" s="3">
        <v>1</v>
      </c>
    </row>
    <row r="600" spans="1:11" x14ac:dyDescent="0.25">
      <c r="A600" t="s">
        <v>2</v>
      </c>
      <c r="B600" t="s">
        <v>1228</v>
      </c>
      <c r="C600" t="s">
        <v>2</v>
      </c>
      <c r="D600" t="s">
        <v>11</v>
      </c>
      <c r="E600" t="s">
        <v>2</v>
      </c>
      <c r="F600" s="1" t="str">
        <f>HYPERLINK(RUB_Found[[#This Row],[Homepage]])</f>
        <v/>
      </c>
      <c r="G600" t="s">
        <v>809</v>
      </c>
      <c r="H600" s="1" t="str">
        <f>HYPERLINK(RUB_Found[[#This Row],[Gefunden in]])</f>
        <v>https://kgi.ruhr-uni-bochum.de/category/personen/page/2/</v>
      </c>
      <c r="I600" s="3">
        <f>IF(COUNTIF(RUB_Truth[Name],RUB_Found[[#This Row],[Name]])=0,0,1)</f>
        <v>1</v>
      </c>
      <c r="J600" s="3">
        <v>1</v>
      </c>
    </row>
    <row r="601" spans="1:11" x14ac:dyDescent="0.25">
      <c r="A601" t="s">
        <v>2</v>
      </c>
      <c r="B601" t="s">
        <v>1229</v>
      </c>
      <c r="C601" t="s">
        <v>1230</v>
      </c>
      <c r="D601" t="s">
        <v>11</v>
      </c>
      <c r="E601" t="s">
        <v>2</v>
      </c>
      <c r="F601" s="1" t="str">
        <f>HYPERLINK(RUB_Found[[#This Row],[Homepage]])</f>
        <v/>
      </c>
      <c r="G601" t="s">
        <v>136</v>
      </c>
      <c r="H601" s="1" t="str">
        <f>HYPERLINK(RUB_Found[[#This Row],[Gefunden in]])</f>
        <v>http://www.prodi.rub.de/biospektroskopie/mitarbeiter/</v>
      </c>
      <c r="I601" s="3">
        <f>IF(COUNTIF(RUB_Truth[Name],RUB_Found[[#This Row],[Name]])=0,0,1)</f>
        <v>0</v>
      </c>
      <c r="J601" s="3">
        <v>1</v>
      </c>
    </row>
    <row r="602" spans="1:11" x14ac:dyDescent="0.25">
      <c r="A602" t="s">
        <v>36</v>
      </c>
      <c r="B602" t="s">
        <v>1231</v>
      </c>
      <c r="C602" t="s">
        <v>1232</v>
      </c>
      <c r="D602" t="s">
        <v>11</v>
      </c>
      <c r="E602" t="s">
        <v>1233</v>
      </c>
      <c r="F602" s="1" t="str">
        <f>HYPERLINK(RUB_Found[[#This Row],[Homepage]])</f>
        <v>https://dev.imp10.ruhr-uni-bochum.de/epsy/personen/exner.html.de</v>
      </c>
      <c r="G602" t="s">
        <v>672</v>
      </c>
      <c r="H602" s="1" t="str">
        <f>HYPERLINK(RUB_Found[[#This Row],[Gefunden in]])</f>
        <v>https://www.epsy.psy.ruhr-uni-bochum.de/epsy/personen/index.html.de</v>
      </c>
      <c r="I602" s="3">
        <f>IF(COUNTIF(RUB_Truth[Name],RUB_Found[[#This Row],[Name]])=0,0,1)</f>
        <v>0</v>
      </c>
      <c r="J602" s="3">
        <v>1</v>
      </c>
    </row>
    <row r="603" spans="1:11" x14ac:dyDescent="0.25">
      <c r="A603" t="s">
        <v>0</v>
      </c>
      <c r="B603" t="s">
        <v>1234</v>
      </c>
      <c r="C603" t="s">
        <v>1235</v>
      </c>
      <c r="D603" t="s">
        <v>11</v>
      </c>
      <c r="E603" t="s">
        <v>1236</v>
      </c>
      <c r="F603" s="1" t="str">
        <f>HYPERLINK(RUB_Found[[#This Row],[Homepage]])</f>
        <v>https://www.micon.ruhr-uni-bochum.de/micon/members/graduates/frank.html.en</v>
      </c>
      <c r="G603" t="s">
        <v>33</v>
      </c>
      <c r="H603" s="1" t="str">
        <f>HYPERLINK(RUB_Found[[#This Row],[Gefunden in]])</f>
        <v>https://www.micon.ruhr-uni-bochum.de/micon/members/graduates/index.html.en</v>
      </c>
      <c r="I603" s="3">
        <f>IF(COUNTIF(RUB_Truth[Name],RUB_Found[[#This Row],[Name]])=0,0,1)</f>
        <v>0</v>
      </c>
      <c r="J603" s="3">
        <v>1</v>
      </c>
    </row>
    <row r="604" spans="1:11" x14ac:dyDescent="0.25">
      <c r="A604" t="s">
        <v>152</v>
      </c>
      <c r="B604" t="s">
        <v>1237</v>
      </c>
      <c r="C604" t="s">
        <v>2</v>
      </c>
      <c r="D604" t="s">
        <v>11</v>
      </c>
      <c r="E604" t="s">
        <v>1238</v>
      </c>
      <c r="F604" s="1" t="str">
        <f>HYPERLINK(RUB_Found[[#This Row],[Homepage]])</f>
        <v>https://smd.rub.de/team/anna-gabriel-m-sc/</v>
      </c>
      <c r="G604" t="s">
        <v>242</v>
      </c>
      <c r="H604" s="1" t="str">
        <f>HYPERLINK(RUB_Found[[#This Row],[Gefunden in]])</f>
        <v>https://smd.rub.de/team/</v>
      </c>
      <c r="I604" s="3">
        <f>IF(COUNTIF(RUB_Truth[Name],RUB_Found[[#This Row],[Name]])=0,0,1)</f>
        <v>0</v>
      </c>
      <c r="J604" s="3">
        <v>1</v>
      </c>
    </row>
    <row r="605" spans="1:11" x14ac:dyDescent="0.25">
      <c r="A605" t="s">
        <v>152</v>
      </c>
      <c r="B605" t="s">
        <v>1239</v>
      </c>
      <c r="C605" t="s">
        <v>2</v>
      </c>
      <c r="D605" t="s">
        <v>11</v>
      </c>
      <c r="E605" t="s">
        <v>1240</v>
      </c>
      <c r="F605" s="1" t="str">
        <f>HYPERLINK(RUB_Found[[#This Row],[Homepage]])</f>
        <v>https://informatik.rub.de/seceng/personen/guinet/</v>
      </c>
      <c r="G605" t="s">
        <v>14</v>
      </c>
      <c r="H605" s="1" t="str">
        <f>HYPERLINK(RUB_Found[[#This Row],[Gefunden in]])</f>
        <v>https://informatik.rub.de/en/security-engineering/staff/</v>
      </c>
      <c r="I605" s="3">
        <f>IF(COUNTIF(RUB_Truth[Name],RUB_Found[[#This Row],[Name]])=0,0,1)</f>
        <v>0</v>
      </c>
      <c r="J605" s="3">
        <v>1</v>
      </c>
    </row>
    <row r="606" spans="1:11" x14ac:dyDescent="0.25">
      <c r="A606" t="s">
        <v>294</v>
      </c>
      <c r="B606" t="s">
        <v>1241</v>
      </c>
      <c r="C606" t="s">
        <v>1242</v>
      </c>
      <c r="D606" t="s">
        <v>11</v>
      </c>
      <c r="E606" t="s">
        <v>2</v>
      </c>
      <c r="F606" s="1" t="str">
        <f>HYPERLINK(RUB_Found[[#This Row],[Homepage]])</f>
        <v/>
      </c>
      <c r="G606" t="s">
        <v>183</v>
      </c>
      <c r="H606" s="1" t="str">
        <f>HYPERLINK(RUB_Found[[#This Row],[Gefunden in]])</f>
        <v>https://cfr-psy.ruhr-uni-bochum.de/en/mitarbeitende/</v>
      </c>
      <c r="I606" s="3">
        <f>IF(COUNTIF(RUB_Truth[Name],RUB_Found[[#This Row],[Name]])=0,0,1)</f>
        <v>0</v>
      </c>
      <c r="J606" s="3">
        <v>1</v>
      </c>
    </row>
    <row r="607" spans="1:11" x14ac:dyDescent="0.25">
      <c r="A607" t="s">
        <v>36</v>
      </c>
      <c r="B607" t="s">
        <v>1243</v>
      </c>
      <c r="C607" t="s">
        <v>1244</v>
      </c>
      <c r="D607" t="s">
        <v>3</v>
      </c>
      <c r="E607" t="s">
        <v>1245</v>
      </c>
      <c r="F607" s="1" t="str">
        <f>HYPERLINK(RUB_Found[[#This Row],[Homepage]])</f>
        <v>https://eap.geographie.rub.de/mitarbeiter/anna_hellings_00176.html.de</v>
      </c>
      <c r="G607" t="s">
        <v>5</v>
      </c>
      <c r="H607" s="1" t="str">
        <f>HYPERLINK(RUB_Found[[#This Row],[Gefunden in]])</f>
        <v>https://eap.geographie.rub.de/mitarbeiter/index.html.de</v>
      </c>
      <c r="I607" s="3">
        <f>IF(COUNTIF(RUB_Truth[Name],RUB_Found[[#This Row],[Name]])=0,0,1)</f>
        <v>0</v>
      </c>
      <c r="J607" s="3">
        <v>1</v>
      </c>
    </row>
    <row r="608" spans="1:11" x14ac:dyDescent="0.25">
      <c r="A608" t="s">
        <v>2</v>
      </c>
      <c r="B608" t="s">
        <v>1246</v>
      </c>
      <c r="C608" t="s">
        <v>1247</v>
      </c>
      <c r="D608" t="s">
        <v>11</v>
      </c>
      <c r="E608" t="s">
        <v>8220</v>
      </c>
      <c r="F608" s="1" t="str">
        <f>HYPERLINK(RUB_Found[[#This Row],[Homepage]])</f>
        <v>mailto:anna.hollstegge@rub.de</v>
      </c>
      <c r="G608" t="s">
        <v>1248</v>
      </c>
      <c r="H608" s="1" t="str">
        <f>HYPERLINK(RUB_Found[[#This Row],[Gefunden in]])</f>
        <v>https://dev.sowi.ruhr-uni-bochum.de/regionalpolitik/lehrstuhl/team/uebersicht.html.de</v>
      </c>
      <c r="I608" s="3">
        <f>IF(COUNTIF(RUB_Truth[Name],RUB_Found[[#This Row],[Name]])=0,0,1)</f>
        <v>0</v>
      </c>
      <c r="J608" s="3">
        <v>1</v>
      </c>
    </row>
    <row r="609" spans="1:10" x14ac:dyDescent="0.25">
      <c r="A609" t="s">
        <v>2</v>
      </c>
      <c r="B609" t="s">
        <v>1249</v>
      </c>
      <c r="C609" t="s">
        <v>2</v>
      </c>
      <c r="D609" t="s">
        <v>3</v>
      </c>
      <c r="E609" t="s">
        <v>2</v>
      </c>
      <c r="F609" s="1" t="str">
        <f>HYPERLINK(RUB_Found[[#This Row],[Homepage]])</f>
        <v/>
      </c>
      <c r="G609" t="s">
        <v>24</v>
      </c>
      <c r="H609" s="1" t="str">
        <f>HYPERLINK(RUB_Found[[#This Row],[Gefunden in]])</f>
        <v>https://www.apf.ruhr-uni-bochum.de/en/teaching/completed-theses/</v>
      </c>
      <c r="I609" s="3">
        <f>IF(COUNTIF(RUB_Truth[Name],RUB_Found[[#This Row],[Name]])=0,0,1)</f>
        <v>0</v>
      </c>
      <c r="J609" s="3">
        <v>1</v>
      </c>
    </row>
    <row r="610" spans="1:10" x14ac:dyDescent="0.25">
      <c r="A610" t="s">
        <v>2</v>
      </c>
      <c r="B610" t="s">
        <v>1250</v>
      </c>
      <c r="C610" t="s">
        <v>2</v>
      </c>
      <c r="D610" t="s">
        <v>11</v>
      </c>
      <c r="E610" t="s">
        <v>8221</v>
      </c>
      <c r="F610" s="1" t="str">
        <f>HYPERLINK(RUB_Found[[#This Row],[Homepage]])</f>
        <v>mailto:anna.holewa@rub.de</v>
      </c>
      <c r="G610" t="s">
        <v>1248</v>
      </c>
      <c r="H610" s="1" t="str">
        <f>HYPERLINK(RUB_Found[[#This Row],[Gefunden in]])</f>
        <v>https://dev.sowi.ruhr-uni-bochum.de/regionalpolitik/lehrstuhl/team/uebersicht.html.de</v>
      </c>
      <c r="I610" s="3">
        <f>IF(COUNTIF(RUB_Truth[Name],RUB_Found[[#This Row],[Name]])=0,0,1)</f>
        <v>0</v>
      </c>
      <c r="J610" s="3">
        <v>1</v>
      </c>
    </row>
    <row r="611" spans="1:10" x14ac:dyDescent="0.25">
      <c r="A611" t="s">
        <v>2</v>
      </c>
      <c r="B611" t="s">
        <v>1251</v>
      </c>
      <c r="C611" t="s">
        <v>2</v>
      </c>
      <c r="D611" t="s">
        <v>11</v>
      </c>
      <c r="E611" t="s">
        <v>2</v>
      </c>
      <c r="F611" s="1" t="str">
        <f>HYPERLINK(RUB_Found[[#This Row],[Homepage]])</f>
        <v/>
      </c>
      <c r="G611" t="s">
        <v>1038</v>
      </c>
      <c r="H611" s="1" t="str">
        <f>HYPERLINK(RUB_Found[[#This Row],[Gefunden in]])</f>
        <v>https://www.sowi2.ruhr-uni-bochum.de/pw2/team/uebersicht.html.de</v>
      </c>
      <c r="I611" s="3">
        <f>IF(COUNTIF(RUB_Truth[Name],RUB_Found[[#This Row],[Name]])=0,0,1)</f>
        <v>0</v>
      </c>
      <c r="J611" s="3">
        <v>1</v>
      </c>
    </row>
    <row r="612" spans="1:10" x14ac:dyDescent="0.25">
      <c r="A612" t="s">
        <v>0</v>
      </c>
      <c r="B612" t="s">
        <v>1252</v>
      </c>
      <c r="C612" t="s">
        <v>2</v>
      </c>
      <c r="D612" t="s">
        <v>11</v>
      </c>
      <c r="E612" t="s">
        <v>2</v>
      </c>
      <c r="F612" s="1" t="str">
        <f>HYPERLINK(RUB_Found[[#This Row],[Homepage]])</f>
        <v/>
      </c>
      <c r="G612" t="s">
        <v>60</v>
      </c>
      <c r="H612" s="1" t="str">
        <f>HYPERLINK(RUB_Found[[#This Row],[Gefunden in]])</f>
        <v>https://www.theochem.rub.de/de/allcategories-de-de/mitarbeiter/ehemalige</v>
      </c>
      <c r="I612" s="3">
        <f>IF(COUNTIF(RUB_Truth[Name],RUB_Found[[#This Row],[Name]])=0,0,1)</f>
        <v>0</v>
      </c>
      <c r="J612" s="3">
        <v>1</v>
      </c>
    </row>
    <row r="613" spans="1:10" x14ac:dyDescent="0.25">
      <c r="A613" t="s">
        <v>0</v>
      </c>
      <c r="B613" t="s">
        <v>1253</v>
      </c>
      <c r="C613" t="s">
        <v>2</v>
      </c>
      <c r="D613" t="s">
        <v>11</v>
      </c>
      <c r="E613" t="s">
        <v>2</v>
      </c>
      <c r="F613" s="1" t="str">
        <f>HYPERLINK(RUB_Found[[#This Row],[Homepage]])</f>
        <v/>
      </c>
      <c r="G613" t="s">
        <v>1254</v>
      </c>
      <c r="H613" s="1" t="str">
        <f>HYPERLINK(RUB_Found[[#This Row],[Gefunden in]])</f>
        <v>https://www.pse.rub.de/mitglieder/</v>
      </c>
      <c r="I613" s="3">
        <f>IF(COUNTIF(RUB_Truth[Name],RUB_Found[[#This Row],[Name]])=0,0,1)</f>
        <v>0</v>
      </c>
      <c r="J613" s="3">
        <v>1</v>
      </c>
    </row>
    <row r="614" spans="1:10" x14ac:dyDescent="0.25">
      <c r="A614" t="s">
        <v>2</v>
      </c>
      <c r="B614" t="s">
        <v>1255</v>
      </c>
      <c r="C614" t="s">
        <v>2</v>
      </c>
      <c r="D614" t="s">
        <v>11</v>
      </c>
      <c r="E614" t="s">
        <v>2</v>
      </c>
      <c r="F614" s="1" t="str">
        <f>HYPERLINK(RUB_Found[[#This Row],[Homepage]])</f>
        <v/>
      </c>
      <c r="G614" t="s">
        <v>597</v>
      </c>
      <c r="H614" s="1" t="str">
        <f>HYPERLINK(RUB_Found[[#This Row],[Gefunden in]])</f>
        <v>https://www.pml.psy.ruhr-uni-bochum.de/personen/index.html.de</v>
      </c>
      <c r="I614" s="3">
        <f>IF(COUNTIF(RUB_Truth[Name],RUB_Found[[#This Row],[Name]])=0,0,1)</f>
        <v>0</v>
      </c>
      <c r="J614" s="3">
        <v>1</v>
      </c>
    </row>
    <row r="615" spans="1:10" x14ac:dyDescent="0.25">
      <c r="A615" t="s">
        <v>2</v>
      </c>
      <c r="B615" t="s">
        <v>1256</v>
      </c>
      <c r="C615" t="s">
        <v>2</v>
      </c>
      <c r="D615" t="s">
        <v>11</v>
      </c>
      <c r="E615" t="s">
        <v>14</v>
      </c>
      <c r="F615" s="1" t="str">
        <f>HYPERLINK(RUB_Found[[#This Row],[Homepage]])</f>
        <v>https://informatik.rub.de/en/security-engineering/staff/</v>
      </c>
      <c r="G615" t="s">
        <v>14</v>
      </c>
      <c r="H615" s="1" t="str">
        <f>HYPERLINK(RUB_Found[[#This Row],[Gefunden in]])</f>
        <v>https://informatik.rub.de/en/security-engineering/staff/</v>
      </c>
      <c r="I615" s="3">
        <f>IF(COUNTIF(RUB_Truth[Name],RUB_Found[[#This Row],[Name]])=0,0,1)</f>
        <v>0</v>
      </c>
      <c r="J615" s="3">
        <v>1</v>
      </c>
    </row>
    <row r="616" spans="1:10" x14ac:dyDescent="0.25">
      <c r="A616" t="s">
        <v>103</v>
      </c>
      <c r="B616" t="s">
        <v>1257</v>
      </c>
      <c r="C616" t="s">
        <v>2</v>
      </c>
      <c r="D616" t="s">
        <v>11</v>
      </c>
      <c r="E616" t="s">
        <v>1258</v>
      </c>
      <c r="F616" s="1" t="str">
        <f>HYPERLINK(RUB_Found[[#This Row],[Homepage]])</f>
        <v>https://dev3.imp10.ruhr-uni-bochum.de/sdt/team/korn.html.en</v>
      </c>
      <c r="G616" t="s">
        <v>1259</v>
      </c>
      <c r="H616" s="1" t="str">
        <f>HYPERLINK(RUB_Found[[#This Row],[Gefunden in]])</f>
        <v>https://dev3.imp10.ruhr-uni-bochum.de/sdt/team/index.html.en</v>
      </c>
      <c r="I616" s="3">
        <f>IF(COUNTIF(RUB_Truth[Name],RUB_Found[[#This Row],[Name]])=0,0,1)</f>
        <v>1</v>
      </c>
      <c r="J616" s="3">
        <v>1</v>
      </c>
    </row>
    <row r="617" spans="1:10" x14ac:dyDescent="0.25">
      <c r="A617" t="s">
        <v>103</v>
      </c>
      <c r="B617" t="s">
        <v>1260</v>
      </c>
      <c r="C617" t="s">
        <v>2</v>
      </c>
      <c r="D617" t="s">
        <v>11</v>
      </c>
      <c r="E617" t="s">
        <v>8222</v>
      </c>
      <c r="F617" s="1" t="str">
        <f>HYPERLINK(RUB_Found[[#This Row],[Homepage]])</f>
        <v>https://www.komparatistik.ruhr-uni-bochum.de/mitarbeiter/krewerth/index.html.de</v>
      </c>
      <c r="G617" t="s">
        <v>1192</v>
      </c>
      <c r="H617" s="1" t="str">
        <f>HYPERLINK(RUB_Found[[#This Row],[Gefunden in]])</f>
        <v>https://www.komparatistik.ruhr-uni-bochum.de/mitarbeiter/index.html</v>
      </c>
      <c r="I617" s="3">
        <f>IF(COUNTIF(RUB_Truth[Name],RUB_Found[[#This Row],[Name]])=0,0,1)</f>
        <v>0</v>
      </c>
      <c r="J617" s="3">
        <v>1</v>
      </c>
    </row>
    <row r="618" spans="1:10" x14ac:dyDescent="0.25">
      <c r="A618" t="s">
        <v>2</v>
      </c>
      <c r="B618" t="s">
        <v>1261</v>
      </c>
      <c r="C618" t="s">
        <v>2</v>
      </c>
      <c r="D618" t="s">
        <v>11</v>
      </c>
      <c r="E618" t="s">
        <v>2</v>
      </c>
      <c r="F618" s="1" t="str">
        <f>HYPERLINK(RUB_Found[[#This Row],[Homepage]])</f>
        <v/>
      </c>
      <c r="G618" t="s">
        <v>60</v>
      </c>
      <c r="H618" s="1" t="str">
        <f>HYPERLINK(RUB_Found[[#This Row],[Gefunden in]])</f>
        <v>https://www.theochem.rub.de/de/allcategories-de-de/mitarbeiter/ehemalige</v>
      </c>
      <c r="I618" s="3">
        <f>IF(COUNTIF(RUB_Truth[Name],RUB_Found[[#This Row],[Name]])=0,0,1)</f>
        <v>0</v>
      </c>
      <c r="J618" s="3">
        <v>1</v>
      </c>
    </row>
    <row r="619" spans="1:10" x14ac:dyDescent="0.25">
      <c r="A619" t="s">
        <v>2</v>
      </c>
      <c r="B619" t="s">
        <v>1262</v>
      </c>
      <c r="C619" t="s">
        <v>2</v>
      </c>
      <c r="D619" t="s">
        <v>11</v>
      </c>
      <c r="E619" t="s">
        <v>2</v>
      </c>
      <c r="F619" s="1" t="str">
        <f>HYPERLINK(RUB_Found[[#This Row],[Homepage]])</f>
        <v/>
      </c>
      <c r="G619" t="s">
        <v>301</v>
      </c>
      <c r="H619" s="1" t="str">
        <f>HYPERLINK(RUB_Found[[#This Row],[Gefunden in]])</f>
        <v>https://kgi.ruhr-uni-bochum.de/category/personen/page/7/</v>
      </c>
      <c r="I619" s="3">
        <f>IF(COUNTIF(RUB_Truth[Name],RUB_Found[[#This Row],[Name]])=0,0,1)</f>
        <v>0</v>
      </c>
      <c r="J619" s="3">
        <v>1</v>
      </c>
    </row>
    <row r="620" spans="1:10" x14ac:dyDescent="0.25">
      <c r="A620" t="s">
        <v>2</v>
      </c>
      <c r="B620" t="s">
        <v>1263</v>
      </c>
      <c r="C620" t="s">
        <v>2</v>
      </c>
      <c r="D620" t="s">
        <v>3</v>
      </c>
      <c r="E620" t="s">
        <v>2</v>
      </c>
      <c r="F620" s="1" t="str">
        <f>HYPERLINK(RUB_Found[[#This Row],[Homepage]])</f>
        <v/>
      </c>
      <c r="G620" t="s">
        <v>24</v>
      </c>
      <c r="H620" s="1" t="str">
        <f>HYPERLINK(RUB_Found[[#This Row],[Gefunden in]])</f>
        <v>https://www.apf.ruhr-uni-bochum.de/en/teaching/completed-theses/</v>
      </c>
      <c r="I620" s="3">
        <f>IF(COUNTIF(RUB_Truth[Name],RUB_Found[[#This Row],[Name]])=0,0,1)</f>
        <v>0</v>
      </c>
      <c r="J620" s="3">
        <v>1</v>
      </c>
    </row>
    <row r="621" spans="1:10" x14ac:dyDescent="0.25">
      <c r="A621" t="s">
        <v>2</v>
      </c>
      <c r="B621" t="s">
        <v>1264</v>
      </c>
      <c r="C621" t="s">
        <v>1265</v>
      </c>
      <c r="D621" t="s">
        <v>11</v>
      </c>
      <c r="E621" t="s">
        <v>2</v>
      </c>
      <c r="F621" s="1" t="str">
        <f>HYPERLINK(RUB_Found[[#This Row],[Homepage]])</f>
        <v/>
      </c>
      <c r="G621" t="s">
        <v>382</v>
      </c>
      <c r="H621" s="1" t="str">
        <f>HYPERLINK(RUB_Found[[#This Row],[Gefunden in]])</f>
        <v>https://www.oer.ruhr-uni-bochum.de/oer/team/index.html.de</v>
      </c>
      <c r="I621" s="3">
        <f>IF(COUNTIF(RUB_Truth[Name],RUB_Found[[#This Row],[Name]])=0,0,1)</f>
        <v>0</v>
      </c>
      <c r="J621" s="3">
        <v>1</v>
      </c>
    </row>
    <row r="622" spans="1:10" x14ac:dyDescent="0.25">
      <c r="A622" t="s">
        <v>2</v>
      </c>
      <c r="B622" t="s">
        <v>1266</v>
      </c>
      <c r="C622" t="s">
        <v>2</v>
      </c>
      <c r="D622" t="s">
        <v>11</v>
      </c>
      <c r="E622" t="s">
        <v>2</v>
      </c>
      <c r="F622" s="1" t="str">
        <f>HYPERLINK(RUB_Found[[#This Row],[Homepage]])</f>
        <v/>
      </c>
      <c r="G622" t="s">
        <v>178</v>
      </c>
      <c r="H622" s="1" t="str">
        <f>HYPERLINK(RUB_Found[[#This Row],[Gefunden in]])</f>
        <v>https://www.ruhr-uni-bochum.de/ecoevo/staff.html</v>
      </c>
      <c r="I622" s="3">
        <f>IF(COUNTIF(RUB_Truth[Name],RUB_Found[[#This Row],[Name]])=0,0,1)</f>
        <v>0</v>
      </c>
      <c r="J622" s="3">
        <v>1</v>
      </c>
    </row>
    <row r="623" spans="1:10" x14ac:dyDescent="0.25">
      <c r="A623" t="s">
        <v>152</v>
      </c>
      <c r="B623" t="s">
        <v>1267</v>
      </c>
      <c r="C623" t="s">
        <v>2</v>
      </c>
      <c r="D623" t="s">
        <v>11</v>
      </c>
      <c r="E623" t="s">
        <v>1268</v>
      </c>
      <c r="F623" s="1" t="str">
        <f>HYPERLINK(RUB_Found[[#This Row],[Homepage]])</f>
        <v>https://www.aept.ruhr-uni-bochum.de/en/mitarbeiter/anna-lena-schoene/</v>
      </c>
      <c r="G623" t="s">
        <v>336</v>
      </c>
      <c r="H623" s="1" t="str">
        <f>HYPERLINK(RUB_Found[[#This Row],[Gefunden in]])</f>
        <v>https://www.aept.ruhr-uni-bochum.de/en/team/</v>
      </c>
      <c r="I623" s="3">
        <f>IF(COUNTIF(RUB_Truth[Name],RUB_Found[[#This Row],[Name]])=0,0,1)</f>
        <v>0</v>
      </c>
      <c r="J623" s="3">
        <v>1</v>
      </c>
    </row>
    <row r="624" spans="1:10" x14ac:dyDescent="0.25">
      <c r="A624" t="s">
        <v>2</v>
      </c>
      <c r="B624" t="s">
        <v>1269</v>
      </c>
      <c r="C624" t="s">
        <v>1270</v>
      </c>
      <c r="D624" t="s">
        <v>11</v>
      </c>
      <c r="E624" t="s">
        <v>2</v>
      </c>
      <c r="F624" s="1" t="str">
        <f>HYPERLINK(RUB_Found[[#This Row],[Homepage]])</f>
        <v/>
      </c>
      <c r="G624" t="s">
        <v>1175</v>
      </c>
      <c r="H624" s="1" t="str">
        <f>HYPERLINK(RUB_Found[[#This Row],[Gefunden in]])</f>
        <v>https://www.elan.ruhr-uni-bochum.de/elan/team/index.html.en</v>
      </c>
      <c r="I624" s="3">
        <f>IF(COUNTIF(RUB_Truth[Name],RUB_Found[[#This Row],[Name]])=0,0,1)</f>
        <v>0</v>
      </c>
      <c r="J624" s="3">
        <v>1</v>
      </c>
    </row>
    <row r="625" spans="1:10" x14ac:dyDescent="0.25">
      <c r="A625" t="s">
        <v>0</v>
      </c>
      <c r="B625" t="s">
        <v>1271</v>
      </c>
      <c r="C625" t="s">
        <v>1218</v>
      </c>
      <c r="D625" t="s">
        <v>11</v>
      </c>
      <c r="E625" t="s">
        <v>1272</v>
      </c>
      <c r="F625" s="1" t="str">
        <f>HYPERLINK(RUB_Found[[#This Row],[Homepage]])</f>
        <v>https://www.micon.ruhr-uni-bochum.de/micon/members/graduates/anna_lienkamp.html.en</v>
      </c>
      <c r="G625" t="s">
        <v>33</v>
      </c>
      <c r="H625" s="1" t="str">
        <f>HYPERLINK(RUB_Found[[#This Row],[Gefunden in]])</f>
        <v>https://www.micon.ruhr-uni-bochum.de/micon/members/graduates/index.html.en</v>
      </c>
      <c r="I625" s="3">
        <f>IF(COUNTIF(RUB_Truth[Name],RUB_Found[[#This Row],[Name]])=0,0,1)</f>
        <v>0</v>
      </c>
      <c r="J625" s="3">
        <v>1</v>
      </c>
    </row>
    <row r="626" spans="1:10" x14ac:dyDescent="0.25">
      <c r="A626" t="s">
        <v>2</v>
      </c>
      <c r="B626" t="s">
        <v>1273</v>
      </c>
      <c r="C626" t="s">
        <v>2</v>
      </c>
      <c r="D626" t="s">
        <v>11</v>
      </c>
      <c r="E626" t="s">
        <v>2</v>
      </c>
      <c r="F626" s="1" t="str">
        <f>HYPERLINK(RUB_Found[[#This Row],[Homepage]])</f>
        <v/>
      </c>
      <c r="G626" t="s">
        <v>1079</v>
      </c>
      <c r="H626" s="1" t="str">
        <f>HYPERLINK(RUB_Found[[#This Row],[Gefunden in]])</f>
        <v>https://www.ini.rub.de/the_institute/people/maribel-acosta/</v>
      </c>
      <c r="I626" s="3">
        <f>IF(COUNTIF(RUB_Truth[Name],RUB_Found[[#This Row],[Name]])=0,0,1)</f>
        <v>0</v>
      </c>
      <c r="J626" s="3">
        <v>1</v>
      </c>
    </row>
    <row r="627" spans="1:10" x14ac:dyDescent="0.25">
      <c r="A627" t="s">
        <v>2</v>
      </c>
      <c r="B627" t="s">
        <v>1274</v>
      </c>
      <c r="C627" t="s">
        <v>2</v>
      </c>
      <c r="D627" t="s">
        <v>11</v>
      </c>
      <c r="E627" t="s">
        <v>2</v>
      </c>
      <c r="F627" s="1" t="str">
        <f>HYPERLINK(RUB_Found[[#This Row],[Homepage]])</f>
        <v/>
      </c>
      <c r="G627" t="s">
        <v>26</v>
      </c>
      <c r="H627" s="1" t="str">
        <f>HYPERLINK(RUB_Found[[#This Row],[Gefunden in]])</f>
        <v>https://nanoec.ruhr-uni-bochum.de/team-2/</v>
      </c>
      <c r="I627" s="3">
        <f>IF(COUNTIF(RUB_Truth[Name],RUB_Found[[#This Row],[Name]])=0,0,1)</f>
        <v>0</v>
      </c>
      <c r="J627" s="3">
        <v>1</v>
      </c>
    </row>
    <row r="628" spans="1:10" x14ac:dyDescent="0.25">
      <c r="A628" t="s">
        <v>2</v>
      </c>
      <c r="B628" t="s">
        <v>1275</v>
      </c>
      <c r="C628" t="s">
        <v>2</v>
      </c>
      <c r="D628" t="s">
        <v>11</v>
      </c>
      <c r="E628" t="s">
        <v>2</v>
      </c>
      <c r="F628" s="1" t="str">
        <f>HYPERLINK(RUB_Found[[#This Row],[Homepage]])</f>
        <v/>
      </c>
      <c r="G628" t="s">
        <v>1276</v>
      </c>
      <c r="H628" s="1" t="str">
        <f>HYPERLINK(RUB_Found[[#This Row],[Gefunden in]])</f>
        <v>https://www.pe.ruhr-uni-bochum.de/philosophie/i/klima/mitarbeiter.html.de</v>
      </c>
      <c r="I628" s="3">
        <f>IF(COUNTIF(RUB_Truth[Name],RUB_Found[[#This Row],[Name]])=0,0,1)</f>
        <v>0</v>
      </c>
      <c r="J628" s="3">
        <v>1</v>
      </c>
    </row>
    <row r="629" spans="1:10" x14ac:dyDescent="0.25">
      <c r="A629" t="s">
        <v>103</v>
      </c>
      <c r="B629" t="s">
        <v>1277</v>
      </c>
      <c r="C629" t="s">
        <v>2</v>
      </c>
      <c r="D629" t="s">
        <v>11</v>
      </c>
      <c r="E629" t="s">
        <v>8223</v>
      </c>
      <c r="F629" s="1" t="str">
        <f>HYPERLINK(RUB_Found[[#This Row],[Homepage]])</f>
        <v>https://www.kli.psy.ruhr-uni-bochum.de/klipsy/team/de/klipsy-de-a.lutz.html</v>
      </c>
      <c r="G629" t="s">
        <v>988</v>
      </c>
      <c r="H629" s="1" t="str">
        <f>HYPERLINK(RUB_Found[[#This Row],[Gefunden in]])</f>
        <v>https://www.kli.psy.ruhr-uni-bochum.de/klipsy/team.html</v>
      </c>
      <c r="I629" s="3">
        <f>IF(COUNTIF(RUB_Truth[Name],RUB_Found[[#This Row],[Name]])=0,0,1)</f>
        <v>0</v>
      </c>
      <c r="J629" s="3">
        <v>1</v>
      </c>
    </row>
    <row r="630" spans="1:10" x14ac:dyDescent="0.25">
      <c r="A630" t="s">
        <v>2</v>
      </c>
      <c r="B630" t="s">
        <v>1278</v>
      </c>
      <c r="C630" t="s">
        <v>1279</v>
      </c>
      <c r="D630" t="s">
        <v>11</v>
      </c>
      <c r="E630" t="s">
        <v>1280</v>
      </c>
      <c r="F630" s="1" t="str">
        <f>HYPERLINK(RUB_Found[[#This Row],[Homepage]])</f>
        <v>https://www.mbt.ruhr-uni-bochum.de/mbt/mitarbeiter/malik.html.en</v>
      </c>
      <c r="G630" t="s">
        <v>498</v>
      </c>
      <c r="H630" s="1" t="str">
        <f>HYPERLINK(RUB_Found[[#This Row],[Gefunden in]])</f>
        <v>https://www.mbt.ruhr-uni-bochum.de/mbt/mitarbeiter/index.html.en</v>
      </c>
      <c r="I630" s="3">
        <f>IF(COUNTIF(RUB_Truth[Name],RUB_Found[[#This Row],[Name]])=0,0,1)</f>
        <v>0</v>
      </c>
      <c r="J630" s="3">
        <v>1</v>
      </c>
    </row>
    <row r="631" spans="1:10" x14ac:dyDescent="0.25">
      <c r="A631" t="s">
        <v>2</v>
      </c>
      <c r="B631" t="s">
        <v>1281</v>
      </c>
      <c r="C631" t="s">
        <v>2</v>
      </c>
      <c r="D631" t="s">
        <v>11</v>
      </c>
      <c r="E631" t="s">
        <v>2</v>
      </c>
      <c r="F631" s="1" t="str">
        <f>HYPERLINK(RUB_Found[[#This Row],[Homepage]])</f>
        <v/>
      </c>
      <c r="G631" t="s">
        <v>1035</v>
      </c>
      <c r="H631" s="1" t="str">
        <f>HYPERLINK(RUB_Found[[#This Row],[Gefunden in]])</f>
        <v>https://kgi.ruhr-uni-bochum.de/category/personen/page/6/</v>
      </c>
      <c r="I631" s="3">
        <f>IF(COUNTIF(RUB_Truth[Name],RUB_Found[[#This Row],[Name]])=0,0,1)</f>
        <v>0</v>
      </c>
      <c r="J631" s="3">
        <v>1</v>
      </c>
    </row>
    <row r="632" spans="1:10" x14ac:dyDescent="0.25">
      <c r="A632" t="s">
        <v>2</v>
      </c>
      <c r="B632" t="s">
        <v>1282</v>
      </c>
      <c r="C632" t="s">
        <v>2</v>
      </c>
      <c r="D632" t="s">
        <v>11</v>
      </c>
      <c r="E632" t="s">
        <v>2</v>
      </c>
      <c r="F632" s="1" t="str">
        <f>HYPERLINK(RUB_Found[[#This Row],[Homepage]])</f>
        <v/>
      </c>
      <c r="G632" t="s">
        <v>630</v>
      </c>
      <c r="H632" s="1" t="str">
        <f>HYPERLINK(RUB_Found[[#This Row],[Gefunden in]])</f>
        <v>https://linguistics.rub.de/institut/personen/</v>
      </c>
      <c r="I632" s="3">
        <f>IF(COUNTIF(RUB_Truth[Name],RUB_Found[[#This Row],[Name]])=0,0,1)</f>
        <v>0</v>
      </c>
      <c r="J632" s="3">
        <v>1</v>
      </c>
    </row>
    <row r="633" spans="1:10" x14ac:dyDescent="0.25">
      <c r="A633" t="s">
        <v>2</v>
      </c>
      <c r="B633" t="s">
        <v>1283</v>
      </c>
      <c r="C633" t="s">
        <v>1284</v>
      </c>
      <c r="D633" t="s">
        <v>11</v>
      </c>
      <c r="E633" t="s">
        <v>2</v>
      </c>
      <c r="F633" s="1" t="str">
        <f>HYPERLINK(RUB_Found[[#This Row],[Homepage]])</f>
        <v/>
      </c>
      <c r="G633" t="s">
        <v>60</v>
      </c>
      <c r="H633" s="1" t="str">
        <f>HYPERLINK(RUB_Found[[#This Row],[Gefunden in]])</f>
        <v>https://www.theochem.rub.de/de/allcategories-de-de/mitarbeiter/ehemalige</v>
      </c>
      <c r="I633" s="3">
        <f>IF(COUNTIF(RUB_Truth[Name],RUB_Found[[#This Row],[Name]])=0,0,1)</f>
        <v>0</v>
      </c>
      <c r="J633" s="3">
        <v>1</v>
      </c>
    </row>
    <row r="634" spans="1:10" x14ac:dyDescent="0.25">
      <c r="A634" t="s">
        <v>2</v>
      </c>
      <c r="B634" t="s">
        <v>1285</v>
      </c>
      <c r="C634" t="s">
        <v>2</v>
      </c>
      <c r="D634" t="s">
        <v>11</v>
      </c>
      <c r="E634" t="s">
        <v>2</v>
      </c>
      <c r="F634" s="1" t="str">
        <f>HYPERLINK(RUB_Found[[#This Row],[Homepage]])</f>
        <v/>
      </c>
      <c r="G634" t="s">
        <v>178</v>
      </c>
      <c r="H634" s="1" t="str">
        <f>HYPERLINK(RUB_Found[[#This Row],[Gefunden in]])</f>
        <v>https://www.ruhr-uni-bochum.de/ecoevo/staff.html</v>
      </c>
      <c r="I634" s="3">
        <f>IF(COUNTIF(RUB_Truth[Name],RUB_Found[[#This Row],[Name]])=0,0,1)</f>
        <v>0</v>
      </c>
      <c r="J634" s="3">
        <v>1</v>
      </c>
    </row>
    <row r="635" spans="1:10" x14ac:dyDescent="0.25">
      <c r="A635" t="s">
        <v>2</v>
      </c>
      <c r="B635" t="s">
        <v>1286</v>
      </c>
      <c r="C635" t="s">
        <v>2</v>
      </c>
      <c r="D635" t="s">
        <v>11</v>
      </c>
      <c r="E635" t="s">
        <v>2</v>
      </c>
      <c r="F635" s="1" t="str">
        <f>HYPERLINK(RUB_Found[[#This Row],[Homepage]])</f>
        <v/>
      </c>
      <c r="G635" t="s">
        <v>445</v>
      </c>
      <c r="H635" s="1" t="str">
        <f>HYPERLINK(RUB_Found[[#This Row],[Gefunden in]])</f>
        <v>https://movingreligion.ceres.rub.de/de/personen/</v>
      </c>
      <c r="I635" s="3">
        <f>IF(COUNTIF(RUB_Truth[Name],RUB_Found[[#This Row],[Name]])=0,0,1)</f>
        <v>0</v>
      </c>
      <c r="J635" s="3">
        <v>1</v>
      </c>
    </row>
    <row r="636" spans="1:10" x14ac:dyDescent="0.25">
      <c r="A636" t="s">
        <v>36</v>
      </c>
      <c r="B636" t="s">
        <v>1287</v>
      </c>
      <c r="C636" t="s">
        <v>1288</v>
      </c>
      <c r="D636" t="s">
        <v>11</v>
      </c>
      <c r="E636" t="s">
        <v>2</v>
      </c>
      <c r="F636" s="1" t="str">
        <f>HYPERLINK(RUB_Found[[#This Row],[Homepage]])</f>
        <v/>
      </c>
      <c r="G636" t="s">
        <v>1289</v>
      </c>
      <c r="H636" s="1" t="str">
        <f>HYPERLINK(RUB_Found[[#This Row],[Gefunden in]])</f>
        <v>https://www.winklhoferlab.ruhr-uni-bochum.de/wl/team.html.de</v>
      </c>
      <c r="I636" s="3">
        <f>IF(COUNTIF(RUB_Truth[Name],RUB_Found[[#This Row],[Name]])=0,0,1)</f>
        <v>0</v>
      </c>
      <c r="J636" s="3">
        <v>1</v>
      </c>
    </row>
    <row r="637" spans="1:10" x14ac:dyDescent="0.25">
      <c r="A637" t="s">
        <v>2</v>
      </c>
      <c r="B637" t="s">
        <v>1290</v>
      </c>
      <c r="C637" t="s">
        <v>1291</v>
      </c>
      <c r="D637" t="s">
        <v>11</v>
      </c>
      <c r="E637" t="s">
        <v>2</v>
      </c>
      <c r="F637" s="1" t="str">
        <f>HYPERLINK(RUB_Found[[#This Row],[Homepage]])</f>
        <v/>
      </c>
      <c r="G637" t="s">
        <v>1175</v>
      </c>
      <c r="H637" s="1" t="str">
        <f>HYPERLINK(RUB_Found[[#This Row],[Gefunden in]])</f>
        <v>https://www.elan.ruhr-uni-bochum.de/elan/team/index.html.en</v>
      </c>
      <c r="I637" s="3">
        <f>IF(COUNTIF(RUB_Truth[Name],RUB_Found[[#This Row],[Name]])=0,0,1)</f>
        <v>0</v>
      </c>
      <c r="J637" s="3">
        <v>1</v>
      </c>
    </row>
    <row r="638" spans="1:10" x14ac:dyDescent="0.25">
      <c r="A638" t="s">
        <v>36</v>
      </c>
      <c r="B638" t="s">
        <v>1292</v>
      </c>
      <c r="C638" t="s">
        <v>2</v>
      </c>
      <c r="D638" t="s">
        <v>3</v>
      </c>
      <c r="E638" t="s">
        <v>1293</v>
      </c>
      <c r="F638" s="1" t="str">
        <f>HYPERLINK(RUB_Found[[#This Row],[Homepage]])</f>
        <v>https://eap.geographie.rub.de/mitarbeiter/anna_nelting_00382.html.de</v>
      </c>
      <c r="G638" t="s">
        <v>5</v>
      </c>
      <c r="H638" s="1" t="str">
        <f>HYPERLINK(RUB_Found[[#This Row],[Gefunden in]])</f>
        <v>https://eap.geographie.rub.de/mitarbeiter/index.html.de</v>
      </c>
      <c r="I638" s="3">
        <f>IF(COUNTIF(RUB_Truth[Name],RUB_Found[[#This Row],[Name]])=0,0,1)</f>
        <v>0</v>
      </c>
      <c r="J638" s="3">
        <v>1</v>
      </c>
    </row>
    <row r="639" spans="1:10" x14ac:dyDescent="0.25">
      <c r="A639" t="s">
        <v>294</v>
      </c>
      <c r="B639" t="s">
        <v>1294</v>
      </c>
      <c r="C639" t="s">
        <v>2</v>
      </c>
      <c r="D639" t="s">
        <v>11</v>
      </c>
      <c r="E639" t="s">
        <v>2</v>
      </c>
      <c r="F639" s="1" t="str">
        <f>HYPERLINK(RUB_Found[[#This Row],[Homepage]])</f>
        <v/>
      </c>
      <c r="G639" t="s">
        <v>194</v>
      </c>
      <c r="H639" s="1" t="str">
        <f>HYPERLINK(RUB_Found[[#This Row],[Gefunden in]])</f>
        <v>https://www.ruhr-uni-bochum.de/ika/mitarbeiter/mitarbeiter.htm</v>
      </c>
      <c r="I639" s="3">
        <f>IF(COUNTIF(RUB_Truth[Name],RUB_Found[[#This Row],[Name]])=0,0,1)</f>
        <v>0</v>
      </c>
      <c r="J639" s="3">
        <v>1</v>
      </c>
    </row>
    <row r="640" spans="1:10" x14ac:dyDescent="0.25">
      <c r="A640" t="s">
        <v>2</v>
      </c>
      <c r="B640" t="s">
        <v>1295</v>
      </c>
      <c r="C640" t="s">
        <v>2</v>
      </c>
      <c r="D640" t="s">
        <v>11</v>
      </c>
      <c r="E640" t="s">
        <v>2</v>
      </c>
      <c r="F640" s="1" t="str">
        <f>HYPERLINK(RUB_Found[[#This Row],[Homepage]])</f>
        <v/>
      </c>
      <c r="G640" t="s">
        <v>1296</v>
      </c>
      <c r="H640" s="1" t="str">
        <f>HYPERLINK(RUB_Found[[#This Row],[Gefunden in]])</f>
        <v>https://nanoec.ruhr-uni-bochum.de/2021/02/26/start4chem-is-happy-about-new-team-members/</v>
      </c>
      <c r="I640" s="3">
        <f>IF(COUNTIF(RUB_Truth[Name],RUB_Found[[#This Row],[Name]])=0,0,1)</f>
        <v>0</v>
      </c>
      <c r="J640" s="3">
        <v>1</v>
      </c>
    </row>
    <row r="641" spans="1:11" x14ac:dyDescent="0.25">
      <c r="A641" t="s">
        <v>0</v>
      </c>
      <c r="B641" t="s">
        <v>1297</v>
      </c>
      <c r="C641" t="s">
        <v>1298</v>
      </c>
      <c r="D641" t="s">
        <v>11</v>
      </c>
      <c r="E641" t="s">
        <v>1299</v>
      </c>
      <c r="F641" s="1" t="str">
        <f>HYPERLINK(RUB_Found[[#This Row],[Homepage]])</f>
        <v>https://www.researchgate.net/profile/Anna-Suzuki-2</v>
      </c>
      <c r="G641" t="s">
        <v>266</v>
      </c>
      <c r="H641" s="1" t="str">
        <f>HYPERLINK(RUB_Found[[#This Row],[Gefunden in]])</f>
        <v>https://www.puls.ruhr-uni-bochum.de/puls/aboutus/index.html.de</v>
      </c>
      <c r="I641" s="3">
        <f>IF(COUNTIF(RUB_Truth[Name],RUB_Found[[#This Row],[Name]])=0,0,1)</f>
        <v>0</v>
      </c>
      <c r="J641" s="3">
        <v>1</v>
      </c>
    </row>
    <row r="642" spans="1:11" x14ac:dyDescent="0.25">
      <c r="A642" t="s">
        <v>0</v>
      </c>
      <c r="B642" t="s">
        <v>1300</v>
      </c>
      <c r="C642" t="s">
        <v>2</v>
      </c>
      <c r="D642" t="s">
        <v>11</v>
      </c>
      <c r="E642" t="s">
        <v>2</v>
      </c>
      <c r="F642" s="1" t="str">
        <f>HYPERLINK(RUB_Found[[#This Row],[Homepage]])</f>
        <v/>
      </c>
      <c r="G642" t="s">
        <v>1301</v>
      </c>
      <c r="H642" s="1" t="str">
        <f>HYPERLINK(RUB_Found[[#This Row],[Gefunden in]])</f>
        <v>https://math.ruhr-uni-bochum.de/en/fakultaet/arbeitsbereiche/stochastik/gruppe-eichelsbacher/das-team/</v>
      </c>
      <c r="I642" s="3">
        <f>IF(COUNTIF(RUB_Truth[Name],RUB_Found[[#This Row],[Name]])=0,0,1)</f>
        <v>0</v>
      </c>
      <c r="J642" s="3">
        <v>1</v>
      </c>
    </row>
    <row r="643" spans="1:11" x14ac:dyDescent="0.25">
      <c r="A643" t="s">
        <v>0</v>
      </c>
      <c r="B643" t="s">
        <v>1302</v>
      </c>
      <c r="C643" t="s">
        <v>1303</v>
      </c>
      <c r="D643" t="s">
        <v>11</v>
      </c>
      <c r="E643" t="s">
        <v>1304</v>
      </c>
      <c r="F643" s="1" t="str">
        <f>HYPERLINK(RUB_Found[[#This Row],[Homepage]])</f>
        <v>https://gepris.dfg.de/gepris/projekt/470200179?language=de</v>
      </c>
      <c r="G643" t="s">
        <v>1305</v>
      </c>
      <c r="H643" s="1" t="str">
        <f>HYPERLINK(RUB_Found[[#This Row],[Gefunden in]])</f>
        <v>https://www.pe.ruhr-uni-bochum.de/philosophie/ii/antikeundma/team/index.html.de</v>
      </c>
      <c r="I643" s="3">
        <f>IF(COUNTIF(RUB_Truth[Name],RUB_Found[[#This Row],[Name]])=0,0,1)</f>
        <v>1</v>
      </c>
      <c r="J643" s="3">
        <v>1</v>
      </c>
    </row>
    <row r="644" spans="1:11" x14ac:dyDescent="0.25">
      <c r="A644" t="s">
        <v>2</v>
      </c>
      <c r="B644" t="s">
        <v>1306</v>
      </c>
      <c r="C644" t="s">
        <v>2</v>
      </c>
      <c r="D644" t="s">
        <v>11</v>
      </c>
      <c r="E644" t="s">
        <v>1307</v>
      </c>
      <c r="F644" s="1" t="str">
        <f>HYPERLINK(RUB_Found[[#This Row],[Homepage]])</f>
        <v>https://zrsweb.zrs.rub.de/ls_kaltenborn/?page_id=1974</v>
      </c>
      <c r="G644" t="s">
        <v>979</v>
      </c>
      <c r="H644" s="1" t="str">
        <f>HYPERLINK(RUB_Found[[#This Row],[Gefunden in]])</f>
        <v>https://juraweb.zrs.rub.de/LS-Kaltenborn/Team</v>
      </c>
      <c r="I644" s="3">
        <f>IF(COUNTIF(RUB_Truth[Name],RUB_Found[[#This Row],[Name]])=0,0,1)</f>
        <v>0</v>
      </c>
      <c r="J644" s="3">
        <v>1</v>
      </c>
    </row>
    <row r="645" spans="1:11" x14ac:dyDescent="0.25">
      <c r="A645" t="s">
        <v>2</v>
      </c>
      <c r="B645" t="s">
        <v>1308</v>
      </c>
      <c r="C645" t="s">
        <v>2</v>
      </c>
      <c r="D645" t="s">
        <v>11</v>
      </c>
      <c r="E645" t="s">
        <v>2</v>
      </c>
      <c r="F645" s="1" t="str">
        <f>HYPERLINK(RUB_Found[[#This Row],[Homepage]])</f>
        <v/>
      </c>
      <c r="G645" t="s">
        <v>1309</v>
      </c>
      <c r="H645" s="1" t="str">
        <f>HYPERLINK(RUB_Found[[#This Row],[Gefunden in]])</f>
        <v>http://staff.germanistik.rub.de/sprachbildung/personen/</v>
      </c>
      <c r="I645" s="3">
        <f>IF(COUNTIF(RUB_Truth[Name],RUB_Found[[#This Row],[Name]])=0,0,1)</f>
        <v>0</v>
      </c>
      <c r="J645" s="3">
        <v>1</v>
      </c>
    </row>
    <row r="646" spans="1:11" x14ac:dyDescent="0.25">
      <c r="A646" t="s">
        <v>2</v>
      </c>
      <c r="B646" t="s">
        <v>1310</v>
      </c>
      <c r="C646" t="s">
        <v>2</v>
      </c>
      <c r="D646" t="s">
        <v>11</v>
      </c>
      <c r="E646" t="s">
        <v>2</v>
      </c>
      <c r="F646" s="1" t="str">
        <f>HYPERLINK(RUB_Found[[#This Row],[Homepage]])</f>
        <v/>
      </c>
      <c r="G646" t="s">
        <v>445</v>
      </c>
      <c r="H646" s="1" t="str">
        <f>HYPERLINK(RUB_Found[[#This Row],[Gefunden in]])</f>
        <v>https://movingreligion.ceres.rub.de/de/personen/</v>
      </c>
      <c r="I646" s="3">
        <f>IF(COUNTIF(RUB_Truth[Name],RUB_Found[[#This Row],[Name]])=0,0,1)</f>
        <v>0</v>
      </c>
      <c r="J646" s="3">
        <v>1</v>
      </c>
    </row>
    <row r="647" spans="1:11" x14ac:dyDescent="0.25">
      <c r="A647" t="s">
        <v>474</v>
      </c>
      <c r="B647" t="s">
        <v>1311</v>
      </c>
      <c r="C647" t="s">
        <v>1312</v>
      </c>
      <c r="D647" t="s">
        <v>3</v>
      </c>
      <c r="E647" t="s">
        <v>1313</v>
      </c>
      <c r="F647" s="1" t="str">
        <f>HYPERLINK(RUB_Found[[#This Row],[Homepage]])</f>
        <v>https://eap.geographie.rub.de/mitarbeiter/anna_rath_00115.html.de</v>
      </c>
      <c r="G647" t="s">
        <v>5</v>
      </c>
      <c r="H647" s="1" t="str">
        <f>HYPERLINK(RUB_Found[[#This Row],[Gefunden in]])</f>
        <v>https://eap.geographie.rub.de/mitarbeiter/index.html.de</v>
      </c>
      <c r="I647" s="3">
        <f>IF(COUNTIF(RUB_Truth[Name],RUB_Found[[#This Row],[Name]])=0,0,1)</f>
        <v>0</v>
      </c>
      <c r="J647" s="3">
        <v>1</v>
      </c>
    </row>
    <row r="648" spans="1:11" x14ac:dyDescent="0.25">
      <c r="A648" t="s">
        <v>2</v>
      </c>
      <c r="B648" t="s">
        <v>1314</v>
      </c>
      <c r="C648" t="s">
        <v>2</v>
      </c>
      <c r="D648" t="s">
        <v>11</v>
      </c>
      <c r="E648" t="s">
        <v>2</v>
      </c>
      <c r="F648" s="1" t="str">
        <f>HYPERLINK(RUB_Found[[#This Row],[Homepage]])</f>
        <v/>
      </c>
      <c r="G648" t="s">
        <v>1315</v>
      </c>
      <c r="H648" s="1" t="str">
        <f>HYPERLINK(RUB_Found[[#This Row],[Gefunden in]])</f>
        <v>http://dev.uk.rub.de/aktuell/hdz/meldung00667.html.de</v>
      </c>
      <c r="I648" s="3">
        <f>IF(COUNTIF(RUB_Truth[Name],RUB_Found[[#This Row],[Name]])=0,0,1)</f>
        <v>0</v>
      </c>
      <c r="J648" s="3">
        <v>1</v>
      </c>
    </row>
    <row r="649" spans="1:11" x14ac:dyDescent="0.25">
      <c r="A649" t="s">
        <v>2</v>
      </c>
      <c r="B649" t="s">
        <v>1316</v>
      </c>
      <c r="C649" t="s">
        <v>2</v>
      </c>
      <c r="D649" t="s">
        <v>11</v>
      </c>
      <c r="E649" t="s">
        <v>2</v>
      </c>
      <c r="F649" s="1" t="str">
        <f>HYPERLINK(RUB_Found[[#This Row],[Homepage]])</f>
        <v/>
      </c>
      <c r="G649" t="s">
        <v>1317</v>
      </c>
      <c r="H649" s="1" t="str">
        <f>HYPERLINK(RUB_Found[[#This Row],[Gefunden in]])</f>
        <v>http://dev.uk.rub.de/aktuell/hdz/meldung00657.html.de</v>
      </c>
      <c r="I649" s="3">
        <f>IF(COUNTIF(RUB_Truth[Name],RUB_Found[[#This Row],[Name]])=0,0,1)</f>
        <v>0</v>
      </c>
      <c r="J649" s="3">
        <v>1</v>
      </c>
    </row>
    <row r="650" spans="1:11" x14ac:dyDescent="0.25">
      <c r="A650" t="s">
        <v>0</v>
      </c>
      <c r="B650" t="s">
        <v>1318</v>
      </c>
      <c r="C650" t="s">
        <v>2</v>
      </c>
      <c r="D650" t="s">
        <v>11</v>
      </c>
      <c r="E650" t="s">
        <v>2</v>
      </c>
      <c r="F650" s="1" t="str">
        <f>HYPERLINK(RUB_Found[[#This Row],[Homepage]])</f>
        <v/>
      </c>
      <c r="G650" t="s">
        <v>289</v>
      </c>
      <c r="H650" s="1" t="str">
        <f>HYPERLINK(RUB_Found[[#This Row],[Gefunden in]])</f>
        <v>https://www.molimmu.ruhr-uni-bochum.de/mi/team.html.de</v>
      </c>
      <c r="I650" s="3">
        <f>IF(COUNTIF(RUB_Truth[Name],RUB_Found[[#This Row],[Name]])=0,0,1)</f>
        <v>0</v>
      </c>
      <c r="J650" s="3">
        <v>1</v>
      </c>
    </row>
    <row r="651" spans="1:11" x14ac:dyDescent="0.25">
      <c r="A651" t="s">
        <v>0</v>
      </c>
      <c r="B651" t="s">
        <v>1319</v>
      </c>
      <c r="C651" t="s">
        <v>2</v>
      </c>
      <c r="D651" t="s">
        <v>11</v>
      </c>
      <c r="E651" t="s">
        <v>2</v>
      </c>
      <c r="F651" s="1" t="str">
        <f>HYPERLINK(RUB_Found[[#This Row],[Homepage]])</f>
        <v/>
      </c>
      <c r="G651" t="s">
        <v>178</v>
      </c>
      <c r="H651" s="1" t="str">
        <f>HYPERLINK(RUB_Found[[#This Row],[Gefunden in]])</f>
        <v>https://www.ruhr-uni-bochum.de/ecoevo/staff.html</v>
      </c>
      <c r="I651" s="3">
        <f>IF(COUNTIF(RUB_Truth[Name],RUB_Found[[#This Row],[Name]])=0,0,1)</f>
        <v>0</v>
      </c>
      <c r="J651" s="3">
        <v>1</v>
      </c>
    </row>
    <row r="652" spans="1:11" x14ac:dyDescent="0.25">
      <c r="A652" t="s">
        <v>2</v>
      </c>
      <c r="B652" t="s">
        <v>1320</v>
      </c>
      <c r="C652" t="s">
        <v>2</v>
      </c>
      <c r="D652" t="s">
        <v>11</v>
      </c>
      <c r="E652" t="s">
        <v>1321</v>
      </c>
      <c r="F652" s="1" t="str">
        <f>HYPERLINK(RUB_Found[[#This Row],[Homepage]])</f>
        <v>javascript:;</v>
      </c>
      <c r="G652" t="s">
        <v>1005</v>
      </c>
      <c r="H652" s="1" t="str">
        <f>HYPERLINK(RUB_Found[[#This Row],[Gefunden in]])</f>
        <v>https://kgi.ruhr-uni-bochum.de/institut/personen/</v>
      </c>
      <c r="I652" s="3">
        <f>IF(COUNTIF(RUB_Truth[Name],RUB_Found[[#This Row],[Name]])=0,0,1)</f>
        <v>0</v>
      </c>
      <c r="J652" s="3">
        <v>1</v>
      </c>
    </row>
    <row r="653" spans="1:11" x14ac:dyDescent="0.25">
      <c r="A653" t="s">
        <v>0</v>
      </c>
      <c r="B653" t="s">
        <v>1322</v>
      </c>
      <c r="C653" t="s">
        <v>1323</v>
      </c>
      <c r="D653" t="s">
        <v>11</v>
      </c>
      <c r="E653" t="s">
        <v>1324</v>
      </c>
      <c r="F653" s="1" t="str">
        <f>HYPERLINK(RUB_Found[[#This Row],[Homepage]])</f>
        <v>https://www.micon.ruhr-uni-bochum.de/micon/members/graduates/schulten.html.en</v>
      </c>
      <c r="G653" t="s">
        <v>33</v>
      </c>
      <c r="H653" s="1" t="str">
        <f>HYPERLINK(RUB_Found[[#This Row],[Gefunden in]])</f>
        <v>https://www.micon.ruhr-uni-bochum.de/micon/members/graduates/index.html.en</v>
      </c>
      <c r="I653" s="3">
        <f>IF(COUNTIF(RUB_Truth[Name],RUB_Found[[#This Row],[Name]])=0,0,1)</f>
        <v>0</v>
      </c>
      <c r="J653" s="3">
        <v>1</v>
      </c>
    </row>
    <row r="654" spans="1:11" x14ac:dyDescent="0.25">
      <c r="A654" t="s">
        <v>2</v>
      </c>
      <c r="B654" t="s">
        <v>1325</v>
      </c>
      <c r="C654" t="s">
        <v>2</v>
      </c>
      <c r="D654" t="s">
        <v>11</v>
      </c>
      <c r="E654" t="s">
        <v>8224</v>
      </c>
      <c r="F654" s="1" t="str">
        <f>HYPERLINK(RUB_Found[[#This Row],[Homepage]])</f>
        <v>http://www.puq.ruhr-uni-bochum.de/puq/team/sheverdina.html.de</v>
      </c>
      <c r="G654" t="s">
        <v>1326</v>
      </c>
      <c r="H654" s="1" t="str">
        <f>HYPERLINK(RUB_Found[[#This Row],[Gefunden in]])</f>
        <v>http://www.puq.ruhr-uni-bochum.de/puq/team/index.html.de</v>
      </c>
      <c r="I654" s="3">
        <f>IF(COUNTIF(RUB_Truth[Name],RUB_Found[[#This Row],[Name]])=0,0,1)</f>
        <v>0</v>
      </c>
      <c r="J654" s="3">
        <v>1</v>
      </c>
    </row>
    <row r="655" spans="1:11" x14ac:dyDescent="0.25">
      <c r="A655" t="s">
        <v>2</v>
      </c>
      <c r="B655" t="s">
        <v>1327</v>
      </c>
      <c r="C655" t="s">
        <v>1328</v>
      </c>
      <c r="D655" t="s">
        <v>11</v>
      </c>
      <c r="E655" t="s">
        <v>2</v>
      </c>
      <c r="F655" s="1" t="str">
        <f>HYPERLINK(RUB_Found[[#This Row],[Homepage]])</f>
        <v/>
      </c>
      <c r="G655" t="s">
        <v>263</v>
      </c>
      <c r="H655" s="1" t="str">
        <f>HYPERLINK(RUB_Found[[#This Row],[Gefunden in]])</f>
        <v>https://www.zfa.ruhr-uni-bochum.de/org/team/wMa.html.de</v>
      </c>
      <c r="I655" s="3">
        <f>IF(COUNTIF(RUB_Truth[Name],RUB_Found[[#This Row],[Name]])=0,0,1)</f>
        <v>1</v>
      </c>
      <c r="J655" s="3">
        <v>1</v>
      </c>
    </row>
    <row r="656" spans="1:11" x14ac:dyDescent="0.25">
      <c r="A656" t="s">
        <v>2</v>
      </c>
      <c r="B656" t="s">
        <v>1329</v>
      </c>
      <c r="C656" t="s">
        <v>2</v>
      </c>
      <c r="D656" t="s">
        <v>3</v>
      </c>
      <c r="E656" t="s">
        <v>2</v>
      </c>
      <c r="F656" s="1" t="str">
        <f>HYPERLINK(RUB_Found[[#This Row],[Homepage]])</f>
        <v/>
      </c>
      <c r="G656" t="s">
        <v>24</v>
      </c>
      <c r="H656" s="1" t="str">
        <f>HYPERLINK(RUB_Found[[#This Row],[Gefunden in]])</f>
        <v>https://www.apf.ruhr-uni-bochum.de/en/teaching/completed-theses/</v>
      </c>
      <c r="I656" s="3">
        <f>IF(COUNTIF(RUB_Truth[Name],RUB_Found[[#This Row],[Name]])=0,0,1)</f>
        <v>0</v>
      </c>
      <c r="J656" s="3">
        <v>1</v>
      </c>
      <c r="K656" t="s">
        <v>8403</v>
      </c>
    </row>
    <row r="657" spans="1:10" x14ac:dyDescent="0.25">
      <c r="A657" t="s">
        <v>2</v>
      </c>
      <c r="B657" t="s">
        <v>1330</v>
      </c>
      <c r="C657" t="s">
        <v>2</v>
      </c>
      <c r="D657" t="s">
        <v>11</v>
      </c>
      <c r="E657" t="s">
        <v>2</v>
      </c>
      <c r="F657" s="1" t="str">
        <f>HYPERLINK(RUB_Found[[#This Row],[Homepage]])</f>
        <v/>
      </c>
      <c r="G657" t="s">
        <v>609</v>
      </c>
      <c r="H657" s="1" t="str">
        <f>HYPERLINK(RUB_Found[[#This Row],[Gefunden in]])</f>
        <v>http://ifm.rub.de/forschung-2/filmfestivalpraxis/regional-global/blicke-vs-doxbox-ein-vergleich/</v>
      </c>
      <c r="I657" s="3">
        <f>IF(COUNTIF(RUB_Truth[Name],RUB_Found[[#This Row],[Name]])=0,0,1)</f>
        <v>0</v>
      </c>
      <c r="J657" s="3">
        <v>1</v>
      </c>
    </row>
    <row r="658" spans="1:10" x14ac:dyDescent="0.25">
      <c r="A658" t="s">
        <v>103</v>
      </c>
      <c r="B658" t="s">
        <v>1331</v>
      </c>
      <c r="C658" t="s">
        <v>1332</v>
      </c>
      <c r="D658" t="s">
        <v>11</v>
      </c>
      <c r="E658" t="s">
        <v>8225</v>
      </c>
      <c r="F658" s="1" t="str">
        <f>HYPERLINK(RUB_Found[[#This Row],[Homepage]])</f>
        <v>mailto:anna.spener@rub.de</v>
      </c>
      <c r="G658" t="s">
        <v>1333</v>
      </c>
      <c r="H658" s="1" t="str">
        <f>HYPERLINK(RUB_Found[[#This Row],[Gefunden in]])</f>
        <v>https://www.komparatistik.ruhr-uni-bochum.de/mitarbeiter/lehrbeauftragte/index.html.de</v>
      </c>
      <c r="I658" s="3">
        <f>IF(COUNTIF(RUB_Truth[Name],RUB_Found[[#This Row],[Name]])=0,0,1)</f>
        <v>1</v>
      </c>
      <c r="J658" s="3">
        <v>1</v>
      </c>
    </row>
    <row r="659" spans="1:10" x14ac:dyDescent="0.25">
      <c r="A659" t="s">
        <v>2</v>
      </c>
      <c r="B659" t="s">
        <v>1334</v>
      </c>
      <c r="C659" t="s">
        <v>2</v>
      </c>
      <c r="D659" t="s">
        <v>11</v>
      </c>
      <c r="E659" t="s">
        <v>2</v>
      </c>
      <c r="F659" s="1" t="str">
        <f>HYPERLINK(RUB_Found[[#This Row],[Homepage]])</f>
        <v/>
      </c>
      <c r="G659" t="s">
        <v>1335</v>
      </c>
      <c r="H659" s="1" t="str">
        <f>HYPERLINK(RUB_Found[[#This Row],[Gefunden in]])</f>
        <v>https://www.apf.ruhr-uni-bochum.de/2019/10/erfolgreicher-workshop-zum-gruenderoekosystem-ruhrgebiet/</v>
      </c>
      <c r="I659" s="3">
        <f>IF(COUNTIF(RUB_Truth[Name],RUB_Found[[#This Row],[Name]])=0,0,1)</f>
        <v>1</v>
      </c>
      <c r="J659" s="3">
        <v>1</v>
      </c>
    </row>
    <row r="660" spans="1:10" x14ac:dyDescent="0.25">
      <c r="A660" t="s">
        <v>2</v>
      </c>
      <c r="B660" t="s">
        <v>1336</v>
      </c>
      <c r="C660" t="s">
        <v>2</v>
      </c>
      <c r="D660" t="s">
        <v>11</v>
      </c>
      <c r="E660" t="s">
        <v>2</v>
      </c>
      <c r="F660" s="1" t="str">
        <f>HYPERLINK(RUB_Found[[#This Row],[Homepage]])</f>
        <v/>
      </c>
      <c r="G660" t="s">
        <v>1337</v>
      </c>
      <c r="H660" s="1" t="str">
        <f>HYPERLINK(RUB_Found[[#This Row],[Gefunden in]])</f>
        <v>https://juraweb.zrs.rub.de/en/team-0</v>
      </c>
      <c r="I660" s="3">
        <f>IF(COUNTIF(RUB_Truth[Name],RUB_Found[[#This Row],[Name]])=0,0,1)</f>
        <v>0</v>
      </c>
      <c r="J660" s="3">
        <v>1</v>
      </c>
    </row>
    <row r="661" spans="1:10" x14ac:dyDescent="0.25">
      <c r="A661" t="s">
        <v>2</v>
      </c>
      <c r="B661" t="s">
        <v>1338</v>
      </c>
      <c r="C661" t="s">
        <v>1339</v>
      </c>
      <c r="D661" t="s">
        <v>11</v>
      </c>
      <c r="E661" t="s">
        <v>2</v>
      </c>
      <c r="F661" s="1" t="str">
        <f>HYPERLINK(RUB_Found[[#This Row],[Homepage]])</f>
        <v/>
      </c>
      <c r="G661" t="s">
        <v>263</v>
      </c>
      <c r="H661" s="1" t="str">
        <f>HYPERLINK(RUB_Found[[#This Row],[Gefunden in]])</f>
        <v>https://www.zfa.ruhr-uni-bochum.de/org/team/wMa.html.de</v>
      </c>
      <c r="I661" s="3">
        <f>IF(COUNTIF(RUB_Truth[Name],RUB_Found[[#This Row],[Name]])=0,0,1)</f>
        <v>1</v>
      </c>
      <c r="J661" s="3">
        <v>1</v>
      </c>
    </row>
    <row r="662" spans="1:10" x14ac:dyDescent="0.25">
      <c r="A662" t="s">
        <v>80</v>
      </c>
      <c r="B662" t="s">
        <v>1340</v>
      </c>
      <c r="C662" t="s">
        <v>2</v>
      </c>
      <c r="D662" t="s">
        <v>11</v>
      </c>
      <c r="E662" t="s">
        <v>1341</v>
      </c>
      <c r="F662" s="1" t="str">
        <f>HYPERLINK(RUB_Found[[#This Row],[Homepage]])</f>
        <v>http://ifm.rub.de/institut/personen/tuschling/</v>
      </c>
      <c r="G662" t="s">
        <v>617</v>
      </c>
      <c r="H662" s="1" t="str">
        <f>HYPERLINK(RUB_Found[[#This Row],[Gefunden in]])</f>
        <v>http://ifm.rub.de/institut/personen/</v>
      </c>
      <c r="I662" s="3">
        <f>IF(COUNTIF(RUB_Truth[Name],RUB_Found[[#This Row],[Name]])=0,0,1)</f>
        <v>1</v>
      </c>
      <c r="J662" s="3">
        <v>1</v>
      </c>
    </row>
    <row r="663" spans="1:10" x14ac:dyDescent="0.25">
      <c r="A663" t="s">
        <v>2</v>
      </c>
      <c r="B663" t="s">
        <v>1342</v>
      </c>
      <c r="C663" t="s">
        <v>2</v>
      </c>
      <c r="D663" t="s">
        <v>11</v>
      </c>
      <c r="E663" t="s">
        <v>2</v>
      </c>
      <c r="F663" s="1" t="str">
        <f>HYPERLINK(RUB_Found[[#This Row],[Homepage]])</f>
        <v/>
      </c>
      <c r="G663" t="s">
        <v>106</v>
      </c>
      <c r="H663" s="1" t="str">
        <f>HYPERLINK(RUB_Found[[#This Row],[Gefunden in]])</f>
        <v>https://linguistics.rub.de/anselm/people/index.html</v>
      </c>
      <c r="I663" s="3">
        <f>IF(COUNTIF(RUB_Truth[Name],RUB_Found[[#This Row],[Name]])=0,0,1)</f>
        <v>0</v>
      </c>
      <c r="J663" s="3">
        <v>1</v>
      </c>
    </row>
    <row r="664" spans="1:10" x14ac:dyDescent="0.25">
      <c r="A664" t="s">
        <v>2</v>
      </c>
      <c r="B664" t="s">
        <v>1343</v>
      </c>
      <c r="C664" t="s">
        <v>1344</v>
      </c>
      <c r="D664" t="s">
        <v>11</v>
      </c>
      <c r="E664" t="s">
        <v>1345</v>
      </c>
      <c r="F664" s="1" t="str">
        <f>HYPERLINK(RUB_Found[[#This Row],[Homepage]])</f>
        <v>https://sport.ruhr-uni-bochum.de/de/mitarbeitende-ehealth-und-sports-analytics</v>
      </c>
      <c r="G664" t="s">
        <v>1345</v>
      </c>
      <c r="H664" s="1" t="str">
        <f>HYPERLINK(RUB_Found[[#This Row],[Gefunden in]])</f>
        <v>https://sport.ruhr-uni-bochum.de/de/mitarbeitende-ehealth-und-sports-analytics</v>
      </c>
      <c r="I664" s="3">
        <f>IF(COUNTIF(RUB_Truth[Name],RUB_Found[[#This Row],[Name]])=0,0,1)</f>
        <v>0</v>
      </c>
      <c r="J664" s="3">
        <v>1</v>
      </c>
    </row>
    <row r="665" spans="1:10" x14ac:dyDescent="0.25">
      <c r="A665" t="s">
        <v>0</v>
      </c>
      <c r="B665" t="s">
        <v>1346</v>
      </c>
      <c r="C665" t="s">
        <v>2</v>
      </c>
      <c r="D665" t="s">
        <v>11</v>
      </c>
      <c r="E665" t="s">
        <v>1347</v>
      </c>
      <c r="F665" s="1" t="str">
        <f>HYPERLINK(RUB_Found[[#This Row],[Homepage]])</f>
        <v>https://annawelpinghus.weebly.com/</v>
      </c>
      <c r="G665" t="s">
        <v>375</v>
      </c>
      <c r="H665" s="1" t="str">
        <f>HYPERLINK(RUB_Found[[#This Row],[Gefunden in]])</f>
        <v>https://www.pe.ruhr-uni-bochum.de/philosophie/ii/newen/mitarbeiter.html.de</v>
      </c>
      <c r="I665" s="3">
        <f>IF(COUNTIF(RUB_Truth[Name],RUB_Found[[#This Row],[Name]])=0,0,1)</f>
        <v>0</v>
      </c>
      <c r="J665" s="3">
        <v>1</v>
      </c>
    </row>
    <row r="666" spans="1:10" x14ac:dyDescent="0.25">
      <c r="A666" t="s">
        <v>294</v>
      </c>
      <c r="B666" t="s">
        <v>1348</v>
      </c>
      <c r="C666" t="s">
        <v>1349</v>
      </c>
      <c r="D666" t="s">
        <v>3</v>
      </c>
      <c r="E666" t="s">
        <v>1350</v>
      </c>
      <c r="F666" s="1" t="str">
        <f>HYPERLINK(RUB_Found[[#This Row],[Homepage]])</f>
        <v>https://eap.geographie.rub.de/mitarbeiter/anna_wittje_00302.html.de</v>
      </c>
      <c r="G666" t="s">
        <v>5</v>
      </c>
      <c r="H666" s="1" t="str">
        <f>HYPERLINK(RUB_Found[[#This Row],[Gefunden in]])</f>
        <v>https://eap.geographie.rub.de/mitarbeiter/index.html.de</v>
      </c>
      <c r="I666" s="3">
        <f>IF(COUNTIF(RUB_Truth[Name],RUB_Found[[#This Row],[Name]])=0,0,1)</f>
        <v>0</v>
      </c>
      <c r="J666" s="3">
        <v>1</v>
      </c>
    </row>
    <row r="667" spans="1:10" x14ac:dyDescent="0.25">
      <c r="A667" t="s">
        <v>2</v>
      </c>
      <c r="B667" t="s">
        <v>1351</v>
      </c>
      <c r="C667" t="s">
        <v>2</v>
      </c>
      <c r="D667" t="s">
        <v>11</v>
      </c>
      <c r="E667" t="s">
        <v>1352</v>
      </c>
      <c r="F667" s="1" t="str">
        <f>HYPERLINK(RUB_Found[[#This Row],[Homepage]])</f>
        <v>https://arbeitsrecht-ipr.rub.de/index.php/de/team/11-team/373-anna-katharina-klus</v>
      </c>
      <c r="G667" t="s">
        <v>1353</v>
      </c>
      <c r="H667" s="1" t="str">
        <f>HYPERLINK(RUB_Found[[#This Row],[Gefunden in]])</f>
        <v>https://arbeitsrecht-ipr.rub.de/index.php/de/team</v>
      </c>
      <c r="I667" s="3">
        <f>IF(COUNTIF(RUB_Truth[Name],RUB_Found[[#This Row],[Name]])=0,0,1)</f>
        <v>0</v>
      </c>
      <c r="J667" s="3">
        <v>1</v>
      </c>
    </row>
    <row r="668" spans="1:10" x14ac:dyDescent="0.25">
      <c r="A668" t="s">
        <v>2</v>
      </c>
      <c r="B668" t="s">
        <v>1354</v>
      </c>
      <c r="C668" t="s">
        <v>2</v>
      </c>
      <c r="D668" t="s">
        <v>3</v>
      </c>
      <c r="E668" t="s">
        <v>2</v>
      </c>
      <c r="F668" s="1" t="str">
        <f>HYPERLINK(RUB_Found[[#This Row],[Homepage]])</f>
        <v/>
      </c>
      <c r="G668" t="s">
        <v>24</v>
      </c>
      <c r="H668" s="1" t="str">
        <f>HYPERLINK(RUB_Found[[#This Row],[Gefunden in]])</f>
        <v>https://www.apf.ruhr-uni-bochum.de/en/teaching/completed-theses/</v>
      </c>
      <c r="I668" s="3">
        <f>IF(COUNTIF(RUB_Truth[Name],RUB_Found[[#This Row],[Name]])=0,0,1)</f>
        <v>0</v>
      </c>
      <c r="J668" s="3">
        <v>1</v>
      </c>
    </row>
    <row r="669" spans="1:10" x14ac:dyDescent="0.25">
      <c r="A669" t="s">
        <v>2</v>
      </c>
      <c r="B669" t="s">
        <v>1355</v>
      </c>
      <c r="C669" t="s">
        <v>1356</v>
      </c>
      <c r="D669" t="s">
        <v>11</v>
      </c>
      <c r="E669" t="s">
        <v>8226</v>
      </c>
      <c r="F669" s="1" t="str">
        <f>HYPERLINK(RUB_Found[[#This Row],[Homepage]])</f>
        <v>https://www.pe.ruhr-uni-bochum.de/erziehungswissenschaft/leb/team/brinkmoeller.html.de</v>
      </c>
      <c r="G669" t="s">
        <v>1357</v>
      </c>
      <c r="H669" s="1" t="str">
        <f>HYPERLINK(RUB_Found[[#This Row],[Gefunden in]])</f>
        <v>https://www.pe.ruhr-uni-bochum.de/erziehungswissenschaft/leb/team/index.html.de</v>
      </c>
      <c r="I669" s="3">
        <f>IF(COUNTIF(RUB_Truth[Name],RUB_Found[[#This Row],[Name]])=0,0,1)</f>
        <v>0</v>
      </c>
      <c r="J669" s="3">
        <v>1</v>
      </c>
    </row>
    <row r="670" spans="1:10" x14ac:dyDescent="0.25">
      <c r="A670" t="s">
        <v>2</v>
      </c>
      <c r="B670" t="s">
        <v>1358</v>
      </c>
      <c r="C670" t="s">
        <v>2</v>
      </c>
      <c r="D670" t="s">
        <v>11</v>
      </c>
      <c r="E670" t="s">
        <v>2</v>
      </c>
      <c r="F670" s="1" t="str">
        <f>HYPERLINK(RUB_Found[[#This Row],[Homepage]])</f>
        <v/>
      </c>
      <c r="G670" t="s">
        <v>592</v>
      </c>
      <c r="H670" s="1" t="str">
        <f>HYPERLINK(RUB_Found[[#This Row],[Gefunden in]])</f>
        <v>https://www.aow.ruhr-uni-bochum.de/aow/ueberuns/mitarbeiter/index.html.de</v>
      </c>
      <c r="I670" s="3">
        <f>IF(COUNTIF(RUB_Truth[Name],RUB_Found[[#This Row],[Name]])=0,0,1)</f>
        <v>0</v>
      </c>
      <c r="J670" s="3">
        <v>1</v>
      </c>
    </row>
    <row r="671" spans="1:10" x14ac:dyDescent="0.25">
      <c r="A671" t="s">
        <v>493</v>
      </c>
      <c r="B671" t="s">
        <v>1359</v>
      </c>
      <c r="C671" t="s">
        <v>1360</v>
      </c>
      <c r="D671" t="s">
        <v>11</v>
      </c>
      <c r="E671" t="s">
        <v>8227</v>
      </c>
      <c r="F671" s="1" t="str">
        <f>HYPERLINK(RUB_Found[[#This Row],[Homepage]])</f>
        <v>https://www.pe.ruhr-uni-bochum.de/erziehungswissenschaft/sro/team/kruessmann.html.de</v>
      </c>
      <c r="G671" t="s">
        <v>620</v>
      </c>
      <c r="H671" s="1" t="str">
        <f>HYPERLINK(RUB_Found[[#This Row],[Gefunden in]])</f>
        <v>https://www.pe.ruhr-uni-bochum.de/erziehungswissenschaft/sro/team/index.html.de</v>
      </c>
      <c r="I671" s="3">
        <f>IF(COUNTIF(RUB_Truth[Name],RUB_Found[[#This Row],[Name]])=0,0,1)</f>
        <v>0</v>
      </c>
      <c r="J671" s="3">
        <v>1</v>
      </c>
    </row>
    <row r="672" spans="1:10" x14ac:dyDescent="0.25">
      <c r="A672" t="s">
        <v>2</v>
      </c>
      <c r="B672" t="s">
        <v>1361</v>
      </c>
      <c r="C672" t="s">
        <v>1362</v>
      </c>
      <c r="D672" t="s">
        <v>11</v>
      </c>
      <c r="E672" t="s">
        <v>2</v>
      </c>
      <c r="F672" s="1" t="str">
        <f>HYPERLINK(RUB_Found[[#This Row],[Homepage]])</f>
        <v/>
      </c>
      <c r="G672" t="s">
        <v>577</v>
      </c>
      <c r="H672" s="1" t="str">
        <f>HYPERLINK(RUB_Found[[#This Row],[Gefunden in]])</f>
        <v>https://dev3.imp10.ruhr-uni-bochum.de/neurobiol/mitglieder/index.html.de</v>
      </c>
      <c r="I672" s="3">
        <f>IF(COUNTIF(RUB_Truth[Name],RUB_Found[[#This Row],[Name]])=0,0,1)</f>
        <v>0</v>
      </c>
      <c r="J672" s="3">
        <v>1</v>
      </c>
    </row>
    <row r="673" spans="1:10" x14ac:dyDescent="0.25">
      <c r="A673" t="s">
        <v>103</v>
      </c>
      <c r="B673" t="s">
        <v>1363</v>
      </c>
      <c r="C673" t="s">
        <v>2</v>
      </c>
      <c r="D673" t="s">
        <v>11</v>
      </c>
      <c r="E673" t="s">
        <v>8228</v>
      </c>
      <c r="F673" s="1" t="str">
        <f>HYPERLINK(RUB_Found[[#This Row],[Homepage]])</f>
        <v>https://www.komparatistik.ruhr-uni-bochum.de/mitarbeiter/rehmer/index.html.de</v>
      </c>
      <c r="G673" t="s">
        <v>1192</v>
      </c>
      <c r="H673" s="1" t="str">
        <f>HYPERLINK(RUB_Found[[#This Row],[Gefunden in]])</f>
        <v>https://www.komparatistik.ruhr-uni-bochum.de/mitarbeiter/index.html</v>
      </c>
      <c r="I673" s="3">
        <f>IF(COUNTIF(RUB_Truth[Name],RUB_Found[[#This Row],[Name]])=0,0,1)</f>
        <v>0</v>
      </c>
      <c r="J673" s="3">
        <v>1</v>
      </c>
    </row>
    <row r="674" spans="1:10" x14ac:dyDescent="0.25">
      <c r="A674" t="s">
        <v>0</v>
      </c>
      <c r="B674" t="s">
        <v>1364</v>
      </c>
      <c r="C674" t="s">
        <v>2</v>
      </c>
      <c r="D674" t="s">
        <v>11</v>
      </c>
      <c r="E674" t="s">
        <v>2</v>
      </c>
      <c r="F674" s="1" t="str">
        <f>HYPERLINK(RUB_Found[[#This Row],[Homepage]])</f>
        <v/>
      </c>
      <c r="G674" t="s">
        <v>328</v>
      </c>
      <c r="H674" s="1" t="str">
        <f>HYPERLINK(RUB_Found[[#This Row],[Gefunden in]])</f>
        <v>http://www.rdccce.ruhr-uni-bochum.de/rd/mitglieder/index.html.de</v>
      </c>
      <c r="I674" s="3">
        <f>IF(COUNTIF(RUB_Truth[Name],RUB_Found[[#This Row],[Name]])=0,0,1)</f>
        <v>0</v>
      </c>
      <c r="J674" s="3">
        <v>1</v>
      </c>
    </row>
    <row r="675" spans="1:10" x14ac:dyDescent="0.25">
      <c r="A675" t="s">
        <v>2</v>
      </c>
      <c r="B675" t="s">
        <v>1365</v>
      </c>
      <c r="C675" t="s">
        <v>2</v>
      </c>
      <c r="D675" t="s">
        <v>3</v>
      </c>
      <c r="E675" t="s">
        <v>2</v>
      </c>
      <c r="F675" s="1" t="str">
        <f>HYPERLINK(RUB_Found[[#This Row],[Homepage]])</f>
        <v/>
      </c>
      <c r="G675" t="s">
        <v>24</v>
      </c>
      <c r="H675" s="1" t="str">
        <f>HYPERLINK(RUB_Found[[#This Row],[Gefunden in]])</f>
        <v>https://www.apf.ruhr-uni-bochum.de/en/teaching/completed-theses/</v>
      </c>
      <c r="I675" s="3">
        <f>IF(COUNTIF(RUB_Truth[Name],RUB_Found[[#This Row],[Name]])=0,0,1)</f>
        <v>0</v>
      </c>
      <c r="J675" s="3">
        <v>1</v>
      </c>
    </row>
    <row r="676" spans="1:10" x14ac:dyDescent="0.25">
      <c r="A676" t="s">
        <v>2</v>
      </c>
      <c r="B676" t="s">
        <v>1366</v>
      </c>
      <c r="C676" t="s">
        <v>2</v>
      </c>
      <c r="D676" t="s">
        <v>11</v>
      </c>
      <c r="E676" t="s">
        <v>2</v>
      </c>
      <c r="F676" s="1" t="str">
        <f>HYPERLINK(RUB_Found[[#This Row],[Homepage]])</f>
        <v/>
      </c>
      <c r="G676" t="s">
        <v>1367</v>
      </c>
      <c r="H676" s="1" t="str">
        <f>HYPERLINK(RUB_Found[[#This Row],[Gefunden in]])</f>
        <v>https://kgi.ruhr-uni-bochum.de/category/personen/page/3/</v>
      </c>
      <c r="I676" s="3">
        <f>IF(COUNTIF(RUB_Truth[Name],RUB_Found[[#This Row],[Name]])=0,0,1)</f>
        <v>1</v>
      </c>
      <c r="J676" s="3">
        <v>1</v>
      </c>
    </row>
    <row r="677" spans="1:10" x14ac:dyDescent="0.25">
      <c r="A677" t="s">
        <v>2</v>
      </c>
      <c r="B677" t="s">
        <v>1368</v>
      </c>
      <c r="C677" t="s">
        <v>2</v>
      </c>
      <c r="D677" t="s">
        <v>11</v>
      </c>
      <c r="E677" t="s">
        <v>8229</v>
      </c>
      <c r="F677" s="1" t="str">
        <f>HYPERLINK(RUB_Found[[#This Row],[Homepage]])</f>
        <v>https://www.ruhr-uni-bochum.de/archaelogie/institut/personal/schneider.html.de</v>
      </c>
      <c r="G677" t="s">
        <v>831</v>
      </c>
      <c r="H677" s="1" t="str">
        <f>HYPERLINK(RUB_Found[[#This Row],[Gefunden in]])</f>
        <v>https://www.ruhr-uni-bochum.de/archaeologie/institut/personal/index.html.de</v>
      </c>
      <c r="I677" s="3">
        <f>IF(COUNTIF(RUB_Truth[Name],RUB_Found[[#This Row],[Name]])=0,0,1)</f>
        <v>0</v>
      </c>
      <c r="J677" s="3">
        <v>1</v>
      </c>
    </row>
    <row r="678" spans="1:10" x14ac:dyDescent="0.25">
      <c r="A678" t="s">
        <v>2</v>
      </c>
      <c r="B678" t="s">
        <v>1369</v>
      </c>
      <c r="C678" t="s">
        <v>2</v>
      </c>
      <c r="D678" t="s">
        <v>11</v>
      </c>
      <c r="E678" t="s">
        <v>2</v>
      </c>
      <c r="F678" s="1" t="str">
        <f>HYPERLINK(RUB_Found[[#This Row],[Homepage]])</f>
        <v/>
      </c>
      <c r="G678" t="s">
        <v>1370</v>
      </c>
      <c r="H678" s="1" t="str">
        <f>HYPERLINK(RUB_Found[[#This Row],[Gefunden in]])</f>
        <v>https://www.ruhr-uni-bochum.de/fsr-romanistik/fsr.html.de</v>
      </c>
      <c r="I678" s="3">
        <f>IF(COUNTIF(RUB_Truth[Name],RUB_Found[[#This Row],[Name]])=0,0,1)</f>
        <v>0</v>
      </c>
      <c r="J678" s="3">
        <v>1</v>
      </c>
    </row>
    <row r="679" spans="1:10" x14ac:dyDescent="0.25">
      <c r="A679" t="s">
        <v>2</v>
      </c>
      <c r="B679" t="s">
        <v>1371</v>
      </c>
      <c r="C679" t="s">
        <v>1372</v>
      </c>
      <c r="D679" t="s">
        <v>11</v>
      </c>
      <c r="E679" t="s">
        <v>8230</v>
      </c>
      <c r="F679" s="1" t="str">
        <f>HYPERLINK(RUB_Found[[#This Row],[Homepage]])</f>
        <v>https://fbz-bochum.de/team-details/anna-kranhold-m-sc-2.html</v>
      </c>
      <c r="G679" t="s">
        <v>1019</v>
      </c>
      <c r="H679" s="1" t="str">
        <f>HYPERLINK(RUB_Found[[#This Row],[Gefunden in]])</f>
        <v>https://www.kli.psy.ruhr-uni-bochum.de/kkjp/team.html</v>
      </c>
      <c r="I679" s="3">
        <f>IF(COUNTIF(RUB_Truth[Name],RUB_Found[[#This Row],[Name]])=0,0,1)</f>
        <v>0</v>
      </c>
      <c r="J679" s="3">
        <v>1</v>
      </c>
    </row>
    <row r="680" spans="1:10" x14ac:dyDescent="0.25">
      <c r="A680" t="s">
        <v>1373</v>
      </c>
      <c r="B680" t="s">
        <v>1374</v>
      </c>
      <c r="C680" t="s">
        <v>2</v>
      </c>
      <c r="D680" t="s">
        <v>11</v>
      </c>
      <c r="E680" t="s">
        <v>2</v>
      </c>
      <c r="F680" s="1" t="str">
        <f>HYPERLINK(RUB_Found[[#This Row],[Homepage]])</f>
        <v/>
      </c>
      <c r="G680" t="s">
        <v>1375</v>
      </c>
      <c r="H680" s="1" t="str">
        <f>HYPERLINK(RUB_Found[[#This Row],[Gefunden in]])</f>
        <v>https://zrsweb.zrs.rub.de/lehrstuhl/eckstein/team/</v>
      </c>
      <c r="I680" s="3">
        <f>IF(COUNTIF(RUB_Truth[Name],RUB_Found[[#This Row],[Name]])=0,0,1)</f>
        <v>1</v>
      </c>
      <c r="J680" s="3">
        <v>1</v>
      </c>
    </row>
    <row r="681" spans="1:10" x14ac:dyDescent="0.25">
      <c r="A681" t="s">
        <v>2</v>
      </c>
      <c r="B681" t="s">
        <v>1376</v>
      </c>
      <c r="C681" t="s">
        <v>1377</v>
      </c>
      <c r="D681" t="s">
        <v>11</v>
      </c>
      <c r="E681" t="s">
        <v>1378</v>
      </c>
      <c r="F681" s="1" t="str">
        <f>HYPERLINK(RUB_Found[[#This Row],[Homepage]])</f>
        <v>https://www.micon.ruhr-uni-bochum.de/micon/members/phd/moeller.html.en</v>
      </c>
      <c r="G681" t="s">
        <v>1094</v>
      </c>
      <c r="H681" s="1" t="str">
        <f>HYPERLINK(RUB_Found[[#This Row],[Gefunden in]])</f>
        <v>https://www.micon.ruhr-uni-bochum.de/micon/members/index.html.en</v>
      </c>
      <c r="I681" s="3">
        <f>IF(COUNTIF(RUB_Truth[Name],RUB_Found[[#This Row],[Name]])=0,0,1)</f>
        <v>0</v>
      </c>
      <c r="J681" s="3">
        <v>1</v>
      </c>
    </row>
    <row r="682" spans="1:10" x14ac:dyDescent="0.25">
      <c r="A682" t="s">
        <v>2</v>
      </c>
      <c r="B682" t="s">
        <v>1379</v>
      </c>
      <c r="C682" t="s">
        <v>2</v>
      </c>
      <c r="D682" t="s">
        <v>11</v>
      </c>
      <c r="E682" t="s">
        <v>8231</v>
      </c>
      <c r="F682" s="1" t="str">
        <f>HYPERLINK(RUB_Found[[#This Row],[Homepage]])</f>
        <v>http://www.ruhr-uni-bochum.de/gpc/en/rau_en.html</v>
      </c>
      <c r="G682" t="s">
        <v>1380</v>
      </c>
      <c r="H682" s="1" t="str">
        <f>HYPERLINK(RUB_Found[[#This Row],[Gefunden in]])</f>
        <v>https://www.ruhr-uni-bochum.de/gpc/en/people.html</v>
      </c>
      <c r="I682" s="3">
        <f>IF(COUNTIF(RUB_Truth[Name],RUB_Found[[#This Row],[Name]])=0,0,1)</f>
        <v>0</v>
      </c>
      <c r="J682" s="3">
        <v>1</v>
      </c>
    </row>
    <row r="683" spans="1:10" x14ac:dyDescent="0.25">
      <c r="A683" t="s">
        <v>2</v>
      </c>
      <c r="B683" t="s">
        <v>1381</v>
      </c>
      <c r="C683" t="s">
        <v>2</v>
      </c>
      <c r="D683" t="s">
        <v>11</v>
      </c>
      <c r="E683" t="s">
        <v>8232</v>
      </c>
      <c r="F683" s="1" t="str">
        <f>HYPERLINK(RUB_Found[[#This Row],[Homepage]])</f>
        <v>https://www.ruhr-uni-bochum.de/ecoevo/staff.html#amver</v>
      </c>
      <c r="G683" t="s">
        <v>178</v>
      </c>
      <c r="H683" s="1" t="str">
        <f>HYPERLINK(RUB_Found[[#This Row],[Gefunden in]])</f>
        <v>https://www.ruhr-uni-bochum.de/ecoevo/staff.html</v>
      </c>
      <c r="I683" s="3">
        <f>IF(COUNTIF(RUB_Truth[Name],RUB_Found[[#This Row],[Name]])=0,0,1)</f>
        <v>0</v>
      </c>
      <c r="J683" s="3">
        <v>1</v>
      </c>
    </row>
    <row r="684" spans="1:10" x14ac:dyDescent="0.25">
      <c r="A684" t="s">
        <v>36</v>
      </c>
      <c r="B684" t="s">
        <v>1382</v>
      </c>
      <c r="C684" t="s">
        <v>1383</v>
      </c>
      <c r="D684" t="s">
        <v>11</v>
      </c>
      <c r="E684" t="s">
        <v>2</v>
      </c>
      <c r="F684" s="1" t="str">
        <f>HYPERLINK(RUB_Found[[#This Row],[Homepage]])</f>
        <v/>
      </c>
      <c r="G684" t="s">
        <v>1200</v>
      </c>
      <c r="H684" s="1" t="str">
        <f>HYPERLINK(RUB_Found[[#This Row],[Gefunden in]])</f>
        <v>https://www.ruhr-uni-bochum.de/biotheory/en/staff.html</v>
      </c>
      <c r="I684" s="3">
        <f>IF(COUNTIF(RUB_Truth[Name],RUB_Found[[#This Row],[Name]])=0,0,1)</f>
        <v>0</v>
      </c>
      <c r="J684" s="3">
        <v>1</v>
      </c>
    </row>
    <row r="685" spans="1:10" x14ac:dyDescent="0.25">
      <c r="A685" t="s">
        <v>2</v>
      </c>
      <c r="B685" t="s">
        <v>1384</v>
      </c>
      <c r="C685" t="s">
        <v>2</v>
      </c>
      <c r="D685" t="s">
        <v>11</v>
      </c>
      <c r="E685" t="s">
        <v>1321</v>
      </c>
      <c r="F685" s="1" t="str">
        <f>HYPERLINK(RUB_Found[[#This Row],[Homepage]])</f>
        <v>javascript:;</v>
      </c>
      <c r="G685" t="s">
        <v>1005</v>
      </c>
      <c r="H685" s="1" t="str">
        <f>HYPERLINK(RUB_Found[[#This Row],[Gefunden in]])</f>
        <v>https://kgi.ruhr-uni-bochum.de/institut/personen/</v>
      </c>
      <c r="I685" s="3">
        <f>IF(COUNTIF(RUB_Truth[Name],RUB_Found[[#This Row],[Name]])=0,0,1)</f>
        <v>0</v>
      </c>
      <c r="J685" s="3">
        <v>1</v>
      </c>
    </row>
    <row r="686" spans="1:10" x14ac:dyDescent="0.25">
      <c r="A686" t="s">
        <v>2</v>
      </c>
      <c r="B686" t="s">
        <v>1385</v>
      </c>
      <c r="C686" t="s">
        <v>2</v>
      </c>
      <c r="D686" t="s">
        <v>11</v>
      </c>
      <c r="E686" t="s">
        <v>2</v>
      </c>
      <c r="F686" s="1" t="str">
        <f>HYPERLINK(RUB_Found[[#This Row],[Homepage]])</f>
        <v/>
      </c>
      <c r="G686" t="s">
        <v>1296</v>
      </c>
      <c r="H686" s="1" t="str">
        <f>HYPERLINK(RUB_Found[[#This Row],[Gefunden in]])</f>
        <v>https://nanoec.ruhr-uni-bochum.de/2021/02/26/start4chem-is-happy-about-new-team-members/</v>
      </c>
      <c r="I686" s="3">
        <f>IF(COUNTIF(RUB_Truth[Name],RUB_Found[[#This Row],[Name]])=0,0,1)</f>
        <v>1</v>
      </c>
      <c r="J686" s="3">
        <v>1</v>
      </c>
    </row>
    <row r="687" spans="1:10" x14ac:dyDescent="0.25">
      <c r="A687" t="s">
        <v>2</v>
      </c>
      <c r="B687" t="s">
        <v>1386</v>
      </c>
      <c r="C687" t="s">
        <v>2</v>
      </c>
      <c r="D687" t="s">
        <v>11</v>
      </c>
      <c r="E687" t="s">
        <v>2</v>
      </c>
      <c r="F687" s="1" t="str">
        <f>HYPERLINK(RUB_Found[[#This Row],[Homepage]])</f>
        <v/>
      </c>
      <c r="G687" t="s">
        <v>1387</v>
      </c>
      <c r="H687" s="1" t="str">
        <f>HYPERLINK(RUB_Found[[#This Row],[Gefunden in]])</f>
        <v>https://www.apf.ruhr-uni-bochum.de/2019/11/besuch-auf-der-international-entrepreneurship-education-summit-in-stuttgart/</v>
      </c>
      <c r="I687" s="3">
        <f>IF(COUNTIF(RUB_Truth[Name],RUB_Found[[#This Row],[Name]])=0,0,1)</f>
        <v>0</v>
      </c>
      <c r="J687" s="3">
        <v>0</v>
      </c>
    </row>
    <row r="688" spans="1:10" x14ac:dyDescent="0.25">
      <c r="A688" t="s">
        <v>2</v>
      </c>
      <c r="B688" t="s">
        <v>1388</v>
      </c>
      <c r="C688" t="s">
        <v>1389</v>
      </c>
      <c r="D688" t="s">
        <v>11</v>
      </c>
      <c r="E688" t="s">
        <v>1390</v>
      </c>
      <c r="F688" s="1" t="str">
        <f>HYPERLINK(RUB_Found[[#This Row],[Homepage]])</f>
        <v>mailto:Annalena.Darkow@rub.de</v>
      </c>
      <c r="G688" t="s">
        <v>879</v>
      </c>
      <c r="H688" s="1" t="str">
        <f>HYPERLINK(RUB_Found[[#This Row],[Gefunden in]])</f>
        <v>https://sport.ruhr-uni-bochum.de/de/mitarbeitende-sportmanagement-und-sportconsulting</v>
      </c>
      <c r="I688" s="3">
        <f>IF(COUNTIF(RUB_Truth[Name],RUB_Found[[#This Row],[Name]])=0,0,1)</f>
        <v>0</v>
      </c>
      <c r="J688" s="3">
        <v>1</v>
      </c>
    </row>
    <row r="689" spans="1:10" x14ac:dyDescent="0.25">
      <c r="A689" t="s">
        <v>2</v>
      </c>
      <c r="B689" t="s">
        <v>1391</v>
      </c>
      <c r="C689" t="s">
        <v>2</v>
      </c>
      <c r="D689" t="s">
        <v>11</v>
      </c>
      <c r="E689" t="s">
        <v>2</v>
      </c>
      <c r="F689" s="1" t="str">
        <f>HYPERLINK(RUB_Found[[#This Row],[Homepage]])</f>
        <v/>
      </c>
      <c r="G689" t="s">
        <v>445</v>
      </c>
      <c r="H689" s="1" t="str">
        <f>HYPERLINK(RUB_Found[[#This Row],[Gefunden in]])</f>
        <v>https://movingreligion.ceres.rub.de/de/personen/</v>
      </c>
      <c r="I689" s="3">
        <f>IF(COUNTIF(RUB_Truth[Name],RUB_Found[[#This Row],[Name]])=0,0,1)</f>
        <v>0</v>
      </c>
      <c r="J689" s="3">
        <v>1</v>
      </c>
    </row>
    <row r="690" spans="1:10" x14ac:dyDescent="0.25">
      <c r="A690" t="s">
        <v>2</v>
      </c>
      <c r="B690" t="s">
        <v>1392</v>
      </c>
      <c r="C690" t="s">
        <v>1393</v>
      </c>
      <c r="D690" t="s">
        <v>11</v>
      </c>
      <c r="E690" t="s">
        <v>2</v>
      </c>
      <c r="F690" s="1" t="str">
        <f>HYPERLINK(RUB_Found[[#This Row],[Homepage]])</f>
        <v/>
      </c>
      <c r="G690" t="s">
        <v>74</v>
      </c>
      <c r="H690" s="1" t="str">
        <f>HYPERLINK(RUB_Found[[#This Row],[Gefunden in]])</f>
        <v>https://sechuman.ruhr-uni-bochum.de/team</v>
      </c>
      <c r="I690" s="3">
        <f>IF(COUNTIF(RUB_Truth[Name],RUB_Found[[#This Row],[Name]])=0,0,1)</f>
        <v>1</v>
      </c>
      <c r="J690" s="3">
        <v>1</v>
      </c>
    </row>
    <row r="691" spans="1:10" x14ac:dyDescent="0.25">
      <c r="A691" t="s">
        <v>36</v>
      </c>
      <c r="B691" t="s">
        <v>1394</v>
      </c>
      <c r="C691" t="s">
        <v>1395</v>
      </c>
      <c r="D691" t="s">
        <v>11</v>
      </c>
      <c r="E691" t="s">
        <v>1396</v>
      </c>
      <c r="F691" s="1" t="str">
        <f>HYPERLINK(RUB_Found[[#This Row],[Homepage]])</f>
        <v>https://www.bcn.ruhr-uni-bochum.de/team/lipp</v>
      </c>
      <c r="G691" t="s">
        <v>1397</v>
      </c>
      <c r="H691" s="1" t="str">
        <f>HYPERLINK(RUB_Found[[#This Row],[Gefunden in]])</f>
        <v>https://www.bcn.ruhr-uni-bochum.de/bcneu/team/index.html.en</v>
      </c>
      <c r="I691" s="3">
        <f>IF(COUNTIF(RUB_Truth[Name],RUB_Found[[#This Row],[Name]])=0,0,1)</f>
        <v>0</v>
      </c>
      <c r="J691" s="3">
        <v>1</v>
      </c>
    </row>
    <row r="692" spans="1:10" x14ac:dyDescent="0.25">
      <c r="A692" t="s">
        <v>2</v>
      </c>
      <c r="B692" t="s">
        <v>1398</v>
      </c>
      <c r="C692" t="s">
        <v>2</v>
      </c>
      <c r="D692" t="s">
        <v>11</v>
      </c>
      <c r="E692" t="s">
        <v>2</v>
      </c>
      <c r="F692" s="1" t="str">
        <f>HYPERLINK(RUB_Found[[#This Row],[Homepage]])</f>
        <v/>
      </c>
      <c r="G692" t="s">
        <v>1399</v>
      </c>
      <c r="H692" s="1" t="str">
        <f>HYPERLINK(RUB_Found[[#This Row],[Gefunden in]])</f>
        <v>https://www.ruhr-uni-bochum.de/fnzgg/mitarbeiter/index.html.de</v>
      </c>
      <c r="I692" s="3">
        <f>IF(COUNTIF(RUB_Truth[Name],RUB_Found[[#This Row],[Name]])=0,0,1)</f>
        <v>0</v>
      </c>
      <c r="J692" s="3">
        <v>1</v>
      </c>
    </row>
    <row r="693" spans="1:10" x14ac:dyDescent="0.25">
      <c r="A693" t="s">
        <v>2</v>
      </c>
      <c r="B693" t="s">
        <v>1400</v>
      </c>
      <c r="C693" t="s">
        <v>2</v>
      </c>
      <c r="D693" t="s">
        <v>11</v>
      </c>
      <c r="E693" t="s">
        <v>2</v>
      </c>
      <c r="F693" s="1" t="str">
        <f>HYPERLINK(RUB_Found[[#This Row],[Homepage]])</f>
        <v/>
      </c>
      <c r="G693" t="s">
        <v>60</v>
      </c>
      <c r="H693" s="1" t="str">
        <f>HYPERLINK(RUB_Found[[#This Row],[Gefunden in]])</f>
        <v>https://www.theochem.rub.de/de/allcategories-de-de/mitarbeiter/ehemalige</v>
      </c>
      <c r="I693" s="3">
        <f>IF(COUNTIF(RUB_Truth[Name],RUB_Found[[#This Row],[Name]])=0,0,1)</f>
        <v>0</v>
      </c>
      <c r="J693" s="3">
        <v>1</v>
      </c>
    </row>
    <row r="694" spans="1:10" x14ac:dyDescent="0.25">
      <c r="A694" t="s">
        <v>2</v>
      </c>
      <c r="B694" t="s">
        <v>1401</v>
      </c>
      <c r="C694" t="s">
        <v>2</v>
      </c>
      <c r="D694" t="s">
        <v>11</v>
      </c>
      <c r="E694" t="s">
        <v>1402</v>
      </c>
      <c r="F694" s="1" t="str">
        <f>HYPERLINK(RUB_Found[[#This Row],[Homepage]])</f>
        <v>https://www.mpc.ruhr-uni-bochum.de/mpc/mitarbeiter/bader.html.de</v>
      </c>
      <c r="G694" t="s">
        <v>1403</v>
      </c>
      <c r="H694" s="1" t="str">
        <f>HYPERLINK(RUB_Found[[#This Row],[Gefunden in]])</f>
        <v>https://www.mpc.ruhr-uni-bochum.de/mpc/mitarbeiter/index.html.de</v>
      </c>
      <c r="I694" s="3">
        <f>IF(COUNTIF(RUB_Truth[Name],RUB_Found[[#This Row],[Name]])=0,0,1)</f>
        <v>0</v>
      </c>
      <c r="J694" s="3">
        <v>1</v>
      </c>
    </row>
    <row r="695" spans="1:10" x14ac:dyDescent="0.25">
      <c r="A695" t="s">
        <v>2</v>
      </c>
      <c r="B695" t="s">
        <v>1404</v>
      </c>
      <c r="C695" t="s">
        <v>2</v>
      </c>
      <c r="D695" t="s">
        <v>11</v>
      </c>
      <c r="E695" t="s">
        <v>2</v>
      </c>
      <c r="F695" s="1" t="str">
        <f>HYPERLINK(RUB_Found[[#This Row],[Homepage]])</f>
        <v/>
      </c>
      <c r="G695" t="s">
        <v>1405</v>
      </c>
      <c r="H695" s="1" t="str">
        <f>HYPERLINK(RUB_Found[[#This Row],[Gefunden in]])</f>
        <v>https://www.sfb874.ruhr-uni-bochum.de/en/people-with-increased-risk-of-alzheimers-have-deficits-in-navigating/</v>
      </c>
      <c r="I695" s="3">
        <f>IF(COUNTIF(RUB_Truth[Name],RUB_Found[[#This Row],[Name]])=0,0,1)</f>
        <v>1</v>
      </c>
      <c r="J695" s="3">
        <v>1</v>
      </c>
    </row>
    <row r="696" spans="1:10" x14ac:dyDescent="0.25">
      <c r="A696" t="s">
        <v>2</v>
      </c>
      <c r="B696" t="s">
        <v>1406</v>
      </c>
      <c r="C696" t="s">
        <v>2</v>
      </c>
      <c r="D696" t="s">
        <v>3</v>
      </c>
      <c r="E696" t="s">
        <v>2</v>
      </c>
      <c r="F696" s="1" t="str">
        <f>HYPERLINK(RUB_Found[[#This Row],[Homepage]])</f>
        <v/>
      </c>
      <c r="G696" t="s">
        <v>1407</v>
      </c>
      <c r="H696" s="1" t="str">
        <f>HYPERLINK(RUB_Found[[#This Row],[Gefunden in]])</f>
        <v>https://math.ruhr-uni-bochum.de/en/faculty/professorships/cnumerics/team/</v>
      </c>
      <c r="I696" s="3">
        <f>IF(COUNTIF(RUB_Truth[Name],RUB_Found[[#This Row],[Name]])=0,0,1)</f>
        <v>1</v>
      </c>
      <c r="J696" s="3">
        <v>1</v>
      </c>
    </row>
    <row r="697" spans="1:10" x14ac:dyDescent="0.25">
      <c r="A697" t="s">
        <v>916</v>
      </c>
      <c r="B697" t="s">
        <v>1408</v>
      </c>
      <c r="C697" t="s">
        <v>2</v>
      </c>
      <c r="D697" t="s">
        <v>11</v>
      </c>
      <c r="E697" t="s">
        <v>1409</v>
      </c>
      <c r="F697" s="1" t="str">
        <f>HYPERLINK(RUB_Found[[#This Row],[Homepage]])</f>
        <v>http://www.slavistik.rub.de/index.php?hartmann</v>
      </c>
      <c r="G697" t="s">
        <v>170</v>
      </c>
      <c r="H697" s="1" t="str">
        <f>HYPERLINK(RUB_Found[[#This Row],[Gefunden in]])</f>
        <v>http://www.slavistik.rub.de/index.php?mitarbeiter</v>
      </c>
      <c r="I697" s="3">
        <f>IF(COUNTIF(RUB_Truth[Name],RUB_Found[[#This Row],[Name]])=0,0,1)</f>
        <v>1</v>
      </c>
      <c r="J697" s="3">
        <v>1</v>
      </c>
    </row>
    <row r="698" spans="1:10" x14ac:dyDescent="0.25">
      <c r="A698" t="s">
        <v>493</v>
      </c>
      <c r="B698" t="s">
        <v>1410</v>
      </c>
      <c r="C698" t="s">
        <v>2</v>
      </c>
      <c r="D698" t="s">
        <v>11</v>
      </c>
      <c r="E698" t="s">
        <v>1411</v>
      </c>
      <c r="F698" s="1" t="str">
        <f>HYPERLINK(RUB_Found[[#This Row],[Homepage]])</f>
        <v>https://www.methoden.ruhr-uni-bochum.de/en/staff/b-a-anne-heilig.html</v>
      </c>
      <c r="G698" t="s">
        <v>1411</v>
      </c>
      <c r="H698" s="1" t="str">
        <f>HYPERLINK(RUB_Found[[#This Row],[Gefunden in]])</f>
        <v>https://www.methoden.ruhr-uni-bochum.de/en/staff/b-a-anne-heilig.html</v>
      </c>
      <c r="I698" s="3">
        <f>IF(COUNTIF(RUB_Truth[Name],RUB_Found[[#This Row],[Name]])=0,0,1)</f>
        <v>0</v>
      </c>
      <c r="J698" s="3">
        <v>1</v>
      </c>
    </row>
    <row r="699" spans="1:10" x14ac:dyDescent="0.25">
      <c r="A699" t="s">
        <v>2</v>
      </c>
      <c r="B699" t="s">
        <v>1412</v>
      </c>
      <c r="C699" t="s">
        <v>2</v>
      </c>
      <c r="D699" t="s">
        <v>3</v>
      </c>
      <c r="E699" t="s">
        <v>2</v>
      </c>
      <c r="F699" s="1" t="str">
        <f>HYPERLINK(RUB_Found[[#This Row],[Homepage]])</f>
        <v/>
      </c>
      <c r="G699" t="s">
        <v>24</v>
      </c>
      <c r="H699" s="1" t="str">
        <f>HYPERLINK(RUB_Found[[#This Row],[Gefunden in]])</f>
        <v>https://www.apf.ruhr-uni-bochum.de/en/teaching/completed-theses/</v>
      </c>
      <c r="I699" s="3">
        <f>IF(COUNTIF(RUB_Truth[Name],RUB_Found[[#This Row],[Name]])=0,0,1)</f>
        <v>0</v>
      </c>
      <c r="J699" s="3">
        <v>1</v>
      </c>
    </row>
    <row r="700" spans="1:10" x14ac:dyDescent="0.25">
      <c r="A700" t="s">
        <v>0</v>
      </c>
      <c r="B700" t="s">
        <v>1413</v>
      </c>
      <c r="C700" t="s">
        <v>2</v>
      </c>
      <c r="D700" t="s">
        <v>11</v>
      </c>
      <c r="E700" t="s">
        <v>2</v>
      </c>
      <c r="F700" s="1" t="str">
        <f>HYPERLINK(RUB_Found[[#This Row],[Homepage]])</f>
        <v/>
      </c>
      <c r="G700" t="s">
        <v>1414</v>
      </c>
      <c r="H700" s="1" t="str">
        <f>HYPERLINK(RUB_Found[[#This Row],[Gefunden in]])</f>
        <v>https://www.methoden.ruhr-uni-bochum.de/en/section/staff.html</v>
      </c>
      <c r="I700" s="3">
        <f>IF(COUNTIF(RUB_Truth[Name],RUB_Found[[#This Row],[Name]])=0,0,1)</f>
        <v>0</v>
      </c>
      <c r="J700" s="3">
        <v>1</v>
      </c>
    </row>
    <row r="701" spans="1:10" x14ac:dyDescent="0.25">
      <c r="A701" t="s">
        <v>2</v>
      </c>
      <c r="B701" t="s">
        <v>1415</v>
      </c>
      <c r="C701" t="s">
        <v>2</v>
      </c>
      <c r="D701" t="s">
        <v>11</v>
      </c>
      <c r="E701" t="s">
        <v>2</v>
      </c>
      <c r="F701" s="1" t="str">
        <f>HYPERLINK(RUB_Found[[#This Row],[Homepage]])</f>
        <v/>
      </c>
      <c r="G701" t="s">
        <v>398</v>
      </c>
      <c r="H701" s="1" t="str">
        <f>HYPERLINK(RUB_Found[[#This Row],[Gefunden in]])</f>
        <v>https://www.ruhr-uni-bochum.de/lmr/staff/index.html</v>
      </c>
      <c r="I701" s="3">
        <f>IF(COUNTIF(RUB_Truth[Name],RUB_Found[[#This Row],[Name]])=0,0,1)</f>
        <v>0</v>
      </c>
      <c r="J701" s="3">
        <v>1</v>
      </c>
    </row>
    <row r="702" spans="1:10" x14ac:dyDescent="0.25">
      <c r="A702" t="s">
        <v>0</v>
      </c>
      <c r="B702" t="s">
        <v>1416</v>
      </c>
      <c r="C702" t="s">
        <v>2</v>
      </c>
      <c r="D702" t="s">
        <v>11</v>
      </c>
      <c r="E702" t="s">
        <v>2</v>
      </c>
      <c r="F702" s="1" t="str">
        <f>HYPERLINK(RUB_Found[[#This Row],[Homepage]])</f>
        <v/>
      </c>
      <c r="G702" t="s">
        <v>117</v>
      </c>
      <c r="H702" s="1" t="str">
        <f>HYPERLINK(RUB_Found[[#This Row],[Gefunden in]])</f>
        <v>https://www.ruhr-uni-bochum.de/neuroplasticity/mitarbeiter/index.html.de</v>
      </c>
      <c r="I702" s="3">
        <f>IF(COUNTIF(RUB_Truth[Name],RUB_Found[[#This Row],[Name]])=0,0,1)</f>
        <v>0</v>
      </c>
      <c r="J702" s="3">
        <v>1</v>
      </c>
    </row>
    <row r="703" spans="1:10" x14ac:dyDescent="0.25">
      <c r="A703" t="s">
        <v>2</v>
      </c>
      <c r="B703" t="s">
        <v>1417</v>
      </c>
      <c r="C703" t="s">
        <v>2</v>
      </c>
      <c r="D703" t="s">
        <v>11</v>
      </c>
      <c r="E703" t="s">
        <v>2</v>
      </c>
      <c r="F703" s="1" t="str">
        <f>HYPERLINK(RUB_Found[[#This Row],[Homepage]])</f>
        <v/>
      </c>
      <c r="G703" t="s">
        <v>1035</v>
      </c>
      <c r="H703" s="1" t="str">
        <f>HYPERLINK(RUB_Found[[#This Row],[Gefunden in]])</f>
        <v>https://kgi.ruhr-uni-bochum.de/category/personen/page/6/</v>
      </c>
      <c r="I703" s="3">
        <f>IF(COUNTIF(RUB_Truth[Name],RUB_Found[[#This Row],[Name]])=0,0,1)</f>
        <v>0</v>
      </c>
      <c r="J703" s="3">
        <v>1</v>
      </c>
    </row>
    <row r="704" spans="1:10" x14ac:dyDescent="0.25">
      <c r="A704" t="s">
        <v>2</v>
      </c>
      <c r="B704" t="s">
        <v>1418</v>
      </c>
      <c r="C704" t="s">
        <v>2</v>
      </c>
      <c r="D704" t="s">
        <v>11</v>
      </c>
      <c r="E704" t="s">
        <v>2</v>
      </c>
      <c r="F704" s="1" t="str">
        <f>HYPERLINK(RUB_Found[[#This Row],[Homepage]])</f>
        <v/>
      </c>
      <c r="G704" t="s">
        <v>89</v>
      </c>
      <c r="H704" s="1" t="str">
        <f>HYPERLINK(RUB_Found[[#This Row],[Gefunden in]])</f>
        <v>https://www.it-services.ruhr-uni-bochum.de/ueberuns/nv-mitglieder.html.de</v>
      </c>
      <c r="I704" s="3">
        <f>IF(COUNTIF(RUB_Truth[Name],RUB_Found[[#This Row],[Name]])=0,0,1)</f>
        <v>1</v>
      </c>
      <c r="J704" s="3">
        <v>1</v>
      </c>
    </row>
    <row r="705" spans="1:10" x14ac:dyDescent="0.25">
      <c r="A705" t="s">
        <v>2</v>
      </c>
      <c r="B705" t="s">
        <v>1419</v>
      </c>
      <c r="C705" t="s">
        <v>1420</v>
      </c>
      <c r="D705" t="s">
        <v>11</v>
      </c>
      <c r="E705" t="s">
        <v>8233</v>
      </c>
      <c r="F705" s="1" t="str">
        <f>HYPERLINK(RUB_Found[[#This Row],[Homepage]])</f>
        <v>mailto:anne.meise-v1q@rub.de</v>
      </c>
      <c r="G705" t="s">
        <v>1248</v>
      </c>
      <c r="H705" s="1" t="str">
        <f>HYPERLINK(RUB_Found[[#This Row],[Gefunden in]])</f>
        <v>https://dev.sowi.ruhr-uni-bochum.de/regionalpolitik/lehrstuhl/team/uebersicht.html.de</v>
      </c>
      <c r="I705" s="3">
        <f>IF(COUNTIF(RUB_Truth[Name],RUB_Found[[#This Row],[Name]])=0,0,1)</f>
        <v>0</v>
      </c>
      <c r="J705" s="3">
        <v>1</v>
      </c>
    </row>
    <row r="706" spans="1:10" x14ac:dyDescent="0.25">
      <c r="A706" t="s">
        <v>2</v>
      </c>
      <c r="B706" t="s">
        <v>1421</v>
      </c>
      <c r="C706" t="s">
        <v>1422</v>
      </c>
      <c r="D706" t="s">
        <v>11</v>
      </c>
      <c r="E706" t="s">
        <v>2</v>
      </c>
      <c r="F706" s="1" t="str">
        <f>HYPERLINK(RUB_Found[[#This Row],[Homepage]])</f>
        <v/>
      </c>
      <c r="G706" t="s">
        <v>597</v>
      </c>
      <c r="H706" s="1" t="str">
        <f>HYPERLINK(RUB_Found[[#This Row],[Gefunden in]])</f>
        <v>https://www.pml.psy.ruhr-uni-bochum.de/personen/index.html.de</v>
      </c>
      <c r="I706" s="3">
        <f>IF(COUNTIF(RUB_Truth[Name],RUB_Found[[#This Row],[Name]])=0,0,1)</f>
        <v>0</v>
      </c>
      <c r="J706" s="3">
        <v>1</v>
      </c>
    </row>
    <row r="707" spans="1:10" x14ac:dyDescent="0.25">
      <c r="A707" t="s">
        <v>474</v>
      </c>
      <c r="B707" t="s">
        <v>1423</v>
      </c>
      <c r="C707" t="s">
        <v>2</v>
      </c>
      <c r="D707" t="s">
        <v>11</v>
      </c>
      <c r="E707" t="s">
        <v>1424</v>
      </c>
      <c r="F707" s="1" t="str">
        <f>HYPERLINK(RUB_Found[[#This Row],[Homepage]])</f>
        <v>https://www.pe.ruhr-uni-bochum.de/erziehungswissenschaft/hist-bildung/ehemalige/otto.html.de</v>
      </c>
      <c r="G707" t="s">
        <v>402</v>
      </c>
      <c r="H707" s="1" t="str">
        <f>HYPERLINK(RUB_Found[[#This Row],[Gefunden in]])</f>
        <v>https://www.pe.ruhr-uni-bochum.de/erziehungswissenschaft/hist-bildung/team/index.html.de</v>
      </c>
      <c r="I707" s="3">
        <f>IF(COUNTIF(RUB_Truth[Name],RUB_Found[[#This Row],[Name]])=0,0,1)</f>
        <v>0</v>
      </c>
      <c r="J707" s="3">
        <v>1</v>
      </c>
    </row>
    <row r="708" spans="1:10" x14ac:dyDescent="0.25">
      <c r="A708" t="s">
        <v>2</v>
      </c>
      <c r="B708" t="s">
        <v>1425</v>
      </c>
      <c r="C708" t="s">
        <v>2</v>
      </c>
      <c r="D708" t="s">
        <v>11</v>
      </c>
      <c r="E708" t="s">
        <v>1426</v>
      </c>
      <c r="F708" s="1" t="str">
        <f>HYPERLINK(RUB_Found[[#This Row],[Homepage]])</f>
        <v>https://www.uni-bremen.de/fb12/arbeitsbereiche/abteilung-a-allgemeine-erziehungswissenschaft/allgemeine-erziehungswissenschaft-mit-schwerpunkt-bildungstheorie/team/anne-otzen?sword_list%5B0%5D=bad&amp;cHash=3291fee7cbf179053580744bbb0eb57b</v>
      </c>
      <c r="G708" t="s">
        <v>1427</v>
      </c>
      <c r="H708" s="1" t="str">
        <f>HYPERLINK(RUB_Found[[#This Row],[Gefunden in]])</f>
        <v>https://www.pe.ruhr-uni-bochum.de/erziehungswissenschaft/tew/team/index.html.de</v>
      </c>
      <c r="I708" s="3">
        <f>IF(COUNTIF(RUB_Truth[Name],RUB_Found[[#This Row],[Name]])=0,0,1)</f>
        <v>0</v>
      </c>
      <c r="J708" s="3">
        <v>1</v>
      </c>
    </row>
    <row r="709" spans="1:10" x14ac:dyDescent="0.25">
      <c r="A709" t="s">
        <v>2</v>
      </c>
      <c r="B709" t="s">
        <v>1428</v>
      </c>
      <c r="C709" t="s">
        <v>1429</v>
      </c>
      <c r="D709" t="s">
        <v>11</v>
      </c>
      <c r="E709" t="s">
        <v>2</v>
      </c>
      <c r="F709" s="1" t="str">
        <f>HYPERLINK(RUB_Found[[#This Row],[Homepage]])</f>
        <v/>
      </c>
      <c r="G709" t="s">
        <v>1019</v>
      </c>
      <c r="H709" s="1" t="str">
        <f>HYPERLINK(RUB_Found[[#This Row],[Gefunden in]])</f>
        <v>https://www.kli.psy.ruhr-uni-bochum.de/kkjp/team.html</v>
      </c>
      <c r="I709" s="3">
        <f>IF(COUNTIF(RUB_Truth[Name],RUB_Found[[#This Row],[Name]])=0,0,1)</f>
        <v>0</v>
      </c>
      <c r="J709" s="3">
        <v>1</v>
      </c>
    </row>
    <row r="710" spans="1:10" x14ac:dyDescent="0.25">
      <c r="A710" t="s">
        <v>0</v>
      </c>
      <c r="B710" t="s">
        <v>1430</v>
      </c>
      <c r="C710" t="s">
        <v>1431</v>
      </c>
      <c r="D710" t="s">
        <v>3</v>
      </c>
      <c r="E710" t="s">
        <v>1432</v>
      </c>
      <c r="F710" s="1" t="str">
        <f>HYPERLINK(RUB_Found[[#This Row],[Homepage]])</f>
        <v>https://eap.geographie.rub.de/mitarbeiter/anne_rabe_00383.html.de</v>
      </c>
      <c r="G710" t="s">
        <v>5</v>
      </c>
      <c r="H710" s="1" t="str">
        <f>HYPERLINK(RUB_Found[[#This Row],[Gefunden in]])</f>
        <v>https://eap.geographie.rub.de/mitarbeiter/index.html.de</v>
      </c>
      <c r="I710" s="3">
        <f>IF(COUNTIF(RUB_Truth[Name],RUB_Found[[#This Row],[Name]])=0,0,1)</f>
        <v>0</v>
      </c>
      <c r="J710" s="3">
        <v>1</v>
      </c>
    </row>
    <row r="711" spans="1:10" x14ac:dyDescent="0.25">
      <c r="A711" t="s">
        <v>103</v>
      </c>
      <c r="B711" t="s">
        <v>1433</v>
      </c>
      <c r="C711" t="s">
        <v>2</v>
      </c>
      <c r="D711" t="s">
        <v>11</v>
      </c>
      <c r="E711" t="s">
        <v>1434</v>
      </c>
      <c r="F711" s="1" t="str">
        <f>HYPERLINK(RUB_Found[[#This Row],[Homepage]])</f>
        <v>https://www.ruhr-uni-bochum.de/archaeologie/institut/personal/riedel.html.de</v>
      </c>
      <c r="G711" t="s">
        <v>83</v>
      </c>
      <c r="H711" s="1" t="str">
        <f>HYPERLINK(RUB_Found[[#This Row],[Gefunden in]])</f>
        <v>https://www.zms.ruhr-uni-bochum.de/zms/personen/mitglieder.html.de</v>
      </c>
      <c r="I711" s="3">
        <f>IF(COUNTIF(RUB_Truth[Name],RUB_Found[[#This Row],[Name]])=0,0,1)</f>
        <v>0</v>
      </c>
      <c r="J711" s="3">
        <v>1</v>
      </c>
    </row>
    <row r="712" spans="1:10" x14ac:dyDescent="0.25">
      <c r="A712" t="s">
        <v>2</v>
      </c>
      <c r="B712" t="s">
        <v>1435</v>
      </c>
      <c r="C712" t="s">
        <v>1436</v>
      </c>
      <c r="D712" t="s">
        <v>11</v>
      </c>
      <c r="E712" t="s">
        <v>1437</v>
      </c>
      <c r="F712" s="1" t="str">
        <f>HYPERLINK(RUB_Found[[#This Row],[Homepage]])</f>
        <v>https://www.pe.ruhr-uni-bochum.de/erziehungswissenschaft/lllf/team/scheunemann.html.de</v>
      </c>
      <c r="G712" t="s">
        <v>1438</v>
      </c>
      <c r="H712" s="1" t="str">
        <f>HYPERLINK(RUB_Found[[#This Row],[Gefunden in]])</f>
        <v>https://www.pe.ruhr-uni-bochum.de/erziehungswissenschaft/lllf/team/index.html.de</v>
      </c>
      <c r="I712" s="3">
        <f>IF(COUNTIF(RUB_Truth[Name],RUB_Found[[#This Row],[Name]])=0,0,1)</f>
        <v>1</v>
      </c>
      <c r="J712" s="3">
        <v>1</v>
      </c>
    </row>
    <row r="713" spans="1:10" x14ac:dyDescent="0.25">
      <c r="A713" t="s">
        <v>2</v>
      </c>
      <c r="B713" t="s">
        <v>1439</v>
      </c>
      <c r="C713" t="s">
        <v>2</v>
      </c>
      <c r="D713" t="s">
        <v>3</v>
      </c>
      <c r="E713" t="s">
        <v>2</v>
      </c>
      <c r="F713" s="1" t="str">
        <f>HYPERLINK(RUB_Found[[#This Row],[Homepage]])</f>
        <v/>
      </c>
      <c r="G713" t="s">
        <v>24</v>
      </c>
      <c r="H713" s="1" t="str">
        <f>HYPERLINK(RUB_Found[[#This Row],[Gefunden in]])</f>
        <v>https://www.apf.ruhr-uni-bochum.de/en/teaching/completed-theses/</v>
      </c>
      <c r="I713" s="3">
        <f>IF(COUNTIF(RUB_Truth[Name],RUB_Found[[#This Row],[Name]])=0,0,1)</f>
        <v>0</v>
      </c>
      <c r="J713" s="3">
        <v>1</v>
      </c>
    </row>
    <row r="714" spans="1:10" x14ac:dyDescent="0.25">
      <c r="A714" t="s">
        <v>80</v>
      </c>
      <c r="B714" t="s">
        <v>1440</v>
      </c>
      <c r="C714" t="s">
        <v>2</v>
      </c>
      <c r="D714" t="s">
        <v>11</v>
      </c>
      <c r="E714" t="s">
        <v>2</v>
      </c>
      <c r="F714" s="1" t="str">
        <f>HYPERLINK(RUB_Found[[#This Row],[Homepage]])</f>
        <v/>
      </c>
      <c r="G714" t="s">
        <v>507</v>
      </c>
      <c r="H714" s="1" t="str">
        <f>HYPERLINK(RUB_Found[[#This Row],[Gefunden in]])</f>
        <v>https://www.apf.ruhr-uni-bochum.de/en/team/</v>
      </c>
      <c r="I714" s="3">
        <f>IF(COUNTIF(RUB_Truth[Name],RUB_Found[[#This Row],[Name]])=0,0,1)</f>
        <v>0</v>
      </c>
      <c r="J714" s="3">
        <v>1</v>
      </c>
    </row>
    <row r="715" spans="1:10" x14ac:dyDescent="0.25">
      <c r="A715" t="s">
        <v>2</v>
      </c>
      <c r="B715" t="s">
        <v>1441</v>
      </c>
      <c r="C715" t="s">
        <v>1442</v>
      </c>
      <c r="D715" t="s">
        <v>11</v>
      </c>
      <c r="E715" t="s">
        <v>2</v>
      </c>
      <c r="F715" s="1" t="str">
        <f>HYPERLINK(RUB_Found[[#This Row],[Homepage]])</f>
        <v/>
      </c>
      <c r="G715" t="s">
        <v>592</v>
      </c>
      <c r="H715" s="1" t="str">
        <f>HYPERLINK(RUB_Found[[#This Row],[Gefunden in]])</f>
        <v>https://www.aow.ruhr-uni-bochum.de/aow/ueberuns/mitarbeiter/index.html.de</v>
      </c>
      <c r="I715" s="3">
        <f>IF(COUNTIF(RUB_Truth[Name],RUB_Found[[#This Row],[Name]])=0,0,1)</f>
        <v>0</v>
      </c>
      <c r="J715" s="3">
        <v>1</v>
      </c>
    </row>
    <row r="716" spans="1:10" x14ac:dyDescent="0.25">
      <c r="A716" t="s">
        <v>2</v>
      </c>
      <c r="B716" t="s">
        <v>1443</v>
      </c>
      <c r="C716" t="s">
        <v>2</v>
      </c>
      <c r="D716" t="s">
        <v>11</v>
      </c>
      <c r="E716" t="s">
        <v>2</v>
      </c>
      <c r="F716" s="1" t="str">
        <f>HYPERLINK(RUB_Found[[#This Row],[Homepage]])</f>
        <v/>
      </c>
      <c r="G716" t="s">
        <v>505</v>
      </c>
      <c r="H716" s="1" t="str">
        <f>HYPERLINK(RUB_Found[[#This Row],[Gefunden in]])</f>
        <v>https://dev.sowi.ruhr-uni-bochum.de/lsip/lehrstuhl/team.html.de</v>
      </c>
      <c r="I716" s="3">
        <f>IF(COUNTIF(RUB_Truth[Name],RUB_Found[[#This Row],[Name]])=0,0,1)</f>
        <v>0</v>
      </c>
      <c r="J716" s="3">
        <v>1</v>
      </c>
    </row>
    <row r="717" spans="1:10" x14ac:dyDescent="0.25">
      <c r="A717" t="s">
        <v>2</v>
      </c>
      <c r="B717" t="s">
        <v>1444</v>
      </c>
      <c r="C717" t="s">
        <v>2</v>
      </c>
      <c r="D717" t="s">
        <v>11</v>
      </c>
      <c r="E717" t="s">
        <v>2</v>
      </c>
      <c r="F717" s="1" t="str">
        <f>HYPERLINK(RUB_Found[[#This Row],[Homepage]])</f>
        <v/>
      </c>
      <c r="G717" t="s">
        <v>178</v>
      </c>
      <c r="H717" s="1" t="str">
        <f>HYPERLINK(RUB_Found[[#This Row],[Gefunden in]])</f>
        <v>https://www.ruhr-uni-bochum.de/ecoevo/staff.html</v>
      </c>
      <c r="I717" s="3">
        <f>IF(COUNTIF(RUB_Truth[Name],RUB_Found[[#This Row],[Name]])=0,0,1)</f>
        <v>0</v>
      </c>
      <c r="J717" s="3">
        <v>1</v>
      </c>
    </row>
    <row r="718" spans="1:10" x14ac:dyDescent="0.25">
      <c r="A718" t="s">
        <v>2</v>
      </c>
      <c r="B718" t="s">
        <v>1445</v>
      </c>
      <c r="C718" t="s">
        <v>2</v>
      </c>
      <c r="D718" t="s">
        <v>11</v>
      </c>
      <c r="E718" t="s">
        <v>2</v>
      </c>
      <c r="F718" s="1" t="str">
        <f>HYPERLINK(RUB_Found[[#This Row],[Homepage]])</f>
        <v/>
      </c>
      <c r="G718" t="s">
        <v>1446</v>
      </c>
      <c r="H718" s="1" t="str">
        <f>HYPERLINK(RUB_Found[[#This Row],[Gefunden in]])</f>
        <v>https://www.cesar.ruhr-uni-bochum.de/cesar/team.html.de</v>
      </c>
      <c r="I718" s="3">
        <f>IF(COUNTIF(RUB_Truth[Name],RUB_Found[[#This Row],[Name]])=0,0,1)</f>
        <v>0</v>
      </c>
      <c r="J718" s="3">
        <v>1</v>
      </c>
    </row>
    <row r="719" spans="1:10" x14ac:dyDescent="0.25">
      <c r="A719" t="s">
        <v>2</v>
      </c>
      <c r="B719" t="s">
        <v>1447</v>
      </c>
      <c r="C719" t="s">
        <v>1448</v>
      </c>
      <c r="D719" t="s">
        <v>3</v>
      </c>
      <c r="E719" t="s">
        <v>1449</v>
      </c>
      <c r="F719" s="1" t="str">
        <f>HYPERLINK(RUB_Found[[#This Row],[Homepage]])</f>
        <v>https://eap.geographie.rub.de/mitarbeiter/anne-kathrin_thiel_00390.html.de</v>
      </c>
      <c r="G719" t="s">
        <v>5</v>
      </c>
      <c r="H719" s="1" t="str">
        <f>HYPERLINK(RUB_Found[[#This Row],[Gefunden in]])</f>
        <v>https://eap.geographie.rub.de/mitarbeiter/index.html.de</v>
      </c>
      <c r="I719" s="3">
        <f>IF(COUNTIF(RUB_Truth[Name],RUB_Found[[#This Row],[Name]])=0,0,1)</f>
        <v>0</v>
      </c>
      <c r="J719" s="3">
        <v>1</v>
      </c>
    </row>
    <row r="720" spans="1:10" x14ac:dyDescent="0.25">
      <c r="A720" t="s">
        <v>2</v>
      </c>
      <c r="B720" t="s">
        <v>1450</v>
      </c>
      <c r="C720" t="s">
        <v>1451</v>
      </c>
      <c r="D720" t="s">
        <v>3</v>
      </c>
      <c r="E720" t="s">
        <v>2</v>
      </c>
      <c r="F720" s="1" t="str">
        <f>HYPERLINK(RUB_Found[[#This Row],[Homepage]])</f>
        <v/>
      </c>
      <c r="G720" t="s">
        <v>29</v>
      </c>
      <c r="H720" s="1" t="str">
        <f>HYPERLINK(RUB_Found[[#This Row],[Gefunden in]])</f>
        <v>https://www.ruhr-uni-bochum.de/neurophys/membersofdepartment/all_members.html.de</v>
      </c>
      <c r="I720" s="3">
        <f>IF(COUNTIF(RUB_Truth[Name],RUB_Found[[#This Row],[Name]])=0,0,1)</f>
        <v>0</v>
      </c>
      <c r="J720" s="3">
        <v>1</v>
      </c>
    </row>
    <row r="721" spans="1:10" x14ac:dyDescent="0.25">
      <c r="A721" t="s">
        <v>2</v>
      </c>
      <c r="B721" t="s">
        <v>1452</v>
      </c>
      <c r="C721" t="s">
        <v>2</v>
      </c>
      <c r="D721" t="s">
        <v>11</v>
      </c>
      <c r="E721" t="s">
        <v>2</v>
      </c>
      <c r="F721" s="1" t="str">
        <f>HYPERLINK(RUB_Found[[#This Row],[Homepage]])</f>
        <v/>
      </c>
      <c r="G721" t="s">
        <v>873</v>
      </c>
      <c r="H721" s="1" t="str">
        <f>HYPERLINK(RUB_Found[[#This Row],[Gefunden in]])</f>
        <v>https://einrichtungen.ruhr-uni-bochum.de/en/members-commission-research-and-knowledge-transfer</v>
      </c>
      <c r="I721" s="3">
        <f>IF(COUNTIF(RUB_Truth[Name],RUB_Found[[#This Row],[Name]])=0,0,1)</f>
        <v>0</v>
      </c>
      <c r="J721" s="3">
        <v>1</v>
      </c>
    </row>
    <row r="722" spans="1:10" x14ac:dyDescent="0.25">
      <c r="A722" t="s">
        <v>36</v>
      </c>
      <c r="B722" t="s">
        <v>1453</v>
      </c>
      <c r="C722" t="s">
        <v>1454</v>
      </c>
      <c r="D722" t="s">
        <v>11</v>
      </c>
      <c r="E722" t="s">
        <v>1455</v>
      </c>
      <c r="F722" s="1" t="str">
        <f>HYPERLINK(RUB_Found[[#This Row],[Homepage]])</f>
        <v>https://www.bcn.ruhr-uni-bochum.de/team/rzepus</v>
      </c>
      <c r="G722" t="s">
        <v>1397</v>
      </c>
      <c r="H722" s="1" t="str">
        <f>HYPERLINK(RUB_Found[[#This Row],[Gefunden in]])</f>
        <v>https://www.bcn.ruhr-uni-bochum.de/bcneu/team/index.html.en</v>
      </c>
      <c r="I722" s="3">
        <f>IF(COUNTIF(RUB_Truth[Name],RUB_Found[[#This Row],[Name]])=0,0,1)</f>
        <v>0</v>
      </c>
      <c r="J722" s="3">
        <v>1</v>
      </c>
    </row>
    <row r="723" spans="1:10" x14ac:dyDescent="0.25">
      <c r="A723" t="s">
        <v>493</v>
      </c>
      <c r="B723" t="s">
        <v>1456</v>
      </c>
      <c r="C723" t="s">
        <v>1457</v>
      </c>
      <c r="D723" t="s">
        <v>11</v>
      </c>
      <c r="E723" t="s">
        <v>2</v>
      </c>
      <c r="F723" s="1" t="str">
        <f>HYPERLINK(RUB_Found[[#This Row],[Homepage]])</f>
        <v/>
      </c>
      <c r="G723" t="s">
        <v>558</v>
      </c>
      <c r="H723" s="1" t="str">
        <f>HYPERLINK(RUB_Found[[#This Row],[Gefunden in]])</f>
        <v>https://ldsl.rub.de/members</v>
      </c>
      <c r="I723" s="3">
        <f>IF(COUNTIF(RUB_Truth[Name],RUB_Found[[#This Row],[Name]])=0,0,1)</f>
        <v>0</v>
      </c>
      <c r="J723" s="3">
        <v>1</v>
      </c>
    </row>
    <row r="724" spans="1:10" x14ac:dyDescent="0.25">
      <c r="A724" t="s">
        <v>2</v>
      </c>
      <c r="B724" t="s">
        <v>1458</v>
      </c>
      <c r="C724" t="s">
        <v>2</v>
      </c>
      <c r="D724" t="s">
        <v>3</v>
      </c>
      <c r="E724" t="s">
        <v>2</v>
      </c>
      <c r="F724" s="1" t="str">
        <f>HYPERLINK(RUB_Found[[#This Row],[Homepage]])</f>
        <v/>
      </c>
      <c r="G724" t="s">
        <v>24</v>
      </c>
      <c r="H724" s="1" t="str">
        <f>HYPERLINK(RUB_Found[[#This Row],[Gefunden in]])</f>
        <v>https://www.apf.ruhr-uni-bochum.de/en/teaching/completed-theses/</v>
      </c>
      <c r="I724" s="3">
        <f>IF(COUNTIF(RUB_Truth[Name],RUB_Found[[#This Row],[Name]])=0,0,1)</f>
        <v>0</v>
      </c>
      <c r="J724" s="3">
        <v>1</v>
      </c>
    </row>
    <row r="725" spans="1:10" x14ac:dyDescent="0.25">
      <c r="A725" t="s">
        <v>2</v>
      </c>
      <c r="B725" t="s">
        <v>1459</v>
      </c>
      <c r="C725" t="s">
        <v>2</v>
      </c>
      <c r="D725" t="s">
        <v>11</v>
      </c>
      <c r="E725" t="s">
        <v>2</v>
      </c>
      <c r="F725" s="1" t="str">
        <f>HYPERLINK(RUB_Found[[#This Row],[Homepage]])</f>
        <v/>
      </c>
      <c r="G725" t="s">
        <v>445</v>
      </c>
      <c r="H725" s="1" t="str">
        <f>HYPERLINK(RUB_Found[[#This Row],[Gefunden in]])</f>
        <v>https://movingreligion.ceres.rub.de/de/personen/</v>
      </c>
      <c r="I725" s="3">
        <f>IF(COUNTIF(RUB_Truth[Name],RUB_Found[[#This Row],[Name]])=0,0,1)</f>
        <v>0</v>
      </c>
      <c r="J725" s="3">
        <v>1</v>
      </c>
    </row>
    <row r="726" spans="1:10" x14ac:dyDescent="0.25">
      <c r="A726" t="s">
        <v>2</v>
      </c>
      <c r="B726" t="s">
        <v>1460</v>
      </c>
      <c r="C726" t="s">
        <v>1461</v>
      </c>
      <c r="D726" t="s">
        <v>11</v>
      </c>
      <c r="E726" t="s">
        <v>8234</v>
      </c>
      <c r="F726" s="1" t="str">
        <f>HYPERLINK(RUB_Found[[#This Row],[Homepage]])</f>
        <v>https://www.pe.ruhr-uni-bochum.de/erziehungswissenschaft/leb/team/sachs.html.de</v>
      </c>
      <c r="G726" t="s">
        <v>1357</v>
      </c>
      <c r="H726" s="1" t="str">
        <f>HYPERLINK(RUB_Found[[#This Row],[Gefunden in]])</f>
        <v>https://www.pe.ruhr-uni-bochum.de/erziehungswissenschaft/leb/team/index.html.de</v>
      </c>
      <c r="I726" s="3">
        <f>IF(COUNTIF(RUB_Truth[Name],RUB_Found[[#This Row],[Name]])=0,0,1)</f>
        <v>0</v>
      </c>
      <c r="J726" s="3">
        <v>1</v>
      </c>
    </row>
    <row r="727" spans="1:10" x14ac:dyDescent="0.25">
      <c r="A727" t="s">
        <v>0</v>
      </c>
      <c r="B727" t="s">
        <v>1462</v>
      </c>
      <c r="C727" t="s">
        <v>1463</v>
      </c>
      <c r="D727" t="s">
        <v>3</v>
      </c>
      <c r="E727" t="s">
        <v>2</v>
      </c>
      <c r="F727" s="1" t="str">
        <f>HYPERLINK(RUB_Found[[#This Row],[Homepage]])</f>
        <v/>
      </c>
      <c r="G727" t="s">
        <v>274</v>
      </c>
      <c r="H727" s="1" t="str">
        <f>HYPERLINK(RUB_Found[[#This Row],[Gefunden in]])</f>
        <v>https://www.ruhr-uni-bochum.de/ffm/fakultaet/mitarbeiter/index.html</v>
      </c>
      <c r="I727" s="3">
        <f>IF(COUNTIF(RUB_Truth[Name],RUB_Found[[#This Row],[Name]])=0,0,1)</f>
        <v>1</v>
      </c>
      <c r="J727" s="3">
        <v>1</v>
      </c>
    </row>
    <row r="728" spans="1:10" x14ac:dyDescent="0.25">
      <c r="A728" t="s">
        <v>0</v>
      </c>
      <c r="B728" t="s">
        <v>1464</v>
      </c>
      <c r="C728" t="s">
        <v>2</v>
      </c>
      <c r="D728" t="s">
        <v>11</v>
      </c>
      <c r="E728" t="s">
        <v>2</v>
      </c>
      <c r="F728" s="1" t="str">
        <f>HYPERLINK(RUB_Found[[#This Row],[Homepage]])</f>
        <v/>
      </c>
      <c r="G728" t="s">
        <v>89</v>
      </c>
      <c r="H728" s="1" t="str">
        <f>HYPERLINK(RUB_Found[[#This Row],[Gefunden in]])</f>
        <v>https://www.it-services.ruhr-uni-bochum.de/ueberuns/nv-mitglieder.html.de</v>
      </c>
      <c r="I728" s="3">
        <f>IF(COUNTIF(RUB_Truth[Name],RUB_Found[[#This Row],[Name]])=0,0,1)</f>
        <v>0</v>
      </c>
      <c r="J728" s="3">
        <v>1</v>
      </c>
    </row>
    <row r="729" spans="1:10" x14ac:dyDescent="0.25">
      <c r="A729" t="s">
        <v>2</v>
      </c>
      <c r="B729" t="s">
        <v>1465</v>
      </c>
      <c r="C729" t="s">
        <v>2</v>
      </c>
      <c r="D729" t="s">
        <v>11</v>
      </c>
      <c r="E729" t="s">
        <v>2</v>
      </c>
      <c r="F729" s="1" t="str">
        <f>HYPERLINK(RUB_Found[[#This Row],[Homepage]])</f>
        <v/>
      </c>
      <c r="G729" t="s">
        <v>1315</v>
      </c>
      <c r="H729" s="1" t="str">
        <f>HYPERLINK(RUB_Found[[#This Row],[Gefunden in]])</f>
        <v>http://dev.uk.rub.de/aktuell/hdz/meldung00667.html.de</v>
      </c>
      <c r="I729" s="3">
        <f>IF(COUNTIF(RUB_Truth[Name],RUB_Found[[#This Row],[Name]])=0,0,1)</f>
        <v>0</v>
      </c>
      <c r="J729" s="3">
        <v>1</v>
      </c>
    </row>
    <row r="730" spans="1:10" x14ac:dyDescent="0.25">
      <c r="A730" t="s">
        <v>80</v>
      </c>
      <c r="B730" t="s">
        <v>1466</v>
      </c>
      <c r="C730" t="s">
        <v>2</v>
      </c>
      <c r="D730" t="s">
        <v>11</v>
      </c>
      <c r="E730" t="s">
        <v>1467</v>
      </c>
      <c r="F730" s="1" t="str">
        <f>HYPERLINK(RUB_Found[[#This Row],[Homepage]])</f>
        <v>https://www.uni-potsdam.de/de/romanistik-gerstenberg/unterseiten/equipe/das-team/annette-gerstenberg-prof-dr.html</v>
      </c>
      <c r="G730" t="s">
        <v>83</v>
      </c>
      <c r="H730" s="1" t="str">
        <f>HYPERLINK(RUB_Found[[#This Row],[Gefunden in]])</f>
        <v>https://www.zms.ruhr-uni-bochum.de/zms/personen/mitglieder.html.de</v>
      </c>
      <c r="I730" s="3">
        <f>IF(COUNTIF(RUB_Truth[Name],RUB_Found[[#This Row],[Name]])=0,0,1)</f>
        <v>0</v>
      </c>
      <c r="J730" s="3">
        <v>1</v>
      </c>
    </row>
    <row r="731" spans="1:10" x14ac:dyDescent="0.25">
      <c r="A731" t="s">
        <v>0</v>
      </c>
      <c r="B731" t="s">
        <v>1468</v>
      </c>
      <c r="C731" t="s">
        <v>2</v>
      </c>
      <c r="D731" t="s">
        <v>11</v>
      </c>
      <c r="E731" t="s">
        <v>8235</v>
      </c>
      <c r="F731" s="1" t="str">
        <f>HYPERLINK(RUB_Found[[#This Row],[Homepage]])</f>
        <v>https://www.ruhr-uni-bochum.de/ecoevo/staff.html#agra</v>
      </c>
      <c r="G731" t="s">
        <v>178</v>
      </c>
      <c r="H731" s="1" t="str">
        <f>HYPERLINK(RUB_Found[[#This Row],[Gefunden in]])</f>
        <v>https://www.ruhr-uni-bochum.de/ecoevo/staff.html</v>
      </c>
      <c r="I731" s="3">
        <f>IF(COUNTIF(RUB_Truth[Name],RUB_Found[[#This Row],[Name]])=0,0,1)</f>
        <v>0</v>
      </c>
      <c r="J731" s="3">
        <v>1</v>
      </c>
    </row>
    <row r="732" spans="1:10" x14ac:dyDescent="0.25">
      <c r="A732" t="s">
        <v>80</v>
      </c>
      <c r="B732" t="s">
        <v>1469</v>
      </c>
      <c r="C732" t="s">
        <v>2</v>
      </c>
      <c r="D732" t="s">
        <v>11</v>
      </c>
      <c r="E732" t="s">
        <v>2</v>
      </c>
      <c r="F732" s="1" t="str">
        <f>HYPERLINK(RUB_Found[[#This Row],[Homepage]])</f>
        <v/>
      </c>
      <c r="G732" t="s">
        <v>328</v>
      </c>
      <c r="H732" s="1" t="str">
        <f>HYPERLINK(RUB_Found[[#This Row],[Gefunden in]])</f>
        <v>http://www.rdccce.ruhr-uni-bochum.de/rd/mitglieder/index.html.de</v>
      </c>
      <c r="I732" s="3">
        <f>IF(COUNTIF(RUB_Truth[Name],RUB_Found[[#This Row],[Name]])=0,0,1)</f>
        <v>1</v>
      </c>
      <c r="J732" s="3">
        <v>1</v>
      </c>
    </row>
    <row r="733" spans="1:10" x14ac:dyDescent="0.25">
      <c r="A733" t="s">
        <v>2</v>
      </c>
      <c r="B733" t="s">
        <v>1470</v>
      </c>
      <c r="C733" t="s">
        <v>2</v>
      </c>
      <c r="D733" t="s">
        <v>11</v>
      </c>
      <c r="E733" t="s">
        <v>2</v>
      </c>
      <c r="F733" s="1" t="str">
        <f>HYPERLINK(RUB_Found[[#This Row],[Homepage]])</f>
        <v/>
      </c>
      <c r="G733" t="s">
        <v>324</v>
      </c>
      <c r="H733" s="1" t="str">
        <f>HYPERLINK(RUB_Found[[#This Row],[Gefunden in]])</f>
        <v>https://sport.ruhr-uni-bochum.de/de/mitarbeitende-der-bewegungswissenschaft</v>
      </c>
      <c r="I733" s="3">
        <f>IF(COUNTIF(RUB_Truth[Name],RUB_Found[[#This Row],[Name]])=0,0,1)</f>
        <v>0</v>
      </c>
      <c r="J733" s="3">
        <v>1</v>
      </c>
    </row>
    <row r="734" spans="1:10" x14ac:dyDescent="0.25">
      <c r="A734" t="s">
        <v>103</v>
      </c>
      <c r="B734" t="s">
        <v>1471</v>
      </c>
      <c r="C734" t="s">
        <v>2</v>
      </c>
      <c r="D734" t="s">
        <v>11</v>
      </c>
      <c r="E734" t="s">
        <v>8236</v>
      </c>
      <c r="F734" s="1" t="str">
        <f>HYPERLINK(RUB_Found[[#This Row],[Homepage]])</f>
        <v>https://www.ruhr-uni-bochum.de/sulj/hansen.shtml</v>
      </c>
      <c r="G734" t="s">
        <v>1472</v>
      </c>
      <c r="H734" s="1" t="str">
        <f>HYPERLINK(RUB_Found[[#This Row],[Gefunden in]])</f>
        <v>https://www.ruhr-uni-bochum.de/sulj/personen.shtml</v>
      </c>
      <c r="I734" s="3">
        <f>IF(COUNTIF(RUB_Truth[Name],RUB_Found[[#This Row],[Name]])=0,0,1)</f>
        <v>0</v>
      </c>
      <c r="J734" s="3">
        <v>1</v>
      </c>
    </row>
    <row r="735" spans="1:10" x14ac:dyDescent="0.25">
      <c r="A735" t="s">
        <v>354</v>
      </c>
      <c r="B735" t="s">
        <v>1473</v>
      </c>
      <c r="C735" t="s">
        <v>2</v>
      </c>
      <c r="D735" t="s">
        <v>11</v>
      </c>
      <c r="E735" t="s">
        <v>8237</v>
      </c>
      <c r="F735" s="1" t="str">
        <f>HYPERLINK(RUB_Found[[#This Row],[Homepage]])</f>
        <v>https://www.aow.ruhr-uni-bochum.de/</v>
      </c>
      <c r="G735" t="s">
        <v>74</v>
      </c>
      <c r="H735" s="1" t="str">
        <f>HYPERLINK(RUB_Found[[#This Row],[Gefunden in]])</f>
        <v>https://sechuman.ruhr-uni-bochum.de/team</v>
      </c>
      <c r="I735" s="3">
        <f>IF(COUNTIF(RUB_Truth[Name],RUB_Found[[#This Row],[Name]])=0,0,1)</f>
        <v>0</v>
      </c>
      <c r="J735" s="3">
        <v>1</v>
      </c>
    </row>
    <row r="736" spans="1:10" x14ac:dyDescent="0.25">
      <c r="A736" t="s">
        <v>80</v>
      </c>
      <c r="B736" t="s">
        <v>1474</v>
      </c>
      <c r="C736" t="s">
        <v>2</v>
      </c>
      <c r="D736" t="s">
        <v>11</v>
      </c>
      <c r="E736" t="s">
        <v>2</v>
      </c>
      <c r="F736" s="1" t="str">
        <f>HYPERLINK(RUB_Found[[#This Row],[Homepage]])</f>
        <v/>
      </c>
      <c r="G736" t="s">
        <v>1475</v>
      </c>
      <c r="H736" s="1" t="str">
        <f>HYPERLINK(RUB_Found[[#This Row],[Gefunden in]])</f>
        <v>https://www.apf.ruhr-uni-bochum.de/2021/02/mensch-und-kuenstliche-intelligenz-in-der-arbeitswelt-von-morgen/</v>
      </c>
      <c r="I736" s="3">
        <f>IF(COUNTIF(RUB_Truth[Name],RUB_Found[[#This Row],[Name]])=0,0,1)</f>
        <v>0</v>
      </c>
      <c r="J736" s="3">
        <v>0</v>
      </c>
    </row>
    <row r="737" spans="1:10" x14ac:dyDescent="0.25">
      <c r="A737" t="s">
        <v>2</v>
      </c>
      <c r="B737" t="s">
        <v>1476</v>
      </c>
      <c r="C737" t="s">
        <v>2</v>
      </c>
      <c r="D737" t="s">
        <v>11</v>
      </c>
      <c r="E737" t="s">
        <v>2</v>
      </c>
      <c r="F737" s="1" t="str">
        <f>HYPERLINK(RUB_Found[[#This Row],[Homepage]])</f>
        <v/>
      </c>
      <c r="G737" t="s">
        <v>174</v>
      </c>
      <c r="H737" s="1" t="str">
        <f>HYPERLINK(RUB_Found[[#This Row],[Gefunden in]])</f>
        <v>https://kgi.ruhr-uni-bochum.de/category/personen/</v>
      </c>
      <c r="I737" s="3">
        <f>IF(COUNTIF(RUB_Truth[Name],RUB_Found[[#This Row],[Name]])=0,0,1)</f>
        <v>0</v>
      </c>
      <c r="J737" s="3">
        <v>1</v>
      </c>
    </row>
    <row r="738" spans="1:10" x14ac:dyDescent="0.25">
      <c r="A738" t="s">
        <v>0</v>
      </c>
      <c r="B738" t="s">
        <v>1477</v>
      </c>
      <c r="C738" t="s">
        <v>2</v>
      </c>
      <c r="D738" t="s">
        <v>11</v>
      </c>
      <c r="E738" t="s">
        <v>1478</v>
      </c>
      <c r="F738" s="1" t="str">
        <f>HYPERLINK(RUB_Found[[#This Row],[Homepage]])</f>
        <v>http://staff.germanistik.rub.de/annette-moennich/</v>
      </c>
      <c r="G738" t="s">
        <v>1479</v>
      </c>
      <c r="H738" s="1" t="str">
        <f>HYPERLINK(RUB_Found[[#This Row],[Gefunden in]])</f>
        <v>http://staff.germanistik.rub.de/fachdidaktik/beispiel-seite/personen/</v>
      </c>
      <c r="I738" s="3">
        <f>IF(COUNTIF(RUB_Truth[Name],RUB_Found[[#This Row],[Name]])=0,0,1)</f>
        <v>0</v>
      </c>
      <c r="J738" s="3">
        <v>1</v>
      </c>
    </row>
    <row r="739" spans="1:10" x14ac:dyDescent="0.25">
      <c r="A739" t="s">
        <v>36</v>
      </c>
      <c r="B739" t="s">
        <v>1480</v>
      </c>
      <c r="C739" t="s">
        <v>1481</v>
      </c>
      <c r="D739" t="s">
        <v>3</v>
      </c>
      <c r="E739" t="s">
        <v>1482</v>
      </c>
      <c r="F739" s="1" t="str">
        <f>HYPERLINK(RUB_Found[[#This Row],[Homepage]])</f>
        <v>https://eap.geographie.rub.de/mitarbeiter/annette_ortwein_00177.html.de</v>
      </c>
      <c r="G739" t="s">
        <v>5</v>
      </c>
      <c r="H739" s="1" t="str">
        <f>HYPERLINK(RUB_Found[[#This Row],[Gefunden in]])</f>
        <v>https://eap.geographie.rub.de/mitarbeiter/index.html.de</v>
      </c>
      <c r="I739" s="3">
        <f>IF(COUNTIF(RUB_Truth[Name],RUB_Found[[#This Row],[Name]])=0,0,1)</f>
        <v>0</v>
      </c>
      <c r="J739" s="3">
        <v>1</v>
      </c>
    </row>
    <row r="740" spans="1:10" x14ac:dyDescent="0.25">
      <c r="A740" t="s">
        <v>2</v>
      </c>
      <c r="B740" t="s">
        <v>1483</v>
      </c>
      <c r="C740" t="s">
        <v>1484</v>
      </c>
      <c r="D740" t="s">
        <v>3</v>
      </c>
      <c r="E740" t="s">
        <v>1485</v>
      </c>
      <c r="F740" s="1" t="str">
        <f>HYPERLINK(RUB_Found[[#This Row],[Homepage]])</f>
        <v>https://www.pe.ruhr-uni-bochum.de/erziehungswissenschaft/schulforschung/team/ruether.html.de</v>
      </c>
      <c r="G740" t="s">
        <v>1188</v>
      </c>
      <c r="H740" s="1" t="str">
        <f>HYPERLINK(RUB_Found[[#This Row],[Gefunden in]])</f>
        <v>https://www.pe.ruhr-uni-bochum.de/erziehungswissenschaft/personen.html.de</v>
      </c>
      <c r="I740" s="3">
        <f>IF(COUNTIF(RUB_Truth[Name],RUB_Found[[#This Row],[Name]])=0,0,1)</f>
        <v>0</v>
      </c>
      <c r="J740" s="3">
        <v>1</v>
      </c>
    </row>
    <row r="741" spans="1:10" x14ac:dyDescent="0.25">
      <c r="A741" t="s">
        <v>2</v>
      </c>
      <c r="B741" t="s">
        <v>1486</v>
      </c>
      <c r="C741" t="s">
        <v>2</v>
      </c>
      <c r="D741" t="s">
        <v>11</v>
      </c>
      <c r="E741" t="s">
        <v>8238</v>
      </c>
      <c r="F741" s="1" t="str">
        <f>HYPERLINK(RUB_Found[[#This Row],[Homepage]])</f>
        <v>https://dev3.imp10.ruhr-uni-bochum.de/lps/profil/team/annettetackenberg.html.de</v>
      </c>
      <c r="G741" t="s">
        <v>362</v>
      </c>
      <c r="H741" s="1" t="str">
        <f>HYPERLINK(RUB_Found[[#This Row],[Gefunden in]])</f>
        <v>https://dev3.imp10.ruhr-uni-bochum.de/lps/profil/team/index.html.de</v>
      </c>
      <c r="I741" s="3">
        <f>IF(COUNTIF(RUB_Truth[Name],RUB_Found[[#This Row],[Name]])=0,0,1)</f>
        <v>0</v>
      </c>
      <c r="J741" s="3">
        <v>1</v>
      </c>
    </row>
    <row r="742" spans="1:10" x14ac:dyDescent="0.25">
      <c r="A742" t="s">
        <v>1487</v>
      </c>
      <c r="B742" t="s">
        <v>1488</v>
      </c>
      <c r="C742" t="s">
        <v>2</v>
      </c>
      <c r="D742" t="s">
        <v>11</v>
      </c>
      <c r="E742" t="s">
        <v>2</v>
      </c>
      <c r="F742" s="1" t="str">
        <f>HYPERLINK(RUB_Found[[#This Row],[Homepage]])</f>
        <v/>
      </c>
      <c r="G742" t="s">
        <v>809</v>
      </c>
      <c r="H742" s="1" t="str">
        <f>HYPERLINK(RUB_Found[[#This Row],[Gefunden in]])</f>
        <v>https://kgi.ruhr-uni-bochum.de/category/personen/page/2/</v>
      </c>
      <c r="I742" s="3">
        <f>IF(COUNTIF(RUB_Truth[Name],RUB_Found[[#This Row],[Name]])=0,0,1)</f>
        <v>1</v>
      </c>
      <c r="J742" s="3">
        <v>1</v>
      </c>
    </row>
    <row r="743" spans="1:10" x14ac:dyDescent="0.25">
      <c r="A743" t="s">
        <v>2</v>
      </c>
      <c r="B743" t="s">
        <v>1489</v>
      </c>
      <c r="C743" t="s">
        <v>2</v>
      </c>
      <c r="D743" t="s">
        <v>3</v>
      </c>
      <c r="E743" t="s">
        <v>2</v>
      </c>
      <c r="F743" s="1" t="str">
        <f>HYPERLINK(RUB_Found[[#This Row],[Homepage]])</f>
        <v/>
      </c>
      <c r="G743" t="s">
        <v>24</v>
      </c>
      <c r="H743" s="1" t="str">
        <f>HYPERLINK(RUB_Found[[#This Row],[Gefunden in]])</f>
        <v>https://www.apf.ruhr-uni-bochum.de/en/teaching/completed-theses/</v>
      </c>
      <c r="I743" s="3">
        <f>IF(COUNTIF(RUB_Truth[Name],RUB_Found[[#This Row],[Name]])=0,0,1)</f>
        <v>0</v>
      </c>
      <c r="J743" s="3">
        <v>1</v>
      </c>
    </row>
    <row r="744" spans="1:10" x14ac:dyDescent="0.25">
      <c r="A744" t="s">
        <v>103</v>
      </c>
      <c r="B744" t="s">
        <v>1490</v>
      </c>
      <c r="C744" t="s">
        <v>2</v>
      </c>
      <c r="D744" t="s">
        <v>11</v>
      </c>
      <c r="E744" t="s">
        <v>2</v>
      </c>
      <c r="F744" s="1" t="str">
        <f>HYPERLINK(RUB_Found[[#This Row],[Homepage]])</f>
        <v/>
      </c>
      <c r="G744" t="s">
        <v>505</v>
      </c>
      <c r="H744" s="1" t="str">
        <f>HYPERLINK(RUB_Found[[#This Row],[Gefunden in]])</f>
        <v>https://dev.sowi.ruhr-uni-bochum.de/lsip/lehrstuhl/team.html.de</v>
      </c>
      <c r="I744" s="3">
        <f>IF(COUNTIF(RUB_Truth[Name],RUB_Found[[#This Row],[Name]])=0,0,1)</f>
        <v>0</v>
      </c>
      <c r="J744" s="3">
        <v>1</v>
      </c>
    </row>
    <row r="745" spans="1:10" x14ac:dyDescent="0.25">
      <c r="A745" t="s">
        <v>2</v>
      </c>
      <c r="B745" t="s">
        <v>1491</v>
      </c>
      <c r="C745" t="s">
        <v>2</v>
      </c>
      <c r="D745" t="s">
        <v>11</v>
      </c>
      <c r="E745" t="s">
        <v>1321</v>
      </c>
      <c r="F745" s="1" t="str">
        <f>HYPERLINK(RUB_Found[[#This Row],[Homepage]])</f>
        <v>javascript:;</v>
      </c>
      <c r="G745" t="s">
        <v>1005</v>
      </c>
      <c r="H745" s="1" t="str">
        <f>HYPERLINK(RUB_Found[[#This Row],[Gefunden in]])</f>
        <v>https://kgi.ruhr-uni-bochum.de/institut/personen/</v>
      </c>
      <c r="I745" s="3">
        <f>IF(COUNTIF(RUB_Truth[Name],RUB_Found[[#This Row],[Name]])=0,0,1)</f>
        <v>0</v>
      </c>
      <c r="J745" s="3">
        <v>1</v>
      </c>
    </row>
    <row r="746" spans="1:10" x14ac:dyDescent="0.25">
      <c r="A746" t="s">
        <v>0</v>
      </c>
      <c r="B746" t="s">
        <v>1492</v>
      </c>
      <c r="C746" t="s">
        <v>2</v>
      </c>
      <c r="D746" t="s">
        <v>11</v>
      </c>
      <c r="E746" t="s">
        <v>2</v>
      </c>
      <c r="F746" s="1" t="str">
        <f>HYPERLINK(RUB_Found[[#This Row],[Homepage]])</f>
        <v/>
      </c>
      <c r="G746" t="s">
        <v>1493</v>
      </c>
      <c r="H746" s="1" t="str">
        <f>HYPERLINK(RUB_Found[[#This Row],[Gefunden in]])</f>
        <v>https://zrsweb.zrs.rub.de/lehrstuhl/cremer/en/team-2/</v>
      </c>
      <c r="I746" s="3">
        <f>IF(COUNTIF(RUB_Truth[Name],RUB_Found[[#This Row],[Name]])=0,0,1)</f>
        <v>1</v>
      </c>
      <c r="J746" s="3">
        <v>1</v>
      </c>
    </row>
    <row r="747" spans="1:10" x14ac:dyDescent="0.25">
      <c r="A747" t="s">
        <v>2</v>
      </c>
      <c r="B747" t="s">
        <v>1494</v>
      </c>
      <c r="C747" t="s">
        <v>2</v>
      </c>
      <c r="D747" t="s">
        <v>11</v>
      </c>
      <c r="E747" t="s">
        <v>1495</v>
      </c>
      <c r="F747" s="1" t="str">
        <f>HYPERLINK(RUB_Found[[#This Row],[Homepage]])</f>
        <v>https://confluence.desy.de/pages/viewpage.action?pageId=163918389</v>
      </c>
      <c r="G747" t="s">
        <v>458</v>
      </c>
      <c r="H747" s="1" t="str">
        <f>HYPERLINK(RUB_Found[[#This Row],[Gefunden in]])</f>
        <v>https://www.ibpt.kit.edu/people_eb.php</v>
      </c>
      <c r="I747" s="3">
        <f>IF(COUNTIF(RUB_Truth[Name],RUB_Found[[#This Row],[Name]])=0,0,1)</f>
        <v>0</v>
      </c>
      <c r="J747" s="3">
        <v>1</v>
      </c>
    </row>
    <row r="748" spans="1:10" x14ac:dyDescent="0.25">
      <c r="A748" t="s">
        <v>2</v>
      </c>
      <c r="B748" t="s">
        <v>1496</v>
      </c>
      <c r="C748" t="s">
        <v>2</v>
      </c>
      <c r="D748" t="s">
        <v>11</v>
      </c>
      <c r="E748" t="s">
        <v>2</v>
      </c>
      <c r="F748" s="1" t="str">
        <f>HYPERLINK(RUB_Found[[#This Row],[Homepage]])</f>
        <v/>
      </c>
      <c r="G748" t="s">
        <v>492</v>
      </c>
      <c r="H748" s="1" t="str">
        <f>HYPERLINK(RUB_Found[[#This Row],[Gefunden in]])</f>
        <v>https://einrichtungen.ruhr-uni-bochum.de/de/mitglieder-der-gleichstellungskommission</v>
      </c>
      <c r="I748" s="3">
        <f>IF(COUNTIF(RUB_Truth[Name],RUB_Found[[#This Row],[Name]])=0,0,1)</f>
        <v>0</v>
      </c>
      <c r="J748" s="3">
        <v>1</v>
      </c>
    </row>
    <row r="749" spans="1:10" x14ac:dyDescent="0.25">
      <c r="A749" t="s">
        <v>2</v>
      </c>
      <c r="B749" t="s">
        <v>1497</v>
      </c>
      <c r="C749" t="s">
        <v>1498</v>
      </c>
      <c r="D749" t="s">
        <v>11</v>
      </c>
      <c r="E749" t="s">
        <v>2</v>
      </c>
      <c r="F749" s="1" t="str">
        <f>HYPERLINK(RUB_Found[[#This Row],[Homepage]])</f>
        <v/>
      </c>
      <c r="G749" t="s">
        <v>1499</v>
      </c>
      <c r="H749" s="1" t="str">
        <f>HYPERLINK(RUB_Found[[#This Row],[Gefunden in]])</f>
        <v>https://www.pse.rub.de/pse/team/</v>
      </c>
      <c r="I749" s="3">
        <f>IF(COUNTIF(RUB_Truth[Name],RUB_Found[[#This Row],[Name]])=0,0,1)</f>
        <v>0</v>
      </c>
      <c r="J749" s="3">
        <v>1</v>
      </c>
    </row>
    <row r="750" spans="1:10" x14ac:dyDescent="0.25">
      <c r="A750" t="s">
        <v>294</v>
      </c>
      <c r="B750" t="s">
        <v>1500</v>
      </c>
      <c r="C750" t="s">
        <v>1501</v>
      </c>
      <c r="D750" t="s">
        <v>11</v>
      </c>
      <c r="E750" t="s">
        <v>2</v>
      </c>
      <c r="F750" s="1" t="str">
        <f>HYPERLINK(RUB_Found[[#This Row],[Homepage]])</f>
        <v/>
      </c>
      <c r="G750" t="s">
        <v>270</v>
      </c>
      <c r="H750" s="1" t="str">
        <f>HYPERLINK(RUB_Found[[#This Row],[Gefunden in]])</f>
        <v>https://www.mdi.ruhr-uni-bochum.de/mdi/mitarbeiter/index.html.de</v>
      </c>
      <c r="I750" s="3">
        <f>IF(COUNTIF(RUB_Truth[Name],RUB_Found[[#This Row],[Name]])=0,0,1)</f>
        <v>0</v>
      </c>
      <c r="J750" s="3">
        <v>1</v>
      </c>
    </row>
    <row r="751" spans="1:10" x14ac:dyDescent="0.25">
      <c r="A751" t="s">
        <v>2</v>
      </c>
      <c r="B751" t="s">
        <v>1502</v>
      </c>
      <c r="C751" t="s">
        <v>1503</v>
      </c>
      <c r="D751" t="s">
        <v>11</v>
      </c>
      <c r="E751" t="s">
        <v>2</v>
      </c>
      <c r="F751" s="1" t="str">
        <f>HYPERLINK(RUB_Found[[#This Row],[Homepage]])</f>
        <v/>
      </c>
      <c r="G751" t="s">
        <v>1504</v>
      </c>
      <c r="H751" s="1" t="str">
        <f>HYPERLINK(RUB_Found[[#This Row],[Gefunden in]])</f>
        <v>https://dev.kath.ruhr-uni-bochum.de/theoleth/team/index.html.de</v>
      </c>
      <c r="I751" s="3">
        <f>IF(COUNTIF(RUB_Truth[Name],RUB_Found[[#This Row],[Name]])=0,0,1)</f>
        <v>0</v>
      </c>
      <c r="J751" s="3">
        <v>1</v>
      </c>
    </row>
    <row r="752" spans="1:10" x14ac:dyDescent="0.25">
      <c r="A752" t="s">
        <v>2</v>
      </c>
      <c r="B752" t="s">
        <v>1505</v>
      </c>
      <c r="C752" t="s">
        <v>2</v>
      </c>
      <c r="D752" t="s">
        <v>11</v>
      </c>
      <c r="E752" t="s">
        <v>8239</v>
      </c>
      <c r="F752" s="1" t="str">
        <f>HYPERLINK(RUB_Found[[#This Row],[Homepage]])</f>
        <v>https://www.climate.ruhr-uni-bochum.de/team/team/annika-gomell/</v>
      </c>
      <c r="G752" t="s">
        <v>1506</v>
      </c>
      <c r="H752" s="1" t="str">
        <f>HYPERLINK(RUB_Found[[#This Row],[Gefunden in]])</f>
        <v>https://www.climate.ruhr-uni-bochum.de/team/</v>
      </c>
      <c r="I752" s="3">
        <f>IF(COUNTIF(RUB_Truth[Name],RUB_Found[[#This Row],[Name]])=0,0,1)</f>
        <v>0</v>
      </c>
      <c r="J752" s="3">
        <v>1</v>
      </c>
    </row>
    <row r="753" spans="1:10" x14ac:dyDescent="0.25">
      <c r="A753" t="s">
        <v>2</v>
      </c>
      <c r="B753" t="s">
        <v>1507</v>
      </c>
      <c r="C753" t="s">
        <v>2</v>
      </c>
      <c r="D753" t="s">
        <v>11</v>
      </c>
      <c r="E753" t="s">
        <v>1321</v>
      </c>
      <c r="F753" s="1" t="str">
        <f>HYPERLINK(RUB_Found[[#This Row],[Homepage]])</f>
        <v>javascript:;</v>
      </c>
      <c r="G753" t="s">
        <v>1005</v>
      </c>
      <c r="H753" s="1" t="str">
        <f>HYPERLINK(RUB_Found[[#This Row],[Gefunden in]])</f>
        <v>https://kgi.ruhr-uni-bochum.de/institut/personen/</v>
      </c>
      <c r="I753" s="3">
        <f>IF(COUNTIF(RUB_Truth[Name],RUB_Found[[#This Row],[Name]])=0,0,1)</f>
        <v>0</v>
      </c>
      <c r="J753" s="3">
        <v>1</v>
      </c>
    </row>
    <row r="754" spans="1:10" x14ac:dyDescent="0.25">
      <c r="A754" t="s">
        <v>2</v>
      </c>
      <c r="B754" t="s">
        <v>1508</v>
      </c>
      <c r="C754" t="s">
        <v>1509</v>
      </c>
      <c r="D754" t="s">
        <v>11</v>
      </c>
      <c r="E754" t="s">
        <v>1510</v>
      </c>
      <c r="F754" s="1" t="str">
        <f>HYPERLINK(RUB_Found[[#This Row],[Homepage]])</f>
        <v>https://www.mpc.ruhr-uni-bochum.de/mpc/mitarbeiter/guntermann.html.de</v>
      </c>
      <c r="G754" t="s">
        <v>1403</v>
      </c>
      <c r="H754" s="1" t="str">
        <f>HYPERLINK(RUB_Found[[#This Row],[Gefunden in]])</f>
        <v>https://www.mpc.ruhr-uni-bochum.de/mpc/mitarbeiter/index.html.de</v>
      </c>
      <c r="I754" s="3">
        <f>IF(COUNTIF(RUB_Truth[Name],RUB_Found[[#This Row],[Name]])=0,0,1)</f>
        <v>0</v>
      </c>
      <c r="J754" s="3">
        <v>1</v>
      </c>
    </row>
    <row r="755" spans="1:10" x14ac:dyDescent="0.25">
      <c r="A755" t="s">
        <v>2</v>
      </c>
      <c r="B755" t="s">
        <v>1511</v>
      </c>
      <c r="C755" t="s">
        <v>1512</v>
      </c>
      <c r="D755" t="s">
        <v>11</v>
      </c>
      <c r="E755" t="s">
        <v>2</v>
      </c>
      <c r="F755" s="1" t="str">
        <f>HYPERLINK(RUB_Found[[#This Row],[Homepage]])</f>
        <v/>
      </c>
      <c r="G755" t="s">
        <v>1513</v>
      </c>
      <c r="H755" s="1" t="str">
        <f>HYPERLINK(RUB_Found[[#This Row],[Gefunden in]])</f>
        <v>https://www.rubion.rub.de/de/staff/</v>
      </c>
      <c r="I755" s="3">
        <f>IF(COUNTIF(RUB_Truth[Name],RUB_Found[[#This Row],[Name]])=0,0,1)</f>
        <v>0</v>
      </c>
      <c r="J755" s="3">
        <v>1</v>
      </c>
    </row>
    <row r="756" spans="1:10" x14ac:dyDescent="0.25">
      <c r="A756" t="s">
        <v>36</v>
      </c>
      <c r="B756" t="s">
        <v>1514</v>
      </c>
      <c r="C756" t="s">
        <v>1515</v>
      </c>
      <c r="D756" t="s">
        <v>3</v>
      </c>
      <c r="E756" t="s">
        <v>1516</v>
      </c>
      <c r="F756" s="1" t="str">
        <f>HYPERLINK(RUB_Found[[#This Row],[Homepage]])</f>
        <v>https://eap.geographie.rub.de/mitarbeiter/annika_korte_00151.html.de</v>
      </c>
      <c r="G756" t="s">
        <v>5</v>
      </c>
      <c r="H756" s="1" t="str">
        <f>HYPERLINK(RUB_Found[[#This Row],[Gefunden in]])</f>
        <v>https://eap.geographie.rub.de/mitarbeiter/index.html.de</v>
      </c>
      <c r="I756" s="3">
        <f>IF(COUNTIF(RUB_Truth[Name],RUB_Found[[#This Row],[Name]])=0,0,1)</f>
        <v>0</v>
      </c>
      <c r="J756" s="3">
        <v>1</v>
      </c>
    </row>
    <row r="757" spans="1:10" x14ac:dyDescent="0.25">
      <c r="A757" t="s">
        <v>0</v>
      </c>
      <c r="B757" t="s">
        <v>1517</v>
      </c>
      <c r="C757" t="s">
        <v>2</v>
      </c>
      <c r="D757" t="s">
        <v>11</v>
      </c>
      <c r="E757" t="s">
        <v>2</v>
      </c>
      <c r="F757" s="1" t="str">
        <f>HYPERLINK(RUB_Found[[#This Row],[Homepage]])</f>
        <v/>
      </c>
      <c r="G757" t="s">
        <v>515</v>
      </c>
      <c r="H757" s="1" t="str">
        <f>HYPERLINK(RUB_Found[[#This Row],[Gefunden in]])</f>
        <v>http://dev.uk.rub.de/aktuell/kkh/meldung00362.html.de</v>
      </c>
      <c r="I757" s="3">
        <f>IF(COUNTIF(RUB_Truth[Name],RUB_Found[[#This Row],[Name]])=0,0,1)</f>
        <v>0</v>
      </c>
      <c r="J757" s="3">
        <v>1</v>
      </c>
    </row>
    <row r="758" spans="1:10" x14ac:dyDescent="0.25">
      <c r="A758" t="s">
        <v>2</v>
      </c>
      <c r="B758" t="s">
        <v>1518</v>
      </c>
      <c r="C758" t="s">
        <v>2</v>
      </c>
      <c r="D758" t="s">
        <v>11</v>
      </c>
      <c r="E758" t="s">
        <v>1519</v>
      </c>
      <c r="F758" s="1" t="str">
        <f>HYPERLINK(RUB_Found[[#This Row],[Homepage]])</f>
        <v>https://www.sinphys.ruhr-uni-bochum.de/drb/mitglieder/kruppa.html.en</v>
      </c>
      <c r="G758" t="s">
        <v>581</v>
      </c>
      <c r="H758" s="1" t="str">
        <f>HYPERLINK(RUB_Found[[#This Row],[Gefunden in]])</f>
        <v>https://www.sinphys.ruhr-uni-bochum.de/drb/mitglieder/index.html.en</v>
      </c>
      <c r="I758" s="3">
        <f>IF(COUNTIF(RUB_Truth[Name],RUB_Found[[#This Row],[Name]])=0,0,1)</f>
        <v>0</v>
      </c>
      <c r="J758" s="3">
        <v>1</v>
      </c>
    </row>
    <row r="759" spans="1:10" x14ac:dyDescent="0.25">
      <c r="A759" t="s">
        <v>2</v>
      </c>
      <c r="B759" t="s">
        <v>1520</v>
      </c>
      <c r="C759" t="s">
        <v>1521</v>
      </c>
      <c r="D759" t="s">
        <v>11</v>
      </c>
      <c r="E759" t="s">
        <v>2</v>
      </c>
      <c r="F759" s="1" t="str">
        <f>HYPERLINK(RUB_Found[[#This Row],[Homepage]])</f>
        <v/>
      </c>
      <c r="G759" t="s">
        <v>1522</v>
      </c>
      <c r="H759" s="1" t="str">
        <f>HYPERLINK(RUB_Found[[#This Row],[Gefunden in]])</f>
        <v>https://dev2.imp10.ruhr-uni-bochum.de/hti/personen/index.html.de</v>
      </c>
      <c r="I759" s="3">
        <f>IF(COUNTIF(RUB_Truth[Name],RUB_Found[[#This Row],[Name]])=0,0,1)</f>
        <v>0</v>
      </c>
      <c r="J759" s="3">
        <v>1</v>
      </c>
    </row>
    <row r="760" spans="1:10" x14ac:dyDescent="0.25">
      <c r="A760" t="s">
        <v>2</v>
      </c>
      <c r="B760" t="s">
        <v>1523</v>
      </c>
      <c r="C760" t="s">
        <v>2</v>
      </c>
      <c r="D760" t="s">
        <v>11</v>
      </c>
      <c r="E760" t="s">
        <v>2</v>
      </c>
      <c r="F760" s="1" t="str">
        <f>HYPERLINK(RUB_Found[[#This Row],[Homepage]])</f>
        <v/>
      </c>
      <c r="G760" t="s">
        <v>560</v>
      </c>
      <c r="H760" s="1" t="str">
        <f>HYPERLINK(RUB_Found[[#This Row],[Gefunden in]])</f>
        <v>https://www.gen-psych.ruhr-uni-bochum.de/gepsy/members/index.html.en</v>
      </c>
      <c r="I760" s="3">
        <f>IF(COUNTIF(RUB_Truth[Name],RUB_Found[[#This Row],[Name]])=0,0,1)</f>
        <v>0</v>
      </c>
      <c r="J760" s="3">
        <v>1</v>
      </c>
    </row>
    <row r="761" spans="1:10" x14ac:dyDescent="0.25">
      <c r="A761" t="s">
        <v>2</v>
      </c>
      <c r="B761" t="s">
        <v>1524</v>
      </c>
      <c r="C761" t="s">
        <v>2</v>
      </c>
      <c r="D761" t="s">
        <v>11</v>
      </c>
      <c r="E761" t="s">
        <v>2</v>
      </c>
      <c r="F761" s="1" t="str">
        <f>HYPERLINK(RUB_Found[[#This Row],[Homepage]])</f>
        <v/>
      </c>
      <c r="G761" t="s">
        <v>334</v>
      </c>
      <c r="H761" s="1" t="str">
        <f>HYPERLINK(RUB_Found[[#This Row],[Gefunden in]])</f>
        <v>https://linguistics.rub.de/ref/people/index.html</v>
      </c>
      <c r="I761" s="3">
        <f>IF(COUNTIF(RUB_Truth[Name],RUB_Found[[#This Row],[Name]])=0,0,1)</f>
        <v>0</v>
      </c>
      <c r="J761" s="3">
        <v>1</v>
      </c>
    </row>
    <row r="762" spans="1:10" x14ac:dyDescent="0.25">
      <c r="A762" t="s">
        <v>493</v>
      </c>
      <c r="B762" t="s">
        <v>1525</v>
      </c>
      <c r="C762" t="s">
        <v>2</v>
      </c>
      <c r="D762" t="s">
        <v>11</v>
      </c>
      <c r="E762" t="s">
        <v>1526</v>
      </c>
      <c r="F762" s="1" t="str">
        <f>HYPERLINK(RUB_Found[[#This Row],[Homepage]])</f>
        <v>https://informatik.rub.de/boss/people/pretzsch/</v>
      </c>
      <c r="G762" t="s">
        <v>1527</v>
      </c>
      <c r="H762" s="1" t="str">
        <f>HYPERLINK(RUB_Found[[#This Row],[Gefunden in]])</f>
        <v>https://informatik.rub.de/boss/people/</v>
      </c>
      <c r="I762" s="3">
        <f>IF(COUNTIF(RUB_Truth[Name],RUB_Found[[#This Row],[Name]])=0,0,1)</f>
        <v>0</v>
      </c>
      <c r="J762" s="3">
        <v>1</v>
      </c>
    </row>
    <row r="763" spans="1:10" x14ac:dyDescent="0.25">
      <c r="A763" t="s">
        <v>2</v>
      </c>
      <c r="B763" t="s">
        <v>1528</v>
      </c>
      <c r="C763" t="s">
        <v>1529</v>
      </c>
      <c r="D763" t="s">
        <v>3</v>
      </c>
      <c r="E763" t="s">
        <v>2</v>
      </c>
      <c r="F763" s="1" t="str">
        <f>HYPERLINK(RUB_Found[[#This Row],[Homepage]])</f>
        <v/>
      </c>
      <c r="G763" t="s">
        <v>274</v>
      </c>
      <c r="H763" s="1" t="str">
        <f>HYPERLINK(RUB_Found[[#This Row],[Gefunden in]])</f>
        <v>https://www.ruhr-uni-bochum.de/ffm/fakultaet/mitarbeiter/index.html</v>
      </c>
      <c r="I763" s="3">
        <f>IF(COUNTIF(RUB_Truth[Name],RUB_Found[[#This Row],[Name]])=0,0,1)</f>
        <v>1</v>
      </c>
      <c r="J763" s="3">
        <v>1</v>
      </c>
    </row>
    <row r="764" spans="1:10" x14ac:dyDescent="0.25">
      <c r="A764" t="s">
        <v>2</v>
      </c>
      <c r="B764" t="s">
        <v>1530</v>
      </c>
      <c r="C764" t="s">
        <v>1531</v>
      </c>
      <c r="D764" t="s">
        <v>11</v>
      </c>
      <c r="E764" t="s">
        <v>2</v>
      </c>
      <c r="F764" s="1" t="str">
        <f>HYPERLINK(RUB_Found[[#This Row],[Homepage]])</f>
        <v/>
      </c>
      <c r="G764" t="s">
        <v>42</v>
      </c>
      <c r="H764" s="1" t="str">
        <f>HYPERLINK(RUB_Found[[#This Row],[Gefunden in]])</f>
        <v>http://pse-tools.rub.de/sites/pse/team.php</v>
      </c>
      <c r="I764" s="3">
        <f>IF(COUNTIF(RUB_Truth[Name],RUB_Found[[#This Row],[Name]])=0,0,1)</f>
        <v>0</v>
      </c>
      <c r="J764" s="3">
        <v>1</v>
      </c>
    </row>
    <row r="765" spans="1:10" x14ac:dyDescent="0.25">
      <c r="A765" t="s">
        <v>2</v>
      </c>
      <c r="B765" t="s">
        <v>1532</v>
      </c>
      <c r="C765" t="s">
        <v>2</v>
      </c>
      <c r="D765" t="s">
        <v>11</v>
      </c>
      <c r="E765" t="s">
        <v>2</v>
      </c>
      <c r="F765" s="1" t="str">
        <f>HYPERLINK(RUB_Found[[#This Row],[Homepage]])</f>
        <v/>
      </c>
      <c r="G765" t="s">
        <v>178</v>
      </c>
      <c r="H765" s="1" t="str">
        <f>HYPERLINK(RUB_Found[[#This Row],[Gefunden in]])</f>
        <v>https://www.ruhr-uni-bochum.de/ecoevo/staff.html</v>
      </c>
      <c r="I765" s="3">
        <f>IF(COUNTIF(RUB_Truth[Name],RUB_Found[[#This Row],[Name]])=0,0,1)</f>
        <v>0</v>
      </c>
      <c r="J765" s="3">
        <v>1</v>
      </c>
    </row>
    <row r="766" spans="1:10" x14ac:dyDescent="0.25">
      <c r="A766" t="s">
        <v>2</v>
      </c>
      <c r="B766" t="s">
        <v>1533</v>
      </c>
      <c r="C766" t="s">
        <v>2</v>
      </c>
      <c r="D766" t="s">
        <v>11</v>
      </c>
      <c r="E766" t="s">
        <v>2</v>
      </c>
      <c r="F766" s="1" t="str">
        <f>HYPERLINK(RUB_Found[[#This Row],[Homepage]])</f>
        <v/>
      </c>
      <c r="G766" t="s">
        <v>89</v>
      </c>
      <c r="H766" s="1" t="str">
        <f>HYPERLINK(RUB_Found[[#This Row],[Gefunden in]])</f>
        <v>https://www.it-services.ruhr-uni-bochum.de/ueberuns/nv-mitglieder.html.de</v>
      </c>
      <c r="I766" s="3">
        <f>IF(COUNTIF(RUB_Truth[Name],RUB_Found[[#This Row],[Name]])=0,0,1)</f>
        <v>0</v>
      </c>
      <c r="J766" s="3">
        <v>1</v>
      </c>
    </row>
    <row r="767" spans="1:10" x14ac:dyDescent="0.25">
      <c r="A767" t="s">
        <v>294</v>
      </c>
      <c r="B767" t="s">
        <v>1534</v>
      </c>
      <c r="C767" t="s">
        <v>1535</v>
      </c>
      <c r="D767" t="s">
        <v>11</v>
      </c>
      <c r="E767" t="s">
        <v>1536</v>
      </c>
      <c r="F767" s="1" t="str">
        <f>HYPERLINK(RUB_Found[[#This Row],[Homepage]])</f>
        <v>https://www.bcn.ruhr-uni-bochum.de/team/verfers</v>
      </c>
      <c r="G767" t="s">
        <v>1397</v>
      </c>
      <c r="H767" s="1" t="str">
        <f>HYPERLINK(RUB_Found[[#This Row],[Gefunden in]])</f>
        <v>https://www.bcn.ruhr-uni-bochum.de/bcneu/team/index.html.en</v>
      </c>
      <c r="I767" s="3">
        <f>IF(COUNTIF(RUB_Truth[Name],RUB_Found[[#This Row],[Name]])=0,0,1)</f>
        <v>0</v>
      </c>
      <c r="J767" s="3">
        <v>1</v>
      </c>
    </row>
    <row r="768" spans="1:10" x14ac:dyDescent="0.25">
      <c r="A768" t="s">
        <v>2</v>
      </c>
      <c r="B768" t="s">
        <v>1537</v>
      </c>
      <c r="C768" t="s">
        <v>2</v>
      </c>
      <c r="D768" t="s">
        <v>3</v>
      </c>
      <c r="E768" t="s">
        <v>2</v>
      </c>
      <c r="F768" s="1" t="str">
        <f>HYPERLINK(RUB_Found[[#This Row],[Homepage]])</f>
        <v/>
      </c>
      <c r="G768" t="s">
        <v>24</v>
      </c>
      <c r="H768" s="1" t="str">
        <f>HYPERLINK(RUB_Found[[#This Row],[Gefunden in]])</f>
        <v>https://www.apf.ruhr-uni-bochum.de/en/teaching/completed-theses/</v>
      </c>
      <c r="I768" s="3">
        <f>IF(COUNTIF(RUB_Truth[Name],RUB_Found[[#This Row],[Name]])=0,0,1)</f>
        <v>0</v>
      </c>
      <c r="J768" s="3">
        <v>1</v>
      </c>
    </row>
    <row r="769" spans="1:10" x14ac:dyDescent="0.25">
      <c r="A769" t="s">
        <v>36</v>
      </c>
      <c r="B769" t="s">
        <v>1538</v>
      </c>
      <c r="C769" t="s">
        <v>2</v>
      </c>
      <c r="D769" t="s">
        <v>11</v>
      </c>
      <c r="E769" t="s">
        <v>1539</v>
      </c>
      <c r="F769" s="1" t="str">
        <f>HYPERLINK(RUB_Found[[#This Row],[Homepage]])</f>
        <v>https://informatik.rub.de/infsec/people/wilde/</v>
      </c>
      <c r="G769" t="s">
        <v>453</v>
      </c>
      <c r="H769" s="1" t="str">
        <f>HYPERLINK(RUB_Found[[#This Row],[Gefunden in]])</f>
        <v>https://informatik.rub.de/infsec/people/</v>
      </c>
      <c r="I769" s="3">
        <f>IF(COUNTIF(RUB_Truth[Name],RUB_Found[[#This Row],[Name]])=0,0,1)</f>
        <v>0</v>
      </c>
      <c r="J769" s="3">
        <v>1</v>
      </c>
    </row>
    <row r="770" spans="1:10" x14ac:dyDescent="0.25">
      <c r="A770" t="s">
        <v>0</v>
      </c>
      <c r="B770" t="s">
        <v>1540</v>
      </c>
      <c r="C770" t="s">
        <v>2</v>
      </c>
      <c r="D770" t="s">
        <v>11</v>
      </c>
      <c r="E770" t="s">
        <v>2</v>
      </c>
      <c r="F770" s="1" t="str">
        <f>HYPERLINK(RUB_Found[[#This Row],[Homepage]])</f>
        <v/>
      </c>
      <c r="G770" t="s">
        <v>242</v>
      </c>
      <c r="H770" s="1" t="str">
        <f>HYPERLINK(RUB_Found[[#This Row],[Gefunden in]])</f>
        <v>https://smd.rub.de/team/</v>
      </c>
      <c r="I770" s="3">
        <f>IF(COUNTIF(RUB_Truth[Name],RUB_Found[[#This Row],[Name]])=0,0,1)</f>
        <v>0</v>
      </c>
      <c r="J770" s="3">
        <v>1</v>
      </c>
    </row>
    <row r="771" spans="1:10" x14ac:dyDescent="0.25">
      <c r="A771" t="s">
        <v>0</v>
      </c>
      <c r="B771" t="s">
        <v>1541</v>
      </c>
      <c r="C771" t="s">
        <v>2</v>
      </c>
      <c r="D771" t="s">
        <v>11</v>
      </c>
      <c r="E771" t="s">
        <v>2</v>
      </c>
      <c r="F771" s="1" t="str">
        <f>HYPERLINK(RUB_Found[[#This Row],[Homepage]])</f>
        <v/>
      </c>
      <c r="G771" t="s">
        <v>711</v>
      </c>
      <c r="H771" s="1" t="str">
        <f>HYPERLINK(RUB_Found[[#This Row],[Gefunden in]])</f>
        <v>http://pse-tools.rub.de/sites/forschung/coes/mitglieder.php</v>
      </c>
      <c r="I771" s="3">
        <f>IF(COUNTIF(RUB_Truth[Name],RUB_Found[[#This Row],[Name]])=0,0,1)</f>
        <v>0</v>
      </c>
      <c r="J771" s="3">
        <v>1</v>
      </c>
    </row>
    <row r="772" spans="1:10" x14ac:dyDescent="0.25">
      <c r="A772" t="s">
        <v>2</v>
      </c>
      <c r="B772" t="s">
        <v>1542</v>
      </c>
      <c r="C772" t="s">
        <v>2</v>
      </c>
      <c r="D772" t="s">
        <v>11</v>
      </c>
      <c r="E772" t="s">
        <v>2</v>
      </c>
      <c r="F772" s="1" t="str">
        <f>HYPERLINK(RUB_Found[[#This Row],[Homepage]])</f>
        <v/>
      </c>
      <c r="G772" t="s">
        <v>1543</v>
      </c>
      <c r="H772" s="1" t="str">
        <f>HYPERLINK(RUB_Found[[#This Row],[Gefunden in]])</f>
        <v>https://www.apf.ruhr-uni-bochum.de/2015/09/praktikerforum-wie-innovativ-ist-der-deutsche-mittelstand-wirklich/</v>
      </c>
      <c r="I772" s="3">
        <f>IF(COUNTIF(RUB_Truth[Name],RUB_Found[[#This Row],[Name]])=0,0,1)</f>
        <v>0</v>
      </c>
      <c r="J772" s="3">
        <v>0</v>
      </c>
    </row>
    <row r="773" spans="1:10" x14ac:dyDescent="0.25">
      <c r="A773" t="s">
        <v>2</v>
      </c>
      <c r="B773" t="s">
        <v>1544</v>
      </c>
      <c r="C773" t="s">
        <v>2</v>
      </c>
      <c r="D773" t="s">
        <v>11</v>
      </c>
      <c r="E773" t="s">
        <v>2</v>
      </c>
      <c r="F773" s="1" t="str">
        <f>HYPERLINK(RUB_Found[[#This Row],[Homepage]])</f>
        <v/>
      </c>
      <c r="G773" t="s">
        <v>24</v>
      </c>
      <c r="H773" s="1" t="str">
        <f>HYPERLINK(RUB_Found[[#This Row],[Gefunden in]])</f>
        <v>https://www.apf.ruhr-uni-bochum.de/en/teaching/completed-theses/</v>
      </c>
      <c r="I773" s="3">
        <f>IF(COUNTIF(RUB_Truth[Name],RUB_Found[[#This Row],[Name]])=0,0,1)</f>
        <v>0</v>
      </c>
      <c r="J773" s="3">
        <v>0</v>
      </c>
    </row>
    <row r="774" spans="1:10" x14ac:dyDescent="0.25">
      <c r="A774" t="s">
        <v>2</v>
      </c>
      <c r="B774" t="s">
        <v>1545</v>
      </c>
      <c r="C774" t="s">
        <v>2</v>
      </c>
      <c r="D774" t="s">
        <v>11</v>
      </c>
      <c r="E774" t="s">
        <v>2</v>
      </c>
      <c r="F774" s="1" t="str">
        <f>HYPERLINK(RUB_Found[[#This Row],[Homepage]])</f>
        <v/>
      </c>
      <c r="G774" t="s">
        <v>246</v>
      </c>
      <c r="H774" s="1" t="str">
        <f>HYPERLINK(RUB_Found[[#This Row],[Gefunden in]])</f>
        <v>https://www.apf.ruhr-uni-bochum.de/forschung/projekte/baua1003-0804/</v>
      </c>
      <c r="I774" s="3">
        <f>IF(COUNTIF(RUB_Truth[Name],RUB_Found[[#This Row],[Name]])=0,0,1)</f>
        <v>0</v>
      </c>
      <c r="J774" s="3">
        <v>0</v>
      </c>
    </row>
    <row r="775" spans="1:10" x14ac:dyDescent="0.25">
      <c r="A775" t="s">
        <v>2</v>
      </c>
      <c r="B775" t="s">
        <v>1546</v>
      </c>
      <c r="C775" t="s">
        <v>2</v>
      </c>
      <c r="D775" t="s">
        <v>11</v>
      </c>
      <c r="E775" t="s">
        <v>2</v>
      </c>
      <c r="F775" s="1" t="str">
        <f>HYPERLINK(RUB_Found[[#This Row],[Homepage]])</f>
        <v/>
      </c>
      <c r="G775" t="s">
        <v>1547</v>
      </c>
      <c r="H775" s="1" t="str">
        <f>HYPERLINK(RUB_Found[[#This Row],[Gefunden in]])</f>
        <v>https://www.apf.ruhr-uni-bochum.de/2021/03/digitale-exkursion-zu-9elements-und-img-ly/</v>
      </c>
      <c r="I775" s="3">
        <f>IF(COUNTIF(RUB_Truth[Name],RUB_Found[[#This Row],[Name]])=0,0,1)</f>
        <v>0</v>
      </c>
      <c r="J775" s="3">
        <v>0</v>
      </c>
    </row>
    <row r="776" spans="1:10" x14ac:dyDescent="0.25">
      <c r="A776" t="s">
        <v>2</v>
      </c>
      <c r="B776" t="s">
        <v>1548</v>
      </c>
      <c r="C776" t="s">
        <v>2</v>
      </c>
      <c r="D776" t="s">
        <v>11</v>
      </c>
      <c r="E776" t="s">
        <v>2</v>
      </c>
      <c r="F776" s="1" t="str">
        <f>HYPERLINK(RUB_Found[[#This Row],[Homepage]])</f>
        <v/>
      </c>
      <c r="G776" t="s">
        <v>1547</v>
      </c>
      <c r="H776" s="1" t="str">
        <f>HYPERLINK(RUB_Found[[#This Row],[Gefunden in]])</f>
        <v>https://www.apf.ruhr-uni-bochum.de/2021/03/digitale-exkursion-zu-9elements-und-img-ly/</v>
      </c>
      <c r="I776" s="3">
        <f>IF(COUNTIF(RUB_Truth[Name],RUB_Found[[#This Row],[Name]])=0,0,1)</f>
        <v>0</v>
      </c>
      <c r="J776" s="3">
        <v>0</v>
      </c>
    </row>
    <row r="777" spans="1:10" x14ac:dyDescent="0.25">
      <c r="A777" t="s">
        <v>2</v>
      </c>
      <c r="B777" t="s">
        <v>1549</v>
      </c>
      <c r="C777" t="s">
        <v>2</v>
      </c>
      <c r="D777" t="s">
        <v>11</v>
      </c>
      <c r="E777" t="s">
        <v>2</v>
      </c>
      <c r="F777" s="1" t="str">
        <f>HYPERLINK(RUB_Found[[#This Row],[Homepage]])</f>
        <v/>
      </c>
      <c r="G777" t="s">
        <v>78</v>
      </c>
      <c r="H777" s="1" t="str">
        <f>HYPERLINK(RUB_Found[[#This Row],[Gefunden in]])</f>
        <v>https://www.apf.ruhr-uni-bochum.de/lehre/abschlussarbeiten/</v>
      </c>
      <c r="I777" s="3">
        <f>IF(COUNTIF(RUB_Truth[Name],RUB_Found[[#This Row],[Name]])=0,0,1)</f>
        <v>0</v>
      </c>
      <c r="J777" s="3">
        <v>0</v>
      </c>
    </row>
    <row r="778" spans="1:10" x14ac:dyDescent="0.25">
      <c r="A778" t="s">
        <v>0</v>
      </c>
      <c r="B778" t="s">
        <v>1550</v>
      </c>
      <c r="C778" t="s">
        <v>2</v>
      </c>
      <c r="D778" t="s">
        <v>11</v>
      </c>
      <c r="E778" t="s">
        <v>2</v>
      </c>
      <c r="F778" s="1" t="str">
        <f>HYPERLINK(RUB_Found[[#This Row],[Homepage]])</f>
        <v/>
      </c>
      <c r="G778" t="s">
        <v>1301</v>
      </c>
      <c r="H778" s="1" t="str">
        <f>HYPERLINK(RUB_Found[[#This Row],[Gefunden in]])</f>
        <v>https://math.ruhr-uni-bochum.de/en/fakultaet/arbeitsbereiche/stochastik/gruppe-eichelsbacher/das-team/</v>
      </c>
      <c r="I778" s="3">
        <f>IF(COUNTIF(RUB_Truth[Name],RUB_Found[[#This Row],[Name]])=0,0,1)</f>
        <v>0</v>
      </c>
      <c r="J778" s="3">
        <v>1</v>
      </c>
    </row>
    <row r="779" spans="1:10" x14ac:dyDescent="0.25">
      <c r="A779" t="s">
        <v>2</v>
      </c>
      <c r="B779" t="s">
        <v>1551</v>
      </c>
      <c r="C779" t="s">
        <v>2</v>
      </c>
      <c r="D779" t="s">
        <v>3</v>
      </c>
      <c r="E779" t="s">
        <v>2</v>
      </c>
      <c r="F779" s="1" t="str">
        <f>HYPERLINK(RUB_Found[[#This Row],[Homepage]])</f>
        <v/>
      </c>
      <c r="G779" t="s">
        <v>24</v>
      </c>
      <c r="H779" s="1" t="str">
        <f>HYPERLINK(RUB_Found[[#This Row],[Gefunden in]])</f>
        <v>https://www.apf.ruhr-uni-bochum.de/en/teaching/completed-theses/</v>
      </c>
      <c r="I779" s="3">
        <f>IF(COUNTIF(RUB_Truth[Name],RUB_Found[[#This Row],[Name]])=0,0,1)</f>
        <v>0</v>
      </c>
      <c r="J779" s="3">
        <v>1</v>
      </c>
    </row>
    <row r="780" spans="1:10" x14ac:dyDescent="0.25">
      <c r="A780" t="s">
        <v>2</v>
      </c>
      <c r="B780" t="s">
        <v>1552</v>
      </c>
      <c r="C780" t="s">
        <v>2</v>
      </c>
      <c r="D780" t="s">
        <v>11</v>
      </c>
      <c r="E780" t="s">
        <v>2</v>
      </c>
      <c r="F780" s="1" t="str">
        <f>HYPERLINK(RUB_Found[[#This Row],[Homepage]])</f>
        <v/>
      </c>
      <c r="G780" t="s">
        <v>1553</v>
      </c>
      <c r="H780" s="1" t="str">
        <f>HYPERLINK(RUB_Found[[#This Row],[Gefunden in]])</f>
        <v>https://www2.wiwi.rub.de/lehrstuhlprojekte/team/</v>
      </c>
      <c r="I780" s="3">
        <f>IF(COUNTIF(RUB_Truth[Name],RUB_Found[[#This Row],[Name]])=0,0,1)</f>
        <v>0</v>
      </c>
      <c r="J780" s="3">
        <v>1</v>
      </c>
    </row>
    <row r="781" spans="1:10" x14ac:dyDescent="0.25">
      <c r="A781" t="s">
        <v>2</v>
      </c>
      <c r="B781" t="s">
        <v>1554</v>
      </c>
      <c r="C781" t="s">
        <v>2</v>
      </c>
      <c r="D781" t="s">
        <v>11</v>
      </c>
      <c r="E781" t="s">
        <v>2</v>
      </c>
      <c r="F781" s="1" t="str">
        <f>HYPERLINK(RUB_Found[[#This Row],[Homepage]])</f>
        <v/>
      </c>
      <c r="G781" t="s">
        <v>967</v>
      </c>
      <c r="H781" s="1" t="str">
        <f>HYPERLINK(RUB_Found[[#This Row],[Gefunden in]])</f>
        <v>https://www.apf.ruhr-uni-bochum.de/2020/04/einladung-zum-ideenlabor-digital-home-office-und-digitale-fuehrung/</v>
      </c>
      <c r="I781" s="3">
        <f>IF(COUNTIF(RUB_Truth[Name],RUB_Found[[#This Row],[Name]])=0,0,1)</f>
        <v>0</v>
      </c>
      <c r="J781" s="3">
        <v>0</v>
      </c>
    </row>
    <row r="782" spans="1:10" x14ac:dyDescent="0.25">
      <c r="A782" t="s">
        <v>2</v>
      </c>
      <c r="B782" t="s">
        <v>1555</v>
      </c>
      <c r="C782" t="s">
        <v>2</v>
      </c>
      <c r="D782" t="s">
        <v>11</v>
      </c>
      <c r="E782" t="s">
        <v>2</v>
      </c>
      <c r="F782" s="1" t="str">
        <f>HYPERLINK(RUB_Found[[#This Row],[Homepage]])</f>
        <v/>
      </c>
      <c r="G782" t="s">
        <v>1556</v>
      </c>
      <c r="H782" s="1" t="str">
        <f>HYPERLINK(RUB_Found[[#This Row],[Gefunden in]])</f>
        <v>https://www.apf.ruhr-uni-bochum.de/2019/09/erasmus-auslandssemester/</v>
      </c>
      <c r="I782" s="3">
        <f>IF(COUNTIF(RUB_Truth[Name],RUB_Found[[#This Row],[Name]])=0,0,1)</f>
        <v>0</v>
      </c>
      <c r="J782" s="3">
        <v>0</v>
      </c>
    </row>
    <row r="783" spans="1:10" x14ac:dyDescent="0.25">
      <c r="A783" t="s">
        <v>2</v>
      </c>
      <c r="B783" t="s">
        <v>1557</v>
      </c>
      <c r="C783" t="s">
        <v>2</v>
      </c>
      <c r="D783" t="s">
        <v>11</v>
      </c>
      <c r="E783" t="s">
        <v>2</v>
      </c>
      <c r="F783" s="1" t="str">
        <f>HYPERLINK(RUB_Found[[#This Row],[Homepage]])</f>
        <v/>
      </c>
      <c r="G783" t="s">
        <v>8240</v>
      </c>
      <c r="H783" s="1" t="str">
        <f>HYPERLINK(RUB_Found[[#This Row],[Gefunden in]])</f>
        <v>https://einrichtungen.ruhr-uni-bochum.de/de/ansprechpersonen-der-abteilung-hilfskraefte-lehrbeauftragte-und-auszubildende</v>
      </c>
      <c r="I783" s="3">
        <f>IF(COUNTIF(RUB_Truth[Name],RUB_Found[[#This Row],[Name]])=0,0,1)</f>
        <v>0</v>
      </c>
      <c r="J783" s="3">
        <v>0</v>
      </c>
    </row>
    <row r="784" spans="1:10" x14ac:dyDescent="0.25">
      <c r="A784" t="s">
        <v>2</v>
      </c>
      <c r="B784" t="s">
        <v>1558</v>
      </c>
      <c r="C784" t="s">
        <v>2</v>
      </c>
      <c r="D784" t="s">
        <v>11</v>
      </c>
      <c r="E784" t="s">
        <v>2</v>
      </c>
      <c r="F784" s="1" t="str">
        <f>HYPERLINK(RUB_Found[[#This Row],[Homepage]])</f>
        <v/>
      </c>
      <c r="G784" t="s">
        <v>8240</v>
      </c>
      <c r="H784" s="1" t="str">
        <f>HYPERLINK(RUB_Found[[#This Row],[Gefunden in]])</f>
        <v>https://einrichtungen.ruhr-uni-bochum.de/de/ansprechpersonen-der-abteilung-hilfskraefte-lehrbeauftragte-und-auszubildende</v>
      </c>
      <c r="I784" s="3">
        <f>IF(COUNTIF(RUB_Truth[Name],RUB_Found[[#This Row],[Name]])=0,0,1)</f>
        <v>0</v>
      </c>
      <c r="J784" s="3">
        <v>0</v>
      </c>
    </row>
    <row r="785" spans="1:10" x14ac:dyDescent="0.25">
      <c r="A785" t="s">
        <v>2</v>
      </c>
      <c r="B785" t="s">
        <v>1559</v>
      </c>
      <c r="C785" t="s">
        <v>2</v>
      </c>
      <c r="D785" t="s">
        <v>11</v>
      </c>
      <c r="E785" t="s">
        <v>2</v>
      </c>
      <c r="F785" s="1" t="str">
        <f>HYPERLINK(RUB_Found[[#This Row],[Homepage]])</f>
        <v/>
      </c>
      <c r="G785" t="s">
        <v>1367</v>
      </c>
      <c r="H785" s="1" t="str">
        <f>HYPERLINK(RUB_Found[[#This Row],[Gefunden in]])</f>
        <v>https://kgi.ruhr-uni-bochum.de/category/personen/page/3/</v>
      </c>
      <c r="I785" s="3">
        <f>IF(COUNTIF(RUB_Truth[Name],RUB_Found[[#This Row],[Name]])=0,0,1)</f>
        <v>0</v>
      </c>
      <c r="J785" s="3">
        <v>0</v>
      </c>
    </row>
    <row r="786" spans="1:10" x14ac:dyDescent="0.25">
      <c r="A786" t="s">
        <v>2</v>
      </c>
      <c r="B786" t="s">
        <v>1560</v>
      </c>
      <c r="C786" t="s">
        <v>2</v>
      </c>
      <c r="D786" t="s">
        <v>11</v>
      </c>
      <c r="E786" t="s">
        <v>2</v>
      </c>
      <c r="F786" s="1" t="str">
        <f>HYPERLINK(RUB_Found[[#This Row],[Homepage]])</f>
        <v/>
      </c>
      <c r="G786" t="s">
        <v>1561</v>
      </c>
      <c r="H786" s="1" t="str">
        <f>HYPERLINK(RUB_Found[[#This Row],[Gefunden in]])</f>
        <v>https://www.apf.ruhr-uni-bochum.de/forschung/projekte/instudies0417-0920/</v>
      </c>
      <c r="I786" s="3">
        <f>IF(COUNTIF(RUB_Truth[Name],RUB_Found[[#This Row],[Name]])=0,0,1)</f>
        <v>0</v>
      </c>
      <c r="J786" s="3">
        <v>0</v>
      </c>
    </row>
    <row r="787" spans="1:10" x14ac:dyDescent="0.25">
      <c r="A787" t="s">
        <v>2</v>
      </c>
      <c r="B787" t="s">
        <v>1562</v>
      </c>
      <c r="C787" t="s">
        <v>2</v>
      </c>
      <c r="D787" t="s">
        <v>11</v>
      </c>
      <c r="E787" t="s">
        <v>2</v>
      </c>
      <c r="F787" s="1" t="str">
        <f>HYPERLINK(RUB_Found[[#This Row],[Homepage]])</f>
        <v/>
      </c>
      <c r="G787" t="s">
        <v>24</v>
      </c>
      <c r="H787" s="1" t="str">
        <f>HYPERLINK(RUB_Found[[#This Row],[Gefunden in]])</f>
        <v>https://www.apf.ruhr-uni-bochum.de/en/teaching/completed-theses/</v>
      </c>
      <c r="I787" s="3">
        <f>IF(COUNTIF(RUB_Truth[Name],RUB_Found[[#This Row],[Name]])=0,0,1)</f>
        <v>0</v>
      </c>
      <c r="J787" s="3">
        <v>0</v>
      </c>
    </row>
    <row r="788" spans="1:10" x14ac:dyDescent="0.25">
      <c r="A788" t="s">
        <v>2</v>
      </c>
      <c r="B788" t="s">
        <v>1563</v>
      </c>
      <c r="C788" t="s">
        <v>2</v>
      </c>
      <c r="D788" t="s">
        <v>11</v>
      </c>
      <c r="E788" t="s">
        <v>2</v>
      </c>
      <c r="F788" s="1" t="str">
        <f>HYPERLINK(RUB_Found[[#This Row],[Homepage]])</f>
        <v/>
      </c>
      <c r="G788" t="s">
        <v>44</v>
      </c>
      <c r="H788" s="1" t="str">
        <f>HYPERLINK(RUB_Found[[#This Row],[Gefunden in]])</f>
        <v>https://www.apf.ruhr-uni-bochum.de/lehre/abgeschlossene-abschlussarbeiten/</v>
      </c>
      <c r="I788" s="3">
        <f>IF(COUNTIF(RUB_Truth[Name],RUB_Found[[#This Row],[Name]])=0,0,1)</f>
        <v>0</v>
      </c>
      <c r="J788" s="3">
        <v>0</v>
      </c>
    </row>
    <row r="789" spans="1:10" x14ac:dyDescent="0.25">
      <c r="A789" t="s">
        <v>0</v>
      </c>
      <c r="B789" t="s">
        <v>1564</v>
      </c>
      <c r="C789" t="s">
        <v>2</v>
      </c>
      <c r="D789" t="s">
        <v>11</v>
      </c>
      <c r="E789" t="s">
        <v>2</v>
      </c>
      <c r="F789" s="1" t="str">
        <f>HYPERLINK(RUB_Found[[#This Row],[Homepage]])</f>
        <v/>
      </c>
      <c r="G789" t="s">
        <v>324</v>
      </c>
      <c r="H789" s="1" t="str">
        <f>HYPERLINK(RUB_Found[[#This Row],[Gefunden in]])</f>
        <v>https://sport.ruhr-uni-bochum.de/de/mitarbeitende-der-bewegungswissenschaft</v>
      </c>
      <c r="I789" s="3">
        <f>IF(COUNTIF(RUB_Truth[Name],RUB_Found[[#This Row],[Name]])=0,0,1)</f>
        <v>0</v>
      </c>
      <c r="J789" s="3">
        <v>1</v>
      </c>
    </row>
    <row r="790" spans="1:10" x14ac:dyDescent="0.25">
      <c r="A790" t="s">
        <v>2</v>
      </c>
      <c r="B790" t="s">
        <v>1565</v>
      </c>
      <c r="C790" t="s">
        <v>2</v>
      </c>
      <c r="D790" t="s">
        <v>11</v>
      </c>
      <c r="E790" t="s">
        <v>2</v>
      </c>
      <c r="F790" s="1" t="str">
        <f>HYPERLINK(RUB_Found[[#This Row],[Homepage]])</f>
        <v/>
      </c>
      <c r="G790" t="s">
        <v>1566</v>
      </c>
      <c r="H790" s="1" t="str">
        <f>HYPERLINK(RUB_Found[[#This Row],[Gefunden in]])</f>
        <v>https://www.apf.ruhr-uni-bochum.de/forschung/projekte/bmbf0700-1002/</v>
      </c>
      <c r="I790" s="3">
        <f>IF(COUNTIF(RUB_Truth[Name],RUB_Found[[#This Row],[Name]])=0,0,1)</f>
        <v>0</v>
      </c>
      <c r="J790" s="3">
        <v>1</v>
      </c>
    </row>
    <row r="791" spans="1:10" x14ac:dyDescent="0.25">
      <c r="A791" t="s">
        <v>2</v>
      </c>
      <c r="B791" t="s">
        <v>1567</v>
      </c>
      <c r="C791" t="s">
        <v>2</v>
      </c>
      <c r="D791" t="s">
        <v>3</v>
      </c>
      <c r="E791" t="s">
        <v>2</v>
      </c>
      <c r="F791" s="1" t="str">
        <f>HYPERLINK(RUB_Found[[#This Row],[Homepage]])</f>
        <v/>
      </c>
      <c r="G791" t="s">
        <v>24</v>
      </c>
      <c r="H791" s="1" t="str">
        <f>HYPERLINK(RUB_Found[[#This Row],[Gefunden in]])</f>
        <v>https://www.apf.ruhr-uni-bochum.de/en/teaching/completed-theses/</v>
      </c>
      <c r="I791" s="3">
        <f>IF(COUNTIF(RUB_Truth[Name],RUB_Found[[#This Row],[Name]])=0,0,1)</f>
        <v>0</v>
      </c>
      <c r="J791" s="3">
        <v>1</v>
      </c>
    </row>
    <row r="792" spans="1:10" x14ac:dyDescent="0.25">
      <c r="A792" t="s">
        <v>0</v>
      </c>
      <c r="B792" t="s">
        <v>1568</v>
      </c>
      <c r="C792" t="s">
        <v>2</v>
      </c>
      <c r="D792" t="s">
        <v>11</v>
      </c>
      <c r="E792" t="s">
        <v>8241</v>
      </c>
      <c r="F792" s="1" t="str">
        <f>HYPERLINK(RUB_Found[[#This Row],[Homepage]])</f>
        <v>mailto:atk@brain-biotech.com</v>
      </c>
      <c r="G792" t="s">
        <v>498</v>
      </c>
      <c r="H792" s="1" t="str">
        <f>HYPERLINK(RUB_Found[[#This Row],[Gefunden in]])</f>
        <v>https://www.mbt.ruhr-uni-bochum.de/mbt/mitarbeiter/index.html.en</v>
      </c>
      <c r="I792" s="3">
        <f>IF(COUNTIF(RUB_Truth[Name],RUB_Found[[#This Row],[Name]])=0,0,1)</f>
        <v>0</v>
      </c>
      <c r="J792" s="3">
        <v>1</v>
      </c>
    </row>
    <row r="793" spans="1:10" x14ac:dyDescent="0.25">
      <c r="A793" t="s">
        <v>1569</v>
      </c>
      <c r="B793" t="s">
        <v>1570</v>
      </c>
      <c r="C793" t="s">
        <v>2</v>
      </c>
      <c r="D793" t="s">
        <v>11</v>
      </c>
      <c r="E793" t="s">
        <v>2</v>
      </c>
      <c r="F793" s="1" t="str">
        <f>HYPERLINK(RUB_Found[[#This Row],[Homepage]])</f>
        <v/>
      </c>
      <c r="G793" t="s">
        <v>1571</v>
      </c>
      <c r="H793" s="1" t="str">
        <f>HYPERLINK(RUB_Found[[#This Row],[Gefunden in]])</f>
        <v>https://www.apf.ruhr-uni-bochum.de/2008/09/die-verknuepfung-von-beruf-und-familie-steht-auch-fuer-maenner-an-erster-stelle/</v>
      </c>
      <c r="I793" s="3">
        <f>IF(COUNTIF(RUB_Truth[Name],RUB_Found[[#This Row],[Name]])=0,0,1)</f>
        <v>0</v>
      </c>
      <c r="J793" s="3">
        <v>1</v>
      </c>
    </row>
    <row r="794" spans="1:10" x14ac:dyDescent="0.25">
      <c r="A794" t="s">
        <v>2</v>
      </c>
      <c r="B794" t="s">
        <v>1572</v>
      </c>
      <c r="C794" t="s">
        <v>2</v>
      </c>
      <c r="D794" t="s">
        <v>11</v>
      </c>
      <c r="E794" t="s">
        <v>2</v>
      </c>
      <c r="F794" s="1" t="str">
        <f>HYPERLINK(RUB_Found[[#This Row],[Homepage]])</f>
        <v/>
      </c>
      <c r="G794" t="s">
        <v>470</v>
      </c>
      <c r="H794" s="1" t="str">
        <f>HYPERLINK(RUB_Found[[#This Row],[Gefunden in]])</f>
        <v>https://linguistics.rub.de/rem/people/migrako.html</v>
      </c>
      <c r="I794" s="3">
        <f>IF(COUNTIF(RUB_Truth[Name],RUB_Found[[#This Row],[Name]])=0,0,1)</f>
        <v>0</v>
      </c>
      <c r="J794" s="3">
        <v>1</v>
      </c>
    </row>
    <row r="795" spans="1:10" x14ac:dyDescent="0.25">
      <c r="A795" t="s">
        <v>191</v>
      </c>
      <c r="B795" t="s">
        <v>1573</v>
      </c>
      <c r="C795" t="s">
        <v>2</v>
      </c>
      <c r="D795" t="s">
        <v>11</v>
      </c>
      <c r="E795" t="s">
        <v>1574</v>
      </c>
      <c r="F795" s="1" t="str">
        <f>HYPERLINK(RUB_Found[[#This Row],[Homepage]])</f>
        <v>https://etit.ruhr-uni-bochum.de/en/faculty/chairs-and-working-groups/integrated-systems/team/antje-pohl/</v>
      </c>
      <c r="G795" t="s">
        <v>189</v>
      </c>
      <c r="H795" s="1" t="str">
        <f>HYPERLINK(RUB_Found[[#This Row],[Gefunden in]])</f>
        <v>https://etit.ruhr-uni-bochum.de/en/faculty/chairs-and-working-groups/integrated-systems/team/</v>
      </c>
      <c r="I795" s="3">
        <f>IF(COUNTIF(RUB_Truth[Name],RUB_Found[[#This Row],[Name]])=0,0,1)</f>
        <v>1</v>
      </c>
      <c r="J795" s="3">
        <v>1</v>
      </c>
    </row>
    <row r="796" spans="1:10" x14ac:dyDescent="0.25">
      <c r="A796" t="s">
        <v>2</v>
      </c>
      <c r="B796" t="s">
        <v>1575</v>
      </c>
      <c r="C796" t="s">
        <v>2</v>
      </c>
      <c r="D796" t="s">
        <v>11</v>
      </c>
      <c r="E796" t="s">
        <v>2</v>
      </c>
      <c r="F796" s="1" t="str">
        <f>HYPERLINK(RUB_Found[[#This Row],[Homepage]])</f>
        <v/>
      </c>
      <c r="G796" t="s">
        <v>127</v>
      </c>
      <c r="H796" s="1" t="str">
        <f>HYPERLINK(RUB_Found[[#This Row],[Gefunden in]])</f>
        <v>https://www.ruhr-uni-bochum.de/pc2/lehrstuhl/team.html.de</v>
      </c>
      <c r="I796" s="3">
        <f>IF(COUNTIF(RUB_Truth[Name],RUB_Found[[#This Row],[Name]])=0,0,1)</f>
        <v>0</v>
      </c>
      <c r="J796" s="3">
        <v>1</v>
      </c>
    </row>
    <row r="797" spans="1:10" x14ac:dyDescent="0.25">
      <c r="A797" t="s">
        <v>2</v>
      </c>
      <c r="B797" t="s">
        <v>1576</v>
      </c>
      <c r="C797" t="s">
        <v>1577</v>
      </c>
      <c r="D797" t="s">
        <v>11</v>
      </c>
      <c r="E797" t="s">
        <v>102</v>
      </c>
      <c r="F797" s="1" t="str">
        <f>HYPERLINK(RUB_Found[[#This Row],[Homepage]])</f>
        <v>https://sport.ruhr-uni-bochum.de/de/mitarbeitende-der-sportarten-und-bewegungsfelder</v>
      </c>
      <c r="G797" t="s">
        <v>102</v>
      </c>
      <c r="H797" s="1" t="str">
        <f>HYPERLINK(RUB_Found[[#This Row],[Gefunden in]])</f>
        <v>https://sport.ruhr-uni-bochum.de/de/mitarbeitende-der-sportarten-und-bewegungsfelder</v>
      </c>
      <c r="I797" s="3">
        <f>IF(COUNTIF(RUB_Truth[Name],RUB_Found[[#This Row],[Name]])=0,0,1)</f>
        <v>1</v>
      </c>
      <c r="J797" s="3">
        <v>1</v>
      </c>
    </row>
    <row r="798" spans="1:10" x14ac:dyDescent="0.25">
      <c r="A798" t="s">
        <v>191</v>
      </c>
      <c r="B798" t="s">
        <v>1578</v>
      </c>
      <c r="C798" t="s">
        <v>1579</v>
      </c>
      <c r="D798" t="s">
        <v>11</v>
      </c>
      <c r="E798" t="s">
        <v>1580</v>
      </c>
      <c r="F798" s="1" t="str">
        <f>HYPERLINK(RUB_Found[[#This Row],[Homepage]])</f>
        <v>https://www.lat.ruhr-uni-bochum.de/lat/lehrstuhl/saetchnikov.html.de</v>
      </c>
      <c r="G798" t="s">
        <v>1581</v>
      </c>
      <c r="H798" s="1" t="str">
        <f>HYPERLINK(RUB_Found[[#This Row],[Gefunden in]])</f>
        <v>https://www.lat.ruhr-uni-bochum.de/lat/lehrstuhl/mitarbeiter.html.de</v>
      </c>
      <c r="I798" s="3">
        <f>IF(COUNTIF(RUB_Truth[Name],RUB_Found[[#This Row],[Name]])=0,0,1)</f>
        <v>0</v>
      </c>
      <c r="J798" s="3">
        <v>1</v>
      </c>
    </row>
    <row r="799" spans="1:10" x14ac:dyDescent="0.25">
      <c r="A799" t="s">
        <v>2</v>
      </c>
      <c r="B799" t="s">
        <v>1582</v>
      </c>
      <c r="C799" t="s">
        <v>2</v>
      </c>
      <c r="D799" t="s">
        <v>11</v>
      </c>
      <c r="E799" t="s">
        <v>2</v>
      </c>
      <c r="F799" s="1" t="str">
        <f>HYPERLINK(RUB_Found[[#This Row],[Homepage]])</f>
        <v/>
      </c>
      <c r="G799" t="s">
        <v>26</v>
      </c>
      <c r="H799" s="1" t="str">
        <f>HYPERLINK(RUB_Found[[#This Row],[Gefunden in]])</f>
        <v>https://nanoec.ruhr-uni-bochum.de/team-2/</v>
      </c>
      <c r="I799" s="3">
        <f>IF(COUNTIF(RUB_Truth[Name],RUB_Found[[#This Row],[Name]])=0,0,1)</f>
        <v>0</v>
      </c>
      <c r="J799" s="3">
        <v>1</v>
      </c>
    </row>
    <row r="800" spans="1:10" x14ac:dyDescent="0.25">
      <c r="A800" t="s">
        <v>191</v>
      </c>
      <c r="B800" t="s">
        <v>1583</v>
      </c>
      <c r="C800" t="s">
        <v>1584</v>
      </c>
      <c r="D800" t="s">
        <v>11</v>
      </c>
      <c r="E800" t="s">
        <v>8242</v>
      </c>
      <c r="F800" s="1" t="str">
        <f>HYPERLINK(RUB_Found[[#This Row],[Homepage]])</f>
        <v xml:space="preserve">mailto:anton.schlesinger@gmail.com </v>
      </c>
      <c r="G800" t="s">
        <v>194</v>
      </c>
      <c r="H800" s="1" t="str">
        <f>HYPERLINK(RUB_Found[[#This Row],[Gefunden in]])</f>
        <v>https://www.ruhr-uni-bochum.de/ika/mitarbeiter/mitarbeiter.htm</v>
      </c>
      <c r="I800" s="3">
        <f>IF(COUNTIF(RUB_Truth[Name],RUB_Found[[#This Row],[Name]])=0,0,1)</f>
        <v>0</v>
      </c>
      <c r="J800" s="3">
        <v>1</v>
      </c>
    </row>
    <row r="801" spans="1:10" x14ac:dyDescent="0.25">
      <c r="A801" t="s">
        <v>1585</v>
      </c>
      <c r="B801" t="s">
        <v>1586</v>
      </c>
      <c r="C801" t="s">
        <v>1587</v>
      </c>
      <c r="D801" t="s">
        <v>11</v>
      </c>
      <c r="E801" t="s">
        <v>1588</v>
      </c>
      <c r="F801" s="1" t="str">
        <f>HYPERLINK(RUB_Found[[#This Row],[Homepage]])</f>
        <v>https://www.mikrobiologie.ruhr-uni-bochum.de/mbio/mitarbeiter/alex.html.de</v>
      </c>
      <c r="G801" t="s">
        <v>613</v>
      </c>
      <c r="H801" s="1" t="str">
        <f>HYPERLINK(RUB_Found[[#This Row],[Gefunden in]])</f>
        <v>https://www.mikrobiologie.ruhr-uni-bochum.de/mbio/mitarbeiter/index.html.de</v>
      </c>
      <c r="I801" s="3">
        <f>IF(COUNTIF(RUB_Truth[Name],RUB_Found[[#This Row],[Name]])=0,0,1)</f>
        <v>0</v>
      </c>
      <c r="J801" s="3">
        <v>1</v>
      </c>
    </row>
    <row r="802" spans="1:10" x14ac:dyDescent="0.25">
      <c r="A802" t="s">
        <v>493</v>
      </c>
      <c r="B802" t="s">
        <v>1589</v>
      </c>
      <c r="C802" t="s">
        <v>1590</v>
      </c>
      <c r="D802" t="s">
        <v>11</v>
      </c>
      <c r="E802" t="s">
        <v>8243</v>
      </c>
      <c r="F802" s="1" t="str">
        <f>HYPERLINK(RUB_Found[[#This Row],[Homepage]])</f>
        <v>https://www.pe.ruhr-uni-bochum.de/erziehungswissenschaft/schulforschung/team/rimbach.html.de</v>
      </c>
      <c r="G802" t="s">
        <v>601</v>
      </c>
      <c r="H802" s="1" t="str">
        <f>HYPERLINK(RUB_Found[[#This Row],[Gefunden in]])</f>
        <v>https://www.pe.ruhr-uni-bochum.de/erziehungswissenschaft/schulforschung/team/index.html.de</v>
      </c>
      <c r="I802" s="3">
        <f>IF(COUNTIF(RUB_Truth[Name],RUB_Found[[#This Row],[Name]])=0,0,1)</f>
        <v>0</v>
      </c>
      <c r="J802" s="3">
        <v>1</v>
      </c>
    </row>
    <row r="803" spans="1:10" x14ac:dyDescent="0.25">
      <c r="A803" t="s">
        <v>0</v>
      </c>
      <c r="B803" t="s">
        <v>1591</v>
      </c>
      <c r="C803" t="s">
        <v>2</v>
      </c>
      <c r="D803" t="s">
        <v>11</v>
      </c>
      <c r="E803" t="s">
        <v>8244</v>
      </c>
      <c r="F803" s="1" t="str">
        <f>HYPERLINK(RUB_Found[[#This Row],[Homepage]])</f>
        <v>https://www.ruhr-uni-bochum.de/archaeologie/personal/davidovic.html.de</v>
      </c>
      <c r="G803" t="s">
        <v>831</v>
      </c>
      <c r="H803" s="1" t="str">
        <f>HYPERLINK(RUB_Found[[#This Row],[Gefunden in]])</f>
        <v>https://www.ruhr-uni-bochum.de/archaeologie/institut/personal/index.html.de</v>
      </c>
      <c r="I803" s="3">
        <f>IF(COUNTIF(RUB_Truth[Name],RUB_Found[[#This Row],[Name]])=0,0,1)</f>
        <v>0</v>
      </c>
      <c r="J803" s="3">
        <v>1</v>
      </c>
    </row>
    <row r="804" spans="1:10" x14ac:dyDescent="0.25">
      <c r="A804" t="s">
        <v>2</v>
      </c>
      <c r="B804" t="s">
        <v>1592</v>
      </c>
      <c r="C804" t="s">
        <v>2</v>
      </c>
      <c r="D804" t="s">
        <v>11</v>
      </c>
      <c r="E804" t="s">
        <v>8245</v>
      </c>
      <c r="F804" s="1" t="str">
        <f>HYPERLINK(RUB_Found[[#This Row],[Homepage]])</f>
        <v>https://www.ruhr-uni-bochum.de/ecoevo/staff.html#ando</v>
      </c>
      <c r="G804" t="s">
        <v>178</v>
      </c>
      <c r="H804" s="1" t="str">
        <f>HYPERLINK(RUB_Found[[#This Row],[Gefunden in]])</f>
        <v>https://www.ruhr-uni-bochum.de/ecoevo/staff.html</v>
      </c>
      <c r="I804" s="3">
        <f>IF(COUNTIF(RUB_Truth[Name],RUB_Found[[#This Row],[Name]])=0,0,1)</f>
        <v>0</v>
      </c>
      <c r="J804" s="3">
        <v>1</v>
      </c>
    </row>
    <row r="805" spans="1:10" x14ac:dyDescent="0.25">
      <c r="A805" t="s">
        <v>152</v>
      </c>
      <c r="B805" t="s">
        <v>1593</v>
      </c>
      <c r="C805" t="s">
        <v>2</v>
      </c>
      <c r="D805" t="s">
        <v>11</v>
      </c>
      <c r="E805" t="s">
        <v>2</v>
      </c>
      <c r="F805" s="1" t="str">
        <f>HYPERLINK(RUB_Found[[#This Row],[Homepage]])</f>
        <v/>
      </c>
      <c r="G805" t="s">
        <v>311</v>
      </c>
      <c r="H805" s="1" t="str">
        <f>HYPERLINK(RUB_Found[[#This Row],[Gefunden in]])</f>
        <v>https://www.trace.ruhr-uni-bochum.de/tg/team/index.html.de</v>
      </c>
      <c r="I805" s="3">
        <f>IF(COUNTIF(RUB_Truth[Name],RUB_Found[[#This Row],[Name]])=0,0,1)</f>
        <v>0</v>
      </c>
      <c r="J805" s="3">
        <v>1</v>
      </c>
    </row>
    <row r="806" spans="1:10" x14ac:dyDescent="0.25">
      <c r="A806" t="s">
        <v>2</v>
      </c>
      <c r="B806" t="s">
        <v>1594</v>
      </c>
      <c r="C806" t="s">
        <v>2</v>
      </c>
      <c r="D806" t="s">
        <v>11</v>
      </c>
      <c r="E806" t="s">
        <v>356</v>
      </c>
      <c r="F806" s="1" t="str">
        <f>HYPERLINK(RUB_Found[[#This Row],[Homepage]])</f>
        <v>https://sport.ruhr-uni-bochum.de/de/mitarbeitende-der-trainingswissenschaft</v>
      </c>
      <c r="G806" t="s">
        <v>356</v>
      </c>
      <c r="H806" s="1" t="str">
        <f>HYPERLINK(RUB_Found[[#This Row],[Gefunden in]])</f>
        <v>https://sport.ruhr-uni-bochum.de/de/mitarbeitende-der-trainingswissenschaft</v>
      </c>
      <c r="I806" s="3">
        <f>IF(COUNTIF(RUB_Truth[Name],RUB_Found[[#This Row],[Name]])=0,0,1)</f>
        <v>0</v>
      </c>
      <c r="J806" s="3">
        <v>1</v>
      </c>
    </row>
    <row r="807" spans="1:10" x14ac:dyDescent="0.25">
      <c r="A807" t="s">
        <v>2</v>
      </c>
      <c r="B807" t="s">
        <v>1595</v>
      </c>
      <c r="C807" t="s">
        <v>2</v>
      </c>
      <c r="D807" t="s">
        <v>11</v>
      </c>
      <c r="E807" t="s">
        <v>2</v>
      </c>
      <c r="F807" s="1" t="str">
        <f>HYPERLINK(RUB_Found[[#This Row],[Homepage]])</f>
        <v/>
      </c>
      <c r="G807" t="s">
        <v>289</v>
      </c>
      <c r="H807" s="1" t="str">
        <f>HYPERLINK(RUB_Found[[#This Row],[Gefunden in]])</f>
        <v>https://www.molimmu.ruhr-uni-bochum.de/mi/team.html.de</v>
      </c>
      <c r="I807" s="3">
        <f>IF(COUNTIF(RUB_Truth[Name],RUB_Found[[#This Row],[Name]])=0,0,1)</f>
        <v>0</v>
      </c>
      <c r="J807" s="3">
        <v>1</v>
      </c>
    </row>
    <row r="808" spans="1:10" x14ac:dyDescent="0.25">
      <c r="A808" t="s">
        <v>2</v>
      </c>
      <c r="B808" t="s">
        <v>1596</v>
      </c>
      <c r="C808" t="s">
        <v>2</v>
      </c>
      <c r="D808" t="s">
        <v>11</v>
      </c>
      <c r="E808" t="s">
        <v>2</v>
      </c>
      <c r="F808" s="1" t="str">
        <f>HYPERLINK(RUB_Found[[#This Row],[Homepage]])</f>
        <v/>
      </c>
      <c r="G808" t="s">
        <v>1196</v>
      </c>
      <c r="H808" s="1" t="str">
        <f>HYPERLINK(RUB_Found[[#This Row],[Gefunden in]])</f>
        <v>https://fsr-geschichte.ruhr-uni-bochum.de/mitglieder/</v>
      </c>
      <c r="I808" s="3">
        <f>IF(COUNTIF(RUB_Truth[Name],RUB_Found[[#This Row],[Name]])=0,0,1)</f>
        <v>0</v>
      </c>
      <c r="J808" s="3">
        <v>1</v>
      </c>
    </row>
    <row r="809" spans="1:10" x14ac:dyDescent="0.25">
      <c r="A809" t="s">
        <v>2</v>
      </c>
      <c r="B809" t="s">
        <v>1597</v>
      </c>
      <c r="C809" t="s">
        <v>1598</v>
      </c>
      <c r="D809" t="s">
        <v>11</v>
      </c>
      <c r="E809" t="s">
        <v>8246</v>
      </c>
      <c r="F809" s="1" t="str">
        <f>HYPERLINK(RUB_Found[[#This Row],[Homepage]])</f>
        <v>http://www.ev.ruhr-uni-bochum.de/pt-karle/koepf.html.de</v>
      </c>
      <c r="G809" t="s">
        <v>1599</v>
      </c>
      <c r="H809" s="1" t="str">
        <f>HYPERLINK(RUB_Found[[#This Row],[Gefunden in]])</f>
        <v>http://www.ev.ruhr-uni-bochum.de/pt-karle/mitarbeiterinnen.html.de</v>
      </c>
      <c r="I809" s="3">
        <f>IF(COUNTIF(RUB_Truth[Name],RUB_Found[[#This Row],[Name]])=0,0,1)</f>
        <v>0</v>
      </c>
      <c r="J809" s="3">
        <v>1</v>
      </c>
    </row>
    <row r="810" spans="1:10" x14ac:dyDescent="0.25">
      <c r="A810" t="s">
        <v>0</v>
      </c>
      <c r="B810" t="s">
        <v>1600</v>
      </c>
      <c r="C810" t="s">
        <v>2</v>
      </c>
      <c r="D810" t="s">
        <v>11</v>
      </c>
      <c r="E810" t="s">
        <v>2</v>
      </c>
      <c r="F810" s="1" t="str">
        <f>HYPERLINK(RUB_Found[[#This Row],[Homepage]])</f>
        <v/>
      </c>
      <c r="G810" t="s">
        <v>1601</v>
      </c>
      <c r="H810" s="1" t="str">
        <f>HYPERLINK(RUB_Found[[#This Row],[Gefunden in]])</f>
        <v>https://www.istem.ruhr-uni-bochum.de/teaching-staff-and-laboratories/</v>
      </c>
      <c r="I810" s="3">
        <f>IF(COUNTIF(RUB_Truth[Name],RUB_Found[[#This Row],[Name]])=0,0,1)</f>
        <v>0</v>
      </c>
      <c r="J810" s="3">
        <v>1</v>
      </c>
    </row>
    <row r="811" spans="1:10" x14ac:dyDescent="0.25">
      <c r="A811" t="s">
        <v>2</v>
      </c>
      <c r="B811" t="s">
        <v>1602</v>
      </c>
      <c r="C811" t="s">
        <v>1603</v>
      </c>
      <c r="D811" t="s">
        <v>3</v>
      </c>
      <c r="E811" t="s">
        <v>1604</v>
      </c>
      <c r="F811" s="1" t="str">
        <f>HYPERLINK(RUB_Found[[#This Row],[Homepage]])</f>
        <v>https://www.bgu.ruhr-uni-bochum.de/bgu/lehrstuhl/team/nitsch.html.en</v>
      </c>
      <c r="G811" t="s">
        <v>97</v>
      </c>
      <c r="H811" s="1" t="str">
        <f>HYPERLINK(RUB_Found[[#This Row],[Gefunden in]])</f>
        <v>https://www.bgu.ruhr-uni-bochum.de/bgu/lehrstuhl/index.html.en</v>
      </c>
      <c r="I811" s="3">
        <f>IF(COUNTIF(RUB_Truth[Name],RUB_Found[[#This Row],[Name]])=0,0,1)</f>
        <v>0</v>
      </c>
      <c r="J811" s="3">
        <v>1</v>
      </c>
    </row>
    <row r="812" spans="1:10" x14ac:dyDescent="0.25">
      <c r="A812" t="s">
        <v>0</v>
      </c>
      <c r="B812" t="s">
        <v>1605</v>
      </c>
      <c r="C812" t="s">
        <v>2</v>
      </c>
      <c r="D812" t="s">
        <v>11</v>
      </c>
      <c r="E812" t="s">
        <v>2</v>
      </c>
      <c r="F812" s="1" t="str">
        <f>HYPERLINK(RUB_Found[[#This Row],[Homepage]])</f>
        <v/>
      </c>
      <c r="G812" t="s">
        <v>1493</v>
      </c>
      <c r="H812" s="1" t="str">
        <f>HYPERLINK(RUB_Found[[#This Row],[Gefunden in]])</f>
        <v>https://zrsweb.zrs.rub.de/lehrstuhl/cremer/en/team-2/</v>
      </c>
      <c r="I812" s="3">
        <f>IF(COUNTIF(RUB_Truth[Name],RUB_Found[[#This Row],[Name]])=0,0,1)</f>
        <v>0</v>
      </c>
      <c r="J812" s="3">
        <v>1</v>
      </c>
    </row>
    <row r="813" spans="1:10" x14ac:dyDescent="0.25">
      <c r="A813" t="s">
        <v>2</v>
      </c>
      <c r="B813" t="s">
        <v>1606</v>
      </c>
      <c r="C813" t="s">
        <v>2</v>
      </c>
      <c r="D813" t="s">
        <v>11</v>
      </c>
      <c r="E813" t="s">
        <v>1607</v>
      </c>
      <c r="F813" s="1" t="str">
        <f>HYPERLINK(RUB_Found[[#This Row],[Homepage]])</f>
        <v>https://smd.rub.de/team/antonia-weilandt/</v>
      </c>
      <c r="G813" t="s">
        <v>242</v>
      </c>
      <c r="H813" s="1" t="str">
        <f>HYPERLINK(RUB_Found[[#This Row],[Gefunden in]])</f>
        <v>https://smd.rub.de/team/</v>
      </c>
      <c r="I813" s="3">
        <f>IF(COUNTIF(RUB_Truth[Name],RUB_Found[[#This Row],[Name]])=0,0,1)</f>
        <v>0</v>
      </c>
      <c r="J813" s="3">
        <v>1</v>
      </c>
    </row>
    <row r="814" spans="1:10" x14ac:dyDescent="0.25">
      <c r="A814" t="s">
        <v>191</v>
      </c>
      <c r="B814" t="s">
        <v>1608</v>
      </c>
      <c r="C814" t="s">
        <v>2</v>
      </c>
      <c r="D814" t="s">
        <v>11</v>
      </c>
      <c r="E814" t="s">
        <v>8247</v>
      </c>
      <c r="F814" s="1" t="str">
        <f>HYPERLINK(RUB_Found[[#This Row],[Homepage]])</f>
        <v>https://dev3.imp10.ruhr-uni-bochum.de/lps/profil/team/antoniaweirich.html.de</v>
      </c>
      <c r="G814" t="s">
        <v>362</v>
      </c>
      <c r="H814" s="1" t="str">
        <f>HYPERLINK(RUB_Found[[#This Row],[Gefunden in]])</f>
        <v>https://dev3.imp10.ruhr-uni-bochum.de/lps/profil/team/index.html.de</v>
      </c>
      <c r="I814" s="3">
        <f>IF(COUNTIF(RUB_Truth[Name],RUB_Found[[#This Row],[Name]])=0,0,1)</f>
        <v>0</v>
      </c>
      <c r="J814" s="3">
        <v>1</v>
      </c>
    </row>
    <row r="815" spans="1:10" x14ac:dyDescent="0.25">
      <c r="A815" t="s">
        <v>2</v>
      </c>
      <c r="B815" t="s">
        <v>1609</v>
      </c>
      <c r="C815" t="s">
        <v>1610</v>
      </c>
      <c r="D815" t="s">
        <v>11</v>
      </c>
      <c r="E815" t="s">
        <v>324</v>
      </c>
      <c r="F815" s="1" t="str">
        <f>HYPERLINK(RUB_Found[[#This Row],[Homepage]])</f>
        <v>https://sport.ruhr-uni-bochum.de/de/mitarbeitende-der-bewegungswissenschaft</v>
      </c>
      <c r="G815" t="s">
        <v>324</v>
      </c>
      <c r="H815" s="1" t="str">
        <f>HYPERLINK(RUB_Found[[#This Row],[Gefunden in]])</f>
        <v>https://sport.ruhr-uni-bochum.de/de/mitarbeitende-der-bewegungswissenschaft</v>
      </c>
      <c r="I815" s="3">
        <f>IF(COUNTIF(RUB_Truth[Name],RUB_Found[[#This Row],[Name]])=0,0,1)</f>
        <v>0</v>
      </c>
      <c r="J815" s="3">
        <v>1</v>
      </c>
    </row>
    <row r="816" spans="1:10" x14ac:dyDescent="0.25">
      <c r="A816" t="s">
        <v>2</v>
      </c>
      <c r="B816" t="s">
        <v>1611</v>
      </c>
      <c r="C816" t="s">
        <v>2</v>
      </c>
      <c r="D816" t="s">
        <v>11</v>
      </c>
      <c r="E816" t="s">
        <v>1612</v>
      </c>
      <c r="F816" s="1" t="str">
        <f>HYPERLINK(RUB_Found[[#This Row],[Homepage]])</f>
        <v>https://strafrecht.rub.de/index.php/de/team/11-team/364-antonin-dreier</v>
      </c>
      <c r="G816" t="s">
        <v>199</v>
      </c>
      <c r="H816" s="1" t="str">
        <f>HYPERLINK(RUB_Found[[#This Row],[Gefunden in]])</f>
        <v>https://strafrecht.rub.de/index.php/de/team</v>
      </c>
      <c r="I816" s="3">
        <f>IF(COUNTIF(RUB_Truth[Name],RUB_Found[[#This Row],[Name]])=0,0,1)</f>
        <v>0</v>
      </c>
      <c r="J816" s="3">
        <v>1</v>
      </c>
    </row>
    <row r="817" spans="1:11" x14ac:dyDescent="0.25">
      <c r="A817" t="s">
        <v>2</v>
      </c>
      <c r="B817" t="s">
        <v>1613</v>
      </c>
      <c r="C817" t="s">
        <v>2</v>
      </c>
      <c r="D817" t="s">
        <v>11</v>
      </c>
      <c r="E817" t="s">
        <v>2</v>
      </c>
      <c r="F817" s="1" t="str">
        <f>HYPERLINK(RUB_Found[[#This Row],[Homepage]])</f>
        <v/>
      </c>
      <c r="G817" t="s">
        <v>174</v>
      </c>
      <c r="H817" s="1" t="str">
        <f>HYPERLINK(RUB_Found[[#This Row],[Gefunden in]])</f>
        <v>https://kgi.ruhr-uni-bochum.de/category/personen/</v>
      </c>
      <c r="I817" s="3">
        <f>IF(COUNTIF(RUB_Truth[Name],RUB_Found[[#This Row],[Name]])=0,0,1)</f>
        <v>1</v>
      </c>
      <c r="J817" s="3">
        <v>1</v>
      </c>
    </row>
    <row r="818" spans="1:11" x14ac:dyDescent="0.25">
      <c r="A818" t="s">
        <v>2</v>
      </c>
      <c r="B818" t="s">
        <v>1614</v>
      </c>
      <c r="C818" t="s">
        <v>2</v>
      </c>
      <c r="D818" t="s">
        <v>11</v>
      </c>
      <c r="E818" t="s">
        <v>2</v>
      </c>
      <c r="F818" s="1" t="str">
        <f>HYPERLINK(RUB_Found[[#This Row],[Homepage]])</f>
        <v/>
      </c>
      <c r="G818" t="s">
        <v>1615</v>
      </c>
      <c r="H818" s="1" t="str">
        <f>HYPERLINK(RUB_Found[[#This Row],[Gefunden in]])</f>
        <v>https://www.ruhr-uni-bochum.de/biochem/zellbiochemie/staff.html.de</v>
      </c>
      <c r="I818" s="3">
        <f>IF(COUNTIF(RUB_Truth[Name],RUB_Found[[#This Row],[Name]])=0,0,1)</f>
        <v>0</v>
      </c>
      <c r="J818" s="3">
        <v>1</v>
      </c>
    </row>
    <row r="819" spans="1:11" x14ac:dyDescent="0.25">
      <c r="A819" t="s">
        <v>0</v>
      </c>
      <c r="B819" t="s">
        <v>1616</v>
      </c>
      <c r="C819" t="s">
        <v>1617</v>
      </c>
      <c r="D819" t="s">
        <v>3</v>
      </c>
      <c r="E819" t="s">
        <v>2</v>
      </c>
      <c r="F819" s="1" t="str">
        <f>HYPERLINK(RUB_Found[[#This Row],[Homepage]])</f>
        <v/>
      </c>
      <c r="G819" t="s">
        <v>1615</v>
      </c>
      <c r="H819" s="1" t="str">
        <f>HYPERLINK(RUB_Found[[#This Row],[Gefunden in]])</f>
        <v>https://www.ruhr-uni-bochum.de/biochem/zellbiochemie/staff.html.de</v>
      </c>
      <c r="I819" s="3">
        <f>IF(COUNTIF(RUB_Truth[Name],RUB_Found[[#This Row],[Name]])=0,0,1)</f>
        <v>0</v>
      </c>
      <c r="J819" s="3">
        <v>0</v>
      </c>
      <c r="K819" t="s">
        <v>8392</v>
      </c>
    </row>
    <row r="820" spans="1:11" x14ac:dyDescent="0.25">
      <c r="A820" t="s">
        <v>2</v>
      </c>
      <c r="B820" t="s">
        <v>1618</v>
      </c>
      <c r="C820" t="s">
        <v>2</v>
      </c>
      <c r="D820" t="s">
        <v>11</v>
      </c>
      <c r="E820" t="s">
        <v>2</v>
      </c>
      <c r="F820" s="1" t="str">
        <f>HYPERLINK(RUB_Found[[#This Row],[Homepage]])</f>
        <v/>
      </c>
      <c r="G820" t="s">
        <v>147</v>
      </c>
      <c r="H820" s="1" t="str">
        <f>HYPERLINK(RUB_Found[[#This Row],[Gefunden in]])</f>
        <v>https://www.pe.ruhr-uni-bochum.de/philosophie/i/politik_recht/team/mitarbeiter/index.html.de</v>
      </c>
      <c r="I820" s="3">
        <f>IF(COUNTIF(RUB_Truth[Name],RUB_Found[[#This Row],[Name]])=0,0,1)</f>
        <v>0</v>
      </c>
      <c r="J820" s="3">
        <v>1</v>
      </c>
    </row>
    <row r="821" spans="1:11" x14ac:dyDescent="0.25">
      <c r="A821" t="s">
        <v>1619</v>
      </c>
      <c r="B821" t="s">
        <v>1620</v>
      </c>
      <c r="C821" t="s">
        <v>2</v>
      </c>
      <c r="D821" t="s">
        <v>11</v>
      </c>
      <c r="E821" t="s">
        <v>1621</v>
      </c>
      <c r="F821" s="1" t="str">
        <f>HYPERLINK(RUB_Found[[#This Row],[Homepage]])</f>
        <v>https://informatik.rub.de/nds/people/sanso/</v>
      </c>
      <c r="G821" t="s">
        <v>52</v>
      </c>
      <c r="H821" s="1" t="str">
        <f>HYPERLINK(RUB_Found[[#This Row],[Gefunden in]])</f>
        <v>https://informatik.rub.de/nds/people/</v>
      </c>
      <c r="I821" s="3">
        <f>IF(COUNTIF(RUB_Truth[Name],RUB_Found[[#This Row],[Name]])=0,0,1)</f>
        <v>0</v>
      </c>
      <c r="J821" s="3">
        <v>1</v>
      </c>
    </row>
    <row r="822" spans="1:11" x14ac:dyDescent="0.25">
      <c r="A822" t="s">
        <v>2</v>
      </c>
      <c r="B822" t="s">
        <v>1622</v>
      </c>
      <c r="C822" t="s">
        <v>2</v>
      </c>
      <c r="D822" t="s">
        <v>11</v>
      </c>
      <c r="E822" t="s">
        <v>2</v>
      </c>
      <c r="F822" s="1" t="str">
        <f>HYPERLINK(RUB_Found[[#This Row],[Homepage]])</f>
        <v/>
      </c>
      <c r="G822" t="s">
        <v>1623</v>
      </c>
      <c r="H822" s="1" t="str">
        <f>HYPERLINK(RUB_Found[[#This Row],[Gefunden in]])</f>
        <v>https://www.sowi2.ruhr-uni-bochum.de/sozialpolitik/wirtschaft/team.html.de</v>
      </c>
      <c r="I822" s="3">
        <f>IF(COUNTIF(RUB_Truth[Name],RUB_Found[[#This Row],[Name]])=0,0,1)</f>
        <v>0</v>
      </c>
      <c r="J822" s="3">
        <v>1</v>
      </c>
    </row>
    <row r="823" spans="1:11" x14ac:dyDescent="0.25">
      <c r="A823" t="s">
        <v>2</v>
      </c>
      <c r="B823" t="s">
        <v>1624</v>
      </c>
      <c r="C823" t="s">
        <v>2</v>
      </c>
      <c r="D823" t="s">
        <v>11</v>
      </c>
      <c r="E823" t="s">
        <v>2</v>
      </c>
      <c r="F823" s="1" t="str">
        <f>HYPERLINK(RUB_Found[[#This Row],[Homepage]])</f>
        <v/>
      </c>
      <c r="G823" t="s">
        <v>108</v>
      </c>
      <c r="H823" s="1" t="str">
        <f>HYPERLINK(RUB_Found[[#This Row],[Gefunden in]])</f>
        <v>https://homepage.rub.de/defeasible-reasoning/</v>
      </c>
      <c r="I823" s="3">
        <f>IF(COUNTIF(RUB_Truth[Name],RUB_Found[[#This Row],[Name]])=0,0,1)</f>
        <v>0</v>
      </c>
      <c r="J823" s="3">
        <v>1</v>
      </c>
    </row>
    <row r="824" spans="1:11" x14ac:dyDescent="0.25">
      <c r="A824" t="s">
        <v>2</v>
      </c>
      <c r="B824" t="s">
        <v>1625</v>
      </c>
      <c r="C824" t="s">
        <v>2</v>
      </c>
      <c r="D824" t="s">
        <v>11</v>
      </c>
      <c r="E824" t="s">
        <v>1626</v>
      </c>
      <c r="F824" s="1" t="str">
        <f>HYPERLINK(RUB_Found[[#This Row],[Homepage]])</f>
        <v>https://www.apf.ruhr-uni-bochum.de/wp-content/uploads/2022/11/Anerkennung-Erasmus2.pdf</v>
      </c>
      <c r="G824" t="s">
        <v>999</v>
      </c>
      <c r="H824" s="1" t="str">
        <f>HYPERLINK(RUB_Found[[#This Row],[Gefunden in]])</f>
        <v>https://www.apf.ruhr-uni-bochum.de/lehre/anerkennung-von-leistungen/</v>
      </c>
      <c r="I824" s="3">
        <f>IF(COUNTIF(RUB_Truth[Name],RUB_Found[[#This Row],[Name]])=0,0,1)</f>
        <v>0</v>
      </c>
      <c r="J824" s="3">
        <v>0</v>
      </c>
    </row>
    <row r="825" spans="1:11" x14ac:dyDescent="0.25">
      <c r="A825" t="s">
        <v>513</v>
      </c>
      <c r="B825" t="s">
        <v>1627</v>
      </c>
      <c r="C825" t="s">
        <v>2</v>
      </c>
      <c r="D825" t="s">
        <v>11</v>
      </c>
      <c r="E825" t="s">
        <v>2</v>
      </c>
      <c r="F825" s="1" t="str">
        <f>HYPERLINK(RUB_Found[[#This Row],[Homepage]])</f>
        <v/>
      </c>
      <c r="G825" t="s">
        <v>515</v>
      </c>
      <c r="H825" s="1" t="str">
        <f>HYPERLINK(RUB_Found[[#This Row],[Gefunden in]])</f>
        <v>http://dev.uk.rub.de/aktuell/kkh/meldung00362.html.de</v>
      </c>
      <c r="I825" s="3">
        <f>IF(COUNTIF(RUB_Truth[Name],RUB_Found[[#This Row],[Name]])=0,0,1)</f>
        <v>1</v>
      </c>
      <c r="J825" s="3">
        <v>1</v>
      </c>
    </row>
    <row r="826" spans="1:11" x14ac:dyDescent="0.25">
      <c r="A826" t="s">
        <v>2</v>
      </c>
      <c r="B826" t="s">
        <v>1628</v>
      </c>
      <c r="C826" t="s">
        <v>2</v>
      </c>
      <c r="D826" t="s">
        <v>11</v>
      </c>
      <c r="E826" t="s">
        <v>2</v>
      </c>
      <c r="F826" s="1" t="str">
        <f>HYPERLINK(RUB_Found[[#This Row],[Homepage]])</f>
        <v/>
      </c>
      <c r="G826" t="s">
        <v>24</v>
      </c>
      <c r="H826" s="1" t="str">
        <f>HYPERLINK(RUB_Found[[#This Row],[Gefunden in]])</f>
        <v>https://www.apf.ruhr-uni-bochum.de/en/teaching/completed-theses/</v>
      </c>
      <c r="I826" s="3">
        <f>IF(COUNTIF(RUB_Truth[Name],RUB_Found[[#This Row],[Name]])=0,0,1)</f>
        <v>0</v>
      </c>
      <c r="J826" s="3">
        <v>0</v>
      </c>
    </row>
    <row r="827" spans="1:11" x14ac:dyDescent="0.25">
      <c r="A827" t="s">
        <v>2</v>
      </c>
      <c r="B827" t="s">
        <v>1629</v>
      </c>
      <c r="C827" t="s">
        <v>2</v>
      </c>
      <c r="D827" t="s">
        <v>11</v>
      </c>
      <c r="E827" t="s">
        <v>2</v>
      </c>
      <c r="F827" s="1" t="str">
        <f>HYPERLINK(RUB_Found[[#This Row],[Homepage]])</f>
        <v/>
      </c>
      <c r="G827" t="s">
        <v>1630</v>
      </c>
      <c r="H827" s="1" t="str">
        <f>HYPERLINK(RUB_Found[[#This Row],[Gefunden in]])</f>
        <v>https://www.apf.ruhr-uni-bochum.de/forschung/projekte/bmbf0909-0413/</v>
      </c>
      <c r="I827" s="3">
        <f>IF(COUNTIF(RUB_Truth[Name],RUB_Found[[#This Row],[Name]])=0,0,1)</f>
        <v>0</v>
      </c>
      <c r="J827" s="3">
        <v>0</v>
      </c>
    </row>
    <row r="828" spans="1:11" x14ac:dyDescent="0.25">
      <c r="A828" t="s">
        <v>2</v>
      </c>
      <c r="B828" t="s">
        <v>1631</v>
      </c>
      <c r="C828" t="s">
        <v>2</v>
      </c>
      <c r="D828" t="s">
        <v>11</v>
      </c>
      <c r="E828" t="s">
        <v>2</v>
      </c>
      <c r="F828" s="1" t="str">
        <f>HYPERLINK(RUB_Found[[#This Row],[Homepage]])</f>
        <v/>
      </c>
      <c r="G828" t="s">
        <v>641</v>
      </c>
      <c r="H828" s="1" t="str">
        <f>HYPERLINK(RUB_Found[[#This Row],[Gefunden in]])</f>
        <v>https://www.apf.ruhr-uni-bochum.de/2020/01/regional-innovation-iv-wissensbasiert-erneuern/</v>
      </c>
      <c r="I828" s="3">
        <f>IF(COUNTIF(RUB_Truth[Name],RUB_Found[[#This Row],[Name]])=0,0,1)</f>
        <v>0</v>
      </c>
      <c r="J828" s="3">
        <v>0</v>
      </c>
    </row>
    <row r="829" spans="1:11" x14ac:dyDescent="0.25">
      <c r="A829" t="s">
        <v>2</v>
      </c>
      <c r="B829" t="s">
        <v>1632</v>
      </c>
      <c r="C829" t="s">
        <v>2</v>
      </c>
      <c r="D829" t="s">
        <v>11</v>
      </c>
      <c r="E829" t="s">
        <v>2</v>
      </c>
      <c r="F829" s="1" t="str">
        <f>HYPERLINK(RUB_Found[[#This Row],[Homepage]])</f>
        <v/>
      </c>
      <c r="G829" t="s">
        <v>999</v>
      </c>
      <c r="H829" s="1" t="str">
        <f>HYPERLINK(RUB_Found[[#This Row],[Gefunden in]])</f>
        <v>https://www.apf.ruhr-uni-bochum.de/lehre/anerkennung-von-leistungen/</v>
      </c>
      <c r="I829" s="3">
        <f>IF(COUNTIF(RUB_Truth[Name],RUB_Found[[#This Row],[Name]])=0,0,1)</f>
        <v>0</v>
      </c>
      <c r="J829" s="3">
        <v>0</v>
      </c>
    </row>
    <row r="830" spans="1:11" x14ac:dyDescent="0.25">
      <c r="A830" t="s">
        <v>191</v>
      </c>
      <c r="B830" t="s">
        <v>1633</v>
      </c>
      <c r="C830" t="s">
        <v>2</v>
      </c>
      <c r="D830" t="s">
        <v>11</v>
      </c>
      <c r="E830" t="s">
        <v>1634</v>
      </c>
      <c r="F830" s="1" t="str">
        <f>HYPERLINK(RUB_Found[[#This Row],[Homepage]])</f>
        <v>https://informatik.rub.de/zarras</v>
      </c>
      <c r="G830" t="s">
        <v>537</v>
      </c>
      <c r="H830" s="1" t="str">
        <f>HYPERLINK(RUB_Found[[#This Row],[Gefunden in]])</f>
        <v>https://informatik.rub.de/syssec/personen/</v>
      </c>
      <c r="I830" s="3">
        <f>IF(COUNTIF(RUB_Truth[Name],RUB_Found[[#This Row],[Name]])=0,0,1)</f>
        <v>0</v>
      </c>
      <c r="J830" s="3">
        <v>1</v>
      </c>
    </row>
    <row r="831" spans="1:11" x14ac:dyDescent="0.25">
      <c r="A831" t="s">
        <v>2</v>
      </c>
      <c r="B831" t="s">
        <v>1635</v>
      </c>
      <c r="C831" t="s">
        <v>2</v>
      </c>
      <c r="D831" t="s">
        <v>11</v>
      </c>
      <c r="E831" t="s">
        <v>2</v>
      </c>
      <c r="F831" s="1" t="str">
        <f>HYPERLINK(RUB_Found[[#This Row],[Homepage]])</f>
        <v/>
      </c>
      <c r="G831" t="s">
        <v>60</v>
      </c>
      <c r="H831" s="1" t="str">
        <f>HYPERLINK(RUB_Found[[#This Row],[Gefunden in]])</f>
        <v>https://www.theochem.rub.de/de/allcategories-de-de/mitarbeiter/ehemalige</v>
      </c>
      <c r="I831" s="3">
        <f>IF(COUNTIF(RUB_Truth[Name],RUB_Found[[#This Row],[Name]])=0,0,1)</f>
        <v>0</v>
      </c>
      <c r="J831" s="3">
        <v>1</v>
      </c>
    </row>
    <row r="832" spans="1:11" x14ac:dyDescent="0.25">
      <c r="A832" t="s">
        <v>2</v>
      </c>
      <c r="B832" t="s">
        <v>1636</v>
      </c>
      <c r="C832" t="s">
        <v>1637</v>
      </c>
      <c r="D832" t="s">
        <v>11</v>
      </c>
      <c r="E832" t="s">
        <v>1638</v>
      </c>
      <c r="F832" s="1" t="str">
        <f>HYPERLINK(RUB_Found[[#This Row],[Homepage]])</f>
        <v>mailto:Arana.Sathananthan@rub.de</v>
      </c>
      <c r="G832" t="s">
        <v>197</v>
      </c>
      <c r="H832" s="1" t="str">
        <f>HYPERLINK(RUB_Found[[#This Row],[Gefunden in]])</f>
        <v>https://dev2.imp10.ruhr-uni-bochum.de/bpsy/team/index.html.en</v>
      </c>
      <c r="I832" s="3">
        <f>IF(COUNTIF(RUB_Truth[Name],RUB_Found[[#This Row],[Name]])=0,0,1)</f>
        <v>0</v>
      </c>
      <c r="J832" s="3">
        <v>1</v>
      </c>
    </row>
    <row r="833" spans="1:11" x14ac:dyDescent="0.25">
      <c r="A833" t="s">
        <v>2</v>
      </c>
      <c r="B833" t="s">
        <v>1639</v>
      </c>
      <c r="C833" t="s">
        <v>1640</v>
      </c>
      <c r="D833" t="s">
        <v>11</v>
      </c>
      <c r="E833" t="s">
        <v>1641</v>
      </c>
      <c r="F833" s="1" t="str">
        <f>HYPERLINK(RUB_Found[[#This Row],[Homepage]])</f>
        <v>https://www.bgu.ruhr-uni-bochum.de/bgu/lehrstuhl/team/lavasan.html.en</v>
      </c>
      <c r="G833" t="s">
        <v>97</v>
      </c>
      <c r="H833" s="1" t="str">
        <f>HYPERLINK(RUB_Found[[#This Row],[Gefunden in]])</f>
        <v>https://www.bgu.ruhr-uni-bochum.de/bgu/lehrstuhl/index.html.en</v>
      </c>
      <c r="I833" s="3">
        <f>IF(COUNTIF(RUB_Truth[Name],RUB_Found[[#This Row],[Name]])=0,0,1)</f>
        <v>0</v>
      </c>
      <c r="J833" s="3">
        <v>0</v>
      </c>
      <c r="K833" t="s">
        <v>8405</v>
      </c>
    </row>
    <row r="834" spans="1:11" x14ac:dyDescent="0.25">
      <c r="A834" t="s">
        <v>191</v>
      </c>
      <c r="B834" t="s">
        <v>1642</v>
      </c>
      <c r="C834" t="s">
        <v>1640</v>
      </c>
      <c r="D834" t="s">
        <v>3</v>
      </c>
      <c r="E834" t="s">
        <v>1641</v>
      </c>
      <c r="F834" s="1" t="str">
        <f>HYPERLINK(RUB_Found[[#This Row],[Homepage]])</f>
        <v>https://www.bgu.ruhr-uni-bochum.de/bgu/lehrstuhl/team/lavasan.html.en</v>
      </c>
      <c r="G834" t="s">
        <v>97</v>
      </c>
      <c r="H834" s="1" t="str">
        <f>HYPERLINK(RUB_Found[[#This Row],[Gefunden in]])</f>
        <v>https://www.bgu.ruhr-uni-bochum.de/bgu/lehrstuhl/index.html.en</v>
      </c>
      <c r="I834" s="3">
        <f>IF(COUNTIF(RUB_Truth[Name],RUB_Found[[#This Row],[Name]])=0,0,1)</f>
        <v>1</v>
      </c>
      <c r="J834" s="3">
        <v>1</v>
      </c>
    </row>
    <row r="835" spans="1:11" x14ac:dyDescent="0.25">
      <c r="A835" t="s">
        <v>2</v>
      </c>
      <c r="B835" t="s">
        <v>1643</v>
      </c>
      <c r="C835" t="s">
        <v>2</v>
      </c>
      <c r="D835" t="s">
        <v>3</v>
      </c>
      <c r="E835" t="s">
        <v>2</v>
      </c>
      <c r="F835" s="1" t="str">
        <f>HYPERLINK(RUB_Found[[#This Row],[Homepage]])</f>
        <v/>
      </c>
      <c r="G835" t="s">
        <v>1644</v>
      </c>
      <c r="H835" s="1" t="str">
        <f>HYPERLINK(RUB_Found[[#This Row],[Gefunden in]])</f>
        <v>http://www.lkm.rub.de/institut/team/index.html.de</v>
      </c>
      <c r="I835" s="3">
        <f>IF(COUNTIF(RUB_Truth[Name],RUB_Found[[#This Row],[Name]])=0,0,1)</f>
        <v>0</v>
      </c>
      <c r="J835" s="3">
        <v>0</v>
      </c>
    </row>
    <row r="836" spans="1:11" x14ac:dyDescent="0.25">
      <c r="A836" t="s">
        <v>2</v>
      </c>
      <c r="B836" t="s">
        <v>1645</v>
      </c>
      <c r="C836" t="s">
        <v>2</v>
      </c>
      <c r="D836" t="s">
        <v>11</v>
      </c>
      <c r="E836" t="s">
        <v>2</v>
      </c>
      <c r="F836" s="1" t="str">
        <f>HYPERLINK(RUB_Found[[#This Row],[Homepage]])</f>
        <v/>
      </c>
      <c r="G836" t="s">
        <v>1254</v>
      </c>
      <c r="H836" s="1" t="str">
        <f>HYPERLINK(RUB_Found[[#This Row],[Gefunden in]])</f>
        <v>https://www.pse.rub.de/mitglieder/</v>
      </c>
      <c r="I836" s="3">
        <f>IF(COUNTIF(RUB_Truth[Name],RUB_Found[[#This Row],[Name]])=0,0,1)</f>
        <v>0</v>
      </c>
      <c r="J836" s="3">
        <v>0</v>
      </c>
    </row>
    <row r="837" spans="1:11" x14ac:dyDescent="0.25">
      <c r="A837" t="s">
        <v>2</v>
      </c>
      <c r="B837" t="s">
        <v>1646</v>
      </c>
      <c r="C837" t="s">
        <v>2</v>
      </c>
      <c r="D837" t="s">
        <v>11</v>
      </c>
      <c r="E837" t="s">
        <v>2</v>
      </c>
      <c r="F837" s="1" t="str">
        <f>HYPERLINK(RUB_Found[[#This Row],[Homepage]])</f>
        <v/>
      </c>
      <c r="G837" t="s">
        <v>639</v>
      </c>
      <c r="H837" s="1" t="str">
        <f>HYPERLINK(RUB_Found[[#This Row],[Gefunden in]])</f>
        <v>https://www.apf.ruhr-uni-bochum.de/2022/02/einladung-fruehjahrsempfang-humaine-am-18-03-2022/</v>
      </c>
      <c r="I837" s="3">
        <f>IF(COUNTIF(RUB_Truth[Name],RUB_Found[[#This Row],[Name]])=0,0,1)</f>
        <v>0</v>
      </c>
      <c r="J837" s="3">
        <v>0</v>
      </c>
    </row>
    <row r="838" spans="1:11" x14ac:dyDescent="0.25">
      <c r="A838" t="s">
        <v>2</v>
      </c>
      <c r="B838" t="s">
        <v>1647</v>
      </c>
      <c r="C838" t="s">
        <v>2</v>
      </c>
      <c r="D838" t="s">
        <v>11</v>
      </c>
      <c r="E838" t="s">
        <v>2</v>
      </c>
      <c r="F838" s="1" t="str">
        <f>HYPERLINK(RUB_Found[[#This Row],[Homepage]])</f>
        <v/>
      </c>
      <c r="G838" t="s">
        <v>1648</v>
      </c>
      <c r="H838" s="1" t="str">
        <f>HYPERLINK(RUB_Found[[#This Row],[Gefunden in]])</f>
        <v>https://www.apf.ruhr-uni-bochum.de/2019/07/wissenschaftliche-handlungsempfehlungen-fuer-die-arbeitsmarktintegration-von-gefluechteten-in-deutschland-2/</v>
      </c>
      <c r="I838" s="3">
        <f>IF(COUNTIF(RUB_Truth[Name],RUB_Found[[#This Row],[Name]])=0,0,1)</f>
        <v>0</v>
      </c>
      <c r="J838" s="3">
        <v>0</v>
      </c>
    </row>
    <row r="839" spans="1:11" x14ac:dyDescent="0.25">
      <c r="A839" t="s">
        <v>2</v>
      </c>
      <c r="B839" t="s">
        <v>1649</v>
      </c>
      <c r="C839" t="s">
        <v>2</v>
      </c>
      <c r="D839" t="s">
        <v>11</v>
      </c>
      <c r="E839" t="s">
        <v>1650</v>
      </c>
      <c r="F839" s="1" t="str">
        <f>HYPERLINK(RUB_Found[[#This Row],[Homepage]])</f>
        <v>https://www.apf.ruhr-uni-bochum.de/2018/04/wissenschafts-praxis-austausch-fuer-die-arbeitsmarktintegration-von-gefluechteten-mit-dem-jobcenter/</v>
      </c>
      <c r="G839" t="s">
        <v>1651</v>
      </c>
      <c r="H839" s="1" t="str">
        <f>HYPERLINK(RUB_Found[[#This Row],[Gefunden in]])</f>
        <v>https://www.apf.ruhr-uni-bochum.de/category/2018/page/4/</v>
      </c>
      <c r="I839" s="3">
        <f>IF(COUNTIF(RUB_Truth[Name],RUB_Found[[#This Row],[Name]])=0,0,1)</f>
        <v>0</v>
      </c>
      <c r="J839" s="3">
        <v>0</v>
      </c>
    </row>
    <row r="840" spans="1:11" x14ac:dyDescent="0.25">
      <c r="A840" t="s">
        <v>2</v>
      </c>
      <c r="B840" t="s">
        <v>1652</v>
      </c>
      <c r="C840" t="s">
        <v>2</v>
      </c>
      <c r="D840" t="s">
        <v>11</v>
      </c>
      <c r="E840" t="s">
        <v>2</v>
      </c>
      <c r="F840" s="1" t="str">
        <f>HYPERLINK(RUB_Found[[#This Row],[Homepage]])</f>
        <v/>
      </c>
      <c r="G840" t="s">
        <v>1653</v>
      </c>
      <c r="H840" s="1" t="str">
        <f>HYPERLINK(RUB_Found[[#This Row],[Gefunden in]])</f>
        <v>https://www.apf.ruhr-uni-bochum.de/2017/11/wissenschafts-praxis-austausch-fuer-die-arbeitsmarktintegration-von-gefluechteten-mit-der-praxis/</v>
      </c>
      <c r="I840" s="3">
        <f>IF(COUNTIF(RUB_Truth[Name],RUB_Found[[#This Row],[Name]])=0,0,1)</f>
        <v>0</v>
      </c>
      <c r="J840" s="3">
        <v>0</v>
      </c>
    </row>
    <row r="841" spans="1:11" x14ac:dyDescent="0.25">
      <c r="A841" t="s">
        <v>2</v>
      </c>
      <c r="B841" t="s">
        <v>1654</v>
      </c>
      <c r="C841" t="s">
        <v>2</v>
      </c>
      <c r="D841" t="s">
        <v>11</v>
      </c>
      <c r="E841" t="s">
        <v>2</v>
      </c>
      <c r="F841" s="1" t="str">
        <f>HYPERLINK(RUB_Found[[#This Row],[Homepage]])</f>
        <v/>
      </c>
      <c r="G841" t="s">
        <v>1653</v>
      </c>
      <c r="H841" s="1" t="str">
        <f>HYPERLINK(RUB_Found[[#This Row],[Gefunden in]])</f>
        <v>https://www.apf.ruhr-uni-bochum.de/2017/11/wissenschafts-praxis-austausch-fuer-die-arbeitsmarktintegration-von-gefluechteten-mit-der-praxis/</v>
      </c>
      <c r="I841" s="3">
        <f>IF(COUNTIF(RUB_Truth[Name],RUB_Found[[#This Row],[Name]])=0,0,1)</f>
        <v>0</v>
      </c>
      <c r="J841" s="3">
        <v>0</v>
      </c>
    </row>
    <row r="842" spans="1:11" x14ac:dyDescent="0.25">
      <c r="A842" t="s">
        <v>2</v>
      </c>
      <c r="B842" t="s">
        <v>1655</v>
      </c>
      <c r="C842" t="s">
        <v>2</v>
      </c>
      <c r="D842" t="s">
        <v>11</v>
      </c>
      <c r="E842" t="s">
        <v>1656</v>
      </c>
      <c r="F842" s="1" t="str">
        <f>HYPERLINK(RUB_Found[[#This Row],[Homepage]])</f>
        <v>https://www.apf.ruhr-uni-bochum.de/2019/02/handlungsempfehlungen-fuer-die-arbeitsmarktintegration-von-gefluechteten-und-zuwanderern-in-deutschland/</v>
      </c>
      <c r="G842" t="s">
        <v>1657</v>
      </c>
      <c r="H842" s="1" t="str">
        <f>HYPERLINK(RUB_Found[[#This Row],[Gefunden in]])</f>
        <v>https://www.apf.ruhr-uni-bochum.de/category/2019/page/8/</v>
      </c>
      <c r="I842" s="3">
        <f>IF(COUNTIF(RUB_Truth[Name],RUB_Found[[#This Row],[Name]])=0,0,1)</f>
        <v>0</v>
      </c>
      <c r="J842" s="3">
        <v>0</v>
      </c>
    </row>
    <row r="843" spans="1:11" x14ac:dyDescent="0.25">
      <c r="A843" t="s">
        <v>2</v>
      </c>
      <c r="B843" t="s">
        <v>1658</v>
      </c>
      <c r="C843" t="s">
        <v>2</v>
      </c>
      <c r="D843" t="s">
        <v>11</v>
      </c>
      <c r="E843" t="s">
        <v>1659</v>
      </c>
      <c r="F843" s="1" t="str">
        <f>HYPERLINK(RUB_Found[[#This Row],[Homepage]])</f>
        <v>https://www.apf.ruhr-uni-bochum.de/2019/05/austausch-ueber-die-arbeitsmarktintegration-von-zuwanderern-ins-handwerk/</v>
      </c>
      <c r="G843" t="s">
        <v>1660</v>
      </c>
      <c r="H843" s="1" t="str">
        <f>HYPERLINK(RUB_Found[[#This Row],[Gefunden in]])</f>
        <v>https://www.apf.ruhr-uni-bochum.de/category/2019/page/7/</v>
      </c>
      <c r="I843" s="3">
        <f>IF(COUNTIF(RUB_Truth[Name],RUB_Found[[#This Row],[Name]])=0,0,1)</f>
        <v>0</v>
      </c>
      <c r="J843" s="3">
        <v>0</v>
      </c>
    </row>
    <row r="844" spans="1:11" x14ac:dyDescent="0.25">
      <c r="A844" t="s">
        <v>2</v>
      </c>
      <c r="B844" t="s">
        <v>1661</v>
      </c>
      <c r="C844" t="s">
        <v>2</v>
      </c>
      <c r="D844" t="s">
        <v>11</v>
      </c>
      <c r="E844" t="s">
        <v>1662</v>
      </c>
      <c r="F844" s="1" t="str">
        <f>HYPERLINK(RUB_Found[[#This Row],[Homepage]])</f>
        <v>https://www.apf.ruhr-uni-bochum.de/2019/11/austausch-ueber-die-arbeitsmarktintegration-von-zuwanderern-mit-der-praxis/</v>
      </c>
      <c r="G844" t="s">
        <v>1663</v>
      </c>
      <c r="H844" s="1" t="str">
        <f>HYPERLINK(RUB_Found[[#This Row],[Gefunden in]])</f>
        <v>https://www.apf.ruhr-uni-bochum.de/category/2019/</v>
      </c>
      <c r="I844" s="3">
        <f>IF(COUNTIF(RUB_Truth[Name],RUB_Found[[#This Row],[Name]])=0,0,1)</f>
        <v>0</v>
      </c>
      <c r="J844" s="3">
        <v>0</v>
      </c>
    </row>
    <row r="845" spans="1:11" x14ac:dyDescent="0.25">
      <c r="A845" t="s">
        <v>2</v>
      </c>
      <c r="B845" t="s">
        <v>1664</v>
      </c>
      <c r="C845" t="s">
        <v>2</v>
      </c>
      <c r="D845" t="s">
        <v>11</v>
      </c>
      <c r="E845" t="s">
        <v>2</v>
      </c>
      <c r="F845" s="1" t="str">
        <f>HYPERLINK(RUB_Found[[#This Row],[Homepage]])</f>
        <v/>
      </c>
      <c r="G845" t="s">
        <v>24</v>
      </c>
      <c r="H845" s="1" t="str">
        <f>HYPERLINK(RUB_Found[[#This Row],[Gefunden in]])</f>
        <v>https://www.apf.ruhr-uni-bochum.de/en/teaching/completed-theses/</v>
      </c>
      <c r="I845" s="3">
        <f>IF(COUNTIF(RUB_Truth[Name],RUB_Found[[#This Row],[Name]])=0,0,1)</f>
        <v>0</v>
      </c>
      <c r="J845" s="3">
        <v>0</v>
      </c>
    </row>
    <row r="846" spans="1:11" x14ac:dyDescent="0.25">
      <c r="A846" t="s">
        <v>2</v>
      </c>
      <c r="B846" t="s">
        <v>1665</v>
      </c>
      <c r="C846" t="s">
        <v>2</v>
      </c>
      <c r="D846" t="s">
        <v>11</v>
      </c>
      <c r="E846" t="s">
        <v>2</v>
      </c>
      <c r="F846" s="1" t="str">
        <f>HYPERLINK(RUB_Found[[#This Row],[Homepage]])</f>
        <v/>
      </c>
      <c r="G846" t="s">
        <v>24</v>
      </c>
      <c r="H846" s="1" t="str">
        <f>HYPERLINK(RUB_Found[[#This Row],[Gefunden in]])</f>
        <v>https://www.apf.ruhr-uni-bochum.de/en/teaching/completed-theses/</v>
      </c>
      <c r="I846" s="3">
        <f>IF(COUNTIF(RUB_Truth[Name],RUB_Found[[#This Row],[Name]])=0,0,1)</f>
        <v>0</v>
      </c>
      <c r="J846" s="3">
        <v>0</v>
      </c>
    </row>
    <row r="847" spans="1:11" x14ac:dyDescent="0.25">
      <c r="A847" t="s">
        <v>2</v>
      </c>
      <c r="B847" t="s">
        <v>1666</v>
      </c>
      <c r="C847" t="s">
        <v>2</v>
      </c>
      <c r="D847" t="s">
        <v>11</v>
      </c>
      <c r="E847" t="s">
        <v>2</v>
      </c>
      <c r="F847" s="1" t="str">
        <f>HYPERLINK(RUB_Found[[#This Row],[Homepage]])</f>
        <v/>
      </c>
      <c r="G847" t="s">
        <v>1667</v>
      </c>
      <c r="H847" s="1" t="str">
        <f>HYPERLINK(RUB_Found[[#This Row],[Gefunden in]])</f>
        <v>https://www.apf.ruhr-uni-bochum.de/forschung/projekte/dbs0101-0302/</v>
      </c>
      <c r="I847" s="3">
        <f>IF(COUNTIF(RUB_Truth[Name],RUB_Found[[#This Row],[Name]])=0,0,1)</f>
        <v>0</v>
      </c>
      <c r="J847" s="3">
        <v>0</v>
      </c>
    </row>
    <row r="848" spans="1:11" x14ac:dyDescent="0.25">
      <c r="A848" t="s">
        <v>2</v>
      </c>
      <c r="B848" t="s">
        <v>1668</v>
      </c>
      <c r="C848" t="s">
        <v>2</v>
      </c>
      <c r="D848" t="s">
        <v>11</v>
      </c>
      <c r="E848" t="s">
        <v>2</v>
      </c>
      <c r="F848" s="1" t="str">
        <f>HYPERLINK(RUB_Found[[#This Row],[Homepage]])</f>
        <v/>
      </c>
      <c r="G848" t="s">
        <v>246</v>
      </c>
      <c r="H848" s="1" t="str">
        <f>HYPERLINK(RUB_Found[[#This Row],[Gefunden in]])</f>
        <v>https://www.apf.ruhr-uni-bochum.de/forschung/projekte/baua1003-0804/</v>
      </c>
      <c r="I848" s="3">
        <f>IF(COUNTIF(RUB_Truth[Name],RUB_Found[[#This Row],[Name]])=0,0,1)</f>
        <v>0</v>
      </c>
      <c r="J848" s="3">
        <v>0</v>
      </c>
    </row>
    <row r="849" spans="1:10" x14ac:dyDescent="0.25">
      <c r="A849" t="s">
        <v>2</v>
      </c>
      <c r="B849" t="s">
        <v>1669</v>
      </c>
      <c r="C849" t="s">
        <v>1670</v>
      </c>
      <c r="D849" t="s">
        <v>11</v>
      </c>
      <c r="E849" t="s">
        <v>2</v>
      </c>
      <c r="F849" s="1" t="str">
        <f>HYPERLINK(RUB_Found[[#This Row],[Homepage]])</f>
        <v/>
      </c>
      <c r="G849" t="s">
        <v>124</v>
      </c>
      <c r="H849" s="1" t="str">
        <f>HYPERLINK(RUB_Found[[#This Row],[Gefunden in]])</f>
        <v>https://www.theochem.rub.de/allcategories-en-gb/members/all</v>
      </c>
      <c r="I849" s="3">
        <f>IF(COUNTIF(RUB_Truth[Name],RUB_Found[[#This Row],[Name]])=0,0,1)</f>
        <v>0</v>
      </c>
      <c r="J849" s="3">
        <v>1</v>
      </c>
    </row>
    <row r="850" spans="1:10" x14ac:dyDescent="0.25">
      <c r="A850" t="s">
        <v>2</v>
      </c>
      <c r="B850" t="s">
        <v>1671</v>
      </c>
      <c r="C850" t="s">
        <v>2</v>
      </c>
      <c r="D850" t="s">
        <v>11</v>
      </c>
      <c r="E850" t="s">
        <v>2</v>
      </c>
      <c r="F850" s="1" t="str">
        <f>HYPERLINK(RUB_Found[[#This Row],[Homepage]])</f>
        <v/>
      </c>
      <c r="G850" t="s">
        <v>458</v>
      </c>
      <c r="H850" s="1" t="str">
        <f>HYPERLINK(RUB_Found[[#This Row],[Gefunden in]])</f>
        <v>https://www.ibpt.kit.edu/people_eb.php</v>
      </c>
      <c r="I850" s="3">
        <f>IF(COUNTIF(RUB_Truth[Name],RUB_Found[[#This Row],[Name]])=0,0,1)</f>
        <v>0</v>
      </c>
      <c r="J850" s="3">
        <v>1</v>
      </c>
    </row>
    <row r="851" spans="1:10" x14ac:dyDescent="0.25">
      <c r="A851" t="s">
        <v>2</v>
      </c>
      <c r="B851" t="s">
        <v>1672</v>
      </c>
      <c r="C851" t="s">
        <v>2</v>
      </c>
      <c r="D851" t="s">
        <v>11</v>
      </c>
      <c r="E851" t="s">
        <v>2</v>
      </c>
      <c r="F851" s="1" t="str">
        <f>HYPERLINK(RUB_Found[[#This Row],[Homepage]])</f>
        <v/>
      </c>
      <c r="G851" t="s">
        <v>26</v>
      </c>
      <c r="H851" s="1" t="str">
        <f>HYPERLINK(RUB_Found[[#This Row],[Gefunden in]])</f>
        <v>https://nanoec.ruhr-uni-bochum.de/team-2/</v>
      </c>
      <c r="I851" s="3">
        <f>IF(COUNTIF(RUB_Truth[Name],RUB_Found[[#This Row],[Name]])=0,0,1)</f>
        <v>0</v>
      </c>
      <c r="J851" s="3">
        <v>1</v>
      </c>
    </row>
    <row r="852" spans="1:10" x14ac:dyDescent="0.25">
      <c r="A852" t="s">
        <v>2</v>
      </c>
      <c r="B852" t="s">
        <v>1673</v>
      </c>
      <c r="C852" t="s">
        <v>2</v>
      </c>
      <c r="D852" t="s">
        <v>11</v>
      </c>
      <c r="E852" t="s">
        <v>2</v>
      </c>
      <c r="F852" s="1" t="str">
        <f>HYPERLINK(RUB_Found[[#This Row],[Homepage]])</f>
        <v/>
      </c>
      <c r="G852" t="s">
        <v>796</v>
      </c>
      <c r="H852" s="1" t="str">
        <f>HYPERLINK(RUB_Found[[#This Row],[Gefunden in]])</f>
        <v>https://www.climate.ruhr-uni-bochum.de/bucss/lecturers/</v>
      </c>
      <c r="I852" s="3">
        <f>IF(COUNTIF(RUB_Truth[Name],RUB_Found[[#This Row],[Name]])=0,0,1)</f>
        <v>0</v>
      </c>
      <c r="J852" s="3">
        <v>1</v>
      </c>
    </row>
    <row r="853" spans="1:10" x14ac:dyDescent="0.25">
      <c r="A853" t="s">
        <v>1674</v>
      </c>
      <c r="B853" t="s">
        <v>1675</v>
      </c>
      <c r="C853" t="s">
        <v>1676</v>
      </c>
      <c r="D853" t="s">
        <v>11</v>
      </c>
      <c r="E853" t="s">
        <v>2</v>
      </c>
      <c r="F853" s="1" t="str">
        <f>HYPERLINK(RUB_Found[[#This Row],[Homepage]])</f>
        <v/>
      </c>
      <c r="G853" t="s">
        <v>161</v>
      </c>
      <c r="H853" s="1" t="str">
        <f>HYPERLINK(RUB_Found[[#This Row],[Gefunden in]])</f>
        <v>https://www.ruhr-uni-bochum.de/mhg/mita_index.php</v>
      </c>
      <c r="I853" s="3">
        <f>IF(COUNTIF(RUB_Truth[Name],RUB_Found[[#This Row],[Name]])=0,0,1)</f>
        <v>0</v>
      </c>
      <c r="J853" s="3">
        <v>1</v>
      </c>
    </row>
    <row r="854" spans="1:10" x14ac:dyDescent="0.25">
      <c r="A854" t="s">
        <v>2</v>
      </c>
      <c r="B854" t="s">
        <v>1677</v>
      </c>
      <c r="C854" t="s">
        <v>1678</v>
      </c>
      <c r="D854" t="s">
        <v>11</v>
      </c>
      <c r="E854" t="s">
        <v>8248</v>
      </c>
      <c r="F854" s="1" t="str">
        <f>HYPERLINK(RUB_Found[[#This Row],[Homepage]])</f>
        <v>mailto:arik.trojan@rub.de</v>
      </c>
      <c r="G854" t="s">
        <v>907</v>
      </c>
      <c r="H854" s="1" t="str">
        <f>HYPERLINK(RUB_Found[[#This Row],[Gefunden in]])</f>
        <v>https://www.ttf.ruhr-uni-bochum.de/ttf/mitarbeiter/index.html.de</v>
      </c>
      <c r="I854" s="3">
        <f>IF(COUNTIF(RUB_Truth[Name],RUB_Found[[#This Row],[Name]])=0,0,1)</f>
        <v>0</v>
      </c>
      <c r="J854" s="3">
        <v>1</v>
      </c>
    </row>
    <row r="855" spans="1:10" x14ac:dyDescent="0.25">
      <c r="A855" t="s">
        <v>2</v>
      </c>
      <c r="B855" t="s">
        <v>1679</v>
      </c>
      <c r="C855" t="s">
        <v>1680</v>
      </c>
      <c r="D855" t="s">
        <v>11</v>
      </c>
      <c r="E855" t="s">
        <v>1681</v>
      </c>
      <c r="F855" s="1" t="str">
        <f>HYPERLINK(RUB_Found[[#This Row],[Homepage]])</f>
        <v>mailto:Arina.Chub@rub.de</v>
      </c>
      <c r="G855" t="s">
        <v>197</v>
      </c>
      <c r="H855" s="1" t="str">
        <f>HYPERLINK(RUB_Found[[#This Row],[Gefunden in]])</f>
        <v>https://dev2.imp10.ruhr-uni-bochum.de/bpsy/team/index.html.en</v>
      </c>
      <c r="I855" s="3">
        <f>IF(COUNTIF(RUB_Truth[Name],RUB_Found[[#This Row],[Name]])=0,0,1)</f>
        <v>0</v>
      </c>
      <c r="J855" s="3">
        <v>1</v>
      </c>
    </row>
    <row r="856" spans="1:10" x14ac:dyDescent="0.25">
      <c r="A856" t="s">
        <v>493</v>
      </c>
      <c r="B856" t="s">
        <v>1682</v>
      </c>
      <c r="C856" t="s">
        <v>2</v>
      </c>
      <c r="D856" t="s">
        <v>11</v>
      </c>
      <c r="E856" t="s">
        <v>2</v>
      </c>
      <c r="F856" s="1" t="str">
        <f>HYPERLINK(RUB_Found[[#This Row],[Homepage]])</f>
        <v/>
      </c>
      <c r="G856" t="s">
        <v>12</v>
      </c>
      <c r="H856" s="1" t="str">
        <f>HYPERLINK(RUB_Found[[#This Row],[Gefunden in]])</f>
        <v>https://www.pe.ruhr-uni-bochum.de/erziehungswissenschaft/efsr/team/index.html.de</v>
      </c>
      <c r="I856" s="3">
        <f>IF(COUNTIF(RUB_Truth[Name],RUB_Found[[#This Row],[Name]])=0,0,1)</f>
        <v>0</v>
      </c>
      <c r="J856" s="3">
        <v>1</v>
      </c>
    </row>
    <row r="857" spans="1:10" x14ac:dyDescent="0.25">
      <c r="A857" t="s">
        <v>0</v>
      </c>
      <c r="B857" t="s">
        <v>1683</v>
      </c>
      <c r="C857" t="s">
        <v>1684</v>
      </c>
      <c r="D857" t="s">
        <v>11</v>
      </c>
      <c r="E857" t="s">
        <v>2</v>
      </c>
      <c r="F857" s="1" t="str">
        <f>HYPERLINK(RUB_Found[[#This Row],[Homepage]])</f>
        <v/>
      </c>
      <c r="G857" t="s">
        <v>60</v>
      </c>
      <c r="H857" s="1" t="str">
        <f>HYPERLINK(RUB_Found[[#This Row],[Gefunden in]])</f>
        <v>https://www.theochem.rub.de/de/allcategories-de-de/mitarbeiter/ehemalige</v>
      </c>
      <c r="I857" s="3">
        <f>IF(COUNTIF(RUB_Truth[Name],RUB_Found[[#This Row],[Name]])=0,0,1)</f>
        <v>0</v>
      </c>
      <c r="J857" s="3">
        <v>1</v>
      </c>
    </row>
    <row r="858" spans="1:10" x14ac:dyDescent="0.25">
      <c r="A858" t="s">
        <v>2</v>
      </c>
      <c r="B858" t="s">
        <v>1685</v>
      </c>
      <c r="C858" t="s">
        <v>2</v>
      </c>
      <c r="D858" t="s">
        <v>11</v>
      </c>
      <c r="E858" t="s">
        <v>1686</v>
      </c>
      <c r="F858" s="1" t="str">
        <f>HYPERLINK(RUB_Found[[#This Row],[Homepage]])</f>
        <v>https://www.apf.ruhr-uni-bochum.de/2011/11/vortrag-von-caroline-ruiner-auf-dem-international-workshop-in-honour-of-arlie-russell-hochschild-zeppelin-university-friedrichshafen/</v>
      </c>
      <c r="G858" t="s">
        <v>1687</v>
      </c>
      <c r="H858" s="1" t="str">
        <f>HYPERLINK(RUB_Found[[#This Row],[Gefunden in]])</f>
        <v>https://www.apf.ruhr-uni-bochum.de/category/konferenzbeitraege/page/5/</v>
      </c>
      <c r="I858" s="3">
        <f>IF(COUNTIF(RUB_Truth[Name],RUB_Found[[#This Row],[Name]])=0,0,1)</f>
        <v>0</v>
      </c>
      <c r="J858" s="3">
        <v>1</v>
      </c>
    </row>
    <row r="859" spans="1:10" x14ac:dyDescent="0.25">
      <c r="A859" t="s">
        <v>1688</v>
      </c>
      <c r="B859" t="s">
        <v>1689</v>
      </c>
      <c r="C859" t="s">
        <v>1690</v>
      </c>
      <c r="D859" t="s">
        <v>3</v>
      </c>
      <c r="E859" t="s">
        <v>1691</v>
      </c>
      <c r="F859" s="1" t="str">
        <f>HYPERLINK(RUB_Found[[#This Row],[Homepage]])</f>
        <v>https://www.pe.ruhr-uni-bochum.de/erziehungswissenschaft/pp/team/avdullahu.html.de</v>
      </c>
      <c r="G859" t="s">
        <v>1188</v>
      </c>
      <c r="H859" s="1" t="str">
        <f>HYPERLINK(RUB_Found[[#This Row],[Gefunden in]])</f>
        <v>https://www.pe.ruhr-uni-bochum.de/erziehungswissenschaft/personen.html.de</v>
      </c>
      <c r="I859" s="3">
        <f>IF(COUNTIF(RUB_Truth[Name],RUB_Found[[#This Row],[Name]])=0,0,1)</f>
        <v>0</v>
      </c>
      <c r="J859" s="3">
        <v>1</v>
      </c>
    </row>
    <row r="860" spans="1:10" x14ac:dyDescent="0.25">
      <c r="A860" t="s">
        <v>80</v>
      </c>
      <c r="B860" t="s">
        <v>1692</v>
      </c>
      <c r="C860" t="s">
        <v>2</v>
      </c>
      <c r="D860" t="s">
        <v>11</v>
      </c>
      <c r="E860" t="s">
        <v>1693</v>
      </c>
      <c r="F860" s="1" t="str">
        <f>HYPERLINK(RUB_Found[[#This Row],[Homepage]])</f>
        <v>http://ifm.rub.de/institut/personen/prof-dr-armin-beverungen/</v>
      </c>
      <c r="G860" t="s">
        <v>617</v>
      </c>
      <c r="H860" s="1" t="str">
        <f>HYPERLINK(RUB_Found[[#This Row],[Gefunden in]])</f>
        <v>http://ifm.rub.de/institut/personen/</v>
      </c>
      <c r="I860" s="3">
        <f>IF(COUNTIF(RUB_Truth[Name],RUB_Found[[#This Row],[Name]])=0,0,1)</f>
        <v>1</v>
      </c>
      <c r="J860" s="3">
        <v>1</v>
      </c>
    </row>
    <row r="861" spans="1:10" x14ac:dyDescent="0.25">
      <c r="A861" t="s">
        <v>2</v>
      </c>
      <c r="B861" t="s">
        <v>1694</v>
      </c>
      <c r="C861" t="s">
        <v>2</v>
      </c>
      <c r="D861" t="s">
        <v>11</v>
      </c>
      <c r="E861" t="s">
        <v>2</v>
      </c>
      <c r="F861" s="1" t="str">
        <f>HYPERLINK(RUB_Found[[#This Row],[Homepage]])</f>
        <v/>
      </c>
      <c r="G861" t="s">
        <v>1695</v>
      </c>
      <c r="H861" s="1" t="str">
        <f>HYPERLINK(RUB_Found[[#This Row],[Gefunden in]])</f>
        <v>http://www.uk.rub.de/aktuell/hdz/meldung00667.html.de</v>
      </c>
      <c r="I861" s="3">
        <f>IF(COUNTIF(RUB_Truth[Name],RUB_Found[[#This Row],[Name]])=0,0,1)</f>
        <v>0</v>
      </c>
      <c r="J861" s="3">
        <v>1</v>
      </c>
    </row>
    <row r="862" spans="1:10" x14ac:dyDescent="0.25">
      <c r="A862" t="s">
        <v>2</v>
      </c>
      <c r="B862" t="s">
        <v>1696</v>
      </c>
      <c r="C862" t="s">
        <v>1697</v>
      </c>
      <c r="D862" t="s">
        <v>11</v>
      </c>
      <c r="E862" t="s">
        <v>2</v>
      </c>
      <c r="F862" s="1" t="str">
        <f>HYPERLINK(RUB_Found[[#This Row],[Homepage]])</f>
        <v/>
      </c>
      <c r="G862" t="s">
        <v>1698</v>
      </c>
      <c r="H862" s="1" t="str">
        <f>HYPERLINK(RUB_Found[[#This Row],[Gefunden in]])</f>
        <v>https://zdllm.ruhr-uni-bochum.de/index.php/team/</v>
      </c>
      <c r="I862" s="3">
        <f>IF(COUNTIF(RUB_Truth[Name],RUB_Found[[#This Row],[Name]])=0,0,1)</f>
        <v>0</v>
      </c>
      <c r="J862" s="3">
        <v>1</v>
      </c>
    </row>
    <row r="863" spans="1:10" x14ac:dyDescent="0.25">
      <c r="A863" t="s">
        <v>80</v>
      </c>
      <c r="B863" t="s">
        <v>1699</v>
      </c>
      <c r="C863" t="s">
        <v>1700</v>
      </c>
      <c r="D863" t="s">
        <v>11</v>
      </c>
      <c r="E863" t="s">
        <v>2</v>
      </c>
      <c r="F863" s="1" t="str">
        <f>HYPERLINK(RUB_Found[[#This Row],[Homepage]])</f>
        <v/>
      </c>
      <c r="G863" t="s">
        <v>224</v>
      </c>
      <c r="H863" s="1" t="str">
        <f>HYPERLINK(RUB_Found[[#This Row],[Gefunden in]])</f>
        <v>https://www.pe.ruhr-uni-bochum.de/philosophie/hps/staff.html.de</v>
      </c>
      <c r="I863" s="3">
        <f>IF(COUNTIF(RUB_Truth[Name],RUB_Found[[#This Row],[Name]])=0,0,1)</f>
        <v>1</v>
      </c>
      <c r="J863" s="3">
        <v>1</v>
      </c>
    </row>
    <row r="864" spans="1:10" x14ac:dyDescent="0.25">
      <c r="A864" t="s">
        <v>0</v>
      </c>
      <c r="B864" t="s">
        <v>1701</v>
      </c>
      <c r="C864" t="s">
        <v>2</v>
      </c>
      <c r="D864" t="s">
        <v>11</v>
      </c>
      <c r="E864" t="s">
        <v>2</v>
      </c>
      <c r="F864" s="1" t="str">
        <f>HYPERLINK(RUB_Found[[#This Row],[Homepage]])</f>
        <v/>
      </c>
      <c r="G864" t="s">
        <v>178</v>
      </c>
      <c r="H864" s="1" t="str">
        <f>HYPERLINK(RUB_Found[[#This Row],[Gefunden in]])</f>
        <v>https://www.ruhr-uni-bochum.de/ecoevo/staff.html</v>
      </c>
      <c r="I864" s="3">
        <f>IF(COUNTIF(RUB_Truth[Name],RUB_Found[[#This Row],[Name]])=0,0,1)</f>
        <v>0</v>
      </c>
      <c r="J864" s="3">
        <v>1</v>
      </c>
    </row>
    <row r="865" spans="1:10" x14ac:dyDescent="0.25">
      <c r="A865" t="s">
        <v>80</v>
      </c>
      <c r="B865" t="s">
        <v>1702</v>
      </c>
      <c r="C865" t="s">
        <v>2</v>
      </c>
      <c r="D865" t="s">
        <v>11</v>
      </c>
      <c r="E865" t="s">
        <v>1703</v>
      </c>
      <c r="F865" s="1" t="str">
        <f>HYPERLINK(RUB_Found[[#This Row],[Homepage]])</f>
        <v>https://www.bcn.ruhr-uni-bochum.de/team/zlomuzica</v>
      </c>
      <c r="G865" t="s">
        <v>1397</v>
      </c>
      <c r="H865" s="1" t="str">
        <f>HYPERLINK(RUB_Found[[#This Row],[Gefunden in]])</f>
        <v>https://www.bcn.ruhr-uni-bochum.de/bcneu/team/index.html.en</v>
      </c>
      <c r="I865" s="3">
        <f>IF(COUNTIF(RUB_Truth[Name],RUB_Found[[#This Row],[Name]])=0,0,1)</f>
        <v>1</v>
      </c>
      <c r="J865" s="3">
        <v>1</v>
      </c>
    </row>
    <row r="866" spans="1:10" x14ac:dyDescent="0.25">
      <c r="A866" t="s">
        <v>2</v>
      </c>
      <c r="B866" t="s">
        <v>1704</v>
      </c>
      <c r="C866" t="s">
        <v>1705</v>
      </c>
      <c r="D866" t="s">
        <v>11</v>
      </c>
      <c r="E866" t="s">
        <v>2</v>
      </c>
      <c r="F866" s="1" t="str">
        <f>HYPERLINK(RUB_Found[[#This Row],[Homepage]])</f>
        <v/>
      </c>
      <c r="G866" t="s">
        <v>1513</v>
      </c>
      <c r="H866" s="1" t="str">
        <f>HYPERLINK(RUB_Found[[#This Row],[Gefunden in]])</f>
        <v>https://www.rubion.rub.de/de/staff/</v>
      </c>
      <c r="I866" s="3">
        <f>IF(COUNTIF(RUB_Truth[Name],RUB_Found[[#This Row],[Name]])=0,0,1)</f>
        <v>0</v>
      </c>
      <c r="J866" s="3">
        <v>1</v>
      </c>
    </row>
    <row r="867" spans="1:10" x14ac:dyDescent="0.25">
      <c r="A867" t="s">
        <v>0</v>
      </c>
      <c r="B867" t="s">
        <v>1706</v>
      </c>
      <c r="C867" t="s">
        <v>2</v>
      </c>
      <c r="D867" t="s">
        <v>11</v>
      </c>
      <c r="E867" t="s">
        <v>2</v>
      </c>
      <c r="F867" s="1" t="str">
        <f>HYPERLINK(RUB_Found[[#This Row],[Homepage]])</f>
        <v/>
      </c>
      <c r="G867" t="s">
        <v>1707</v>
      </c>
      <c r="H867" s="1" t="str">
        <f>HYPERLINK(RUB_Found[[#This Row],[Gefunden in]])</f>
        <v>https://zrsweb.zrs.rub.de/lehrstuhl/uffmann/2017/09/06/co-teaching-team-von-luther-rechtsanwaelte-stellt-sich-vor/</v>
      </c>
      <c r="I867" s="3">
        <f>IF(COUNTIF(RUB_Truth[Name],RUB_Found[[#This Row],[Name]])=0,0,1)</f>
        <v>0</v>
      </c>
      <c r="J867" s="3">
        <v>1</v>
      </c>
    </row>
    <row r="868" spans="1:10" x14ac:dyDescent="0.25">
      <c r="A868" t="s">
        <v>2</v>
      </c>
      <c r="B868" t="s">
        <v>1708</v>
      </c>
      <c r="C868" t="s">
        <v>2</v>
      </c>
      <c r="D868" t="s">
        <v>11</v>
      </c>
      <c r="E868" t="s">
        <v>2</v>
      </c>
      <c r="F868" s="1" t="str">
        <f>HYPERLINK(RUB_Found[[#This Row],[Homepage]])</f>
        <v/>
      </c>
      <c r="G868" t="s">
        <v>1709</v>
      </c>
      <c r="H868" s="1" t="str">
        <f>HYPERLINK(RUB_Found[[#This Row],[Gefunden in]])</f>
        <v>https://www.apf.ruhr-uni-bochum.de/2018/05/zweite-talkrunde-mit-gruendern-und-startup-experten-im-modul-unsicherheitserfahrung-und-bewaeltigungsstrategien-im-unternehmerischen-kontext/</v>
      </c>
      <c r="I868" s="3">
        <f>IF(COUNTIF(RUB_Truth[Name],RUB_Found[[#This Row],[Name]])=0,0,1)</f>
        <v>0</v>
      </c>
      <c r="J868" s="3">
        <v>1</v>
      </c>
    </row>
    <row r="869" spans="1:10" x14ac:dyDescent="0.25">
      <c r="A869" t="s">
        <v>80</v>
      </c>
      <c r="B869" t="s">
        <v>1710</v>
      </c>
      <c r="C869" t="s">
        <v>2</v>
      </c>
      <c r="D869" t="s">
        <v>11</v>
      </c>
      <c r="E869" t="s">
        <v>1711</v>
      </c>
      <c r="F869" s="1" t="str">
        <f>HYPERLINK(RUB_Found[[#This Row],[Homepage]])</f>
        <v>https://zrsweb.zrs.rub.de/lehrstuhl/kiehnle/</v>
      </c>
      <c r="G869" t="s">
        <v>1712</v>
      </c>
      <c r="H869" s="1" t="str">
        <f>HYPERLINK(RUB_Found[[#This Row],[Gefunden in]])</f>
        <v>https://zrsweb.zrs.rub.de/lehrstuhl/kiehnle/?p=744</v>
      </c>
      <c r="I869" s="3">
        <f>IF(COUNTIF(RUB_Truth[Name],RUB_Found[[#This Row],[Name]])=0,0,1)</f>
        <v>1</v>
      </c>
      <c r="J869" s="3">
        <v>1</v>
      </c>
    </row>
    <row r="870" spans="1:10" x14ac:dyDescent="0.25">
      <c r="A870" t="s">
        <v>2</v>
      </c>
      <c r="B870" t="s">
        <v>1713</v>
      </c>
      <c r="C870" t="s">
        <v>2</v>
      </c>
      <c r="D870" t="s">
        <v>11</v>
      </c>
      <c r="E870" t="s">
        <v>2</v>
      </c>
      <c r="F870" s="1" t="str">
        <f>HYPERLINK(RUB_Found[[#This Row],[Homepage]])</f>
        <v/>
      </c>
      <c r="G870" t="s">
        <v>1714</v>
      </c>
      <c r="H870" s="1" t="str">
        <f>HYPERLINK(RUB_Found[[#This Row],[Gefunden in]])</f>
        <v>https://www.apf.ruhr-uni-bochum.de/2018/10/erster-gruendertalk-im-modul-unsicherheitserfahrung-und-bewaeltigungsstrategien-im-unternehmerischen-kontext/</v>
      </c>
      <c r="I870" s="3">
        <f>IF(COUNTIF(RUB_Truth[Name],RUB_Found[[#This Row],[Name]])=0,0,1)</f>
        <v>0</v>
      </c>
      <c r="J870" s="3">
        <v>1</v>
      </c>
    </row>
    <row r="871" spans="1:10" x14ac:dyDescent="0.25">
      <c r="A871" t="s">
        <v>2</v>
      </c>
      <c r="B871" t="s">
        <v>1715</v>
      </c>
      <c r="C871" t="s">
        <v>2</v>
      </c>
      <c r="D871" t="s">
        <v>11</v>
      </c>
      <c r="E871" t="s">
        <v>2</v>
      </c>
      <c r="F871" s="1" t="str">
        <f>HYPERLINK(RUB_Found[[#This Row],[Homepage]])</f>
        <v/>
      </c>
      <c r="G871" t="s">
        <v>178</v>
      </c>
      <c r="H871" s="1" t="str">
        <f>HYPERLINK(RUB_Found[[#This Row],[Gefunden in]])</f>
        <v>https://www.ruhr-uni-bochum.de/ecoevo/staff.html</v>
      </c>
      <c r="I871" s="3">
        <f>IF(COUNTIF(RUB_Truth[Name],RUB_Found[[#This Row],[Name]])=0,0,1)</f>
        <v>0</v>
      </c>
      <c r="J871" s="3">
        <v>1</v>
      </c>
    </row>
    <row r="872" spans="1:10" x14ac:dyDescent="0.25">
      <c r="A872" t="s">
        <v>36</v>
      </c>
      <c r="B872" t="s">
        <v>1716</v>
      </c>
      <c r="C872" t="s">
        <v>1717</v>
      </c>
      <c r="D872" t="s">
        <v>3</v>
      </c>
      <c r="E872" t="s">
        <v>1718</v>
      </c>
      <c r="F872" s="1" t="str">
        <f>HYPERLINK(RUB_Found[[#This Row],[Homepage]])</f>
        <v>https://eap.geographie.rub.de/mitarbeiter/arne_drge-rothaar_00160.html.de</v>
      </c>
      <c r="G872" t="s">
        <v>5</v>
      </c>
      <c r="H872" s="1" t="str">
        <f>HYPERLINK(RUB_Found[[#This Row],[Gefunden in]])</f>
        <v>https://eap.geographie.rub.de/mitarbeiter/index.html.de</v>
      </c>
      <c r="I872" s="3">
        <f>IF(COUNTIF(RUB_Truth[Name],RUB_Found[[#This Row],[Name]])=0,0,1)</f>
        <v>0</v>
      </c>
      <c r="J872" s="3">
        <v>1</v>
      </c>
    </row>
    <row r="873" spans="1:10" x14ac:dyDescent="0.25">
      <c r="A873" t="s">
        <v>0</v>
      </c>
      <c r="B873" t="s">
        <v>1719</v>
      </c>
      <c r="C873" t="s">
        <v>2</v>
      </c>
      <c r="D873" t="s">
        <v>11</v>
      </c>
      <c r="E873" t="s">
        <v>1720</v>
      </c>
      <c r="F873" s="1" t="str">
        <f>HYPERLINK(RUB_Found[[#This Row],[Homepage]])</f>
        <v>https://www.sinphys.ruhr-uni-bochum.de/drb/mitglieder/luehrs.html.en</v>
      </c>
      <c r="G873" t="s">
        <v>581</v>
      </c>
      <c r="H873" s="1" t="str">
        <f>HYPERLINK(RUB_Found[[#This Row],[Gefunden in]])</f>
        <v>https://www.sinphys.ruhr-uni-bochum.de/drb/mitglieder/index.html.en</v>
      </c>
      <c r="I873" s="3">
        <f>IF(COUNTIF(RUB_Truth[Name],RUB_Found[[#This Row],[Name]])=0,0,1)</f>
        <v>1</v>
      </c>
      <c r="J873" s="3">
        <v>1</v>
      </c>
    </row>
    <row r="874" spans="1:10" x14ac:dyDescent="0.25">
      <c r="A874" t="s">
        <v>2</v>
      </c>
      <c r="B874" t="s">
        <v>1721</v>
      </c>
      <c r="C874" t="s">
        <v>2</v>
      </c>
      <c r="D874" t="s">
        <v>11</v>
      </c>
      <c r="E874" t="s">
        <v>1722</v>
      </c>
      <c r="F874" s="1" t="str">
        <f>HYPERLINK(RUB_Found[[#This Row],[Homepage]])</f>
        <v>https://hmk.ruhr/</v>
      </c>
      <c r="G874" t="s">
        <v>1084</v>
      </c>
      <c r="H874" s="1" t="str">
        <f>HYPERLINK(RUB_Found[[#This Row],[Gefunden in]])</f>
        <v>https://www.apf.ruhr-uni-bochum.de/2019/08/gruendertalks-der-instudies-summerschool/</v>
      </c>
      <c r="I874" s="3">
        <f>IF(COUNTIF(RUB_Truth[Name],RUB_Found[[#This Row],[Name]])=0,0,1)</f>
        <v>1</v>
      </c>
      <c r="J874" s="3">
        <v>1</v>
      </c>
    </row>
    <row r="875" spans="1:10" x14ac:dyDescent="0.25">
      <c r="A875" t="s">
        <v>2</v>
      </c>
      <c r="B875" t="s">
        <v>1723</v>
      </c>
      <c r="C875" t="s">
        <v>2</v>
      </c>
      <c r="D875" t="s">
        <v>11</v>
      </c>
      <c r="E875" t="s">
        <v>2</v>
      </c>
      <c r="F875" s="1" t="str">
        <f>HYPERLINK(RUB_Found[[#This Row],[Homepage]])</f>
        <v/>
      </c>
      <c r="G875" t="s">
        <v>440</v>
      </c>
      <c r="H875" s="1" t="str">
        <f>HYPERLINK(RUB_Found[[#This Row],[Gefunden in]])</f>
        <v>https://www.tp1.ruhr-uni-bochum.de/mitarbeiter</v>
      </c>
      <c r="I875" s="3">
        <f>IF(COUNTIF(RUB_Truth[Name],RUB_Found[[#This Row],[Name]])=0,0,1)</f>
        <v>0</v>
      </c>
      <c r="J875" s="3">
        <v>1</v>
      </c>
    </row>
    <row r="876" spans="1:10" x14ac:dyDescent="0.25">
      <c r="A876" t="s">
        <v>2</v>
      </c>
      <c r="B876" t="s">
        <v>1724</v>
      </c>
      <c r="C876" t="s">
        <v>2</v>
      </c>
      <c r="D876" t="s">
        <v>3</v>
      </c>
      <c r="E876" t="s">
        <v>2</v>
      </c>
      <c r="F876" s="1" t="str">
        <f>HYPERLINK(RUB_Found[[#This Row],[Homepage]])</f>
        <v/>
      </c>
      <c r="G876" t="s">
        <v>24</v>
      </c>
      <c r="H876" s="1" t="str">
        <f>HYPERLINK(RUB_Found[[#This Row],[Gefunden in]])</f>
        <v>https://www.apf.ruhr-uni-bochum.de/en/teaching/completed-theses/</v>
      </c>
      <c r="I876" s="3">
        <f>IF(COUNTIF(RUB_Truth[Name],RUB_Found[[#This Row],[Name]])=0,0,1)</f>
        <v>0</v>
      </c>
      <c r="J876" s="3">
        <v>1</v>
      </c>
    </row>
    <row r="877" spans="1:10" x14ac:dyDescent="0.25">
      <c r="A877" t="s">
        <v>36</v>
      </c>
      <c r="B877" t="s">
        <v>1725</v>
      </c>
      <c r="C877" t="s">
        <v>2</v>
      </c>
      <c r="D877" t="s">
        <v>3</v>
      </c>
      <c r="E877" t="s">
        <v>2</v>
      </c>
      <c r="F877" s="1" t="str">
        <f>HYPERLINK(RUB_Found[[#This Row],[Homepage]])</f>
        <v/>
      </c>
      <c r="G877" t="s">
        <v>1726</v>
      </c>
      <c r="H877" s="1" t="str">
        <f>HYPERLINK(RUB_Found[[#This Row],[Gefunden in]])</f>
        <v>https://www.ifu.ruhr-uni-bochum.de/mitarbeiter/wimi/index.html.de</v>
      </c>
      <c r="I877" s="3">
        <f>IF(COUNTIF(RUB_Truth[Name],RUB_Found[[#This Row],[Name]])=0,0,1)</f>
        <v>1</v>
      </c>
      <c r="J877" s="3">
        <v>1</v>
      </c>
    </row>
    <row r="878" spans="1:10" x14ac:dyDescent="0.25">
      <c r="A878" t="s">
        <v>0</v>
      </c>
      <c r="B878" t="s">
        <v>1727</v>
      </c>
      <c r="C878" t="s">
        <v>2</v>
      </c>
      <c r="D878" t="s">
        <v>11</v>
      </c>
      <c r="E878" t="s">
        <v>2</v>
      </c>
      <c r="F878" s="1" t="str">
        <f>HYPERLINK(RUB_Found[[#This Row],[Homepage]])</f>
        <v/>
      </c>
      <c r="G878" t="s">
        <v>60</v>
      </c>
      <c r="H878" s="1" t="str">
        <f>HYPERLINK(RUB_Found[[#This Row],[Gefunden in]])</f>
        <v>https://www.theochem.rub.de/de/allcategories-de-de/mitarbeiter/ehemalige</v>
      </c>
      <c r="I878" s="3">
        <f>IF(COUNTIF(RUB_Truth[Name],RUB_Found[[#This Row],[Name]])=0,0,1)</f>
        <v>0</v>
      </c>
      <c r="J878" s="3">
        <v>1</v>
      </c>
    </row>
    <row r="879" spans="1:10" x14ac:dyDescent="0.25">
      <c r="A879" t="s">
        <v>2</v>
      </c>
      <c r="B879" t="s">
        <v>1728</v>
      </c>
      <c r="C879" t="s">
        <v>2</v>
      </c>
      <c r="D879" t="s">
        <v>11</v>
      </c>
      <c r="E879" t="s">
        <v>2</v>
      </c>
      <c r="F879" s="1" t="str">
        <f>HYPERLINK(RUB_Found[[#This Row],[Homepage]])</f>
        <v/>
      </c>
      <c r="G879" t="s">
        <v>89</v>
      </c>
      <c r="H879" s="1" t="str">
        <f>HYPERLINK(RUB_Found[[#This Row],[Gefunden in]])</f>
        <v>https://www.it-services.ruhr-uni-bochum.de/ueberuns/nv-mitglieder.html.de</v>
      </c>
      <c r="I879" s="3">
        <f>IF(COUNTIF(RUB_Truth[Name],RUB_Found[[#This Row],[Name]])=0,0,1)</f>
        <v>0</v>
      </c>
      <c r="J879" s="3">
        <v>1</v>
      </c>
    </row>
    <row r="880" spans="1:10" x14ac:dyDescent="0.25">
      <c r="A880" t="s">
        <v>2</v>
      </c>
      <c r="B880" t="s">
        <v>1729</v>
      </c>
      <c r="C880" t="s">
        <v>2</v>
      </c>
      <c r="D880" t="s">
        <v>11</v>
      </c>
      <c r="E880" t="s">
        <v>102</v>
      </c>
      <c r="F880" s="1" t="str">
        <f>HYPERLINK(RUB_Found[[#This Row],[Homepage]])</f>
        <v>https://sport.ruhr-uni-bochum.de/de/mitarbeitende-der-sportarten-und-bewegungsfelder</v>
      </c>
      <c r="G880" t="s">
        <v>102</v>
      </c>
      <c r="H880" s="1" t="str">
        <f>HYPERLINK(RUB_Found[[#This Row],[Gefunden in]])</f>
        <v>https://sport.ruhr-uni-bochum.de/de/mitarbeitende-der-sportarten-und-bewegungsfelder</v>
      </c>
      <c r="I880" s="3">
        <f>IF(COUNTIF(RUB_Truth[Name],RUB_Found[[#This Row],[Name]])=0,0,1)</f>
        <v>1</v>
      </c>
      <c r="J880" s="3">
        <v>1</v>
      </c>
    </row>
    <row r="881" spans="1:11" x14ac:dyDescent="0.25">
      <c r="A881" t="s">
        <v>80</v>
      </c>
      <c r="B881" t="s">
        <v>1730</v>
      </c>
      <c r="C881" t="s">
        <v>2</v>
      </c>
      <c r="D881" t="s">
        <v>11</v>
      </c>
      <c r="E881" t="s">
        <v>2</v>
      </c>
      <c r="F881" s="1" t="str">
        <f>HYPERLINK(RUB_Found[[#This Row],[Homepage]])</f>
        <v/>
      </c>
      <c r="G881" t="s">
        <v>1731</v>
      </c>
      <c r="H881" s="1" t="str">
        <f>HYPERLINK(RUB_Found[[#This Row],[Gefunden in]])</f>
        <v>https://www.apf.ruhr-uni-bochum.de/2021/06/teilnahme-des-iaw-an-der-gespraechsrunde-neue-interdisziplinaritaet-innovationstreiber-der-praxisorientierten-autonomisierung-im-landwirtschaftlichen-pflanzenbau/</v>
      </c>
      <c r="I881" s="3">
        <f>IF(COUNTIF(RUB_Truth[Name],RUB_Found[[#This Row],[Name]])=0,0,1)</f>
        <v>0</v>
      </c>
      <c r="J881" s="3">
        <v>1</v>
      </c>
    </row>
    <row r="882" spans="1:11" x14ac:dyDescent="0.25">
      <c r="A882" t="s">
        <v>0</v>
      </c>
      <c r="B882" t="s">
        <v>1732</v>
      </c>
      <c r="C882" t="s">
        <v>1733</v>
      </c>
      <c r="D882" t="s">
        <v>11</v>
      </c>
      <c r="E882" t="s">
        <v>2</v>
      </c>
      <c r="F882" s="1" t="str">
        <f>HYPERLINK(RUB_Found[[#This Row],[Homepage]])</f>
        <v/>
      </c>
      <c r="G882" t="s">
        <v>887</v>
      </c>
      <c r="H882" s="1" t="str">
        <f>HYPERLINK(RUB_Found[[#This Row],[Gefunden in]])</f>
        <v>https://www.ruhr-uni-bochum.de/klass-phil/seminar2/personen.htm</v>
      </c>
      <c r="I882" s="3">
        <f>IF(COUNTIF(RUB_Truth[Name],RUB_Found[[#This Row],[Name]])=0,0,1)</f>
        <v>1</v>
      </c>
      <c r="J882" s="3">
        <v>1</v>
      </c>
    </row>
    <row r="883" spans="1:11" x14ac:dyDescent="0.25">
      <c r="A883" t="s">
        <v>2</v>
      </c>
      <c r="B883" t="s">
        <v>1734</v>
      </c>
      <c r="C883" t="s">
        <v>2</v>
      </c>
      <c r="D883" t="s">
        <v>3</v>
      </c>
      <c r="E883" t="s">
        <v>2</v>
      </c>
      <c r="F883" s="1" t="str">
        <f>HYPERLINK(RUB_Found[[#This Row],[Homepage]])</f>
        <v/>
      </c>
      <c r="G883" t="s">
        <v>24</v>
      </c>
      <c r="H883" s="1" t="str">
        <f>HYPERLINK(RUB_Found[[#This Row],[Gefunden in]])</f>
        <v>https://www.apf.ruhr-uni-bochum.de/en/teaching/completed-theses/</v>
      </c>
      <c r="I883" s="3">
        <f>IF(COUNTIF(RUB_Truth[Name],RUB_Found[[#This Row],[Name]])=0,0,1)</f>
        <v>0</v>
      </c>
      <c r="J883" s="3">
        <v>1</v>
      </c>
    </row>
    <row r="884" spans="1:11" x14ac:dyDescent="0.25">
      <c r="A884" t="s">
        <v>2</v>
      </c>
      <c r="B884" t="s">
        <v>1735</v>
      </c>
      <c r="C884" t="s">
        <v>2</v>
      </c>
      <c r="D884" t="s">
        <v>11</v>
      </c>
      <c r="E884" t="s">
        <v>2</v>
      </c>
      <c r="F884" s="1" t="str">
        <f>HYPERLINK(RUB_Found[[#This Row],[Homepage]])</f>
        <v/>
      </c>
      <c r="G884" t="s">
        <v>338</v>
      </c>
      <c r="H884" s="1" t="str">
        <f>HYPERLINK(RUB_Found[[#This Row],[Gefunden in]])</f>
        <v>http://www.fsmb.ruhr-uni-bochum.de/fsr/mitglieder/index.html.de</v>
      </c>
      <c r="I884" s="3">
        <f>IF(COUNTIF(RUB_Truth[Name],RUB_Found[[#This Row],[Name]])=0,0,1)</f>
        <v>0</v>
      </c>
      <c r="J884" s="3">
        <v>1</v>
      </c>
    </row>
    <row r="885" spans="1:11" x14ac:dyDescent="0.25">
      <c r="A885" t="s">
        <v>0</v>
      </c>
      <c r="B885" t="s">
        <v>1736</v>
      </c>
      <c r="C885" t="s">
        <v>1737</v>
      </c>
      <c r="D885" t="s">
        <v>11</v>
      </c>
      <c r="E885" t="s">
        <v>2</v>
      </c>
      <c r="F885" s="1" t="str">
        <f>HYPERLINK(RUB_Found[[#This Row],[Homepage]])</f>
        <v/>
      </c>
      <c r="G885" t="s">
        <v>1015</v>
      </c>
      <c r="H885" s="1" t="str">
        <f>HYPERLINK(RUB_Found[[#This Row],[Gefunden in]])</f>
        <v>https://www.gessnerlab.ruhr-uni-bochum.de/glab/team/index.html.en</v>
      </c>
      <c r="I885" s="3">
        <f>IF(COUNTIF(RUB_Truth[Name],RUB_Found[[#This Row],[Name]])=0,0,1)</f>
        <v>0</v>
      </c>
      <c r="J885" s="3">
        <v>1</v>
      </c>
    </row>
    <row r="886" spans="1:11" x14ac:dyDescent="0.25">
      <c r="A886" t="s">
        <v>0</v>
      </c>
      <c r="B886" t="s">
        <v>1738</v>
      </c>
      <c r="C886" t="s">
        <v>2</v>
      </c>
      <c r="D886" t="s">
        <v>11</v>
      </c>
      <c r="E886" t="s">
        <v>2</v>
      </c>
      <c r="F886" s="1" t="str">
        <f>HYPERLINK(RUB_Found[[#This Row],[Homepage]])</f>
        <v/>
      </c>
      <c r="G886" t="s">
        <v>58</v>
      </c>
      <c r="H886" s="1" t="str">
        <f>HYPERLINK(RUB_Found[[#This Row],[Gefunden in]])</f>
        <v>https://www.ruhr-uni-bochum.de/mrg/memory/people/index.html.de</v>
      </c>
      <c r="I886" s="3">
        <f>IF(COUNTIF(RUB_Truth[Name],RUB_Found[[#This Row],[Name]])=0,0,1)</f>
        <v>0</v>
      </c>
      <c r="J886" s="3">
        <v>1</v>
      </c>
    </row>
    <row r="887" spans="1:11" x14ac:dyDescent="0.25">
      <c r="F887" s="1"/>
      <c r="H887" s="1"/>
      <c r="J887" s="3"/>
      <c r="K887" t="s">
        <v>8510</v>
      </c>
    </row>
    <row r="888" spans="1:11" x14ac:dyDescent="0.25">
      <c r="A888" t="s">
        <v>2</v>
      </c>
      <c r="B888" t="s">
        <v>1739</v>
      </c>
      <c r="C888" t="s">
        <v>1740</v>
      </c>
      <c r="D888" t="s">
        <v>11</v>
      </c>
      <c r="E888" t="s">
        <v>2</v>
      </c>
      <c r="F888" s="1" t="str">
        <f>HYPERLINK(RUB_Found[[#This Row],[Homepage]])</f>
        <v/>
      </c>
      <c r="G888" t="s">
        <v>684</v>
      </c>
      <c r="H888" s="1" t="str">
        <f>HYPERLINK(RUB_Found[[#This Row],[Gefunden in]])</f>
        <v>https://www.sfb874.ruhr-uni-bochum.de/en/staff/</v>
      </c>
      <c r="I888" s="3">
        <f>IF(COUNTIF(RUB_Truth[Name],RUB_Found[[#This Row],[Name]])=0,0,1)</f>
        <v>0</v>
      </c>
      <c r="J888" s="3">
        <v>1</v>
      </c>
    </row>
    <row r="889" spans="1:11" x14ac:dyDescent="0.25">
      <c r="A889" t="s">
        <v>2</v>
      </c>
      <c r="B889" t="s">
        <v>1741</v>
      </c>
      <c r="C889" t="s">
        <v>2</v>
      </c>
      <c r="D889" t="s">
        <v>3</v>
      </c>
      <c r="E889" t="s">
        <v>2</v>
      </c>
      <c r="F889" s="1" t="str">
        <f>HYPERLINK(RUB_Found[[#This Row],[Homepage]])</f>
        <v/>
      </c>
      <c r="G889" t="s">
        <v>29</v>
      </c>
      <c r="H889" s="1" t="str">
        <f>HYPERLINK(RUB_Found[[#This Row],[Gefunden in]])</f>
        <v>https://www.ruhr-uni-bochum.de/neurophys/membersofdepartment/all_members.html.de</v>
      </c>
      <c r="I889" s="3">
        <f>IF(COUNTIF(RUB_Truth[Name],RUB_Found[[#This Row],[Name]])=0,0,1)</f>
        <v>0</v>
      </c>
      <c r="J889" s="3">
        <v>1</v>
      </c>
    </row>
    <row r="890" spans="1:11" x14ac:dyDescent="0.25">
      <c r="A890" t="s">
        <v>2</v>
      </c>
      <c r="B890" t="s">
        <v>1742</v>
      </c>
      <c r="C890" t="s">
        <v>2</v>
      </c>
      <c r="D890" t="s">
        <v>11</v>
      </c>
      <c r="E890" t="s">
        <v>8249</v>
      </c>
      <c r="F890" s="1" t="str">
        <f>HYPERLINK(RUB_Found[[#This Row],[Homepage]])</f>
        <v>http://www.ifn-magdeburg.de/en/ifn_mp.jsp?member=abikbaev&amp;fc=B</v>
      </c>
      <c r="G890" t="s">
        <v>398</v>
      </c>
      <c r="H890" s="1" t="str">
        <f>HYPERLINK(RUB_Found[[#This Row],[Gefunden in]])</f>
        <v>https://www.ruhr-uni-bochum.de/lmr/staff/index.html</v>
      </c>
      <c r="I890" s="3">
        <f>IF(COUNTIF(RUB_Truth[Name],RUB_Found[[#This Row],[Name]])=0,0,1)</f>
        <v>0</v>
      </c>
      <c r="J890" s="3">
        <v>1</v>
      </c>
    </row>
    <row r="891" spans="1:11" x14ac:dyDescent="0.25">
      <c r="A891" t="s">
        <v>2</v>
      </c>
      <c r="B891" t="s">
        <v>1743</v>
      </c>
      <c r="C891" t="s">
        <v>2</v>
      </c>
      <c r="D891" t="s">
        <v>11</v>
      </c>
      <c r="E891" t="s">
        <v>8250</v>
      </c>
      <c r="F891" s="1" t="str">
        <f>HYPERLINK(RUB_Found[[#This Row],[Homepage]])</f>
        <v>http://www.fsmb.ruhr-uni-bochum.de/fsr/mitglieder/arturg.html</v>
      </c>
      <c r="G891" t="s">
        <v>338</v>
      </c>
      <c r="H891" s="1" t="str">
        <f>HYPERLINK(RUB_Found[[#This Row],[Gefunden in]])</f>
        <v>http://www.fsmb.ruhr-uni-bochum.de/fsr/mitglieder/index.html.de</v>
      </c>
      <c r="I891" s="3">
        <f>IF(COUNTIF(RUB_Truth[Name],RUB_Found[[#This Row],[Name]])=0,0,1)</f>
        <v>0</v>
      </c>
      <c r="J891" s="3">
        <v>1</v>
      </c>
    </row>
    <row r="892" spans="1:11" x14ac:dyDescent="0.25">
      <c r="A892" t="s">
        <v>2</v>
      </c>
      <c r="B892" t="s">
        <v>1744</v>
      </c>
      <c r="C892" t="s">
        <v>1745</v>
      </c>
      <c r="D892" t="s">
        <v>11</v>
      </c>
      <c r="E892" t="s">
        <v>1746</v>
      </c>
      <c r="F892" s="1" t="str">
        <f>HYPERLINK(RUB_Found[[#This Row],[Homepage]])</f>
        <v>https://www.mbt.ruhr-uni-bochum.de/mbt/mitarbeiter/maier.html.en</v>
      </c>
      <c r="G892" t="s">
        <v>498</v>
      </c>
      <c r="H892" s="1" t="str">
        <f>HYPERLINK(RUB_Found[[#This Row],[Gefunden in]])</f>
        <v>https://www.mbt.ruhr-uni-bochum.de/mbt/mitarbeiter/index.html.en</v>
      </c>
      <c r="I892" s="3">
        <f>IF(COUNTIF(RUB_Truth[Name],RUB_Found[[#This Row],[Name]])=0,0,1)</f>
        <v>0</v>
      </c>
      <c r="J892" s="3">
        <v>1</v>
      </c>
    </row>
    <row r="893" spans="1:11" x14ac:dyDescent="0.25">
      <c r="A893" t="s">
        <v>1569</v>
      </c>
      <c r="B893" t="s">
        <v>1747</v>
      </c>
      <c r="C893" t="s">
        <v>2</v>
      </c>
      <c r="D893" t="s">
        <v>11</v>
      </c>
      <c r="E893" t="s">
        <v>2</v>
      </c>
      <c r="F893" s="1" t="str">
        <f>HYPERLINK(RUB_Found[[#This Row],[Homepage]])</f>
        <v/>
      </c>
      <c r="G893" t="s">
        <v>540</v>
      </c>
      <c r="H893" s="1" t="str">
        <f>HYPERLINK(RUB_Found[[#This Row],[Gefunden in]])</f>
        <v>https://etit.ruhr-uni-bochum.de/en/faculty/chairs-and-working-groups/microwave-systems/team/</v>
      </c>
      <c r="I893" s="3">
        <f>IF(COUNTIF(RUB_Truth[Name],RUB_Found[[#This Row],[Name]])=0,0,1)</f>
        <v>0</v>
      </c>
      <c r="J893" s="3">
        <v>1</v>
      </c>
    </row>
    <row r="894" spans="1:11" x14ac:dyDescent="0.25">
      <c r="A894" t="s">
        <v>2</v>
      </c>
      <c r="B894" t="s">
        <v>1748</v>
      </c>
      <c r="C894" t="s">
        <v>2</v>
      </c>
      <c r="D894" t="s">
        <v>11</v>
      </c>
      <c r="E894" t="s">
        <v>2</v>
      </c>
      <c r="F894" s="1" t="str">
        <f>HYPERLINK(RUB_Found[[#This Row],[Homepage]])</f>
        <v/>
      </c>
      <c r="G894" t="s">
        <v>1749</v>
      </c>
      <c r="H894" s="1" t="str">
        <f>HYPERLINK(RUB_Found[[#This Row],[Gefunden in]])</f>
        <v>https://www.apf.ruhr-uni-bochum.de/forschung/projekte/lwknrw1008-0409/</v>
      </c>
      <c r="I894" s="3">
        <f>IF(COUNTIF(RUB_Truth[Name],RUB_Found[[#This Row],[Name]])=0,0,1)</f>
        <v>0</v>
      </c>
      <c r="J894" s="3">
        <v>1</v>
      </c>
    </row>
    <row r="895" spans="1:11" x14ac:dyDescent="0.25">
      <c r="A895" t="s">
        <v>2</v>
      </c>
      <c r="B895" t="s">
        <v>1750</v>
      </c>
      <c r="C895" t="s">
        <v>1751</v>
      </c>
      <c r="D895" t="s">
        <v>11</v>
      </c>
      <c r="E895" t="s">
        <v>1752</v>
      </c>
      <c r="F895" s="1" t="str">
        <f>HYPERLINK(RUB_Found[[#This Row],[Homepage]])</f>
        <v>https://www.wiesenfeldtlab.ruhr-uni-bochum.de/wlab/members/currentmembers.html.en</v>
      </c>
      <c r="G895" t="s">
        <v>1752</v>
      </c>
      <c r="H895" s="1" t="str">
        <f>HYPERLINK(RUB_Found[[#This Row],[Gefunden in]])</f>
        <v>https://www.wiesenfeldtlab.ruhr-uni-bochum.de/wlab/members/currentmembers.html.en</v>
      </c>
      <c r="I895" s="3">
        <f>IF(COUNTIF(RUB_Truth[Name],RUB_Found[[#This Row],[Name]])=0,0,1)</f>
        <v>0</v>
      </c>
      <c r="J895" s="3">
        <v>1</v>
      </c>
    </row>
    <row r="896" spans="1:11" x14ac:dyDescent="0.25">
      <c r="A896" t="s">
        <v>152</v>
      </c>
      <c r="B896" t="s">
        <v>1753</v>
      </c>
      <c r="C896" t="s">
        <v>2</v>
      </c>
      <c r="D896" t="s">
        <v>11</v>
      </c>
      <c r="E896" t="s">
        <v>1754</v>
      </c>
      <c r="F896" s="1" t="str">
        <f>HYPERLINK(RUB_Found[[#This Row],[Homepage]])</f>
        <v>https://informatik.rub.de/nds/people/javed</v>
      </c>
      <c r="G896" t="s">
        <v>52</v>
      </c>
      <c r="H896" s="1" t="str">
        <f>HYPERLINK(RUB_Found[[#This Row],[Gefunden in]])</f>
        <v>https://informatik.rub.de/nds/people/</v>
      </c>
      <c r="I896" s="3">
        <f>IF(COUNTIF(RUB_Truth[Name],RUB_Found[[#This Row],[Name]])=0,0,1)</f>
        <v>0</v>
      </c>
      <c r="J896" s="3">
        <v>1</v>
      </c>
    </row>
    <row r="897" spans="1:10" x14ac:dyDescent="0.25">
      <c r="A897" t="s">
        <v>294</v>
      </c>
      <c r="B897" t="s">
        <v>1755</v>
      </c>
      <c r="C897" t="s">
        <v>2</v>
      </c>
      <c r="D897" t="s">
        <v>11</v>
      </c>
      <c r="E897" t="s">
        <v>2</v>
      </c>
      <c r="F897" s="1" t="str">
        <f>HYPERLINK(RUB_Found[[#This Row],[Homepage]])</f>
        <v/>
      </c>
      <c r="G897" t="s">
        <v>507</v>
      </c>
      <c r="H897" s="1" t="str">
        <f>HYPERLINK(RUB_Found[[#This Row],[Gefunden in]])</f>
        <v>https://www.apf.ruhr-uni-bochum.de/en/team/</v>
      </c>
      <c r="I897" s="3">
        <f>IF(COUNTIF(RUB_Truth[Name],RUB_Found[[#This Row],[Name]])=0,0,1)</f>
        <v>0</v>
      </c>
      <c r="J897" s="3">
        <v>1</v>
      </c>
    </row>
    <row r="898" spans="1:10" x14ac:dyDescent="0.25">
      <c r="A898" t="s">
        <v>2</v>
      </c>
      <c r="B898" t="s">
        <v>1756</v>
      </c>
      <c r="C898" t="s">
        <v>1757</v>
      </c>
      <c r="D898" t="s">
        <v>11</v>
      </c>
      <c r="E898" t="s">
        <v>2</v>
      </c>
      <c r="F898" s="1" t="str">
        <f>HYPERLINK(RUB_Found[[#This Row],[Homepage]])</f>
        <v/>
      </c>
      <c r="G898" t="s">
        <v>161</v>
      </c>
      <c r="H898" s="1" t="str">
        <f>HYPERLINK(RUB_Found[[#This Row],[Gefunden in]])</f>
        <v>https://www.ruhr-uni-bochum.de/mhg/mita_index.php</v>
      </c>
      <c r="I898" s="3">
        <f>IF(COUNTIF(RUB_Truth[Name],RUB_Found[[#This Row],[Name]])=0,0,1)</f>
        <v>0</v>
      </c>
      <c r="J898" s="3">
        <v>1</v>
      </c>
    </row>
    <row r="899" spans="1:10" x14ac:dyDescent="0.25">
      <c r="A899" t="s">
        <v>2</v>
      </c>
      <c r="B899" t="s">
        <v>1758</v>
      </c>
      <c r="C899" t="s">
        <v>1759</v>
      </c>
      <c r="D899" t="s">
        <v>11</v>
      </c>
      <c r="E899" t="s">
        <v>2</v>
      </c>
      <c r="F899" s="1" t="str">
        <f>HYPERLINK(RUB_Found[[#This Row],[Homepage]])</f>
        <v/>
      </c>
      <c r="G899" t="s">
        <v>317</v>
      </c>
      <c r="H899" s="1" t="str">
        <f>HYPERLINK(RUB_Found[[#This Row],[Gefunden in]])</f>
        <v>https://casa.rub.de/en/about/team</v>
      </c>
      <c r="I899" s="3">
        <f>IF(COUNTIF(RUB_Truth[Name],RUB_Found[[#This Row],[Name]])=0,0,1)</f>
        <v>1</v>
      </c>
      <c r="J899" s="3">
        <v>1</v>
      </c>
    </row>
    <row r="900" spans="1:10" x14ac:dyDescent="0.25">
      <c r="A900" t="s">
        <v>2</v>
      </c>
      <c r="B900" t="s">
        <v>1760</v>
      </c>
      <c r="C900" t="s">
        <v>1761</v>
      </c>
      <c r="D900" t="s">
        <v>11</v>
      </c>
      <c r="E900" t="s">
        <v>1762</v>
      </c>
      <c r="F900" s="1" t="str">
        <f>HYPERLINK(RUB_Found[[#This Row],[Homepage]])</f>
        <v>https://sport.ruhr-uni-bochum.de/de/mitarbeitende-der-sportpsychologie</v>
      </c>
      <c r="G900" t="s">
        <v>1762</v>
      </c>
      <c r="H900" s="1" t="str">
        <f>HYPERLINK(RUB_Found[[#This Row],[Gefunden in]])</f>
        <v>https://sport.ruhr-uni-bochum.de/de/mitarbeitende-der-sportpsychologie</v>
      </c>
      <c r="I900" s="3">
        <f>IF(COUNTIF(RUB_Truth[Name],RUB_Found[[#This Row],[Name]])=0,0,1)</f>
        <v>1</v>
      </c>
      <c r="J900" s="3">
        <v>1</v>
      </c>
    </row>
    <row r="901" spans="1:10" x14ac:dyDescent="0.25">
      <c r="A901" t="s">
        <v>2</v>
      </c>
      <c r="B901" t="s">
        <v>1763</v>
      </c>
      <c r="C901" t="s">
        <v>2</v>
      </c>
      <c r="D901" t="s">
        <v>3</v>
      </c>
      <c r="E901" t="s">
        <v>2</v>
      </c>
      <c r="F901" s="1" t="str">
        <f>HYPERLINK(RUB_Found[[#This Row],[Homepage]])</f>
        <v/>
      </c>
      <c r="G901" t="s">
        <v>24</v>
      </c>
      <c r="H901" s="1" t="str">
        <f>HYPERLINK(RUB_Found[[#This Row],[Gefunden in]])</f>
        <v>https://www.apf.ruhr-uni-bochum.de/en/teaching/completed-theses/</v>
      </c>
      <c r="I901" s="3">
        <f>IF(COUNTIF(RUB_Truth[Name],RUB_Found[[#This Row],[Name]])=0,0,1)</f>
        <v>0</v>
      </c>
      <c r="J901" s="3">
        <v>1</v>
      </c>
    </row>
    <row r="902" spans="1:10" x14ac:dyDescent="0.25">
      <c r="A902" t="s">
        <v>2</v>
      </c>
      <c r="B902" t="s">
        <v>1764</v>
      </c>
      <c r="C902" t="s">
        <v>2</v>
      </c>
      <c r="D902" t="s">
        <v>11</v>
      </c>
      <c r="E902" t="s">
        <v>2</v>
      </c>
      <c r="F902" s="1" t="str">
        <f>HYPERLINK(RUB_Found[[#This Row],[Homepage]])</f>
        <v/>
      </c>
      <c r="G902" t="s">
        <v>1765</v>
      </c>
      <c r="H902" s="1" t="str">
        <f>HYPERLINK(RUB_Found[[#This Row],[Gefunden in]])</f>
        <v>http://www.elli.rub.de/team.html.en</v>
      </c>
      <c r="I902" s="3">
        <f>IF(COUNTIF(RUB_Truth[Name],RUB_Found[[#This Row],[Name]])=0,0,1)</f>
        <v>0</v>
      </c>
      <c r="J902" s="3">
        <v>1</v>
      </c>
    </row>
    <row r="903" spans="1:10" x14ac:dyDescent="0.25">
      <c r="A903" t="s">
        <v>2</v>
      </c>
      <c r="B903" t="s">
        <v>1766</v>
      </c>
      <c r="C903" t="s">
        <v>2</v>
      </c>
      <c r="D903" t="s">
        <v>11</v>
      </c>
      <c r="E903" t="s">
        <v>2</v>
      </c>
      <c r="F903" s="1" t="str">
        <f>HYPERLINK(RUB_Found[[#This Row],[Homepage]])</f>
        <v/>
      </c>
      <c r="G903" t="s">
        <v>240</v>
      </c>
      <c r="H903" s="1" t="str">
        <f>HYPERLINK(RUB_Found[[#This Row],[Gefunden in]])</f>
        <v>https://www.apf.ruhr-uni-bochum.de/forschung/projekte/landwirtschaft/</v>
      </c>
      <c r="I903" s="3">
        <f>IF(COUNTIF(RUB_Truth[Name],RUB_Found[[#This Row],[Name]])=0,0,1)</f>
        <v>0</v>
      </c>
      <c r="J903" s="3">
        <v>0</v>
      </c>
    </row>
    <row r="904" spans="1:10" x14ac:dyDescent="0.25">
      <c r="A904" t="s">
        <v>2</v>
      </c>
      <c r="B904" t="s">
        <v>1767</v>
      </c>
      <c r="C904" t="s">
        <v>2</v>
      </c>
      <c r="D904" t="s">
        <v>11</v>
      </c>
      <c r="E904" t="s">
        <v>2</v>
      </c>
      <c r="F904" s="1" t="str">
        <f>HYPERLINK(RUB_Found[[#This Row],[Homepage]])</f>
        <v/>
      </c>
      <c r="G904" t="s">
        <v>789</v>
      </c>
      <c r="H904" s="1" t="str">
        <f>HYPERLINK(RUB_Found[[#This Row],[Gefunden in]])</f>
        <v>https://www.ruhr-uni-bochum.de/nirims/team/index.html.de</v>
      </c>
      <c r="I904" s="3">
        <f>IF(COUNTIF(RUB_Truth[Name],RUB_Found[[#This Row],[Name]])=0,0,1)</f>
        <v>0</v>
      </c>
      <c r="J904" s="3">
        <v>0</v>
      </c>
    </row>
    <row r="905" spans="1:10" x14ac:dyDescent="0.25">
      <c r="A905" t="s">
        <v>2</v>
      </c>
      <c r="B905" t="s">
        <v>1768</v>
      </c>
      <c r="C905" t="s">
        <v>2</v>
      </c>
      <c r="D905" t="s">
        <v>11</v>
      </c>
      <c r="E905" t="s">
        <v>2</v>
      </c>
      <c r="F905" s="1" t="str">
        <f>HYPERLINK(RUB_Found[[#This Row],[Homepage]])</f>
        <v/>
      </c>
      <c r="G905" t="s">
        <v>1769</v>
      </c>
      <c r="H905" s="1" t="str">
        <f>HYPERLINK(RUB_Found[[#This Row],[Gefunden in]])</f>
        <v>https://www.isse.ruhr-uni-bochum.de/pass/team/</v>
      </c>
      <c r="I905" s="3">
        <f>IF(COUNTIF(RUB_Truth[Name],RUB_Found[[#This Row],[Name]])=0,0,1)</f>
        <v>0</v>
      </c>
      <c r="J905" s="3">
        <v>0</v>
      </c>
    </row>
    <row r="906" spans="1:10" x14ac:dyDescent="0.25">
      <c r="A906" t="s">
        <v>0</v>
      </c>
      <c r="B906" t="s">
        <v>1771</v>
      </c>
      <c r="C906" t="s">
        <v>2</v>
      </c>
      <c r="D906" t="s">
        <v>11</v>
      </c>
      <c r="E906" t="s">
        <v>2</v>
      </c>
      <c r="F906" s="1" t="str">
        <f>HYPERLINK(RUB_Found[[#This Row],[Homepage]])</f>
        <v/>
      </c>
      <c r="G906" t="s">
        <v>1772</v>
      </c>
      <c r="H906" s="1" t="str">
        <f>HYPERLINK(RUB_Found[[#This Row],[Gefunden in]])</f>
        <v>https://www.zfa.ruhr-uni-bochum.de/org/team/lehrbeauftragte.html.en</v>
      </c>
      <c r="I906" s="3">
        <f>IF(COUNTIF(RUB_Truth[Name],RUB_Found[[#This Row],[Name]])=0,0,1)</f>
        <v>1</v>
      </c>
      <c r="J906" s="3">
        <v>1</v>
      </c>
    </row>
    <row r="907" spans="1:10" x14ac:dyDescent="0.25">
      <c r="A907" t="s">
        <v>0</v>
      </c>
      <c r="B907" t="s">
        <v>1773</v>
      </c>
      <c r="C907" t="s">
        <v>1774</v>
      </c>
      <c r="D907" t="s">
        <v>3</v>
      </c>
      <c r="E907" t="s">
        <v>1775</v>
      </c>
      <c r="F907" s="1" t="str">
        <f>HYPERLINK(RUB_Found[[#This Row],[Homepage]])</f>
        <v>https://www2.wiwi.rub.de/personen/dr-astrid-bregenhorn-kuhs/</v>
      </c>
      <c r="G907" t="s">
        <v>87</v>
      </c>
      <c r="H907" s="1" t="str">
        <f>HYPERLINK(RUB_Found[[#This Row],[Gefunden in]])</f>
        <v>https://www2.wiwi.rub.de/en/chair-projects/team-2/</v>
      </c>
      <c r="I907" s="3">
        <f>IF(COUNTIF(RUB_Truth[Name],RUB_Found[[#This Row],[Name]])=0,0,1)</f>
        <v>1</v>
      </c>
      <c r="J907" s="3">
        <v>1</v>
      </c>
    </row>
    <row r="908" spans="1:10" x14ac:dyDescent="0.25">
      <c r="A908" t="s">
        <v>2</v>
      </c>
      <c r="B908" t="s">
        <v>1776</v>
      </c>
      <c r="C908" t="s">
        <v>1777</v>
      </c>
      <c r="D908" t="s">
        <v>3</v>
      </c>
      <c r="E908" t="s">
        <v>2</v>
      </c>
      <c r="F908" s="1" t="str">
        <f>HYPERLINK(RUB_Found[[#This Row],[Homepage]])</f>
        <v/>
      </c>
      <c r="G908" t="s">
        <v>319</v>
      </c>
      <c r="H908" s="1" t="str">
        <f>HYPERLINK(RUB_Found[[#This Row],[Gefunden in]])</f>
        <v>https://www.ruhr-uni-bochum.de/biochem/system/staff.html.de</v>
      </c>
      <c r="I908" s="3">
        <f>IF(COUNTIF(RUB_Truth[Name],RUB_Found[[#This Row],[Name]])=0,0,1)</f>
        <v>0</v>
      </c>
      <c r="J908" s="3">
        <v>1</v>
      </c>
    </row>
    <row r="909" spans="1:10" x14ac:dyDescent="0.25">
      <c r="A909" t="s">
        <v>80</v>
      </c>
      <c r="B909" t="s">
        <v>1778</v>
      </c>
      <c r="C909" t="s">
        <v>2</v>
      </c>
      <c r="D909" t="s">
        <v>11</v>
      </c>
      <c r="E909" t="s">
        <v>1779</v>
      </c>
      <c r="F909" s="1" t="str">
        <f>HYPERLINK(RUB_Found[[#This Row],[Homepage]])</f>
        <v>http://ifm.rub.de/institut/personen/deuber-mankowsky/</v>
      </c>
      <c r="G909" t="s">
        <v>617</v>
      </c>
      <c r="H909" s="1" t="str">
        <f>HYPERLINK(RUB_Found[[#This Row],[Gefunden in]])</f>
        <v>http://ifm.rub.de/institut/personen/</v>
      </c>
      <c r="I909" s="3">
        <f>IF(COUNTIF(RUB_Truth[Name],RUB_Found[[#This Row],[Name]])=0,0,1)</f>
        <v>1</v>
      </c>
      <c r="J909" s="3">
        <v>1</v>
      </c>
    </row>
    <row r="910" spans="1:10" x14ac:dyDescent="0.25">
      <c r="A910" t="s">
        <v>2</v>
      </c>
      <c r="B910" t="s">
        <v>1780</v>
      </c>
      <c r="C910" t="s">
        <v>2</v>
      </c>
      <c r="D910" t="s">
        <v>11</v>
      </c>
      <c r="E910" t="s">
        <v>2</v>
      </c>
      <c r="F910" s="1" t="str">
        <f>HYPERLINK(RUB_Found[[#This Row],[Homepage]])</f>
        <v/>
      </c>
      <c r="G910" t="s">
        <v>1781</v>
      </c>
      <c r="H910" s="1" t="str">
        <f>HYPERLINK(RUB_Found[[#This Row],[Gefunden in]])</f>
        <v>https://www.ruhr-uni-bochum.de/neuere-englische-literatur/team.html.en</v>
      </c>
      <c r="I910" s="3">
        <f>IF(COUNTIF(RUB_Truth[Name],RUB_Found[[#This Row],[Name]])=0,0,1)</f>
        <v>0</v>
      </c>
      <c r="J910" s="3">
        <v>1</v>
      </c>
    </row>
    <row r="911" spans="1:10" x14ac:dyDescent="0.25">
      <c r="A911" t="s">
        <v>0</v>
      </c>
      <c r="B911" t="s">
        <v>1782</v>
      </c>
      <c r="C911" t="s">
        <v>2</v>
      </c>
      <c r="D911" t="s">
        <v>3</v>
      </c>
      <c r="E911" t="s">
        <v>2</v>
      </c>
      <c r="F911" s="1" t="str">
        <f>HYPERLINK(RUB_Found[[#This Row],[Homepage]])</f>
        <v/>
      </c>
      <c r="G911" t="s">
        <v>22</v>
      </c>
      <c r="H911" s="1" t="str">
        <f>HYPERLINK(RUB_Found[[#This Row],[Gefunden in]])</f>
        <v>https://www.ruhr-uni-bochum.de/physiolchem/system/alumni.html.en</v>
      </c>
      <c r="I911" s="3">
        <f>IF(COUNTIF(RUB_Truth[Name],RUB_Found[[#This Row],[Name]])=0,0,1)</f>
        <v>0</v>
      </c>
      <c r="J911" s="3">
        <v>1</v>
      </c>
    </row>
    <row r="912" spans="1:10" x14ac:dyDescent="0.25">
      <c r="A912" t="s">
        <v>2</v>
      </c>
      <c r="B912" t="s">
        <v>1783</v>
      </c>
      <c r="C912" t="s">
        <v>1784</v>
      </c>
      <c r="D912" t="s">
        <v>11</v>
      </c>
      <c r="E912" t="s">
        <v>2</v>
      </c>
      <c r="F912" s="1" t="str">
        <f>HYPERLINK(RUB_Found[[#This Row],[Homepage]])</f>
        <v/>
      </c>
      <c r="G912" t="s">
        <v>1785</v>
      </c>
      <c r="H912" s="1" t="str">
        <f>HYPERLINK(RUB_Found[[#This Row],[Gefunden in]])</f>
        <v>https://studium.ruhr-uni-bochum.de/de/career-service-kontakt-team-und-anfahrt</v>
      </c>
      <c r="I912" s="3">
        <f>IF(COUNTIF(RUB_Truth[Name],RUB_Found[[#This Row],[Name]])=0,0,1)</f>
        <v>0</v>
      </c>
      <c r="J912" s="3">
        <v>1</v>
      </c>
    </row>
    <row r="913" spans="1:10" x14ac:dyDescent="0.25">
      <c r="A913" t="s">
        <v>2</v>
      </c>
      <c r="B913" t="s">
        <v>1786</v>
      </c>
      <c r="C913" t="s">
        <v>2</v>
      </c>
      <c r="D913" t="s">
        <v>11</v>
      </c>
      <c r="E913" t="s">
        <v>2</v>
      </c>
      <c r="F913" s="1" t="str">
        <f>HYPERLINK(RUB_Found[[#This Row],[Homepage]])</f>
        <v/>
      </c>
      <c r="G913" t="s">
        <v>1058</v>
      </c>
      <c r="H913" s="1" t="str">
        <f>HYPERLINK(RUB_Found[[#This Row],[Gefunden in]])</f>
        <v>http://dev.uk.rub.de/aktuell/kkh/meldung00735.html.de</v>
      </c>
      <c r="I913" s="3">
        <f>IF(COUNTIF(RUB_Truth[Name],RUB_Found[[#This Row],[Name]])=0,0,1)</f>
        <v>0</v>
      </c>
      <c r="J913" s="3">
        <v>1</v>
      </c>
    </row>
    <row r="914" spans="1:10" x14ac:dyDescent="0.25">
      <c r="A914" t="s">
        <v>2</v>
      </c>
      <c r="B914" t="s">
        <v>1787</v>
      </c>
      <c r="C914" t="s">
        <v>1788</v>
      </c>
      <c r="D914" t="s">
        <v>3</v>
      </c>
      <c r="E914" t="s">
        <v>1789</v>
      </c>
      <c r="F914" s="1" t="str">
        <f>HYPERLINK(RUB_Found[[#This Row],[Homepage]])</f>
        <v>https://eap.geographie.rub.de/mitarbeiter/astrid_messer_00240.html.de</v>
      </c>
      <c r="G914" t="s">
        <v>5</v>
      </c>
      <c r="H914" s="1" t="str">
        <f>HYPERLINK(RUB_Found[[#This Row],[Gefunden in]])</f>
        <v>https://eap.geographie.rub.de/mitarbeiter/index.html.de</v>
      </c>
      <c r="I914" s="3">
        <f>IF(COUNTIF(RUB_Truth[Name],RUB_Found[[#This Row],[Name]])=0,0,1)</f>
        <v>0</v>
      </c>
      <c r="J914" s="3">
        <v>1</v>
      </c>
    </row>
    <row r="915" spans="1:10" x14ac:dyDescent="0.25">
      <c r="A915" t="s">
        <v>2</v>
      </c>
      <c r="B915" t="s">
        <v>1790</v>
      </c>
      <c r="C915" t="s">
        <v>2</v>
      </c>
      <c r="D915" t="s">
        <v>11</v>
      </c>
      <c r="E915" t="s">
        <v>2</v>
      </c>
      <c r="F915" s="1" t="str">
        <f>HYPERLINK(RUB_Found[[#This Row],[Homepage]])</f>
        <v/>
      </c>
      <c r="G915" t="s">
        <v>470</v>
      </c>
      <c r="H915" s="1" t="str">
        <f>HYPERLINK(RUB_Found[[#This Row],[Gefunden in]])</f>
        <v>https://linguistics.rub.de/rem/people/migrako.html</v>
      </c>
      <c r="I915" s="3">
        <f>IF(COUNTIF(RUB_Truth[Name],RUB_Found[[#This Row],[Name]])=0,0,1)</f>
        <v>0</v>
      </c>
      <c r="J915" s="3">
        <v>1</v>
      </c>
    </row>
    <row r="916" spans="1:10" x14ac:dyDescent="0.25">
      <c r="A916" t="s">
        <v>0</v>
      </c>
      <c r="B916" t="s">
        <v>1791</v>
      </c>
      <c r="C916" t="s">
        <v>2</v>
      </c>
      <c r="D916" t="s">
        <v>11</v>
      </c>
      <c r="E916" t="s">
        <v>2</v>
      </c>
      <c r="F916" s="1" t="str">
        <f>HYPERLINK(RUB_Found[[#This Row],[Homepage]])</f>
        <v/>
      </c>
      <c r="G916" t="s">
        <v>263</v>
      </c>
      <c r="H916" s="1" t="str">
        <f>HYPERLINK(RUB_Found[[#This Row],[Gefunden in]])</f>
        <v>https://www.zfa.ruhr-uni-bochum.de/org/team/wMa.html.de</v>
      </c>
      <c r="I916" s="3">
        <f>IF(COUNTIF(RUB_Truth[Name],RUB_Found[[#This Row],[Name]])=0,0,1)</f>
        <v>1</v>
      </c>
      <c r="J916" s="3">
        <v>1</v>
      </c>
    </row>
    <row r="917" spans="1:10" x14ac:dyDescent="0.25">
      <c r="A917" t="s">
        <v>2</v>
      </c>
      <c r="B917" t="s">
        <v>1792</v>
      </c>
      <c r="C917" t="s">
        <v>2</v>
      </c>
      <c r="D917" t="s">
        <v>11</v>
      </c>
      <c r="E917" t="s">
        <v>2</v>
      </c>
      <c r="F917" s="1" t="str">
        <f>HYPERLINK(RUB_Found[[#This Row],[Homepage]])</f>
        <v/>
      </c>
      <c r="G917" t="s">
        <v>42</v>
      </c>
      <c r="H917" s="1" t="str">
        <f>HYPERLINK(RUB_Found[[#This Row],[Gefunden in]])</f>
        <v>http://pse-tools.rub.de/sites/pse/team.php</v>
      </c>
      <c r="I917" s="3">
        <f>IF(COUNTIF(RUB_Truth[Name],RUB_Found[[#This Row],[Name]])=0,0,1)</f>
        <v>0</v>
      </c>
      <c r="J917" s="3">
        <v>1</v>
      </c>
    </row>
    <row r="918" spans="1:10" x14ac:dyDescent="0.25">
      <c r="A918" t="s">
        <v>0</v>
      </c>
      <c r="B918" t="s">
        <v>1793</v>
      </c>
      <c r="C918" t="s">
        <v>1794</v>
      </c>
      <c r="D918" t="s">
        <v>3</v>
      </c>
      <c r="E918" t="s">
        <v>1795</v>
      </c>
      <c r="F918" s="1" t="str">
        <f>HYPERLINK(RUB_Found[[#This Row],[Homepage]])</f>
        <v>https://eap.geographie.rub.de/mitarbeiter/astrid_seckelmann_00059.html.de</v>
      </c>
      <c r="G918" t="s">
        <v>5</v>
      </c>
      <c r="H918" s="1" t="str">
        <f>HYPERLINK(RUB_Found[[#This Row],[Gefunden in]])</f>
        <v>https://eap.geographie.rub.de/mitarbeiter/index.html.de</v>
      </c>
      <c r="I918" s="3">
        <f>IF(COUNTIF(RUB_Truth[Name],RUB_Found[[#This Row],[Name]])=0,0,1)</f>
        <v>1</v>
      </c>
      <c r="J918" s="3">
        <v>1</v>
      </c>
    </row>
    <row r="919" spans="1:10" x14ac:dyDescent="0.25">
      <c r="A919" t="s">
        <v>0</v>
      </c>
      <c r="B919" t="s">
        <v>1796</v>
      </c>
      <c r="C919" t="s">
        <v>1797</v>
      </c>
      <c r="D919" t="s">
        <v>11</v>
      </c>
      <c r="E919" t="s">
        <v>2</v>
      </c>
      <c r="F919" s="1" t="str">
        <f>HYPERLINK(RUB_Found[[#This Row],[Homepage]])</f>
        <v/>
      </c>
      <c r="G919" t="s">
        <v>574</v>
      </c>
      <c r="H919" s="1" t="str">
        <f>HYPERLINK(RUB_Found[[#This Row],[Gefunden in]])</f>
        <v>https://www.zfw.rub.de/ueberuns/team</v>
      </c>
      <c r="I919" s="3">
        <f>IF(COUNTIF(RUB_Truth[Name],RUB_Found[[#This Row],[Name]])=0,0,1)</f>
        <v>0</v>
      </c>
      <c r="J919" s="3">
        <v>1</v>
      </c>
    </row>
    <row r="920" spans="1:10" x14ac:dyDescent="0.25">
      <c r="A920" t="s">
        <v>0</v>
      </c>
      <c r="B920" t="s">
        <v>1798</v>
      </c>
      <c r="C920" t="s">
        <v>2</v>
      </c>
      <c r="D920" t="s">
        <v>11</v>
      </c>
      <c r="E920" t="s">
        <v>2</v>
      </c>
      <c r="F920" s="1" t="str">
        <f>HYPERLINK(RUB_Found[[#This Row],[Homepage]])</f>
        <v/>
      </c>
      <c r="G920" t="s">
        <v>711</v>
      </c>
      <c r="H920" s="1" t="str">
        <f>HYPERLINK(RUB_Found[[#This Row],[Gefunden in]])</f>
        <v>http://pse-tools.rub.de/sites/forschung/coes/mitglieder.php</v>
      </c>
      <c r="I920" s="3">
        <f>IF(COUNTIF(RUB_Truth[Name],RUB_Found[[#This Row],[Name]])=0,0,1)</f>
        <v>1</v>
      </c>
      <c r="J920" s="3">
        <v>1</v>
      </c>
    </row>
    <row r="921" spans="1:10" x14ac:dyDescent="0.25">
      <c r="A921" t="s">
        <v>191</v>
      </c>
      <c r="B921" t="s">
        <v>1799</v>
      </c>
      <c r="C921" t="s">
        <v>1800</v>
      </c>
      <c r="D921" t="s">
        <v>11</v>
      </c>
      <c r="E921" t="s">
        <v>8251</v>
      </c>
      <c r="F921" s="1" t="str">
        <f>HYPERLINK(RUB_Found[[#This Row],[Homepage]])</f>
        <v>https://www.ruhr-uni-bochum.de/mas/profil/mitarbeiter/Oveisi.html.de</v>
      </c>
      <c r="G921" t="s">
        <v>166</v>
      </c>
      <c r="H921" s="1" t="str">
        <f>HYPERLINK(RUB_Found[[#This Row],[Gefunden in]])</f>
        <v>https://www.ruhr-uni-bochum.de/mas/profil/mitarbeiter/index.html.de</v>
      </c>
      <c r="I921" s="3">
        <f>IF(COUNTIF(RUB_Truth[Name],RUB_Found[[#This Row],[Name]])=0,0,1)</f>
        <v>1</v>
      </c>
      <c r="J921" s="3">
        <v>1</v>
      </c>
    </row>
    <row r="922" spans="1:10" x14ac:dyDescent="0.25">
      <c r="A922" t="s">
        <v>519</v>
      </c>
      <c r="B922" t="s">
        <v>1801</v>
      </c>
      <c r="C922" t="s">
        <v>2</v>
      </c>
      <c r="D922" t="s">
        <v>11</v>
      </c>
      <c r="E922" t="s">
        <v>2</v>
      </c>
      <c r="F922" s="1" t="str">
        <f>HYPERLINK(RUB_Found[[#This Row],[Homepage]])</f>
        <v/>
      </c>
      <c r="G922" t="s">
        <v>189</v>
      </c>
      <c r="H922" s="1" t="str">
        <f>HYPERLINK(RUB_Found[[#This Row],[Gefunden in]])</f>
        <v>https://etit.ruhr-uni-bochum.de/en/faculty/chairs-and-working-groups/integrated-systems/team/</v>
      </c>
      <c r="I922" s="3">
        <f>IF(COUNTIF(RUB_Truth[Name],RUB_Found[[#This Row],[Name]])=0,0,1)</f>
        <v>0</v>
      </c>
      <c r="J922" s="3">
        <v>1</v>
      </c>
    </row>
    <row r="923" spans="1:10" x14ac:dyDescent="0.25">
      <c r="A923" t="s">
        <v>2</v>
      </c>
      <c r="B923" t="s">
        <v>1802</v>
      </c>
      <c r="C923" t="s">
        <v>2</v>
      </c>
      <c r="D923" t="s">
        <v>11</v>
      </c>
      <c r="E923" t="s">
        <v>8252</v>
      </c>
      <c r="F923" s="1" t="str">
        <f>HYPERLINK(RUB_Found[[#This Row],[Homepage]])</f>
        <v>http://www.ruhr-uni-bochum.de/fam/</v>
      </c>
      <c r="G923" t="s">
        <v>58</v>
      </c>
      <c r="H923" s="1" t="str">
        <f>HYPERLINK(RUB_Found[[#This Row],[Gefunden in]])</f>
        <v>https://www.ruhr-uni-bochum.de/mrg/memory/people/index.html.de</v>
      </c>
      <c r="I923" s="3">
        <f>IF(COUNTIF(RUB_Truth[Name],RUB_Found[[#This Row],[Name]])=0,0,1)</f>
        <v>0</v>
      </c>
      <c r="J923" s="3">
        <v>1</v>
      </c>
    </row>
    <row r="924" spans="1:10" x14ac:dyDescent="0.25">
      <c r="A924" t="s">
        <v>2</v>
      </c>
      <c r="B924" t="s">
        <v>1803</v>
      </c>
      <c r="C924" t="s">
        <v>2</v>
      </c>
      <c r="D924" t="s">
        <v>3</v>
      </c>
      <c r="E924" t="s">
        <v>2</v>
      </c>
      <c r="F924" s="1" t="str">
        <f>HYPERLINK(RUB_Found[[#This Row],[Homepage]])</f>
        <v/>
      </c>
      <c r="G924" t="s">
        <v>24</v>
      </c>
      <c r="H924" s="1" t="str">
        <f>HYPERLINK(RUB_Found[[#This Row],[Gefunden in]])</f>
        <v>https://www.apf.ruhr-uni-bochum.de/en/teaching/completed-theses/</v>
      </c>
      <c r="I924" s="3">
        <f>IF(COUNTIF(RUB_Truth[Name],RUB_Found[[#This Row],[Name]])=0,0,1)</f>
        <v>0</v>
      </c>
      <c r="J924" s="3">
        <v>1</v>
      </c>
    </row>
    <row r="925" spans="1:10" x14ac:dyDescent="0.25">
      <c r="A925" t="s">
        <v>2</v>
      </c>
      <c r="B925" t="s">
        <v>1804</v>
      </c>
      <c r="C925" t="s">
        <v>2</v>
      </c>
      <c r="D925" t="s">
        <v>11</v>
      </c>
      <c r="E925" t="s">
        <v>2</v>
      </c>
      <c r="F925" s="1" t="str">
        <f>HYPERLINK(RUB_Found[[#This Row],[Homepage]])</f>
        <v/>
      </c>
      <c r="G925" t="s">
        <v>1805</v>
      </c>
      <c r="H925" s="1" t="str">
        <f>HYPERLINK(RUB_Found[[#This Row],[Gefunden in]])</f>
        <v>https://www.apf.ruhr-uni-bochum.de/2020/03/online-teilnahme-an-der-gfhf-konferenz-mit-regional-innovation/</v>
      </c>
      <c r="I925" s="3">
        <f>IF(COUNTIF(RUB_Truth[Name],RUB_Found[[#This Row],[Name]])=0,0,1)</f>
        <v>0</v>
      </c>
      <c r="J925" s="3">
        <v>0</v>
      </c>
    </row>
    <row r="926" spans="1:10" x14ac:dyDescent="0.25">
      <c r="A926" t="s">
        <v>2</v>
      </c>
      <c r="B926" t="s">
        <v>1806</v>
      </c>
      <c r="C926" t="s">
        <v>2</v>
      </c>
      <c r="D926" t="s">
        <v>11</v>
      </c>
      <c r="E926" t="s">
        <v>2</v>
      </c>
      <c r="F926" s="1" t="str">
        <f>HYPERLINK(RUB_Found[[#This Row],[Homepage]])</f>
        <v/>
      </c>
      <c r="G926" t="s">
        <v>1807</v>
      </c>
      <c r="H926" s="1" t="str">
        <f>HYPERLINK(RUB_Found[[#This Row],[Gefunden in]])</f>
        <v>https://www.apf.ruhr-uni-bochum.de/2021/06/kick-off-meeting-des-kompetenzzentrums-humaine-am-02-06-21/</v>
      </c>
      <c r="I926" s="3">
        <f>IF(COUNTIF(RUB_Truth[Name],RUB_Found[[#This Row],[Name]])=0,0,1)</f>
        <v>0</v>
      </c>
      <c r="J926" s="3">
        <v>0</v>
      </c>
    </row>
    <row r="927" spans="1:10" x14ac:dyDescent="0.25">
      <c r="A927" t="s">
        <v>2</v>
      </c>
      <c r="B927" t="s">
        <v>1808</v>
      </c>
      <c r="C927" t="s">
        <v>2</v>
      </c>
      <c r="D927" t="s">
        <v>11</v>
      </c>
      <c r="E927" t="s">
        <v>2</v>
      </c>
      <c r="F927" s="1" t="str">
        <f>HYPERLINK(RUB_Found[[#This Row],[Homepage]])</f>
        <v/>
      </c>
      <c r="G927" t="s">
        <v>1805</v>
      </c>
      <c r="H927" s="1" t="str">
        <f>HYPERLINK(RUB_Found[[#This Row],[Gefunden in]])</f>
        <v>https://www.apf.ruhr-uni-bochum.de/2020/03/online-teilnahme-an-der-gfhf-konferenz-mit-regional-innovation/</v>
      </c>
      <c r="I927" s="3">
        <f>IF(COUNTIF(RUB_Truth[Name],RUB_Found[[#This Row],[Name]])=0,0,1)</f>
        <v>0</v>
      </c>
      <c r="J927" s="3">
        <v>0</v>
      </c>
    </row>
    <row r="928" spans="1:10" x14ac:dyDescent="0.25">
      <c r="A928" t="s">
        <v>2</v>
      </c>
      <c r="B928" t="s">
        <v>1809</v>
      </c>
      <c r="C928" t="s">
        <v>2</v>
      </c>
      <c r="D928" t="s">
        <v>11</v>
      </c>
      <c r="E928" t="s">
        <v>2</v>
      </c>
      <c r="F928" s="1" t="str">
        <f>HYPERLINK(RUB_Found[[#This Row],[Homepage]])</f>
        <v/>
      </c>
      <c r="G928" t="s">
        <v>246</v>
      </c>
      <c r="H928" s="1" t="str">
        <f>HYPERLINK(RUB_Found[[#This Row],[Gefunden in]])</f>
        <v>https://www.apf.ruhr-uni-bochum.de/forschung/projekte/baua1003-0804/</v>
      </c>
      <c r="I928" s="3">
        <f>IF(COUNTIF(RUB_Truth[Name],RUB_Found[[#This Row],[Name]])=0,0,1)</f>
        <v>0</v>
      </c>
      <c r="J928" s="3">
        <v>0</v>
      </c>
    </row>
    <row r="929" spans="1:11" x14ac:dyDescent="0.25">
      <c r="A929" t="s">
        <v>2</v>
      </c>
      <c r="B929" t="s">
        <v>1810</v>
      </c>
      <c r="C929" t="s">
        <v>2</v>
      </c>
      <c r="D929" t="s">
        <v>11</v>
      </c>
      <c r="E929" t="s">
        <v>2</v>
      </c>
      <c r="F929" s="1" t="str">
        <f>HYPERLINK(RUB_Found[[#This Row],[Homepage]])</f>
        <v/>
      </c>
      <c r="G929" t="s">
        <v>1811</v>
      </c>
      <c r="H929" s="1" t="str">
        <f>HYPERLINK(RUB_Found[[#This Row],[Gefunden in]])</f>
        <v>https://www.apf.ruhr-uni-bochum.de/2019/01/sensibilisierung-fuer-gruendung-auf-der-veranstaltung-der-beste-job-dein-eigener-chef/</v>
      </c>
      <c r="I929" s="3">
        <f>IF(COUNTIF(RUB_Truth[Name],RUB_Found[[#This Row],[Name]])=0,0,1)</f>
        <v>0</v>
      </c>
      <c r="J929" s="3">
        <v>0</v>
      </c>
    </row>
    <row r="930" spans="1:11" x14ac:dyDescent="0.25">
      <c r="A930" t="s">
        <v>2</v>
      </c>
      <c r="B930" t="s">
        <v>1812</v>
      </c>
      <c r="C930" t="s">
        <v>2</v>
      </c>
      <c r="D930" t="s">
        <v>11</v>
      </c>
      <c r="E930" t="s">
        <v>2</v>
      </c>
      <c r="F930" s="1" t="str">
        <f>HYPERLINK(RUB_Found[[#This Row],[Homepage]])</f>
        <v/>
      </c>
      <c r="G930" t="s">
        <v>1667</v>
      </c>
      <c r="H930" s="1" t="str">
        <f>HYPERLINK(RUB_Found[[#This Row],[Gefunden in]])</f>
        <v>https://www.apf.ruhr-uni-bochum.de/forschung/projekte/dbs0101-0302/</v>
      </c>
      <c r="I930" s="3">
        <f>IF(COUNTIF(RUB_Truth[Name],RUB_Found[[#This Row],[Name]])=0,0,1)</f>
        <v>0</v>
      </c>
      <c r="J930" s="3">
        <v>0</v>
      </c>
    </row>
    <row r="931" spans="1:11" x14ac:dyDescent="0.25">
      <c r="A931" t="s">
        <v>2</v>
      </c>
      <c r="B931" t="s">
        <v>1813</v>
      </c>
      <c r="C931" t="s">
        <v>2</v>
      </c>
      <c r="D931" t="s">
        <v>11</v>
      </c>
      <c r="E931" t="s">
        <v>2</v>
      </c>
      <c r="F931" s="1" t="str">
        <f>HYPERLINK(RUB_Found[[#This Row],[Homepage]])</f>
        <v/>
      </c>
      <c r="G931" t="s">
        <v>1814</v>
      </c>
      <c r="H931" s="1" t="str">
        <f>HYPERLINK(RUB_Found[[#This Row],[Gefunden in]])</f>
        <v>https://www.apf.ruhr-uni-bochum.de/2019/07/symposium-zu-employer-and-regional-readiness-for-refugees-labour-market-integration/</v>
      </c>
      <c r="I931" s="3">
        <f>IF(COUNTIF(RUB_Truth[Name],RUB_Found[[#This Row],[Name]])=0,0,1)</f>
        <v>0</v>
      </c>
      <c r="J931" s="3">
        <v>0</v>
      </c>
    </row>
    <row r="932" spans="1:11" x14ac:dyDescent="0.25">
      <c r="A932" t="s">
        <v>2</v>
      </c>
      <c r="B932" t="s">
        <v>1815</v>
      </c>
      <c r="C932" t="s">
        <v>2</v>
      </c>
      <c r="D932" t="s">
        <v>11</v>
      </c>
      <c r="E932" t="s">
        <v>2</v>
      </c>
      <c r="F932" s="1" t="str">
        <f>HYPERLINK(RUB_Found[[#This Row],[Homepage]])</f>
        <v/>
      </c>
      <c r="G932" t="s">
        <v>24</v>
      </c>
      <c r="H932" s="1" t="str">
        <f>HYPERLINK(RUB_Found[[#This Row],[Gefunden in]])</f>
        <v>https://www.apf.ruhr-uni-bochum.de/en/teaching/completed-theses/</v>
      </c>
      <c r="I932" s="3">
        <f>IF(COUNTIF(RUB_Truth[Name],RUB_Found[[#This Row],[Name]])=0,0,1)</f>
        <v>0</v>
      </c>
      <c r="J932" s="3">
        <v>0</v>
      </c>
    </row>
    <row r="933" spans="1:11" x14ac:dyDescent="0.25">
      <c r="A933" t="s">
        <v>2</v>
      </c>
      <c r="B933" t="s">
        <v>1816</v>
      </c>
      <c r="C933" t="s">
        <v>2</v>
      </c>
      <c r="D933" t="s">
        <v>11</v>
      </c>
      <c r="E933" t="s">
        <v>2</v>
      </c>
      <c r="F933" s="1" t="str">
        <f>HYPERLINK(RUB_Found[[#This Row],[Homepage]])</f>
        <v/>
      </c>
      <c r="G933" t="s">
        <v>1817</v>
      </c>
      <c r="H933" s="1" t="str">
        <f>HYPERLINK(RUB_Found[[#This Row],[Gefunden in]])</f>
        <v>https://www.apf.ruhr-uni-bochum.de/2019/06/einladung-zu-der-eroeffnung-des-think-space/</v>
      </c>
      <c r="I933" s="3">
        <f>IF(COUNTIF(RUB_Truth[Name],RUB_Found[[#This Row],[Name]])=0,0,1)</f>
        <v>0</v>
      </c>
      <c r="J933" s="3">
        <v>0</v>
      </c>
    </row>
    <row r="934" spans="1:11" x14ac:dyDescent="0.25">
      <c r="A934" t="s">
        <v>2</v>
      </c>
      <c r="B934" t="s">
        <v>1818</v>
      </c>
      <c r="C934" t="s">
        <v>2</v>
      </c>
      <c r="D934" t="s">
        <v>11</v>
      </c>
      <c r="E934" t="s">
        <v>2</v>
      </c>
      <c r="F934" s="1" t="str">
        <f>HYPERLINK(RUB_Found[[#This Row],[Homepage]])</f>
        <v/>
      </c>
      <c r="G934" t="s">
        <v>56</v>
      </c>
      <c r="H934" s="1" t="str">
        <f>HYPERLINK(RUB_Found[[#This Row],[Gefunden in]])</f>
        <v>https://www.apf.ruhr-uni-bochum.de/2019/07/regional-innovation-wissen-und-kompetenzen-austauschen/</v>
      </c>
      <c r="I934" s="3">
        <f>IF(COUNTIF(RUB_Truth[Name],RUB_Found[[#This Row],[Name]])=0,0,1)</f>
        <v>0</v>
      </c>
      <c r="J934" s="3">
        <v>0</v>
      </c>
    </row>
    <row r="935" spans="1:11" x14ac:dyDescent="0.25">
      <c r="A935" t="s">
        <v>2</v>
      </c>
      <c r="B935" t="s">
        <v>1819</v>
      </c>
      <c r="C935" t="s">
        <v>2</v>
      </c>
      <c r="D935" t="s">
        <v>11</v>
      </c>
      <c r="E935" t="s">
        <v>2</v>
      </c>
      <c r="F935" s="1" t="str">
        <f>HYPERLINK(RUB_Found[[#This Row],[Homepage]])</f>
        <v/>
      </c>
      <c r="G935" t="s">
        <v>1820</v>
      </c>
      <c r="H935" s="1" t="str">
        <f>HYPERLINK(RUB_Found[[#This Row],[Gefunden in]])</f>
        <v>https://www.apf.ruhr-uni-bochum.de/2021/08/auftakt-des-ki-entwicklerinnen-arbeitskreises-am-26-08-im-rahmen-des-projektes-humaine/</v>
      </c>
      <c r="I935" s="3">
        <f>IF(COUNTIF(RUB_Truth[Name],RUB_Found[[#This Row],[Name]])=0,0,1)</f>
        <v>0</v>
      </c>
      <c r="J935" s="3">
        <v>0</v>
      </c>
    </row>
    <row r="936" spans="1:11" x14ac:dyDescent="0.25">
      <c r="A936" t="s">
        <v>2</v>
      </c>
      <c r="B936" t="s">
        <v>1821</v>
      </c>
      <c r="C936" t="s">
        <v>2</v>
      </c>
      <c r="D936" t="s">
        <v>11</v>
      </c>
      <c r="E936" t="s">
        <v>2</v>
      </c>
      <c r="F936" s="1" t="str">
        <f>HYPERLINK(RUB_Found[[#This Row],[Homepage]])</f>
        <v/>
      </c>
      <c r="G936" t="s">
        <v>1822</v>
      </c>
      <c r="H936" s="1" t="str">
        <f>HYPERLINK(RUB_Found[[#This Row],[Gefunden in]])</f>
        <v>https://www.apf.ruhr-uni-bochum.de/forschung/veroeffentlichungen/vortraege/</v>
      </c>
      <c r="I936" s="3">
        <f>IF(COUNTIF(RUB_Truth[Name],RUB_Found[[#This Row],[Name]])=0,0,1)</f>
        <v>0</v>
      </c>
      <c r="J936" s="3">
        <v>0</v>
      </c>
    </row>
    <row r="937" spans="1:11" x14ac:dyDescent="0.25">
      <c r="A937" t="s">
        <v>2</v>
      </c>
      <c r="B937" t="s">
        <v>1823</v>
      </c>
      <c r="C937" t="s">
        <v>2</v>
      </c>
      <c r="D937" t="s">
        <v>11</v>
      </c>
      <c r="E937" t="s">
        <v>2</v>
      </c>
      <c r="F937" s="1" t="str">
        <f>HYPERLINK(RUB_Found[[#This Row],[Homepage]])</f>
        <v/>
      </c>
      <c r="G937" t="s">
        <v>224</v>
      </c>
      <c r="H937" s="1" t="str">
        <f>HYPERLINK(RUB_Found[[#This Row],[Gefunden in]])</f>
        <v>https://www.pe.ruhr-uni-bochum.de/philosophie/hps/staff.html.de</v>
      </c>
      <c r="I937" s="3">
        <f>IF(COUNTIF(RUB_Truth[Name],RUB_Found[[#This Row],[Name]])=0,0,1)</f>
        <v>0</v>
      </c>
      <c r="J937" s="3">
        <v>0</v>
      </c>
    </row>
    <row r="938" spans="1:11" x14ac:dyDescent="0.25">
      <c r="A938" t="s">
        <v>0</v>
      </c>
      <c r="B938" t="s">
        <v>1824</v>
      </c>
      <c r="C938" t="s">
        <v>1825</v>
      </c>
      <c r="D938" t="s">
        <v>11</v>
      </c>
      <c r="E938" t="s">
        <v>2</v>
      </c>
      <c r="F938" s="1" t="str">
        <f>HYPERLINK(RUB_Found[[#This Row],[Homepage]])</f>
        <v/>
      </c>
      <c r="G938" t="s">
        <v>505</v>
      </c>
      <c r="H938" s="1" t="str">
        <f>HYPERLINK(RUB_Found[[#This Row],[Gefunden in]])</f>
        <v>https://dev.sowi.ruhr-uni-bochum.de/lsip/lehrstuhl/team.html.de</v>
      </c>
      <c r="I938" s="3">
        <f>IF(COUNTIF(RUB_Truth[Name],RUB_Found[[#This Row],[Name]])=0,0,1)</f>
        <v>0</v>
      </c>
      <c r="J938" s="3">
        <v>1</v>
      </c>
    </row>
    <row r="939" spans="1:11" x14ac:dyDescent="0.25">
      <c r="A939" t="s">
        <v>1674</v>
      </c>
      <c r="B939" t="s">
        <v>1826</v>
      </c>
      <c r="C939" t="s">
        <v>1827</v>
      </c>
      <c r="D939" t="s">
        <v>11</v>
      </c>
      <c r="E939" t="s">
        <v>1828</v>
      </c>
      <c r="F939" s="1" t="str">
        <f>HYPERLINK(RUB_Found[[#This Row],[Homepage]])</f>
        <v>https://www.mdi.ruhr-uni-bochum.de/mdi/mitarbeiter/mockute.html.de</v>
      </c>
      <c r="G939" t="s">
        <v>270</v>
      </c>
      <c r="H939" s="1" t="str">
        <f>HYPERLINK(RUB_Found[[#This Row],[Gefunden in]])</f>
        <v>https://www.mdi.ruhr-uni-bochum.de/mdi/mitarbeiter/index.html.de</v>
      </c>
      <c r="I939" s="3">
        <f>IF(COUNTIF(RUB_Truth[Name],RUB_Found[[#This Row],[Name]])=0,0,1)</f>
        <v>0</v>
      </c>
      <c r="J939" s="3">
        <v>1</v>
      </c>
    </row>
    <row r="940" spans="1:11" x14ac:dyDescent="0.25">
      <c r="A940" t="s">
        <v>36</v>
      </c>
      <c r="B940" t="s">
        <v>1829</v>
      </c>
      <c r="C940" t="s">
        <v>2</v>
      </c>
      <c r="D940" t="s">
        <v>3</v>
      </c>
      <c r="E940" t="s">
        <v>1830</v>
      </c>
      <c r="F940" s="1" t="str">
        <f>HYPERLINK(RUB_Found[[#This Row],[Homepage]])</f>
        <v>http://www.iur.ruhr-uni-bochum.de/team/wu.html</v>
      </c>
      <c r="G940" t="s">
        <v>1726</v>
      </c>
      <c r="H940" s="1" t="str">
        <f>HYPERLINK(RUB_Found[[#This Row],[Gefunden in]])</f>
        <v>https://www.ifu.ruhr-uni-bochum.de/mitarbeiter/wimi/index.html.de</v>
      </c>
      <c r="I940" s="3">
        <f>IF(COUNTIF(RUB_Truth[Name],RUB_Found[[#This Row],[Name]])=0,0,1)</f>
        <v>0</v>
      </c>
      <c r="J940" s="3">
        <v>1</v>
      </c>
    </row>
    <row r="941" spans="1:11" x14ac:dyDescent="0.25">
      <c r="A941" t="s">
        <v>2</v>
      </c>
      <c r="B941" t="s">
        <v>1831</v>
      </c>
      <c r="C941" t="s">
        <v>1832</v>
      </c>
      <c r="D941" t="s">
        <v>11</v>
      </c>
      <c r="E941" t="s">
        <v>2</v>
      </c>
      <c r="F941" s="1" t="str">
        <f>HYPERLINK(RUB_Found[[#This Row],[Homepage]])</f>
        <v/>
      </c>
      <c r="G941" t="s">
        <v>597</v>
      </c>
      <c r="H941" s="1" t="str">
        <f>HYPERLINK(RUB_Found[[#This Row],[Gefunden in]])</f>
        <v>https://www.pml.psy.ruhr-uni-bochum.de/personen/index.html.de</v>
      </c>
      <c r="I941" s="3">
        <f>IF(COUNTIF(RUB_Truth[Name],RUB_Found[[#This Row],[Name]])=0,0,1)</f>
        <v>0</v>
      </c>
      <c r="J941" s="3">
        <v>1</v>
      </c>
    </row>
    <row r="942" spans="1:11" x14ac:dyDescent="0.25">
      <c r="F942" s="1"/>
      <c r="H942" s="1"/>
      <c r="J942" s="3"/>
      <c r="K942" t="s">
        <v>8510</v>
      </c>
    </row>
    <row r="943" spans="1:11" x14ac:dyDescent="0.25">
      <c r="A943" t="s">
        <v>2</v>
      </c>
      <c r="B943" t="s">
        <v>1833</v>
      </c>
      <c r="C943" t="s">
        <v>2</v>
      </c>
      <c r="D943" t="s">
        <v>11</v>
      </c>
      <c r="E943" t="s">
        <v>2</v>
      </c>
      <c r="F943" s="1" t="str">
        <f>HYPERLINK(RUB_Found[[#This Row],[Homepage]])</f>
        <v/>
      </c>
      <c r="G943" t="s">
        <v>222</v>
      </c>
      <c r="H943" s="1" t="str">
        <f>HYPERLINK(RUB_Found[[#This Row],[Gefunden in]])</f>
        <v>https://www.apf.ruhr-uni-bochum.de/forschung/projekte/abwf0101-1202/</v>
      </c>
      <c r="I943" s="3">
        <f>IF(COUNTIF(RUB_Truth[Name],RUB_Found[[#This Row],[Name]])=0,0,1)</f>
        <v>0</v>
      </c>
      <c r="J943" s="3">
        <v>0</v>
      </c>
    </row>
    <row r="944" spans="1:11" x14ac:dyDescent="0.25">
      <c r="A944" t="s">
        <v>2</v>
      </c>
      <c r="B944" t="s">
        <v>1834</v>
      </c>
      <c r="C944" t="s">
        <v>2</v>
      </c>
      <c r="D944" t="s">
        <v>11</v>
      </c>
      <c r="E944" t="s">
        <v>2</v>
      </c>
      <c r="F944" s="1" t="str">
        <f>HYPERLINK(RUB_Found[[#This Row],[Homepage]])</f>
        <v/>
      </c>
      <c r="G944" t="s">
        <v>1475</v>
      </c>
      <c r="H944" s="1" t="str">
        <f>HYPERLINK(RUB_Found[[#This Row],[Gefunden in]])</f>
        <v>https://www.apf.ruhr-uni-bochum.de/2021/02/mensch-und-kuenstliche-intelligenz-in-der-arbeitswelt-von-morgen/</v>
      </c>
      <c r="I944" s="3">
        <f>IF(COUNTIF(RUB_Truth[Name],RUB_Found[[#This Row],[Name]])=0,0,1)</f>
        <v>0</v>
      </c>
      <c r="J944" s="3">
        <v>0</v>
      </c>
    </row>
    <row r="945" spans="1:10" x14ac:dyDescent="0.25">
      <c r="A945" t="s">
        <v>2</v>
      </c>
      <c r="B945" t="s">
        <v>1835</v>
      </c>
      <c r="C945" t="s">
        <v>2</v>
      </c>
      <c r="D945" t="s">
        <v>11</v>
      </c>
      <c r="E945" t="s">
        <v>2</v>
      </c>
      <c r="F945" s="1" t="str">
        <f>HYPERLINK(RUB_Found[[#This Row],[Homepage]])</f>
        <v/>
      </c>
      <c r="G945" t="s">
        <v>1836</v>
      </c>
      <c r="H945" s="1" t="str">
        <f>HYPERLINK(RUB_Found[[#This Row],[Gefunden in]])</f>
        <v>https://www.apf.ruhr-uni-bochum.de/forschung/projekte/smwk0701-0902/</v>
      </c>
      <c r="I945" s="3">
        <f>IF(COUNTIF(RUB_Truth[Name],RUB_Found[[#This Row],[Name]])=0,0,1)</f>
        <v>0</v>
      </c>
      <c r="J945" s="3">
        <v>0</v>
      </c>
    </row>
    <row r="946" spans="1:10" x14ac:dyDescent="0.25">
      <c r="A946" t="s">
        <v>2</v>
      </c>
      <c r="B946" t="s">
        <v>1837</v>
      </c>
      <c r="C946" t="s">
        <v>2</v>
      </c>
      <c r="D946" t="s">
        <v>11</v>
      </c>
      <c r="E946" t="s">
        <v>2</v>
      </c>
      <c r="F946" s="1" t="str">
        <f>HYPERLINK(RUB_Found[[#This Row],[Homepage]])</f>
        <v/>
      </c>
      <c r="G946" t="s">
        <v>1838</v>
      </c>
      <c r="H946" s="1" t="str">
        <f>HYPERLINK(RUB_Found[[#This Row],[Gefunden in]])</f>
        <v>https://www.apf.ruhr-uni-bochum.de/2019/01/studieren-im-escape-room/</v>
      </c>
      <c r="I946" s="3">
        <f>IF(COUNTIF(RUB_Truth[Name],RUB_Found[[#This Row],[Name]])=0,0,1)</f>
        <v>0</v>
      </c>
      <c r="J946" s="3">
        <v>0</v>
      </c>
    </row>
    <row r="947" spans="1:10" x14ac:dyDescent="0.25">
      <c r="A947" t="s">
        <v>2</v>
      </c>
      <c r="B947" t="s">
        <v>1839</v>
      </c>
      <c r="C947" t="s">
        <v>2</v>
      </c>
      <c r="D947" t="s">
        <v>11</v>
      </c>
      <c r="E947" t="s">
        <v>2</v>
      </c>
      <c r="F947" s="1" t="str">
        <f>HYPERLINK(RUB_Found[[#This Row],[Homepage]])</f>
        <v/>
      </c>
      <c r="G947" t="s">
        <v>244</v>
      </c>
      <c r="H947" s="1" t="str">
        <f>HYPERLINK(RUB_Found[[#This Row],[Gefunden in]])</f>
        <v>https://www.apf.ruhr-uni-bochum.de/forschung/projekte/kompetenzzentrum-humaine/</v>
      </c>
      <c r="I947" s="3">
        <f>IF(COUNTIF(RUB_Truth[Name],RUB_Found[[#This Row],[Name]])=0,0,1)</f>
        <v>0</v>
      </c>
      <c r="J947" s="3">
        <v>0</v>
      </c>
    </row>
    <row r="948" spans="1:10" x14ac:dyDescent="0.25">
      <c r="A948" t="s">
        <v>2</v>
      </c>
      <c r="B948" t="s">
        <v>1840</v>
      </c>
      <c r="C948" t="s">
        <v>2</v>
      </c>
      <c r="D948" t="s">
        <v>11</v>
      </c>
      <c r="E948" t="s">
        <v>2</v>
      </c>
      <c r="F948" s="1" t="str">
        <f>HYPERLINK(RUB_Found[[#This Row],[Homepage]])</f>
        <v/>
      </c>
      <c r="G948" t="s">
        <v>222</v>
      </c>
      <c r="H948" s="1" t="str">
        <f>HYPERLINK(RUB_Found[[#This Row],[Gefunden in]])</f>
        <v>https://www.apf.ruhr-uni-bochum.de/forschung/projekte/abwf0101-1202/</v>
      </c>
      <c r="I948" s="3">
        <f>IF(COUNTIF(RUB_Truth[Name],RUB_Found[[#This Row],[Name]])=0,0,1)</f>
        <v>0</v>
      </c>
      <c r="J948" s="3">
        <v>0</v>
      </c>
    </row>
    <row r="949" spans="1:10" x14ac:dyDescent="0.25">
      <c r="A949" t="s">
        <v>2</v>
      </c>
      <c r="B949" t="s">
        <v>1841</v>
      </c>
      <c r="C949" t="s">
        <v>2</v>
      </c>
      <c r="D949" t="s">
        <v>11</v>
      </c>
      <c r="E949" t="s">
        <v>2</v>
      </c>
      <c r="F949" s="1" t="str">
        <f>HYPERLINK(RUB_Found[[#This Row],[Homepage]])</f>
        <v/>
      </c>
      <c r="G949" t="s">
        <v>24</v>
      </c>
      <c r="H949" s="1" t="str">
        <f>HYPERLINK(RUB_Found[[#This Row],[Gefunden in]])</f>
        <v>https://www.apf.ruhr-uni-bochum.de/en/teaching/completed-theses/</v>
      </c>
      <c r="I949" s="3">
        <f>IF(COUNTIF(RUB_Truth[Name],RUB_Found[[#This Row],[Name]])=0,0,1)</f>
        <v>0</v>
      </c>
      <c r="J949" s="3">
        <v>0</v>
      </c>
    </row>
    <row r="950" spans="1:10" x14ac:dyDescent="0.25">
      <c r="A950" t="s">
        <v>2</v>
      </c>
      <c r="B950" t="s">
        <v>1842</v>
      </c>
      <c r="C950" t="s">
        <v>2</v>
      </c>
      <c r="D950" t="s">
        <v>11</v>
      </c>
      <c r="E950" t="s">
        <v>2</v>
      </c>
      <c r="F950" s="1" t="str">
        <f>HYPERLINK(RUB_Found[[#This Row],[Homepage]])</f>
        <v/>
      </c>
      <c r="G950" t="s">
        <v>1843</v>
      </c>
      <c r="H950" s="1" t="str">
        <f>HYPERLINK(RUB_Found[[#This Row],[Gefunden in]])</f>
        <v>https://www.apf.ruhr-uni-bochum.de/2021/04/evaluationsergebnisse-zum-gfa-fruehjahrskongress-liegen-vor/</v>
      </c>
      <c r="I950" s="3">
        <f>IF(COUNTIF(RUB_Truth[Name],RUB_Found[[#This Row],[Name]])=0,0,1)</f>
        <v>0</v>
      </c>
      <c r="J950" s="3">
        <v>0</v>
      </c>
    </row>
    <row r="951" spans="1:10" x14ac:dyDescent="0.25">
      <c r="A951" t="s">
        <v>2</v>
      </c>
      <c r="B951" t="s">
        <v>1844</v>
      </c>
      <c r="C951" t="s">
        <v>2</v>
      </c>
      <c r="D951" t="s">
        <v>11</v>
      </c>
      <c r="E951" t="s">
        <v>2</v>
      </c>
      <c r="F951" s="1" t="str">
        <f>HYPERLINK(RUB_Found[[#This Row],[Homepage]])</f>
        <v/>
      </c>
      <c r="G951" t="s">
        <v>1807</v>
      </c>
      <c r="H951" s="1" t="str">
        <f>HYPERLINK(RUB_Found[[#This Row],[Gefunden in]])</f>
        <v>https://www.apf.ruhr-uni-bochum.de/2021/06/kick-off-meeting-des-kompetenzzentrums-humaine-am-02-06-21/</v>
      </c>
      <c r="I951" s="3">
        <f>IF(COUNTIF(RUB_Truth[Name],RUB_Found[[#This Row],[Name]])=0,0,1)</f>
        <v>0</v>
      </c>
      <c r="J951" s="3">
        <v>0</v>
      </c>
    </row>
    <row r="952" spans="1:10" x14ac:dyDescent="0.25">
      <c r="A952" t="s">
        <v>2</v>
      </c>
      <c r="B952" t="s">
        <v>1845</v>
      </c>
      <c r="C952" t="s">
        <v>2</v>
      </c>
      <c r="D952" t="s">
        <v>11</v>
      </c>
      <c r="E952" t="s">
        <v>2</v>
      </c>
      <c r="F952" s="1" t="str">
        <f>HYPERLINK(RUB_Found[[#This Row],[Homepage]])</f>
        <v/>
      </c>
      <c r="G952" t="s">
        <v>1335</v>
      </c>
      <c r="H952" s="1" t="str">
        <f>HYPERLINK(RUB_Found[[#This Row],[Gefunden in]])</f>
        <v>https://www.apf.ruhr-uni-bochum.de/2019/10/erfolgreicher-workshop-zum-gruenderoekosystem-ruhrgebiet/</v>
      </c>
      <c r="I952" s="3">
        <f>IF(COUNTIF(RUB_Truth[Name],RUB_Found[[#This Row],[Name]])=0,0,1)</f>
        <v>0</v>
      </c>
      <c r="J952" s="3">
        <v>0</v>
      </c>
    </row>
    <row r="953" spans="1:10" x14ac:dyDescent="0.25">
      <c r="A953" t="s">
        <v>2</v>
      </c>
      <c r="B953" t="s">
        <v>1846</v>
      </c>
      <c r="C953" t="s">
        <v>2</v>
      </c>
      <c r="D953" t="s">
        <v>11</v>
      </c>
      <c r="E953" t="s">
        <v>2</v>
      </c>
      <c r="F953" s="1" t="str">
        <f>HYPERLINK(RUB_Found[[#This Row],[Homepage]])</f>
        <v/>
      </c>
      <c r="G953" t="s">
        <v>174</v>
      </c>
      <c r="H953" s="1" t="str">
        <f>HYPERLINK(RUB_Found[[#This Row],[Gefunden in]])</f>
        <v>https://kgi.ruhr-uni-bochum.de/category/personen/</v>
      </c>
      <c r="I953" s="3">
        <f>IF(COUNTIF(RUB_Truth[Name],RUB_Found[[#This Row],[Name]])=0,0,1)</f>
        <v>0</v>
      </c>
      <c r="J953" s="3">
        <v>0</v>
      </c>
    </row>
    <row r="954" spans="1:10" x14ac:dyDescent="0.25">
      <c r="A954" t="s">
        <v>2</v>
      </c>
      <c r="B954" t="s">
        <v>1847</v>
      </c>
      <c r="C954" t="s">
        <v>2</v>
      </c>
      <c r="D954" t="s">
        <v>11</v>
      </c>
      <c r="E954" t="s">
        <v>2</v>
      </c>
      <c r="F954" s="1" t="str">
        <f>HYPERLINK(RUB_Found[[#This Row],[Homepage]])</f>
        <v/>
      </c>
      <c r="G954" t="s">
        <v>1848</v>
      </c>
      <c r="H954" s="1" t="str">
        <f>HYPERLINK(RUB_Found[[#This Row],[Gefunden in]])</f>
        <v>https://nanoec.ruhr-uni-bochum.de/team/</v>
      </c>
      <c r="I954" s="3">
        <f>IF(COUNTIF(RUB_Truth[Name],RUB_Found[[#This Row],[Name]])=0,0,1)</f>
        <v>0</v>
      </c>
      <c r="J954" s="3">
        <v>0</v>
      </c>
    </row>
    <row r="955" spans="1:10" x14ac:dyDescent="0.25">
      <c r="A955" t="s">
        <v>2</v>
      </c>
      <c r="B955" t="s">
        <v>1849</v>
      </c>
      <c r="C955" t="s">
        <v>2</v>
      </c>
      <c r="D955" t="s">
        <v>11</v>
      </c>
      <c r="E955" t="s">
        <v>2</v>
      </c>
      <c r="F955" s="1" t="str">
        <f>HYPERLINK(RUB_Found[[#This Row],[Homepage]])</f>
        <v/>
      </c>
      <c r="G955" t="s">
        <v>24</v>
      </c>
      <c r="H955" s="1" t="str">
        <f>HYPERLINK(RUB_Found[[#This Row],[Gefunden in]])</f>
        <v>https://www.apf.ruhr-uni-bochum.de/en/teaching/completed-theses/</v>
      </c>
      <c r="I955" s="3">
        <f>IF(COUNTIF(RUB_Truth[Name],RUB_Found[[#This Row],[Name]])=0,0,1)</f>
        <v>0</v>
      </c>
      <c r="J955" s="3">
        <v>0</v>
      </c>
    </row>
    <row r="956" spans="1:10" x14ac:dyDescent="0.25">
      <c r="A956" t="s">
        <v>2</v>
      </c>
      <c r="B956" t="s">
        <v>1850</v>
      </c>
      <c r="C956" t="s">
        <v>2</v>
      </c>
      <c r="D956" t="s">
        <v>11</v>
      </c>
      <c r="E956" t="s">
        <v>2</v>
      </c>
      <c r="F956" s="1" t="str">
        <f>HYPERLINK(RUB_Found[[#This Row],[Homepage]])</f>
        <v/>
      </c>
      <c r="G956" t="s">
        <v>1194</v>
      </c>
      <c r="H956" s="1" t="str">
        <f>HYPERLINK(RUB_Found[[#This Row],[Gefunden in]])</f>
        <v>https://www.druckzentrum.ruhr-uni-bochum.de/dz/kontakt/produktion.html.de</v>
      </c>
      <c r="I956" s="3">
        <f>IF(COUNTIF(RUB_Truth[Name],RUB_Found[[#This Row],[Name]])=0,0,1)</f>
        <v>0</v>
      </c>
      <c r="J956" s="3">
        <v>0</v>
      </c>
    </row>
    <row r="957" spans="1:10" x14ac:dyDescent="0.25">
      <c r="A957" t="s">
        <v>2</v>
      </c>
      <c r="B957" t="s">
        <v>1851</v>
      </c>
      <c r="C957" t="s">
        <v>2</v>
      </c>
      <c r="D957" t="s">
        <v>11</v>
      </c>
      <c r="E957" t="s">
        <v>2</v>
      </c>
      <c r="F957" s="1" t="str">
        <f>HYPERLINK(RUB_Found[[#This Row],[Homepage]])</f>
        <v/>
      </c>
      <c r="G957" t="s">
        <v>1852</v>
      </c>
      <c r="H957" s="1" t="str">
        <f>HYPERLINK(RUB_Found[[#This Row],[Gefunden in]])</f>
        <v>https://www.druckzentrum.ruhr-uni-bochum.de/dz/kontakt/copycenter.html.de</v>
      </c>
      <c r="I957" s="3">
        <f>IF(COUNTIF(RUB_Truth[Name],RUB_Found[[#This Row],[Name]])=0,0,1)</f>
        <v>0</v>
      </c>
      <c r="J957" s="3">
        <v>0</v>
      </c>
    </row>
    <row r="958" spans="1:10" x14ac:dyDescent="0.25">
      <c r="A958" t="s">
        <v>2</v>
      </c>
      <c r="B958" t="s">
        <v>1853</v>
      </c>
      <c r="C958" t="s">
        <v>2</v>
      </c>
      <c r="D958" t="s">
        <v>11</v>
      </c>
      <c r="E958" t="s">
        <v>2</v>
      </c>
      <c r="F958" s="1" t="str">
        <f>HYPERLINK(RUB_Found[[#This Row],[Homepage]])</f>
        <v/>
      </c>
      <c r="G958" t="s">
        <v>1852</v>
      </c>
      <c r="H958" s="1" t="str">
        <f>HYPERLINK(RUB_Found[[#This Row],[Gefunden in]])</f>
        <v>https://www.druckzentrum.ruhr-uni-bochum.de/dz/kontakt/copycenter.html.de</v>
      </c>
      <c r="I958" s="3">
        <f>IF(COUNTIF(RUB_Truth[Name],RUB_Found[[#This Row],[Name]])=0,0,1)</f>
        <v>0</v>
      </c>
      <c r="J958" s="3">
        <v>0</v>
      </c>
    </row>
    <row r="959" spans="1:10" x14ac:dyDescent="0.25">
      <c r="A959" t="s">
        <v>2</v>
      </c>
      <c r="B959" t="s">
        <v>1854</v>
      </c>
      <c r="C959" t="s">
        <v>2</v>
      </c>
      <c r="D959" t="s">
        <v>11</v>
      </c>
      <c r="E959" t="s">
        <v>2</v>
      </c>
      <c r="F959" s="1" t="str">
        <f>HYPERLINK(RUB_Found[[#This Row],[Homepage]])</f>
        <v/>
      </c>
      <c r="G959" t="s">
        <v>224</v>
      </c>
      <c r="H959" s="1" t="str">
        <f>HYPERLINK(RUB_Found[[#This Row],[Gefunden in]])</f>
        <v>https://www.pe.ruhr-uni-bochum.de/philosophie/hps/staff.html.de</v>
      </c>
      <c r="I959" s="3">
        <f>IF(COUNTIF(RUB_Truth[Name],RUB_Found[[#This Row],[Name]])=0,0,1)</f>
        <v>0</v>
      </c>
      <c r="J959" s="3">
        <v>0</v>
      </c>
    </row>
    <row r="960" spans="1:10" x14ac:dyDescent="0.25">
      <c r="A960" t="s">
        <v>2</v>
      </c>
      <c r="B960" t="s">
        <v>1855</v>
      </c>
      <c r="C960" t="s">
        <v>2</v>
      </c>
      <c r="D960" t="s">
        <v>11</v>
      </c>
      <c r="E960" t="s">
        <v>2</v>
      </c>
      <c r="F960" s="1" t="str">
        <f>HYPERLINK(RUB_Found[[#This Row],[Homepage]])</f>
        <v/>
      </c>
      <c r="G960" t="s">
        <v>999</v>
      </c>
      <c r="H960" s="1" t="str">
        <f>HYPERLINK(RUB_Found[[#This Row],[Gefunden in]])</f>
        <v>https://www.apf.ruhr-uni-bochum.de/lehre/anerkennung-von-leistungen/</v>
      </c>
      <c r="I960" s="3">
        <f>IF(COUNTIF(RUB_Truth[Name],RUB_Found[[#This Row],[Name]])=0,0,1)</f>
        <v>0</v>
      </c>
      <c r="J960" s="3">
        <v>0</v>
      </c>
    </row>
    <row r="961" spans="1:10" x14ac:dyDescent="0.25">
      <c r="A961" t="s">
        <v>2</v>
      </c>
      <c r="B961" t="s">
        <v>1856</v>
      </c>
      <c r="C961" t="s">
        <v>2</v>
      </c>
      <c r="D961" t="s">
        <v>11</v>
      </c>
      <c r="E961" t="s">
        <v>2</v>
      </c>
      <c r="F961" s="1" t="str">
        <f>HYPERLINK(RUB_Found[[#This Row],[Homepage]])</f>
        <v/>
      </c>
      <c r="G961" t="s">
        <v>1005</v>
      </c>
      <c r="H961" s="1" t="str">
        <f>HYPERLINK(RUB_Found[[#This Row],[Gefunden in]])</f>
        <v>https://kgi.ruhr-uni-bochum.de/institut/personen/</v>
      </c>
      <c r="I961" s="3">
        <f>IF(COUNTIF(RUB_Truth[Name],RUB_Found[[#This Row],[Name]])=0,0,1)</f>
        <v>0</v>
      </c>
      <c r="J961" s="3">
        <v>0</v>
      </c>
    </row>
    <row r="962" spans="1:10" x14ac:dyDescent="0.25">
      <c r="A962" t="s">
        <v>2</v>
      </c>
      <c r="B962" t="s">
        <v>1857</v>
      </c>
      <c r="C962" t="s">
        <v>1858</v>
      </c>
      <c r="D962" t="s">
        <v>11</v>
      </c>
      <c r="E962" t="s">
        <v>1859</v>
      </c>
      <c r="F962" s="1" t="str">
        <f>HYPERLINK(RUB_Found[[#This Row],[Homepage]])</f>
        <v>mailto:avin.abdo@rub.de</v>
      </c>
      <c r="G962" t="s">
        <v>1860</v>
      </c>
      <c r="H962" s="1" t="str">
        <f>HYPERLINK(RUB_Found[[#This Row],[Gefunden in]])</f>
        <v>https://dev3.imp10.ruhr-uni-bochum.de/neurobiol/ag_mark/mitarbeiter.html.de</v>
      </c>
      <c r="I962" s="3">
        <f>IF(COUNTIF(RUB_Truth[Name],RUB_Found[[#This Row],[Name]])=0,0,1)</f>
        <v>0</v>
      </c>
      <c r="J962" s="3">
        <v>1</v>
      </c>
    </row>
    <row r="963" spans="1:10" x14ac:dyDescent="0.25">
      <c r="A963" t="s">
        <v>36</v>
      </c>
      <c r="B963" t="s">
        <v>1861</v>
      </c>
      <c r="C963" t="s">
        <v>1862</v>
      </c>
      <c r="D963" t="s">
        <v>11</v>
      </c>
      <c r="E963" t="s">
        <v>2</v>
      </c>
      <c r="F963" s="1" t="str">
        <f>HYPERLINK(RUB_Found[[#This Row],[Homepage]])</f>
        <v/>
      </c>
      <c r="G963" t="s">
        <v>1289</v>
      </c>
      <c r="H963" s="1" t="str">
        <f>HYPERLINK(RUB_Found[[#This Row],[Gefunden in]])</f>
        <v>https://www.winklhoferlab.ruhr-uni-bochum.de/wl/team.html.de</v>
      </c>
      <c r="I963" s="3">
        <f>IF(COUNTIF(RUB_Truth[Name],RUB_Found[[#This Row],[Name]])=0,0,1)</f>
        <v>0</v>
      </c>
      <c r="J963" s="3">
        <v>1</v>
      </c>
    </row>
    <row r="964" spans="1:10" x14ac:dyDescent="0.25">
      <c r="A964" t="s">
        <v>2</v>
      </c>
      <c r="B964" t="s">
        <v>1863</v>
      </c>
      <c r="C964" t="s">
        <v>2</v>
      </c>
      <c r="D964" t="s">
        <v>11</v>
      </c>
      <c r="E964" t="s">
        <v>1864</v>
      </c>
      <c r="F964" s="1" t="str">
        <f>HYPERLINK(RUB_Found[[#This Row],[Homepage]])</f>
        <v>https://www.mpc.ruhr-uni-bochum.de/mpc/mitarbeiter/barwari.html.de</v>
      </c>
      <c r="G964" t="s">
        <v>1403</v>
      </c>
      <c r="H964" s="1" t="str">
        <f>HYPERLINK(RUB_Found[[#This Row],[Gefunden in]])</f>
        <v>https://www.mpc.ruhr-uni-bochum.de/mpc/mitarbeiter/index.html.de</v>
      </c>
      <c r="I964" s="3">
        <f>IF(COUNTIF(RUB_Truth[Name],RUB_Found[[#This Row],[Name]])=0,0,1)</f>
        <v>0</v>
      </c>
      <c r="J964" s="3">
        <v>1</v>
      </c>
    </row>
    <row r="965" spans="1:10" x14ac:dyDescent="0.25">
      <c r="A965" t="s">
        <v>0</v>
      </c>
      <c r="B965" t="s">
        <v>1865</v>
      </c>
      <c r="C965" t="s">
        <v>2</v>
      </c>
      <c r="D965" t="s">
        <v>11</v>
      </c>
      <c r="E965" t="s">
        <v>2</v>
      </c>
      <c r="F965" s="1" t="str">
        <f>HYPERLINK(RUB_Found[[#This Row],[Homepage]])</f>
        <v/>
      </c>
      <c r="G965" t="s">
        <v>60</v>
      </c>
      <c r="H965" s="1" t="str">
        <f>HYPERLINK(RUB_Found[[#This Row],[Gefunden in]])</f>
        <v>https://www.theochem.rub.de/de/allcategories-de-de/mitarbeiter/ehemalige</v>
      </c>
      <c r="I965" s="3">
        <f>IF(COUNTIF(RUB_Truth[Name],RUB_Found[[#This Row],[Name]])=0,0,1)</f>
        <v>0</v>
      </c>
      <c r="J965" s="3">
        <v>1</v>
      </c>
    </row>
    <row r="966" spans="1:10" x14ac:dyDescent="0.25">
      <c r="A966" t="s">
        <v>2</v>
      </c>
      <c r="B966" t="s">
        <v>1866</v>
      </c>
      <c r="C966" t="s">
        <v>1867</v>
      </c>
      <c r="D966" t="s">
        <v>11</v>
      </c>
      <c r="E966" t="s">
        <v>2</v>
      </c>
      <c r="F966" s="1" t="str">
        <f>HYPERLINK(RUB_Found[[#This Row],[Homepage]])</f>
        <v/>
      </c>
      <c r="G966" t="s">
        <v>1868</v>
      </c>
      <c r="H966" s="1" t="str">
        <f>HYPERLINK(RUB_Found[[#This Row],[Gefunden in]])</f>
        <v>https://www.ep2.rub.de/index.php/staff</v>
      </c>
      <c r="I966" s="3">
        <f>IF(COUNTIF(RUB_Truth[Name],RUB_Found[[#This Row],[Name]])=0,0,1)</f>
        <v>0</v>
      </c>
      <c r="J966" s="3">
        <v>1</v>
      </c>
    </row>
    <row r="967" spans="1:10" x14ac:dyDescent="0.25">
      <c r="A967" t="s">
        <v>2</v>
      </c>
      <c r="B967" t="s">
        <v>1869</v>
      </c>
      <c r="C967" t="s">
        <v>1870</v>
      </c>
      <c r="D967" t="s">
        <v>11</v>
      </c>
      <c r="E967" t="s">
        <v>2</v>
      </c>
      <c r="F967" s="1" t="str">
        <f>HYPERLINK(RUB_Found[[#This Row],[Homepage]])</f>
        <v/>
      </c>
      <c r="G967" t="s">
        <v>136</v>
      </c>
      <c r="H967" s="1" t="str">
        <f>HYPERLINK(RUB_Found[[#This Row],[Gefunden in]])</f>
        <v>http://www.prodi.rub.de/biospektroskopie/mitarbeiter/</v>
      </c>
      <c r="I967" s="3">
        <f>IF(COUNTIF(RUB_Truth[Name],RUB_Found[[#This Row],[Name]])=0,0,1)</f>
        <v>0</v>
      </c>
      <c r="J967" s="3">
        <v>1</v>
      </c>
    </row>
    <row r="968" spans="1:10" x14ac:dyDescent="0.25">
      <c r="A968" t="s">
        <v>2</v>
      </c>
      <c r="B968" t="s">
        <v>1871</v>
      </c>
      <c r="C968" t="s">
        <v>2</v>
      </c>
      <c r="D968" t="s">
        <v>11</v>
      </c>
      <c r="E968" t="s">
        <v>8253</v>
      </c>
      <c r="F968" s="1" t="str">
        <f>HYPERLINK(RUB_Found[[#This Row],[Homepage]])</f>
        <v>https://www.ruhr-uni-bochum.de/archaeologie/personal/miss.html.de</v>
      </c>
      <c r="G968" t="s">
        <v>831</v>
      </c>
      <c r="H968" s="1" t="str">
        <f>HYPERLINK(RUB_Found[[#This Row],[Gefunden in]])</f>
        <v>https://www.ruhr-uni-bochum.de/archaeologie/institut/personal/index.html.de</v>
      </c>
      <c r="I968" s="3">
        <f>IF(COUNTIF(RUB_Truth[Name],RUB_Found[[#This Row],[Name]])=0,0,1)</f>
        <v>0</v>
      </c>
      <c r="J968" s="3">
        <v>1</v>
      </c>
    </row>
    <row r="969" spans="1:10" x14ac:dyDescent="0.25">
      <c r="A969" t="s">
        <v>80</v>
      </c>
      <c r="B969" t="s">
        <v>1872</v>
      </c>
      <c r="C969" t="s">
        <v>2</v>
      </c>
      <c r="D969" t="s">
        <v>11</v>
      </c>
      <c r="E969" t="s">
        <v>2</v>
      </c>
      <c r="F969" s="1" t="str">
        <f>HYPERLINK(RUB_Found[[#This Row],[Homepage]])</f>
        <v/>
      </c>
      <c r="G969" t="s">
        <v>1873</v>
      </c>
      <c r="H969" s="1" t="str">
        <f>HYPERLINK(RUB_Found[[#This Row],[Gefunden in]])</f>
        <v>http://www.prodi.rub.de/bioinformatik/mitarbeiter/</v>
      </c>
      <c r="I969" s="3">
        <f>IF(COUNTIF(RUB_Truth[Name],RUB_Found[[#This Row],[Name]])=0,0,1)</f>
        <v>1</v>
      </c>
      <c r="J969" s="3">
        <v>1</v>
      </c>
    </row>
    <row r="970" spans="1:10" x14ac:dyDescent="0.25">
      <c r="A970" t="s">
        <v>2</v>
      </c>
      <c r="B970" t="s">
        <v>1874</v>
      </c>
      <c r="C970" t="s">
        <v>2</v>
      </c>
      <c r="D970" t="s">
        <v>11</v>
      </c>
      <c r="E970" t="s">
        <v>2</v>
      </c>
      <c r="F970" s="1" t="str">
        <f>HYPERLINK(RUB_Found[[#This Row],[Homepage]])</f>
        <v/>
      </c>
      <c r="G970" t="s">
        <v>1079</v>
      </c>
      <c r="H970" s="1" t="str">
        <f>HYPERLINK(RUB_Found[[#This Row],[Gefunden in]])</f>
        <v>https://www.ini.rub.de/the_institute/people/maribel-acosta/</v>
      </c>
      <c r="I970" s="3">
        <f>IF(COUNTIF(RUB_Truth[Name],RUB_Found[[#This Row],[Name]])=0,0,1)</f>
        <v>0</v>
      </c>
      <c r="J970" s="3">
        <v>1</v>
      </c>
    </row>
    <row r="971" spans="1:10" x14ac:dyDescent="0.25">
      <c r="A971" t="s">
        <v>1875</v>
      </c>
      <c r="B971" t="s">
        <v>1876</v>
      </c>
      <c r="C971" t="s">
        <v>2</v>
      </c>
      <c r="D971" t="s">
        <v>11</v>
      </c>
      <c r="E971" t="s">
        <v>2</v>
      </c>
      <c r="F971" s="1" t="str">
        <f>HYPERLINK(RUB_Found[[#This Row],[Homepage]])</f>
        <v/>
      </c>
      <c r="G971" t="s">
        <v>154</v>
      </c>
      <c r="H971" s="1" t="str">
        <f>HYPERLINK(RUB_Found[[#This Row],[Gefunden in]])</f>
        <v>https://informatik.rub.de/emsec/people/</v>
      </c>
      <c r="I971" s="3">
        <f>IF(COUNTIF(RUB_Truth[Name],RUB_Found[[#This Row],[Name]])=0,0,1)</f>
        <v>0</v>
      </c>
      <c r="J971" s="3">
        <v>1</v>
      </c>
    </row>
    <row r="972" spans="1:10" x14ac:dyDescent="0.25">
      <c r="A972" t="s">
        <v>80</v>
      </c>
      <c r="B972" t="s">
        <v>1877</v>
      </c>
      <c r="C972" t="s">
        <v>2</v>
      </c>
      <c r="D972" t="s">
        <v>11</v>
      </c>
      <c r="E972" t="s">
        <v>2</v>
      </c>
      <c r="F972" s="1" t="str">
        <f>HYPERLINK(RUB_Found[[#This Row],[Homepage]])</f>
        <v/>
      </c>
      <c r="G972" t="s">
        <v>1878</v>
      </c>
      <c r="H972" s="1" t="str">
        <f>HYPERLINK(RUB_Found[[#This Row],[Gefunden in]])</f>
        <v>https://biointerfaces.ruhr-uni-bochum.de/team/</v>
      </c>
      <c r="I972" s="3">
        <f>IF(COUNTIF(RUB_Truth[Name],RUB_Found[[#This Row],[Name]])=0,0,1)</f>
        <v>1</v>
      </c>
      <c r="J972" s="3">
        <v>1</v>
      </c>
    </row>
    <row r="973" spans="1:10" x14ac:dyDescent="0.25">
      <c r="A973" t="s">
        <v>2</v>
      </c>
      <c r="B973" t="s">
        <v>1879</v>
      </c>
      <c r="C973" t="s">
        <v>2</v>
      </c>
      <c r="D973" t="s">
        <v>11</v>
      </c>
      <c r="E973" t="s">
        <v>2</v>
      </c>
      <c r="F973" s="1" t="str">
        <f>HYPERLINK(RUB_Found[[#This Row],[Homepage]])</f>
        <v/>
      </c>
      <c r="G973" t="s">
        <v>1079</v>
      </c>
      <c r="H973" s="1" t="str">
        <f>HYPERLINK(RUB_Found[[#This Row],[Gefunden in]])</f>
        <v>https://www.ini.rub.de/the_institute/people/maribel-acosta/</v>
      </c>
      <c r="I973" s="3">
        <f>IF(COUNTIF(RUB_Truth[Name],RUB_Found[[#This Row],[Name]])=0,0,1)</f>
        <v>0</v>
      </c>
      <c r="J973" s="3">
        <v>1</v>
      </c>
    </row>
    <row r="974" spans="1:10" x14ac:dyDescent="0.25">
      <c r="A974" t="s">
        <v>1880</v>
      </c>
      <c r="B974" t="s">
        <v>1881</v>
      </c>
      <c r="C974" t="s">
        <v>2</v>
      </c>
      <c r="D974" t="s">
        <v>11</v>
      </c>
      <c r="E974" t="s">
        <v>8254</v>
      </c>
      <c r="F974" s="1" t="str">
        <f>HYPERLINK(RUB_Found[[#This Row],[Homepage]])</f>
        <v>https://www.ruhr-uni-bochum.de/archaeologie/institut/personal/abar.html.de</v>
      </c>
      <c r="G974" t="s">
        <v>831</v>
      </c>
      <c r="H974" s="1" t="str">
        <f>HYPERLINK(RUB_Found[[#This Row],[Gefunden in]])</f>
        <v>https://www.ruhr-uni-bochum.de/archaeologie/institut/personal/index.html.de</v>
      </c>
      <c r="I974" s="3">
        <f>IF(COUNTIF(RUB_Truth[Name],RUB_Found[[#This Row],[Name]])=0,0,1)</f>
        <v>1</v>
      </c>
      <c r="J974" s="3">
        <v>1</v>
      </c>
    </row>
    <row r="975" spans="1:10" x14ac:dyDescent="0.25">
      <c r="A975" t="s">
        <v>2</v>
      </c>
      <c r="B975" t="s">
        <v>1882</v>
      </c>
      <c r="C975" t="s">
        <v>1883</v>
      </c>
      <c r="D975" t="s">
        <v>11</v>
      </c>
      <c r="E975" t="s">
        <v>2</v>
      </c>
      <c r="F975" s="1" t="str">
        <f>HYPERLINK(RUB_Found[[#This Row],[Homepage]])</f>
        <v/>
      </c>
      <c r="G975" t="s">
        <v>317</v>
      </c>
      <c r="H975" s="1" t="str">
        <f>HYPERLINK(RUB_Found[[#This Row],[Gefunden in]])</f>
        <v>https://casa.rub.de/en/about/team</v>
      </c>
      <c r="I975" s="3">
        <f>IF(COUNTIF(RUB_Truth[Name],RUB_Found[[#This Row],[Name]])=0,0,1)</f>
        <v>1</v>
      </c>
      <c r="J975" s="3">
        <v>1</v>
      </c>
    </row>
    <row r="976" spans="1:10" x14ac:dyDescent="0.25">
      <c r="A976" t="s">
        <v>2</v>
      </c>
      <c r="B976" t="s">
        <v>1884</v>
      </c>
      <c r="C976" t="s">
        <v>2</v>
      </c>
      <c r="D976" t="s">
        <v>11</v>
      </c>
      <c r="E976" t="s">
        <v>2</v>
      </c>
      <c r="F976" s="1" t="str">
        <f>HYPERLINK(RUB_Found[[#This Row],[Homepage]])</f>
        <v/>
      </c>
      <c r="G976" t="s">
        <v>398</v>
      </c>
      <c r="H976" s="1" t="str">
        <f>HYPERLINK(RUB_Found[[#This Row],[Gefunden in]])</f>
        <v>https://www.ruhr-uni-bochum.de/lmr/staff/index.html</v>
      </c>
      <c r="I976" s="3">
        <f>IF(COUNTIF(RUB_Truth[Name],RUB_Found[[#This Row],[Name]])=0,0,1)</f>
        <v>0</v>
      </c>
      <c r="J976" s="3">
        <v>1</v>
      </c>
    </row>
    <row r="977" spans="1:11" x14ac:dyDescent="0.25">
      <c r="A977" t="s">
        <v>2</v>
      </c>
      <c r="B977" t="s">
        <v>1885</v>
      </c>
      <c r="C977" t="s">
        <v>1886</v>
      </c>
      <c r="D977" t="s">
        <v>3</v>
      </c>
      <c r="E977" t="s">
        <v>2</v>
      </c>
      <c r="F977" s="1" t="str">
        <f>HYPERLINK(RUB_Found[[#This Row],[Homepage]])</f>
        <v/>
      </c>
      <c r="G977" t="s">
        <v>274</v>
      </c>
      <c r="H977" s="1" t="str">
        <f>HYPERLINK(RUB_Found[[#This Row],[Gefunden in]])</f>
        <v>https://www.ruhr-uni-bochum.de/ffm/fakultaet/mitarbeiter/index.html</v>
      </c>
      <c r="I977" s="3">
        <f>IF(COUNTIF(RUB_Truth[Name],RUB_Found[[#This Row],[Name]])=0,0,1)</f>
        <v>0</v>
      </c>
      <c r="J977" s="3">
        <v>1</v>
      </c>
    </row>
    <row r="978" spans="1:11" x14ac:dyDescent="0.25">
      <c r="A978" t="s">
        <v>2</v>
      </c>
      <c r="B978" t="s">
        <v>1887</v>
      </c>
      <c r="C978" t="s">
        <v>2</v>
      </c>
      <c r="D978" t="s">
        <v>11</v>
      </c>
      <c r="E978" t="s">
        <v>1888</v>
      </c>
      <c r="F978" s="1" t="str">
        <f>HYPERLINK(RUB_Found[[#This Row],[Homepage]])</f>
        <v>https://www.ngl.psy.ruhr-uni-bochum.de/ngl/about/members/aylin-apostel.html.en</v>
      </c>
      <c r="G978" t="s">
        <v>1889</v>
      </c>
      <c r="H978" s="1" t="str">
        <f>HYPERLINK(RUB_Found[[#This Row],[Gefunden in]])</f>
        <v>https://www.ngl.psy.ruhr-uni-bochum.de/ngl/about/members/index.html.en</v>
      </c>
      <c r="I978" s="3">
        <f>IF(COUNTIF(RUB_Truth[Name],RUB_Found[[#This Row],[Name]])=0,0,1)</f>
        <v>0</v>
      </c>
      <c r="J978" s="3">
        <v>1</v>
      </c>
    </row>
    <row r="979" spans="1:11" x14ac:dyDescent="0.25">
      <c r="A979" t="s">
        <v>2</v>
      </c>
      <c r="B979" t="s">
        <v>1890</v>
      </c>
      <c r="C979" t="s">
        <v>2</v>
      </c>
      <c r="D979" t="s">
        <v>11</v>
      </c>
      <c r="E979" t="s">
        <v>1891</v>
      </c>
      <c r="F979" s="1" t="str">
        <f>HYPERLINK(RUB_Found[[#This Row],[Homepage]])</f>
        <v>https://zrsweb.zrs.rub.de/lehrstuhl/rosenkranz/team/mitarbeiter/</v>
      </c>
      <c r="G979" t="s">
        <v>1892</v>
      </c>
      <c r="H979" s="1" t="str">
        <f>HYPERLINK(RUB_Found[[#This Row],[Gefunden in]])</f>
        <v>https://zrsweb.zrs.rub.de/lehrstuhl/rosenkranz/team/</v>
      </c>
      <c r="I979" s="3">
        <f>IF(COUNTIF(RUB_Truth[Name],RUB_Found[[#This Row],[Name]])=0,0,1)</f>
        <v>0</v>
      </c>
      <c r="J979" s="3">
        <v>1</v>
      </c>
    </row>
    <row r="980" spans="1:11" x14ac:dyDescent="0.25">
      <c r="A980" t="s">
        <v>0</v>
      </c>
      <c r="B980" t="s">
        <v>1893</v>
      </c>
      <c r="C980" t="s">
        <v>1894</v>
      </c>
      <c r="D980" t="s">
        <v>3</v>
      </c>
      <c r="E980" t="s">
        <v>2</v>
      </c>
      <c r="F980" s="1" t="str">
        <f>HYPERLINK(RUB_Found[[#This Row],[Homepage]])</f>
        <v/>
      </c>
      <c r="G980" t="s">
        <v>274</v>
      </c>
      <c r="H980" s="1" t="str">
        <f>HYPERLINK(RUB_Found[[#This Row],[Gefunden in]])</f>
        <v>https://www.ruhr-uni-bochum.de/ffm/fakultaet/mitarbeiter/index.html</v>
      </c>
      <c r="I980" s="3">
        <f>IF(COUNTIF(RUB_Truth[Name],RUB_Found[[#This Row],[Name]])=0,0,1)</f>
        <v>1</v>
      </c>
      <c r="J980" s="3">
        <v>1</v>
      </c>
    </row>
    <row r="981" spans="1:11" x14ac:dyDescent="0.25">
      <c r="A981" t="s">
        <v>191</v>
      </c>
      <c r="B981" t="s">
        <v>1895</v>
      </c>
      <c r="C981" t="s">
        <v>2</v>
      </c>
      <c r="D981" t="s">
        <v>11</v>
      </c>
      <c r="E981" t="s">
        <v>2</v>
      </c>
      <c r="F981" s="1" t="str">
        <f>HYPERLINK(RUB_Found[[#This Row],[Homepage]])</f>
        <v/>
      </c>
      <c r="G981" t="s">
        <v>1896</v>
      </c>
      <c r="H981" s="1" t="str">
        <f>HYPERLINK(RUB_Found[[#This Row],[Gefunden in]])</f>
        <v>https://descpos.iaw.ruhr-uni-bochum.de/personen/</v>
      </c>
      <c r="I981" s="3">
        <f>IF(COUNTIF(RUB_Truth[Name],RUB_Found[[#This Row],[Name]])=0,0,1)</f>
        <v>0</v>
      </c>
      <c r="J981" s="3">
        <v>1</v>
      </c>
    </row>
    <row r="982" spans="1:11" x14ac:dyDescent="0.25">
      <c r="A982" t="s">
        <v>2</v>
      </c>
      <c r="B982" t="s">
        <v>1897</v>
      </c>
      <c r="C982" t="s">
        <v>2</v>
      </c>
      <c r="D982" t="s">
        <v>3</v>
      </c>
      <c r="E982" t="s">
        <v>2</v>
      </c>
      <c r="F982" s="1" t="str">
        <f>HYPERLINK(RUB_Found[[#This Row],[Homepage]])</f>
        <v/>
      </c>
      <c r="G982" t="s">
        <v>24</v>
      </c>
      <c r="H982" s="1" t="str">
        <f>HYPERLINK(RUB_Found[[#This Row],[Gefunden in]])</f>
        <v>https://www.apf.ruhr-uni-bochum.de/en/teaching/completed-theses/</v>
      </c>
      <c r="I982" s="3">
        <f>IF(COUNTIF(RUB_Truth[Name],RUB_Found[[#This Row],[Name]])=0,0,1)</f>
        <v>0</v>
      </c>
      <c r="J982" s="3">
        <v>1</v>
      </c>
    </row>
    <row r="983" spans="1:11" x14ac:dyDescent="0.25">
      <c r="A983" t="s">
        <v>294</v>
      </c>
      <c r="B983" t="s">
        <v>1898</v>
      </c>
      <c r="C983" t="s">
        <v>1899</v>
      </c>
      <c r="D983" t="s">
        <v>11</v>
      </c>
      <c r="E983" t="s">
        <v>2</v>
      </c>
      <c r="F983" s="1" t="str">
        <f>HYPERLINK(RUB_Found[[#This Row],[Homepage]])</f>
        <v/>
      </c>
      <c r="G983" t="s">
        <v>270</v>
      </c>
      <c r="H983" s="1" t="str">
        <f>HYPERLINK(RUB_Found[[#This Row],[Gefunden in]])</f>
        <v>https://www.mdi.ruhr-uni-bochum.de/mdi/mitarbeiter/index.html.de</v>
      </c>
      <c r="I983" s="3">
        <f>IF(COUNTIF(RUB_Truth[Name],RUB_Found[[#This Row],[Name]])=0,0,1)</f>
        <v>0</v>
      </c>
      <c r="J983" s="3">
        <v>1</v>
      </c>
    </row>
    <row r="984" spans="1:11" x14ac:dyDescent="0.25">
      <c r="A984" t="s">
        <v>2</v>
      </c>
      <c r="B984" t="s">
        <v>1900</v>
      </c>
      <c r="C984" t="s">
        <v>542</v>
      </c>
      <c r="D984" t="s">
        <v>3</v>
      </c>
      <c r="E984" t="s">
        <v>1901</v>
      </c>
      <c r="F984" s="1" t="str">
        <f>HYPERLINK(RUB_Found[[#This Row],[Homepage]])</f>
        <v>https://www.bgu.ruhr-uni-bochum.de/bgu/lehrstuhl/team/aydin.html.en</v>
      </c>
      <c r="G984" t="s">
        <v>97</v>
      </c>
      <c r="H984" s="1" t="str">
        <f>HYPERLINK(RUB_Found[[#This Row],[Gefunden in]])</f>
        <v>https://www.bgu.ruhr-uni-bochum.de/bgu/lehrstuhl/index.html.en</v>
      </c>
      <c r="I984" s="3">
        <f>IF(COUNTIF(RUB_Truth[Name],RUB_Found[[#This Row],[Name]])=0,0,1)</f>
        <v>0</v>
      </c>
      <c r="J984" s="3">
        <v>1</v>
      </c>
    </row>
    <row r="985" spans="1:11" x14ac:dyDescent="0.25">
      <c r="A985" s="20" t="s">
        <v>8511</v>
      </c>
      <c r="B985" s="20" t="s">
        <v>2696</v>
      </c>
      <c r="C985" s="20"/>
      <c r="D985" s="20" t="s">
        <v>11</v>
      </c>
      <c r="E985" s="20"/>
      <c r="F985" s="19" t="str">
        <f>HYPERLINK(RUB_Found[[#This Row],[Homepage]])</f>
        <v/>
      </c>
      <c r="G985" s="20" t="s">
        <v>8441</v>
      </c>
      <c r="H985" s="19" t="str">
        <f>HYPERLINK(RUB_Found[[#This Row],[Gefunden in]])</f>
        <v>https://wirtschaftsrecht.ruhr-uni-bochum.de/team/</v>
      </c>
      <c r="I985" s="21">
        <f>IF(COUNTIF(RUB_Truth[Name],RUB_Found[[#This Row],[Name]])=0,0,1)</f>
        <v>1</v>
      </c>
      <c r="J985" s="21">
        <v>1</v>
      </c>
      <c r="K985" s="20" t="s">
        <v>8510</v>
      </c>
    </row>
    <row r="986" spans="1:11" x14ac:dyDescent="0.25">
      <c r="A986" s="20"/>
      <c r="B986" s="20" t="s">
        <v>3425</v>
      </c>
      <c r="C986" s="20"/>
      <c r="D986" s="20" t="s">
        <v>11</v>
      </c>
      <c r="E986" s="20"/>
      <c r="F986" s="19" t="str">
        <f>HYPERLINK(RUB_Found[[#This Row],[Homepage]])</f>
        <v/>
      </c>
      <c r="G986" s="20" t="s">
        <v>8466</v>
      </c>
      <c r="H986" s="19" t="str">
        <f>HYPERLINK(RUB_Found[[#This Row],[Gefunden in]])</f>
        <v>https://zrsweb.zrs.rub.de/lehrstuhl/joussen/lehrstuhlteam/</v>
      </c>
      <c r="I986" s="21">
        <f>IF(COUNTIF(RUB_Truth[Name],RUB_Found[[#This Row],[Name]])=0,0,1)</f>
        <v>1</v>
      </c>
      <c r="J986" s="21">
        <v>1</v>
      </c>
      <c r="K986" s="20" t="s">
        <v>8510</v>
      </c>
    </row>
    <row r="987" spans="1:11" x14ac:dyDescent="0.25">
      <c r="A987" s="20"/>
      <c r="B987" s="20" t="s">
        <v>8512</v>
      </c>
      <c r="C987" s="20"/>
      <c r="D987" s="20" t="s">
        <v>11</v>
      </c>
      <c r="E987" s="20"/>
      <c r="F987" s="19" t="str">
        <f>HYPERLINK(RUB_Found[[#This Row],[Homepage]])</f>
        <v/>
      </c>
      <c r="G987" s="20" t="s">
        <v>8466</v>
      </c>
      <c r="H987" s="19" t="str">
        <f>HYPERLINK(RUB_Found[[#This Row],[Gefunden in]])</f>
        <v>https://zrsweb.zrs.rub.de/lehrstuhl/joussen/lehrstuhlteam/</v>
      </c>
      <c r="I987" s="21">
        <f>IF(COUNTIF(RUB_Truth[Name],RUB_Found[[#This Row],[Name]])=0,0,1)</f>
        <v>0</v>
      </c>
      <c r="J987" s="21">
        <v>1</v>
      </c>
      <c r="K987" s="20" t="s">
        <v>8510</v>
      </c>
    </row>
    <row r="988" spans="1:11" x14ac:dyDescent="0.25">
      <c r="A988" s="20" t="s">
        <v>0</v>
      </c>
      <c r="B988" s="20" t="s">
        <v>8513</v>
      </c>
      <c r="C988" s="20"/>
      <c r="D988" s="20" t="s">
        <v>11</v>
      </c>
      <c r="E988" s="20"/>
      <c r="F988" s="19" t="str">
        <f>HYPERLINK(RUB_Found[[#This Row],[Homepage]])</f>
        <v/>
      </c>
      <c r="G988" t="s">
        <v>8466</v>
      </c>
      <c r="H988" s="19" t="str">
        <f>HYPERLINK(RUB_Found[[#This Row],[Gefunden in]])</f>
        <v>https://zrsweb.zrs.rub.de/lehrstuhl/joussen/lehrstuhlteam/</v>
      </c>
      <c r="I988" s="21">
        <f>IF(COUNTIF(RUB_Truth[Name],RUB_Found[[#This Row],[Name]])=0,0,1)</f>
        <v>0</v>
      </c>
      <c r="J988" s="21">
        <v>1</v>
      </c>
      <c r="K988" s="20" t="s">
        <v>8510</v>
      </c>
    </row>
    <row r="989" spans="1:11" x14ac:dyDescent="0.25">
      <c r="A989" s="20"/>
      <c r="B989" s="20" t="s">
        <v>8514</v>
      </c>
      <c r="C989" s="20" t="s">
        <v>8515</v>
      </c>
      <c r="D989" s="20" t="s">
        <v>11</v>
      </c>
      <c r="E989" s="20"/>
      <c r="F989" s="19" t="str">
        <f>HYPERLINK(RUB_Found[[#This Row],[Homepage]])</f>
        <v/>
      </c>
      <c r="G989" s="20" t="s">
        <v>8516</v>
      </c>
      <c r="H989" s="19" t="str">
        <f>HYPERLINK(RUB_Found[[#This Row],[Gefunden in]])</f>
        <v>https://tp3.physik.ruhr-uni-bochum.de/mitarbeiter</v>
      </c>
      <c r="I989" s="21">
        <f>IF(COUNTIF(RUB_Truth[Name],RUB_Found[[#This Row],[Name]])=0,0,1)</f>
        <v>0</v>
      </c>
      <c r="J989" s="21">
        <v>1</v>
      </c>
      <c r="K989" s="20" t="s">
        <v>8510</v>
      </c>
    </row>
    <row r="990" spans="1:11" x14ac:dyDescent="0.25">
      <c r="A990" s="20"/>
      <c r="B990" s="20" t="s">
        <v>1770</v>
      </c>
      <c r="C990" s="20"/>
      <c r="D990" s="20" t="s">
        <v>11</v>
      </c>
      <c r="E990" s="20"/>
      <c r="F990" s="19" t="str">
        <f>HYPERLINK(RUB_Found[[#This Row],[Homepage]])</f>
        <v/>
      </c>
      <c r="G990" s="20" t="s">
        <v>58</v>
      </c>
      <c r="H990" s="19" t="str">
        <f>HYPERLINK(RUB_Found[[#This Row],[Gefunden in]])</f>
        <v>https://www.ruhr-uni-bochum.de/mrg/memory/people/index.html.de</v>
      </c>
      <c r="I990" s="21">
        <f>IF(COUNTIF(RUB_Truth[Name],RUB_Found[[#This Row],[Name]])=0,0,1)</f>
        <v>0</v>
      </c>
      <c r="J990" s="21">
        <v>0</v>
      </c>
      <c r="K990" s="20" t="s">
        <v>8510</v>
      </c>
    </row>
    <row r="991" spans="1:11" x14ac:dyDescent="0.25">
      <c r="A991" s="20"/>
      <c r="B991" s="20" t="s">
        <v>8522</v>
      </c>
      <c r="C991" s="20"/>
      <c r="D991" s="20" t="s">
        <v>11</v>
      </c>
      <c r="E991" s="20" t="s">
        <v>8523</v>
      </c>
      <c r="F991" s="19" t="str">
        <f>HYPERLINK(RUB_Found[[#This Row],[Homepage]])</f>
        <v>https://www.boga.ruhr-uni-bochum.de/ueberuns/ausbildung/index.html.de</v>
      </c>
      <c r="G991" s="20" t="s">
        <v>8524</v>
      </c>
      <c r="H991" s="19" t="str">
        <f>HYPERLINK(RUB_Found[[#This Row],[Gefunden in]])</f>
        <v>https://www.boga.ruhr-uni-bochum.de/ueberuns/index.html.de</v>
      </c>
      <c r="I991" s="21">
        <f>IF(COUNTIF(RUB_Truth[Name],RUB_Found[[#This Row],[Name]])=0,0,1)</f>
        <v>0</v>
      </c>
      <c r="J991" s="21">
        <v>0</v>
      </c>
      <c r="K991" s="20" t="s">
        <v>8510</v>
      </c>
    </row>
    <row r="992" spans="1:11" x14ac:dyDescent="0.25">
      <c r="B992">
        <f>SUBTOTAL(103,RUB_Found[Name])</f>
        <v>986</v>
      </c>
      <c r="H992"/>
      <c r="I992" s="3">
        <f>SUBTOTAL(109,RUB_Found[inTruth])</f>
        <v>126</v>
      </c>
      <c r="J992" s="3">
        <f>SUBTOTAL(109,RUB_Found[istName])</f>
        <v>839</v>
      </c>
    </row>
  </sheetData>
  <phoneticPr fontId="5" type="noConversion"/>
  <conditionalFormatting sqref="I1:J992 H993:I1048576 H985:I991">
    <cfRule type="expression" dxfId="5" priority="1">
      <formula>AND(ISNUMBER(H1),H1=1)</formula>
    </cfRule>
    <cfRule type="expression" dxfId="4" priority="2">
      <formula>AND(ISNUMBER(H1),H1=0)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B600-B895-454B-A380-74006001E0CE}">
  <sheetPr codeName="Tabelle5"/>
  <dimension ref="A1:M21"/>
  <sheetViews>
    <sheetView workbookViewId="0">
      <selection activeCell="B17" sqref="B17"/>
    </sheetView>
  </sheetViews>
  <sheetFormatPr baseColWidth="10" defaultRowHeight="15" x14ac:dyDescent="0.25"/>
  <cols>
    <col min="1" max="1" width="32.85546875" customWidth="1"/>
    <col min="2" max="2" width="11.42578125" style="5" customWidth="1"/>
    <col min="3" max="3" width="11.42578125" style="6" customWidth="1"/>
    <col min="4" max="4" width="2.85546875" style="6" customWidth="1"/>
  </cols>
  <sheetData>
    <row r="1" spans="1:13" ht="21" x14ac:dyDescent="0.35">
      <c r="A1" s="8" t="s">
        <v>8256</v>
      </c>
      <c r="B1" s="9"/>
      <c r="C1" s="10"/>
    </row>
    <row r="2" spans="1:13" x14ac:dyDescent="0.25">
      <c r="A2" t="s">
        <v>8257</v>
      </c>
      <c r="B2" s="5">
        <f>COUNTA(UDE_Truth[Name])</f>
        <v>692</v>
      </c>
      <c r="E2" t="s">
        <v>8381</v>
      </c>
    </row>
    <row r="3" spans="1:13" x14ac:dyDescent="0.25">
      <c r="A3" t="s">
        <v>8363</v>
      </c>
      <c r="B3" s="5">
        <f>SUM(UDE_Truth[Gefunden])</f>
        <v>273</v>
      </c>
      <c r="C3" s="6">
        <f>B3/B2</f>
        <v>0.3945086705202312</v>
      </c>
      <c r="E3" t="s">
        <v>8382</v>
      </c>
    </row>
    <row r="4" spans="1:13" x14ac:dyDescent="0.25">
      <c r="A4" t="s">
        <v>8364</v>
      </c>
      <c r="B4" s="5">
        <f>SUM(UDE_Truth[zählt])</f>
        <v>292</v>
      </c>
      <c r="C4" s="6">
        <f>B4/B2</f>
        <v>0.42196531791907516</v>
      </c>
      <c r="E4" t="s">
        <v>8383</v>
      </c>
    </row>
    <row r="5" spans="1:13" x14ac:dyDescent="0.25">
      <c r="A5" s="11" t="s">
        <v>8384</v>
      </c>
      <c r="B5" s="13">
        <f>SUM(UDE_Truth[Korrekt])</f>
        <v>236</v>
      </c>
      <c r="C5" s="14">
        <f>B5/B4</f>
        <v>0.80821917808219179</v>
      </c>
      <c r="D5" s="7"/>
      <c r="E5" t="s">
        <v>8385</v>
      </c>
    </row>
    <row r="6" spans="1:13" x14ac:dyDescent="0.25">
      <c r="A6" t="s">
        <v>8258</v>
      </c>
      <c r="B6" s="5">
        <f>COUNTA(UDE_Found[Name])</f>
        <v>981</v>
      </c>
      <c r="E6" t="s">
        <v>8390</v>
      </c>
    </row>
    <row r="7" spans="1:13" x14ac:dyDescent="0.25">
      <c r="A7" t="s">
        <v>8389</v>
      </c>
      <c r="B7" s="5">
        <f>SUM(UDE_Found[inTruth])</f>
        <v>274</v>
      </c>
      <c r="C7" s="6">
        <f>B7/B6</f>
        <v>0.27930682976554538</v>
      </c>
      <c r="E7" t="s">
        <v>8386</v>
      </c>
    </row>
    <row r="8" spans="1:13" x14ac:dyDescent="0.25">
      <c r="A8" t="s">
        <v>8387</v>
      </c>
      <c r="B8" s="12">
        <f>SUM(UDE_Found[istName])</f>
        <v>873</v>
      </c>
      <c r="C8" s="7">
        <f>B8/B6</f>
        <v>0.88990825688073394</v>
      </c>
      <c r="D8" s="7"/>
      <c r="E8" t="s">
        <v>8388</v>
      </c>
      <c r="M8" t="s">
        <v>8391</v>
      </c>
    </row>
    <row r="9" spans="1:13" x14ac:dyDescent="0.25">
      <c r="A9" s="15" t="s">
        <v>8399</v>
      </c>
      <c r="B9" s="16">
        <f>$B$6-COUNTBLANK(UDE_Found[Email])</f>
        <v>314</v>
      </c>
      <c r="C9" s="17">
        <f>B9/B6</f>
        <v>0.32008154943934758</v>
      </c>
      <c r="D9" s="7"/>
      <c r="E9" s="15" t="s">
        <v>8397</v>
      </c>
      <c r="H9" s="18" t="s">
        <v>8404</v>
      </c>
    </row>
    <row r="10" spans="1:13" x14ac:dyDescent="0.25">
      <c r="A10" s="15" t="s">
        <v>8398</v>
      </c>
      <c r="B10" s="16">
        <f>$B$6-COUNTBLANK(UDE_Found[Homepage])</f>
        <v>297</v>
      </c>
      <c r="C10" s="17">
        <f>B10/$B$6</f>
        <v>0.30275229357798167</v>
      </c>
      <c r="D10" s="7"/>
      <c r="E10" s="15" t="s">
        <v>8400</v>
      </c>
    </row>
    <row r="12" spans="1:13" ht="21" x14ac:dyDescent="0.35">
      <c r="A12" s="8" t="s">
        <v>8255</v>
      </c>
      <c r="B12" s="9"/>
      <c r="C12" s="10"/>
    </row>
    <row r="13" spans="1:13" x14ac:dyDescent="0.25">
      <c r="A13" t="s">
        <v>8257</v>
      </c>
      <c r="B13" s="5">
        <f>COUNTA(RUB_Truth[Name])</f>
        <v>365</v>
      </c>
    </row>
    <row r="14" spans="1:13" x14ac:dyDescent="0.25">
      <c r="A14" t="s">
        <v>8363</v>
      </c>
      <c r="B14" s="5">
        <f>SUM(RUB_Truth[Gefunden])</f>
        <v>126</v>
      </c>
      <c r="C14" s="6">
        <f>B14/B13</f>
        <v>0.34520547945205482</v>
      </c>
    </row>
    <row r="15" spans="1:13" x14ac:dyDescent="0.25">
      <c r="A15" t="s">
        <v>8364</v>
      </c>
      <c r="B15" s="5">
        <f>SUM(RUB_Truth[zählt])</f>
        <v>166</v>
      </c>
      <c r="C15" s="6">
        <f>B15/B13</f>
        <v>0.45479452054794522</v>
      </c>
    </row>
    <row r="16" spans="1:13" x14ac:dyDescent="0.25">
      <c r="A16" s="11" t="s">
        <v>8384</v>
      </c>
      <c r="B16" s="13">
        <f>SUM(RUB_Truth[Korrekt])</f>
        <v>121</v>
      </c>
      <c r="C16" s="14">
        <f>B16/B15</f>
        <v>0.72891566265060237</v>
      </c>
    </row>
    <row r="17" spans="1:3" x14ac:dyDescent="0.25">
      <c r="A17" t="s">
        <v>8258</v>
      </c>
      <c r="B17" s="5">
        <f>COUNTA(RUB_Found[Name])</f>
        <v>986</v>
      </c>
    </row>
    <row r="18" spans="1:3" x14ac:dyDescent="0.25">
      <c r="A18" t="s">
        <v>8389</v>
      </c>
      <c r="B18" s="5">
        <f>SUM(RUB_Found[inTruth])</f>
        <v>126</v>
      </c>
      <c r="C18" s="6">
        <f>B18/B17</f>
        <v>0.12778904665314403</v>
      </c>
    </row>
    <row r="19" spans="1:3" x14ac:dyDescent="0.25">
      <c r="A19" t="s">
        <v>8387</v>
      </c>
      <c r="B19" s="12">
        <f>SUM(RUB_Found[istName])</f>
        <v>839</v>
      </c>
      <c r="C19" s="7">
        <f>B19/B17</f>
        <v>0.85091277890466532</v>
      </c>
    </row>
    <row r="20" spans="1:3" x14ac:dyDescent="0.25">
      <c r="A20" s="15" t="s">
        <v>8399</v>
      </c>
      <c r="B20" s="16">
        <f>$B$17-COUNTBLANK(RUB_Found[Email])</f>
        <v>268</v>
      </c>
      <c r="C20" s="17">
        <f>B20/$B$17</f>
        <v>0.27180527383367142</v>
      </c>
    </row>
    <row r="21" spans="1:3" x14ac:dyDescent="0.25">
      <c r="A21" s="15" t="s">
        <v>8398</v>
      </c>
      <c r="B21" s="16">
        <f>$B$17-COUNTBLANK(RUB_Found[Homepage])</f>
        <v>336</v>
      </c>
      <c r="C21" s="17">
        <f>B21/$B$17</f>
        <v>0.34077079107505071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e 7 5 f e c - 6 7 e 5 - 4 e c e - a e 3 4 - e 8 c f c 9 1 a 1 5 3 d "   x m l n s = " h t t p : / / s c h e m a s . m i c r o s o f t . c o m / D a t a M a s h u p " > A A A A A A 0 D A A B Q S w M E F A A C A A g A D E j / V q g 3 k w O m A A A A 9 w A A A B I A H A B D b 2 5 m a W c v U G F j a 2 F n Z S 5 4 b W w g o h g A K K A U A A A A A A A A A A A A A A A A A A A A A A A A A A A A h Y + 9 C s I w H M R 3 w X c o 2 Z s v F y n / p o O 6 W R A E c Q 1 t s M E 2 k S Y 1 f T c H H 8 l X s E W r b o 5 3 9 4 O 7 e 9 z u k P V N H V 1 V 6 7 Q 1 K W K Y o s h 5 a U p Z W 6 N S Z C z K x H w G O 1 m c 5 U l F A 2 1 c 0 r s y R Z X 3 l 4 S Q E A I O C 2 z b E + G U M n L M t / u i U o 1 E H 1 j / h 2 N t x t p C I Q G H 1 x r B M W N L z C n H F M h k Q q 7 N F + D D 4 D H 9 M W H V 1 b 5 r l S h V v N 4 A m S S Q 9 w f x B F B L A w Q U A A I A C A A M S P 9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D E j / V i i K R 7 g O A A A A E Q A A A B M A H A B G b 3 J t d W x h c y 9 T Z W N 0 a W 9 u M S 5 t I K I Y A C i g F A A A A A A A A A A A A A A A A A A A A A A A A A A A A C t O T S 7 J z M 9 T C I b Q h t Y A U E s B A i 0 A F A A C A A g A D E j / V q g 3 k w O m A A A A 9 w A A A B I A A A A A A A A A A A A A A A A A A A A A A E N v b m Z p Z y 9 Q Y W N r Y W d l L n h t b F B L A Q I t A B Q A A g A I A A x I / 1 Z T c j g s m w A A A O E A A A A T A A A A A A A A A A A A A A A A A P I A A A B b Q 2 9 u d G V u d F 9 U e X B l c 1 0 u e G 1 s U E s B A i 0 A F A A C A A g A D E j / V i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8 E A 8 z n f g d K k m V f 2 h X j O J U A A A A A A g A A A A A A E G Y A A A A B A A A g A A A A B E m 4 F z t q N 0 h D 2 v b b s m L Z 0 d 9 p k b h o s i S G e L n D s 1 r B a j c A A A A A D o A A A A A C A A A g A A A A E M k e Q 4 S Y 3 Q K q O v d B C / E M g 7 U J I V B 8 G W n S 6 Q X 4 L B 7 Y H P h Q A A A A h w p A Y 6 D j 5 z M / C v t N Y l v Q 6 b l G p y 4 L x K 2 j k M b K V 7 2 g W z s b p Z G / L p e 9 C F m S 4 a C a h J w b B q 2 U 8 + v k h 3 1 C d n V g m I D Y o r o g K J h r s Y 3 / R 0 9 L 5 D J N d Z 1 A A A A A h t + V s w + F w g 2 4 7 X 3 w I / H B H 1 U r p 8 7 T k 0 N n 4 F t 0 g 6 N K a M Z t 8 j p z N 9 x Z V a D v t S q s H k 1 S r L q s 8 u U q p 0 l W K Z 0 R a f W B 9 w = = < / D a t a M a s h u p > 
</file>

<file path=customXml/itemProps1.xml><?xml version="1.0" encoding="utf-8"?>
<ds:datastoreItem xmlns:ds="http://schemas.openxmlformats.org/officeDocument/2006/customXml" ds:itemID="{4DB5615B-EA83-40E8-9539-770FA90ED9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UDE Truth</vt:lpstr>
      <vt:lpstr>UDE Found</vt:lpstr>
      <vt:lpstr>RUB Truth</vt:lpstr>
      <vt:lpstr>RUB Found</vt:lpstr>
      <vt:lpstr>Metriken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Glaser</dc:creator>
  <cp:lastModifiedBy>Lukas Glaser</cp:lastModifiedBy>
  <dcterms:created xsi:type="dcterms:W3CDTF">2015-06-05T18:19:34Z</dcterms:created>
  <dcterms:modified xsi:type="dcterms:W3CDTF">2023-08-05T12:11:35Z</dcterms:modified>
</cp:coreProperties>
</file>