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PetroleumProgramming\Capstone_2022\log_functions\"/>
    </mc:Choice>
  </mc:AlternateContent>
  <xr:revisionPtr revIDLastSave="0" documentId="13_ncr:9_{96BB0427-5EF4-4E5E-82AF-F2DF0698598E}" xr6:coauthVersionLast="47" xr6:coauthVersionMax="47" xr10:uidLastSave="{00000000-0000-0000-0000-000000000000}"/>
  <bookViews>
    <workbookView xWindow="-108" yWindow="-108" windowWidth="23256" windowHeight="12456" activeTab="1" xr2:uid="{6592181C-9959-48F8-B857-31A0C38670FB}"/>
  </bookViews>
  <sheets>
    <sheet name="Sheet1" sheetId="1" r:id="rId1"/>
    <sheet name="Log_Duvernay_Tops" sheetId="2" r:id="rId2"/>
    <sheet name="Bounda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1" i="1"/>
  <c r="C2" i="3"/>
  <c r="B2" i="3"/>
  <c r="C1" i="3"/>
  <c r="B1" i="3"/>
  <c r="E3" i="2"/>
  <c r="E4" i="2"/>
  <c r="E5" i="2"/>
  <c r="E6" i="2"/>
  <c r="E7" i="2"/>
  <c r="E8" i="2"/>
  <c r="E9" i="2"/>
  <c r="E10" i="2"/>
  <c r="E2" i="2"/>
  <c r="J2" i="1"/>
  <c r="B3" i="3" l="1"/>
  <c r="B4" i="3" s="1"/>
  <c r="B5" i="3" s="1"/>
  <c r="C11" i="3"/>
  <c r="C12" i="3"/>
  <c r="C3" i="3"/>
  <c r="C4" i="3" s="1"/>
  <c r="C6" i="3" s="1"/>
  <c r="B6" i="3" l="1"/>
  <c r="C5" i="3"/>
</calcChain>
</file>

<file path=xl/sharedStrings.xml><?xml version="1.0" encoding="utf-8"?>
<sst xmlns="http://schemas.openxmlformats.org/spreadsheetml/2006/main" count="103" uniqueCount="54">
  <si>
    <t>Well #</t>
  </si>
  <si>
    <t>well_name</t>
  </si>
  <si>
    <t>top_TVD</t>
  </si>
  <si>
    <t>bottom_TVD</t>
  </si>
  <si>
    <t>porosity</t>
  </si>
  <si>
    <t>permeability</t>
  </si>
  <si>
    <t>100021806218W500</t>
  </si>
  <si>
    <t>100060206219W500</t>
  </si>
  <si>
    <t>100062906118W500</t>
  </si>
  <si>
    <t>100070706218W500</t>
  </si>
  <si>
    <t>100082806118W500</t>
  </si>
  <si>
    <t>100100906218W500</t>
  </si>
  <si>
    <t>100111306219W500</t>
  </si>
  <si>
    <t>100123506118W500</t>
  </si>
  <si>
    <t>103162506119W500</t>
  </si>
  <si>
    <t>Rhoma</t>
    <phoneticPr fontId="1" type="noConversion"/>
  </si>
  <si>
    <t>Rhob</t>
    <phoneticPr fontId="1" type="noConversion"/>
  </si>
  <si>
    <t>Rhoma table</t>
    <phoneticPr fontId="1" type="noConversion"/>
  </si>
  <si>
    <t>Lithology</t>
  </si>
  <si>
    <t>Density, g/cc</t>
  </si>
  <si>
    <t>Sandstone</t>
  </si>
  <si>
    <t>Limestone</t>
  </si>
  <si>
    <t>Dolomite</t>
  </si>
  <si>
    <t>Anhydrite</t>
  </si>
  <si>
    <t>Salt</t>
  </si>
  <si>
    <t>Average pe</t>
    <phoneticPr fontId="1" type="noConversion"/>
  </si>
  <si>
    <t>Rhof（freshwater=1，saltwater=1.1）</t>
    <phoneticPr fontId="1" type="noConversion"/>
  </si>
  <si>
    <t>n/a</t>
    <phoneticPr fontId="1" type="noConversion"/>
  </si>
  <si>
    <t>match</t>
    <phoneticPr fontId="1" type="noConversion"/>
  </si>
  <si>
    <t>Type</t>
    <phoneticPr fontId="1" type="noConversion"/>
  </si>
  <si>
    <t>Vertical</t>
    <phoneticPr fontId="1" type="noConversion"/>
  </si>
  <si>
    <t>Horizontal</t>
    <phoneticPr fontId="1" type="noConversion"/>
  </si>
  <si>
    <t>102163006118W500</t>
  </si>
  <si>
    <t>Heel Depth</t>
    <phoneticPr fontId="1" type="noConversion"/>
  </si>
  <si>
    <t>Toe Depth</t>
    <phoneticPr fontId="1" type="noConversion"/>
  </si>
  <si>
    <t>102080606218W500</t>
  </si>
  <si>
    <t>102010606218W500</t>
  </si>
  <si>
    <t>102163106118W500</t>
  </si>
  <si>
    <t>102093106118W500</t>
  </si>
  <si>
    <t>100083106118W500</t>
  </si>
  <si>
    <t>100013106118W500</t>
  </si>
  <si>
    <t>Lat</t>
  </si>
  <si>
    <t>Long</t>
  </si>
  <si>
    <t>Thickness</t>
  </si>
  <si>
    <t>Max</t>
  </si>
  <si>
    <t>Min</t>
  </si>
  <si>
    <t>Diff</t>
  </si>
  <si>
    <t>100th</t>
  </si>
  <si>
    <t>act_Min</t>
  </si>
  <si>
    <t>act_Max</t>
  </si>
  <si>
    <t>Phi_eff_87-90</t>
  </si>
  <si>
    <t>Phi_eff_84-87</t>
  </si>
  <si>
    <t>Phi_eff_82-84</t>
  </si>
  <si>
    <t>Phi_eff_80-82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</si>
</sst>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1702-89A3-4C3E-AEB3-9909AE738DA2}">
  <dimension ref="A1:U17"/>
  <sheetViews>
    <sheetView topLeftCell="B1" workbookViewId="0">
      <selection activeCell="H14" sqref="H14"/>
    </sheetView>
  </sheetViews>
  <sheetFormatPr defaultRowHeight="14.4"/>
  <cols>
    <col min="2" max="2" width="23.109375" bestFit="1" customWidth="1"/>
    <col min="3" max="3" width="23.109375" customWidth="1"/>
    <col min="4" max="4" width="9.21875" customWidth="1"/>
    <col min="5" max="5" width="12.44140625" customWidth="1"/>
    <col min="7" max="7" width="11.109375" bestFit="1" customWidth="1"/>
    <col min="8" max="8" width="11.109375" customWidth="1"/>
  </cols>
  <sheetData>
    <row r="1" spans="1:21">
      <c r="A1" t="s">
        <v>0</v>
      </c>
      <c r="B1" t="s">
        <v>1</v>
      </c>
      <c r="C1" t="s">
        <v>29</v>
      </c>
      <c r="D1" t="s">
        <v>2</v>
      </c>
      <c r="F1" t="s">
        <v>3</v>
      </c>
      <c r="H1" t="s">
        <v>33</v>
      </c>
      <c r="I1" t="s">
        <v>34</v>
      </c>
      <c r="J1" t="s">
        <v>4</v>
      </c>
      <c r="K1" t="s">
        <v>5</v>
      </c>
      <c r="M1" t="s">
        <v>15</v>
      </c>
      <c r="N1" t="s">
        <v>16</v>
      </c>
      <c r="O1" t="s">
        <v>26</v>
      </c>
      <c r="S1" t="s">
        <v>17</v>
      </c>
    </row>
    <row r="2" spans="1:21">
      <c r="A2">
        <v>1</v>
      </c>
      <c r="B2" t="s">
        <v>6</v>
      </c>
      <c r="C2" t="s">
        <v>30</v>
      </c>
      <c r="D2">
        <v>3002.3</v>
      </c>
      <c r="E2" t="s">
        <v>27</v>
      </c>
      <c r="F2">
        <v>3037.7</v>
      </c>
      <c r="G2" t="s">
        <v>27</v>
      </c>
      <c r="J2" t="e">
        <f>(M2-N2)/(M2-O2)</f>
        <v>#DIV/0!</v>
      </c>
    </row>
    <row r="3" spans="1:21">
      <c r="A3">
        <v>2</v>
      </c>
      <c r="B3" t="s">
        <v>7</v>
      </c>
      <c r="C3" t="s">
        <v>30</v>
      </c>
      <c r="D3">
        <v>3093.4</v>
      </c>
      <c r="E3" t="s">
        <v>28</v>
      </c>
      <c r="F3">
        <v>3133.3</v>
      </c>
      <c r="G3" t="s">
        <v>28</v>
      </c>
      <c r="S3" t="s">
        <v>18</v>
      </c>
      <c r="T3" t="s">
        <v>19</v>
      </c>
      <c r="U3" t="s">
        <v>25</v>
      </c>
    </row>
    <row r="4" spans="1:21">
      <c r="A4">
        <v>3</v>
      </c>
      <c r="B4" t="s">
        <v>8</v>
      </c>
      <c r="C4" t="s">
        <v>30</v>
      </c>
      <c r="D4">
        <v>3112</v>
      </c>
      <c r="E4" t="s">
        <v>28</v>
      </c>
      <c r="F4">
        <v>3166.6</v>
      </c>
      <c r="G4">
        <v>3155</v>
      </c>
      <c r="S4" t="s">
        <v>20</v>
      </c>
      <c r="T4">
        <v>2.65</v>
      </c>
      <c r="U4">
        <v>1.8</v>
      </c>
    </row>
    <row r="5" spans="1:21">
      <c r="A5">
        <v>4</v>
      </c>
      <c r="B5" t="s">
        <v>9</v>
      </c>
      <c r="C5" t="s">
        <v>30</v>
      </c>
      <c r="D5">
        <v>3026.6</v>
      </c>
      <c r="E5" t="s">
        <v>28</v>
      </c>
      <c r="F5">
        <v>3064.2</v>
      </c>
      <c r="G5" t="s">
        <v>28</v>
      </c>
      <c r="S5" t="s">
        <v>21</v>
      </c>
      <c r="T5">
        <v>2.71</v>
      </c>
      <c r="U5">
        <v>4.8</v>
      </c>
    </row>
    <row r="6" spans="1:21">
      <c r="A6">
        <v>5</v>
      </c>
      <c r="B6" t="s">
        <v>10</v>
      </c>
      <c r="C6" t="s">
        <v>30</v>
      </c>
      <c r="D6">
        <v>3024.3</v>
      </c>
      <c r="E6" t="s">
        <v>27</v>
      </c>
      <c r="F6">
        <v>3073.2</v>
      </c>
      <c r="G6" t="s">
        <v>27</v>
      </c>
      <c r="S6" t="s">
        <v>22</v>
      </c>
      <c r="T6">
        <v>2.8759999999999999</v>
      </c>
      <c r="U6">
        <v>3</v>
      </c>
    </row>
    <row r="7" spans="1:21">
      <c r="A7">
        <v>6</v>
      </c>
      <c r="B7" t="s">
        <v>11</v>
      </c>
      <c r="C7" t="s">
        <v>30</v>
      </c>
      <c r="D7" t="s">
        <v>27</v>
      </c>
      <c r="E7">
        <v>3094.5</v>
      </c>
      <c r="F7">
        <v>3124.2</v>
      </c>
      <c r="G7" t="s">
        <v>28</v>
      </c>
      <c r="S7" t="s">
        <v>23</v>
      </c>
      <c r="T7">
        <v>2.9769999999999999</v>
      </c>
      <c r="U7">
        <v>5.05</v>
      </c>
    </row>
    <row r="8" spans="1:21">
      <c r="A8">
        <v>7</v>
      </c>
      <c r="B8" t="s">
        <v>12</v>
      </c>
      <c r="C8" t="s">
        <v>30</v>
      </c>
      <c r="D8">
        <v>3063.5</v>
      </c>
      <c r="E8">
        <v>3043</v>
      </c>
      <c r="F8">
        <v>3086</v>
      </c>
      <c r="G8">
        <v>3081</v>
      </c>
      <c r="S8" t="s">
        <v>24</v>
      </c>
      <c r="T8">
        <v>2.032</v>
      </c>
      <c r="U8">
        <v>4.5999999999999996</v>
      </c>
    </row>
    <row r="9" spans="1:21">
      <c r="A9">
        <v>8</v>
      </c>
      <c r="B9" t="s">
        <v>13</v>
      </c>
      <c r="C9" t="s">
        <v>30</v>
      </c>
      <c r="D9">
        <v>2960.2</v>
      </c>
      <c r="E9" t="s">
        <v>28</v>
      </c>
      <c r="F9">
        <v>2988.6</v>
      </c>
      <c r="G9" t="s">
        <v>27</v>
      </c>
    </row>
    <row r="10" spans="1:21">
      <c r="A10">
        <v>9</v>
      </c>
      <c r="B10" t="s">
        <v>14</v>
      </c>
      <c r="C10" t="s">
        <v>30</v>
      </c>
      <c r="D10">
        <v>3086.1</v>
      </c>
      <c r="E10" t="s">
        <v>28</v>
      </c>
      <c r="F10">
        <v>3126.9</v>
      </c>
      <c r="G10" t="s">
        <v>28</v>
      </c>
    </row>
    <row r="11" spans="1:21">
      <c r="B11" s="1" t="s">
        <v>35</v>
      </c>
      <c r="C11" t="s">
        <v>31</v>
      </c>
      <c r="H11">
        <v>3080</v>
      </c>
      <c r="I11">
        <v>3070</v>
      </c>
      <c r="J11">
        <f>(H11+I11)/2</f>
        <v>3075</v>
      </c>
    </row>
    <row r="12" spans="1:21">
      <c r="B12" s="1" t="s">
        <v>36</v>
      </c>
      <c r="C12" t="s">
        <v>31</v>
      </c>
      <c r="H12">
        <v>3083</v>
      </c>
      <c r="I12">
        <v>3074</v>
      </c>
      <c r="J12">
        <f t="shared" ref="J12:J17" si="0">(H12+I12)/2</f>
        <v>3078.5</v>
      </c>
    </row>
    <row r="13" spans="1:21">
      <c r="B13" s="1" t="s">
        <v>37</v>
      </c>
      <c r="C13" t="s">
        <v>31</v>
      </c>
      <c r="H13">
        <v>3086.3</v>
      </c>
      <c r="I13">
        <v>3071</v>
      </c>
      <c r="J13">
        <f t="shared" si="0"/>
        <v>3078.65</v>
      </c>
    </row>
    <row r="14" spans="1:21">
      <c r="B14" s="1" t="s">
        <v>38</v>
      </c>
      <c r="C14" t="s">
        <v>31</v>
      </c>
      <c r="H14">
        <v>3095</v>
      </c>
      <c r="I14">
        <v>3076</v>
      </c>
      <c r="J14">
        <f t="shared" si="0"/>
        <v>3085.5</v>
      </c>
    </row>
    <row r="15" spans="1:21">
      <c r="B15" s="1" t="s">
        <v>39</v>
      </c>
      <c r="C15" t="s">
        <v>31</v>
      </c>
      <c r="H15">
        <v>3097</v>
      </c>
      <c r="I15">
        <v>3079</v>
      </c>
      <c r="J15">
        <f t="shared" si="0"/>
        <v>3088</v>
      </c>
    </row>
    <row r="16" spans="1:21">
      <c r="B16" s="1" t="s">
        <v>40</v>
      </c>
      <c r="C16" t="s">
        <v>31</v>
      </c>
      <c r="H16">
        <v>3100</v>
      </c>
      <c r="I16">
        <v>3076</v>
      </c>
      <c r="J16">
        <f t="shared" si="0"/>
        <v>3088</v>
      </c>
    </row>
    <row r="17" spans="2:10">
      <c r="B17" s="1" t="s">
        <v>32</v>
      </c>
      <c r="C17" t="s">
        <v>31</v>
      </c>
      <c r="H17">
        <v>3100</v>
      </c>
      <c r="I17">
        <v>3085</v>
      </c>
      <c r="J17">
        <f t="shared" si="0"/>
        <v>3092.5</v>
      </c>
    </row>
  </sheetData>
  <sortState xmlns:xlrd2="http://schemas.microsoft.com/office/spreadsheetml/2017/richdata2" ref="A3:A8">
    <sortCondition ref="A3:A8" customList="1,2,3,4,5,6,7"/>
  </sortState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F41F-14E2-4E30-B8C1-C4F875291212}">
  <dimension ref="A1:K10"/>
  <sheetViews>
    <sheetView tabSelected="1" workbookViewId="0">
      <selection activeCell="H14" sqref="H14"/>
    </sheetView>
  </sheetViews>
  <sheetFormatPr defaultRowHeight="14.4"/>
  <cols>
    <col min="1" max="1" width="11.21875" customWidth="1"/>
    <col min="4" max="4" width="12" customWidth="1"/>
    <col min="6" max="6" width="14.88671875" customWidth="1"/>
    <col min="7" max="7" width="15.33203125" customWidth="1"/>
    <col min="8" max="8" width="13.77734375" customWidth="1"/>
    <col min="9" max="9" width="15.88671875" customWidth="1"/>
    <col min="10" max="10" width="8.88671875" style="2"/>
    <col min="11" max="11" width="11" customWidth="1"/>
    <col min="14" max="15" width="10" bestFit="1" customWidth="1"/>
  </cols>
  <sheetData>
    <row r="1" spans="1:11">
      <c r="A1" t="s">
        <v>1</v>
      </c>
      <c r="B1" t="s">
        <v>29</v>
      </c>
      <c r="C1" t="s">
        <v>2</v>
      </c>
      <c r="D1" t="s">
        <v>3</v>
      </c>
      <c r="E1" t="s">
        <v>43</v>
      </c>
      <c r="F1" t="s">
        <v>53</v>
      </c>
      <c r="G1" t="s">
        <v>52</v>
      </c>
      <c r="H1" t="s">
        <v>51</v>
      </c>
      <c r="I1" t="s">
        <v>50</v>
      </c>
      <c r="J1" s="2" t="s">
        <v>41</v>
      </c>
      <c r="K1" t="s">
        <v>42</v>
      </c>
    </row>
    <row r="2" spans="1:11">
      <c r="A2" s="9" t="s">
        <v>6</v>
      </c>
      <c r="B2" t="s">
        <v>30</v>
      </c>
      <c r="C2">
        <v>3002.3</v>
      </c>
      <c r="D2">
        <v>3037.7</v>
      </c>
      <c r="E2">
        <f>D2-C2</f>
        <v>35.399999999999636</v>
      </c>
      <c r="J2" s="2">
        <v>54.357819999999997</v>
      </c>
      <c r="K2">
        <v>116.68588</v>
      </c>
    </row>
    <row r="3" spans="1:11">
      <c r="A3" s="9" t="s">
        <v>7</v>
      </c>
      <c r="B3" t="s">
        <v>30</v>
      </c>
      <c r="C3">
        <v>3093.4</v>
      </c>
      <c r="D3">
        <v>3133.3</v>
      </c>
      <c r="E3">
        <f t="shared" ref="E3:E10" si="0">D3-C3</f>
        <v>39.900000000000091</v>
      </c>
      <c r="J3" s="2">
        <v>54.331240000000001</v>
      </c>
      <c r="K3">
        <v>116.74379999999999</v>
      </c>
    </row>
    <row r="4" spans="1:11">
      <c r="A4" s="9" t="s">
        <v>8</v>
      </c>
      <c r="B4" t="s">
        <v>30</v>
      </c>
      <c r="C4">
        <v>3112</v>
      </c>
      <c r="D4">
        <v>3166.6</v>
      </c>
      <c r="E4">
        <f t="shared" si="0"/>
        <v>54.599999999999909</v>
      </c>
      <c r="J4" s="2">
        <v>54.301580000000001</v>
      </c>
      <c r="K4">
        <v>116.66927</v>
      </c>
    </row>
    <row r="5" spans="1:11">
      <c r="A5" s="9" t="s">
        <v>9</v>
      </c>
      <c r="B5" t="s">
        <v>30</v>
      </c>
      <c r="C5">
        <v>3026.6</v>
      </c>
      <c r="D5">
        <v>3064.2</v>
      </c>
      <c r="E5">
        <f t="shared" si="0"/>
        <v>37.599999999999909</v>
      </c>
      <c r="F5">
        <v>11.3</v>
      </c>
      <c r="G5">
        <v>11.6</v>
      </c>
      <c r="H5">
        <v>8.4</v>
      </c>
      <c r="I5">
        <v>12.5</v>
      </c>
      <c r="J5" s="2">
        <v>54.34796</v>
      </c>
      <c r="K5">
        <v>116.68383</v>
      </c>
    </row>
    <row r="6" spans="1:11">
      <c r="A6" s="9" t="s">
        <v>10</v>
      </c>
      <c r="B6" t="s">
        <v>30</v>
      </c>
      <c r="C6">
        <v>3024.3</v>
      </c>
      <c r="D6">
        <v>3073.2</v>
      </c>
      <c r="E6">
        <f t="shared" si="0"/>
        <v>48.899999999999636</v>
      </c>
      <c r="J6" s="2">
        <v>54.303350000000002</v>
      </c>
      <c r="K6">
        <v>116.62921</v>
      </c>
    </row>
    <row r="7" spans="1:11">
      <c r="A7" s="9" t="s">
        <v>11</v>
      </c>
      <c r="B7" t="s">
        <v>30</v>
      </c>
      <c r="C7">
        <v>3094.5</v>
      </c>
      <c r="D7">
        <v>3124.2</v>
      </c>
      <c r="E7">
        <f t="shared" si="0"/>
        <v>29.699999999999818</v>
      </c>
      <c r="J7" s="2">
        <v>54.350999999999999</v>
      </c>
      <c r="K7">
        <v>116.63454</v>
      </c>
    </row>
    <row r="8" spans="1:11">
      <c r="A8" s="9" t="s">
        <v>12</v>
      </c>
      <c r="B8" t="s">
        <v>30</v>
      </c>
      <c r="C8">
        <v>3063.5</v>
      </c>
      <c r="D8">
        <v>3086</v>
      </c>
      <c r="E8">
        <f t="shared" si="0"/>
        <v>22.5</v>
      </c>
      <c r="F8">
        <v>2.4300000000000002</v>
      </c>
      <c r="G8">
        <v>2.25</v>
      </c>
      <c r="H8">
        <v>2.4</v>
      </c>
      <c r="I8">
        <v>1.9</v>
      </c>
      <c r="J8" s="2">
        <v>54.366100000000003</v>
      </c>
      <c r="K8">
        <v>116.71908999999999</v>
      </c>
    </row>
    <row r="9" spans="1:11">
      <c r="A9" s="9" t="s">
        <v>13</v>
      </c>
      <c r="B9" t="s">
        <v>30</v>
      </c>
      <c r="C9">
        <v>2960.2</v>
      </c>
      <c r="D9">
        <v>2988.6</v>
      </c>
      <c r="E9">
        <f t="shared" si="0"/>
        <v>28.400000000000091</v>
      </c>
      <c r="J9" s="2">
        <v>54.32255</v>
      </c>
      <c r="K9">
        <v>116.59756</v>
      </c>
    </row>
    <row r="10" spans="1:11">
      <c r="A10" s="9" t="s">
        <v>14</v>
      </c>
      <c r="B10" t="s">
        <v>30</v>
      </c>
      <c r="C10">
        <v>3086.1</v>
      </c>
      <c r="D10">
        <v>3126.9</v>
      </c>
      <c r="E10">
        <f t="shared" si="0"/>
        <v>40.800000000000182</v>
      </c>
      <c r="F10">
        <v>10.7</v>
      </c>
      <c r="G10">
        <v>14.5</v>
      </c>
      <c r="H10">
        <v>19</v>
      </c>
      <c r="I10">
        <v>4.8</v>
      </c>
      <c r="J10" s="2">
        <v>54.309159999999999</v>
      </c>
      <c r="K10">
        <v>116.70327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EB4-F806-4A4E-BBDD-C042C6CC5650}">
  <dimension ref="A1:F12"/>
  <sheetViews>
    <sheetView workbookViewId="0">
      <selection activeCell="C13" sqref="C13"/>
    </sheetView>
  </sheetViews>
  <sheetFormatPr defaultRowHeight="14.4"/>
  <cols>
    <col min="2" max="2" width="10" bestFit="1" customWidth="1"/>
    <col min="3" max="3" width="11" bestFit="1" customWidth="1"/>
    <col min="5" max="5" width="10" bestFit="1" customWidth="1"/>
    <col min="6" max="6" width="11" bestFit="1" customWidth="1"/>
  </cols>
  <sheetData>
    <row r="1" spans="1:6">
      <c r="A1" t="s">
        <v>44</v>
      </c>
      <c r="B1">
        <f>MAX(Log_Duvernay_Tops!J2:J10)</f>
        <v>54.366100000000003</v>
      </c>
      <c r="C1">
        <f>MAX(Log_Duvernay_Tops!K2:K10)</f>
        <v>116.74379999999999</v>
      </c>
    </row>
    <row r="2" spans="1:6">
      <c r="A2" t="s">
        <v>45</v>
      </c>
      <c r="B2">
        <f>MIN(Log_Duvernay_Tops!J2:J10)</f>
        <v>54.301580000000001</v>
      </c>
      <c r="C2">
        <f>MIN(Log_Duvernay_Tops!K2:K10)</f>
        <v>116.59756</v>
      </c>
    </row>
    <row r="3" spans="1:6">
      <c r="A3" t="s">
        <v>46</v>
      </c>
      <c r="B3">
        <f>B1-B2</f>
        <v>6.4520000000001687E-2</v>
      </c>
      <c r="C3">
        <f>C1-C2</f>
        <v>0.14623999999999171</v>
      </c>
    </row>
    <row r="4" spans="1:6" ht="15" thickBot="1">
      <c r="A4" t="s">
        <v>47</v>
      </c>
      <c r="B4">
        <f>B3/100</f>
        <v>6.4520000000001688E-4</v>
      </c>
      <c r="C4">
        <f>C3/100</f>
        <v>1.4623999999999172E-3</v>
      </c>
      <c r="E4">
        <v>6.4520000000001698E-4</v>
      </c>
      <c r="F4">
        <v>1.46239999999992E-3</v>
      </c>
    </row>
    <row r="5" spans="1:6">
      <c r="A5" s="3" t="s">
        <v>49</v>
      </c>
      <c r="B5" s="4">
        <f>B1+10*$B$4</f>
        <v>54.372552000000006</v>
      </c>
      <c r="C5" s="5">
        <f>C1+10*$C$4</f>
        <v>116.75842399999999</v>
      </c>
      <c r="E5">
        <v>54.372551999999999</v>
      </c>
      <c r="F5">
        <v>116.75842400000001</v>
      </c>
    </row>
    <row r="6" spans="1:6" ht="15" thickBot="1">
      <c r="A6" s="6" t="s">
        <v>48</v>
      </c>
      <c r="B6" s="7">
        <f>B2-10*$B$4</f>
        <v>54.295127999999998</v>
      </c>
      <c r="C6" s="8">
        <f>C2-10*$C$4</f>
        <v>116.582936</v>
      </c>
      <c r="E6">
        <v>54.295127999999998</v>
      </c>
      <c r="F6">
        <v>116.582936</v>
      </c>
    </row>
    <row r="11" spans="1:6">
      <c r="C11">
        <f>MAX(Log_Duvernay_Tops!E2:E10)</f>
        <v>54.599999999999909</v>
      </c>
    </row>
    <row r="12" spans="1:6">
      <c r="C12">
        <f>MIN(Log_Duvernay_Tops!E2:E10)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Log_Duvernay_Tops</vt:lpstr>
      <vt:lpstr>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Svoboda</dc:creator>
  <cp:lastModifiedBy>Michael Svoboda</cp:lastModifiedBy>
  <dcterms:created xsi:type="dcterms:W3CDTF">2022-10-20T02:45:02Z</dcterms:created>
  <dcterms:modified xsi:type="dcterms:W3CDTF">2022-10-24T05:34:58Z</dcterms:modified>
</cp:coreProperties>
</file>