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include\"/>
    </mc:Choice>
  </mc:AlternateContent>
  <bookViews>
    <workbookView xWindow="0" yWindow="0" windowWidth="28800" windowHeight="12435"/>
  </bookViews>
  <sheets>
    <sheet name="Sheet1" sheetId="1" r:id="rId1"/>
    <sheet name="Sheet3" sheetId="3" r:id="rId2"/>
    <sheet name="Sheet2" sheetId="2" r:id="rId3"/>
  </sheets>
  <definedNames>
    <definedName name="_xlnm.Print_Area" localSheetId="0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F40" i="1" s="1"/>
  <c r="B40" i="1"/>
  <c r="C40" i="1"/>
  <c r="D40" i="1"/>
  <c r="G40" i="1"/>
  <c r="H40" i="1"/>
  <c r="I40" i="1"/>
  <c r="J40" i="1"/>
  <c r="K40" i="1"/>
  <c r="L40" i="1"/>
  <c r="M40" i="1"/>
  <c r="M39" i="1" l="1"/>
  <c r="M38" i="1"/>
  <c r="M37" i="1"/>
  <c r="M36" i="1"/>
  <c r="M35" i="1"/>
  <c r="L39" i="1"/>
  <c r="L38" i="1"/>
  <c r="L37" i="1"/>
  <c r="L36" i="1"/>
  <c r="L35" i="1"/>
  <c r="K39" i="1"/>
  <c r="K38" i="1"/>
  <c r="K37" i="1"/>
  <c r="K36" i="1"/>
  <c r="K35" i="1"/>
  <c r="J39" i="1"/>
  <c r="J38" i="1"/>
  <c r="J37" i="1"/>
  <c r="J36" i="1"/>
  <c r="J35" i="1"/>
  <c r="I39" i="1"/>
  <c r="I38" i="1"/>
  <c r="I37" i="1"/>
  <c r="I36" i="1"/>
  <c r="I35" i="1"/>
  <c r="C39" i="1"/>
  <c r="C38" i="1"/>
  <c r="C37" i="1"/>
  <c r="C36" i="1"/>
  <c r="C35" i="1"/>
  <c r="H39" i="1"/>
  <c r="H38" i="1"/>
  <c r="H37" i="1"/>
  <c r="H36" i="1"/>
  <c r="H35" i="1"/>
  <c r="G36" i="1" l="1"/>
  <c r="E36" i="1"/>
  <c r="D36" i="1"/>
  <c r="B36" i="1"/>
  <c r="G35" i="1"/>
  <c r="E35" i="1"/>
  <c r="F35" i="1" s="1"/>
  <c r="D35" i="1"/>
  <c r="B35" i="1"/>
  <c r="E39" i="1"/>
  <c r="E38" i="1"/>
  <c r="E37" i="1"/>
  <c r="G39" i="1"/>
  <c r="D39" i="1"/>
  <c r="B39" i="1"/>
  <c r="G38" i="1"/>
  <c r="D38" i="1"/>
  <c r="B38" i="1"/>
  <c r="G37" i="1"/>
  <c r="D37" i="1"/>
  <c r="B37" i="1"/>
  <c r="F36" i="1" l="1"/>
  <c r="F37" i="1" s="1"/>
  <c r="F38" i="1" s="1"/>
  <c r="F39" i="1" s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 s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2" i="1"/>
  <c r="C32" i="1"/>
  <c r="D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<sst xmlns="http://schemas.openxmlformats.org/spreadsheetml/2006/main" count="466" uniqueCount="94">
  <si>
    <t>// person info</t>
  </si>
  <si>
    <t>varchar(50)</t>
  </si>
  <si>
    <t>CHARACTER</t>
  </si>
  <si>
    <t>SET</t>
  </si>
  <si>
    <t>utf8</t>
  </si>
  <si>
    <t>DEFAULT</t>
  </si>
  <si>
    <t>NULL,</t>
  </si>
  <si>
    <t>varchar(255)</t>
  </si>
  <si>
    <t>varchar(25)</t>
  </si>
  <si>
    <t>'Natick',</t>
  </si>
  <si>
    <t>'MA',</t>
  </si>
  <si>
    <t>'01760',</t>
  </si>
  <si>
    <t>longtext</t>
  </si>
  <si>
    <t>utf8,</t>
  </si>
  <si>
    <t>datetime</t>
  </si>
  <si>
    <t>double</t>
  </si>
  <si>
    <t>bit(1)</t>
  </si>
  <si>
    <t>b'0',</t>
  </si>
  <si>
    <t>'Student',</t>
  </si>
  <si>
    <t>'Unknown',</t>
  </si>
  <si>
    <t>'1',</t>
  </si>
  <si>
    <t>'Adult</t>
  </si>
  <si>
    <t>int(11)</t>
  </si>
  <si>
    <t>'0',</t>
  </si>
  <si>
    <t>longblob</t>
  </si>
  <si>
    <t>NOT</t>
  </si>
  <si>
    <t>NULL</t>
  </si>
  <si>
    <t>LastName</t>
  </si>
  <si>
    <t>FirstName</t>
  </si>
  <si>
    <t>Email</t>
  </si>
  <si>
    <t>Email2</t>
  </si>
  <si>
    <t>Parent</t>
  </si>
  <si>
    <t>Phone</t>
  </si>
  <si>
    <t>AltPhone</t>
  </si>
  <si>
    <t>Address</t>
  </si>
  <si>
    <t>City</t>
  </si>
  <si>
    <t>State</t>
  </si>
  <si>
    <t>ZIP</t>
  </si>
  <si>
    <t>Notes</t>
  </si>
  <si>
    <t>Birthday</t>
  </si>
  <si>
    <t>StartDate</t>
  </si>
  <si>
    <t>NewRank</t>
  </si>
  <si>
    <t>BeltSize</t>
  </si>
  <si>
    <t>CurrentRank</t>
  </si>
  <si>
    <t>LastPromoted</t>
  </si>
  <si>
    <t>InstructorPaymentFree</t>
  </si>
  <si>
    <t>ContactType</t>
  </si>
  <si>
    <t>include</t>
  </si>
  <si>
    <t>InstructorFlag</t>
  </si>
  <si>
    <t>quickbooklink</t>
  </si>
  <si>
    <t>instructorTitle</t>
  </si>
  <si>
    <t>testDate</t>
  </si>
  <si>
    <t>testTime</t>
  </si>
  <si>
    <t>bdayinclude</t>
  </si>
  <si>
    <t>sex</t>
  </si>
  <si>
    <t>medicalConcerns</t>
  </si>
  <si>
    <t>GuiSize</t>
  </si>
  <si>
    <t>ShirtSize</t>
  </si>
  <si>
    <t>phoneExt</t>
  </si>
  <si>
    <t>altPhoneExt</t>
  </si>
  <si>
    <t>CurrentReikiRank</t>
  </si>
  <si>
    <t>StudentSchool</t>
  </si>
  <si>
    <t>EmergencyContact</t>
  </si>
  <si>
    <t>CurrentIARank</t>
  </si>
  <si>
    <t>ReadyForNextRank</t>
  </si>
  <si>
    <t>nextScheduledTest</t>
  </si>
  <si>
    <t>upgrade</t>
  </si>
  <si>
    <t>SSMA_TimeStamp</t>
  </si>
  <si>
    <t>s</t>
  </si>
  <si>
    <t>d</t>
  </si>
  <si>
    <t>i</t>
  </si>
  <si>
    <t>b</t>
  </si>
  <si>
    <t>ID</t>
  </si>
  <si>
    <t>x</t>
  </si>
  <si>
    <t>contactid</t>
  </si>
  <si>
    <t>classid</t>
  </si>
  <si>
    <t>classPayName</t>
  </si>
  <si>
    <t>class</t>
  </si>
  <si>
    <t>address</t>
  </si>
  <si>
    <t>city</t>
  </si>
  <si>
    <t>state</t>
  </si>
  <si>
    <t>zip</t>
  </si>
  <si>
    <t>phone</t>
  </si>
  <si>
    <t>altPhone</t>
  </si>
  <si>
    <t>isTestFeeWaived</t>
  </si>
  <si>
    <t>autoBillEFTDate</t>
  </si>
  <si>
    <t>firstPaymentDate</t>
  </si>
  <si>
    <t>ncontacts</t>
  </si>
  <si>
    <t>nclasspays</t>
  </si>
  <si>
    <t>//nclasspays</t>
  </si>
  <si>
    <t>int(1)</t>
  </si>
  <si>
    <t>contactID</t>
  </si>
  <si>
    <t>studentclassstatus</t>
  </si>
  <si>
    <t>varchar(40)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</si>
</sst>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C19" workbookViewId="0">
      <selection activeCell="E40" sqref="E40:F40"/>
    </sheetView>
  </sheetViews>
  <sheetFormatPr defaultRowHeight="15" x14ac:dyDescent="0.25"/>
  <cols>
    <col min="1" max="1" width="23" bestFit="1" customWidth="1"/>
    <col min="2" max="2" width="47.42578125" bestFit="1" customWidth="1"/>
    <col min="3" max="3" width="32.28515625" bestFit="1" customWidth="1"/>
    <col min="4" max="4" width="67.140625" bestFit="1" customWidth="1"/>
    <col min="6" max="6" width="29.28515625" bestFit="1" customWidth="1"/>
    <col min="7" max="7" width="48" bestFit="1" customWidth="1"/>
    <col min="8" max="8" width="56.85546875" bestFit="1" customWidth="1"/>
    <col min="9" max="9" width="49.7109375" bestFit="1" customWidth="1"/>
    <col min="10" max="10" width="18" bestFit="1" customWidth="1"/>
    <col min="11" max="11" width="48.28515625" bestFit="1" customWidth="1"/>
    <col min="12" max="12" width="18.28515625" bestFit="1" customWidth="1"/>
  </cols>
  <sheetData>
    <row r="1" spans="1:7" x14ac:dyDescent="0.25">
      <c r="A1" t="s">
        <v>0</v>
      </c>
    </row>
    <row r="2" spans="1:7" x14ac:dyDescent="0.25">
      <c r="A2" t="s">
        <v>27</v>
      </c>
      <c r="B2" t="str">
        <f>"$sql .= """&amp;" t."&amp;TRIM(A2)&amp;" = ?," &amp;""";"</f>
        <v>$sql .= " t.LastName = ?,";</v>
      </c>
      <c r="C2" t="str">
        <f>"$student-&gt;"&amp;TRIM(A2)&amp;","</f>
        <v>$student-&gt;LastName,</v>
      </c>
      <c r="D2" t="str">
        <f>"$"&amp;TRIM(A2)&amp;" = $app-&gt;request-&gt;put('"&amp;TRIM(A2)&amp;"');"</f>
        <v>$LastName = $app-&gt;request-&gt;put('LastName');</v>
      </c>
      <c r="E2" t="str">
        <f>VLOOKUP(A2,Sheet2!B:I,8,FALSE)</f>
        <v>s</v>
      </c>
      <c r="F2" t="str">
        <f>E2</f>
        <v>s</v>
      </c>
      <c r="G2" t="str">
        <f xml:space="preserve"> "error_log( print_R($"&amp;TRIM(A2)&amp;", TRUE ));"</f>
        <v>error_log( print_R($LastName, TRUE ));</v>
      </c>
    </row>
    <row r="3" spans="1:7" x14ac:dyDescent="0.25">
      <c r="A3" t="s">
        <v>28</v>
      </c>
      <c r="B3" t="str">
        <f t="shared" ref="B3:B31" si="0">"$sql .= """&amp;" t."&amp;TRIM(A3)&amp;" = ?," &amp;""";"</f>
        <v>$sql .= " t.FirstName = ?,";</v>
      </c>
      <c r="C3" t="str">
        <f t="shared" ref="C3:C32" si="1">"$student-&gt;"&amp;TRIM(A3)&amp;","</f>
        <v>$student-&gt;FirstName,</v>
      </c>
      <c r="D3" t="str">
        <f t="shared" ref="D3:D32" si="2">"$"&amp;TRIM(A3)&amp;" = $app-&gt;request-&gt;put('"&amp;TRIM(A3)&amp;"');"</f>
        <v>$FirstName = $app-&gt;request-&gt;put('FirstName');</v>
      </c>
      <c r="E3" t="str">
        <f>VLOOKUP(A3,Sheet2!B:I,8,FALSE)</f>
        <v>s</v>
      </c>
      <c r="F3" t="str">
        <f>F2&amp;E3</f>
        <v>ss</v>
      </c>
      <c r="G3" t="str">
        <f t="shared" ref="G3:G32" si="3" xml:space="preserve"> "error_log( print_R($"&amp;TRIM(A3)&amp;", TRUE ));"</f>
        <v>error_log( print_R($FirstName, TRUE ));</v>
      </c>
    </row>
    <row r="4" spans="1:7" x14ac:dyDescent="0.25">
      <c r="A4" t="s">
        <v>29</v>
      </c>
      <c r="B4" t="str">
        <f t="shared" si="0"/>
        <v>$sql .= " t.Email = ?,";</v>
      </c>
      <c r="C4" t="str">
        <f t="shared" si="1"/>
        <v>$student-&gt;Email,</v>
      </c>
      <c r="D4" t="str">
        <f t="shared" si="2"/>
        <v>$Email = $app-&gt;request-&gt;put('Email');</v>
      </c>
      <c r="E4" t="str">
        <f>VLOOKUP(A4,Sheet2!B:I,8,FALSE)</f>
        <v>s</v>
      </c>
      <c r="F4" t="str">
        <f t="shared" ref="F4:F32" si="4">F3&amp;E4</f>
        <v>sss</v>
      </c>
      <c r="G4" t="str">
        <f t="shared" si="3"/>
        <v>error_log( print_R($Email, TRUE ));</v>
      </c>
    </row>
    <row r="5" spans="1:7" x14ac:dyDescent="0.25">
      <c r="A5" t="s">
        <v>30</v>
      </c>
      <c r="B5" t="str">
        <f t="shared" si="0"/>
        <v>$sql .= " t.Email2 = ?,";</v>
      </c>
      <c r="C5" t="str">
        <f t="shared" si="1"/>
        <v>$student-&gt;Email2,</v>
      </c>
      <c r="D5" t="str">
        <f t="shared" si="2"/>
        <v>$Email2 = $app-&gt;request-&gt;put('Email2');</v>
      </c>
      <c r="E5" t="str">
        <f>VLOOKUP(A5,Sheet2!B:I,8,FALSE)</f>
        <v>s</v>
      </c>
      <c r="F5" t="str">
        <f t="shared" si="4"/>
        <v>ssss</v>
      </c>
      <c r="G5" t="str">
        <f t="shared" si="3"/>
        <v>error_log( print_R($Email2, TRUE ));</v>
      </c>
    </row>
    <row r="6" spans="1:7" x14ac:dyDescent="0.25">
      <c r="A6" t="s">
        <v>32</v>
      </c>
      <c r="B6" t="str">
        <f t="shared" si="0"/>
        <v>$sql .= " t.Phone = ?,";</v>
      </c>
      <c r="C6" t="str">
        <f t="shared" si="1"/>
        <v>$student-&gt;Phone,</v>
      </c>
      <c r="D6" t="str">
        <f t="shared" si="2"/>
        <v>$Phone = $app-&gt;request-&gt;put('Phone');</v>
      </c>
      <c r="E6" t="str">
        <f>VLOOKUP(A6,Sheet2!B:I,8,FALSE)</f>
        <v>s</v>
      </c>
      <c r="F6" t="str">
        <f t="shared" si="4"/>
        <v>sssss</v>
      </c>
      <c r="G6" t="str">
        <f t="shared" si="3"/>
        <v>error_log( print_R($Phone, TRUE ));</v>
      </c>
    </row>
    <row r="7" spans="1:7" x14ac:dyDescent="0.25">
      <c r="A7" t="s">
        <v>33</v>
      </c>
      <c r="B7" t="str">
        <f t="shared" si="0"/>
        <v>$sql .= " t.AltPhone = ?,";</v>
      </c>
      <c r="C7" t="str">
        <f t="shared" si="1"/>
        <v>$student-&gt;AltPhone,</v>
      </c>
      <c r="D7" t="str">
        <f t="shared" si="2"/>
        <v>$AltPhone = $app-&gt;request-&gt;put('AltPhone');</v>
      </c>
      <c r="E7" t="str">
        <f>VLOOKUP(A7,Sheet2!B:I,8,FALSE)</f>
        <v>s</v>
      </c>
      <c r="F7" t="str">
        <f t="shared" si="4"/>
        <v>ssssss</v>
      </c>
      <c r="G7" t="str">
        <f t="shared" si="3"/>
        <v>error_log( print_R($AltPhone, TRUE ));</v>
      </c>
    </row>
    <row r="8" spans="1:7" x14ac:dyDescent="0.25">
      <c r="A8" t="s">
        <v>58</v>
      </c>
      <c r="B8" t="str">
        <f t="shared" si="0"/>
        <v>$sql .= " t.phoneExt = ?,";</v>
      </c>
      <c r="C8" t="str">
        <f t="shared" si="1"/>
        <v>$student-&gt;phoneExt,</v>
      </c>
      <c r="D8" t="str">
        <f t="shared" si="2"/>
        <v>$phoneExt = $app-&gt;request-&gt;put('phoneExt');</v>
      </c>
      <c r="E8" t="str">
        <f>VLOOKUP(A8,Sheet2!B:I,8,FALSE)</f>
        <v>s</v>
      </c>
      <c r="F8" t="str">
        <f t="shared" si="4"/>
        <v>sssssss</v>
      </c>
      <c r="G8" t="str">
        <f t="shared" si="3"/>
        <v>error_log( print_R($phoneExt, TRUE ));</v>
      </c>
    </row>
    <row r="9" spans="1:7" x14ac:dyDescent="0.25">
      <c r="A9" t="s">
        <v>59</v>
      </c>
      <c r="B9" t="str">
        <f t="shared" si="0"/>
        <v>$sql .= " t.altPhoneExt = ?,";</v>
      </c>
      <c r="C9" t="str">
        <f t="shared" si="1"/>
        <v>$student-&gt;altPhoneExt,</v>
      </c>
      <c r="D9" t="str">
        <f t="shared" si="2"/>
        <v>$altPhoneExt = $app-&gt;request-&gt;put('altPhoneExt');</v>
      </c>
      <c r="E9" t="str">
        <f>VLOOKUP(A9,Sheet2!B:I,8,FALSE)</f>
        <v>s</v>
      </c>
      <c r="F9" t="str">
        <f t="shared" si="4"/>
        <v>ssssssss</v>
      </c>
      <c r="G9" t="str">
        <f t="shared" si="3"/>
        <v>error_log( print_R($altPhoneExt, TRUE ));</v>
      </c>
    </row>
    <row r="10" spans="1:7" x14ac:dyDescent="0.25">
      <c r="A10" t="s">
        <v>39</v>
      </c>
      <c r="B10" t="str">
        <f t="shared" si="0"/>
        <v>$sql .= " t.Birthday = ?,";</v>
      </c>
      <c r="C10" t="str">
        <f t="shared" si="1"/>
        <v>$student-&gt;Birthday,</v>
      </c>
      <c r="D10" t="str">
        <f t="shared" si="2"/>
        <v>$Birthday = $app-&gt;request-&gt;put('Birthday');</v>
      </c>
      <c r="E10" t="str">
        <f>VLOOKUP(A10,Sheet2!B:I,8,FALSE)</f>
        <v>s</v>
      </c>
      <c r="F10" t="str">
        <f t="shared" si="4"/>
        <v>sssssssss</v>
      </c>
      <c r="G10" t="str">
        <f t="shared" si="3"/>
        <v>error_log( print_R($Birthday, TRUE ));</v>
      </c>
    </row>
    <row r="11" spans="1:7" x14ac:dyDescent="0.25">
      <c r="A11" t="s">
        <v>54</v>
      </c>
      <c r="B11" t="str">
        <f t="shared" si="0"/>
        <v>$sql .= " t.sex = ?,";</v>
      </c>
      <c r="C11" t="str">
        <f t="shared" si="1"/>
        <v>$student-&gt;sex,</v>
      </c>
      <c r="D11" t="str">
        <f t="shared" si="2"/>
        <v>$sex = $app-&gt;request-&gt;put('sex');</v>
      </c>
      <c r="E11" t="str">
        <f>VLOOKUP(A11,Sheet2!B:I,8,FALSE)</f>
        <v>s</v>
      </c>
      <c r="F11" t="str">
        <f t="shared" si="4"/>
        <v>ssssssssss</v>
      </c>
      <c r="G11" t="str">
        <f t="shared" si="3"/>
        <v>error_log( print_R($sex, TRUE ));</v>
      </c>
    </row>
    <row r="12" spans="1:7" x14ac:dyDescent="0.25">
      <c r="A12" t="s">
        <v>31</v>
      </c>
      <c r="B12" t="str">
        <f t="shared" si="0"/>
        <v>$sql .= " t.Parent = ?,";</v>
      </c>
      <c r="C12" t="str">
        <f t="shared" si="1"/>
        <v>$student-&gt;Parent,</v>
      </c>
      <c r="D12" t="str">
        <f t="shared" si="2"/>
        <v>$Parent = $app-&gt;request-&gt;put('Parent');</v>
      </c>
      <c r="E12" t="str">
        <f>VLOOKUP(A12,Sheet2!B:I,8,FALSE)</f>
        <v>s</v>
      </c>
      <c r="F12" t="str">
        <f t="shared" si="4"/>
        <v>sssssssssss</v>
      </c>
      <c r="G12" t="str">
        <f t="shared" si="3"/>
        <v>error_log( print_R($Parent, TRUE ));</v>
      </c>
    </row>
    <row r="13" spans="1:7" x14ac:dyDescent="0.25">
      <c r="A13" t="s">
        <v>62</v>
      </c>
      <c r="B13" t="str">
        <f t="shared" si="0"/>
        <v>$sql .= " t.EmergencyContact = ?,";</v>
      </c>
      <c r="C13" t="str">
        <f t="shared" si="1"/>
        <v>$student-&gt;EmergencyContact,</v>
      </c>
      <c r="D13" t="str">
        <f t="shared" si="2"/>
        <v>$EmergencyContact = $app-&gt;request-&gt;put('EmergencyContact');</v>
      </c>
      <c r="E13" t="str">
        <f>VLOOKUP(A13,Sheet2!B:I,8,FALSE)</f>
        <v>s</v>
      </c>
      <c r="F13" t="str">
        <f t="shared" si="4"/>
        <v>ssssssssssss</v>
      </c>
      <c r="G13" t="str">
        <f t="shared" si="3"/>
        <v>error_log( print_R($EmergencyContact, TRUE ));</v>
      </c>
    </row>
    <row r="14" spans="1:7" x14ac:dyDescent="0.25">
      <c r="A14" t="s">
        <v>38</v>
      </c>
      <c r="B14" t="str">
        <f t="shared" si="0"/>
        <v>$sql .= " t.Notes = ?,";</v>
      </c>
      <c r="C14" t="str">
        <f t="shared" si="1"/>
        <v>$student-&gt;Notes,</v>
      </c>
      <c r="D14" t="str">
        <f t="shared" si="2"/>
        <v>$Notes = $app-&gt;request-&gt;put('Notes');</v>
      </c>
      <c r="E14" t="str">
        <f>VLOOKUP(A14,Sheet2!B:I,8,FALSE)</f>
        <v>s</v>
      </c>
      <c r="F14" t="str">
        <f t="shared" si="4"/>
        <v>sssssssssssss</v>
      </c>
      <c r="G14" t="str">
        <f t="shared" si="3"/>
        <v>error_log( print_R($Notes, TRUE ));</v>
      </c>
    </row>
    <row r="15" spans="1:7" x14ac:dyDescent="0.25">
      <c r="A15" t="s">
        <v>55</v>
      </c>
      <c r="B15" t="str">
        <f t="shared" si="0"/>
        <v>$sql .= " t.medicalConcerns = ?,";</v>
      </c>
      <c r="C15" t="str">
        <f t="shared" si="1"/>
        <v>$student-&gt;medicalConcerns,</v>
      </c>
      <c r="D15" t="str">
        <f t="shared" si="2"/>
        <v>$medicalConcerns = $app-&gt;request-&gt;put('medicalConcerns');</v>
      </c>
      <c r="E15" t="str">
        <f>VLOOKUP(A15,Sheet2!B:I,8,FALSE)</f>
        <v>s</v>
      </c>
      <c r="F15" t="str">
        <f t="shared" si="4"/>
        <v>ssssssssssssss</v>
      </c>
      <c r="G15" t="str">
        <f t="shared" si="3"/>
        <v>error_log( print_R($medicalConcerns, TRUE ));</v>
      </c>
    </row>
    <row r="16" spans="1:7" x14ac:dyDescent="0.25">
      <c r="A16" t="s">
        <v>34</v>
      </c>
      <c r="B16" t="str">
        <f t="shared" si="0"/>
        <v>$sql .= " t.Address = ?,";</v>
      </c>
      <c r="C16" t="str">
        <f t="shared" si="1"/>
        <v>$student-&gt;Address,</v>
      </c>
      <c r="D16" t="str">
        <f t="shared" si="2"/>
        <v>$Address = $app-&gt;request-&gt;put('Address');</v>
      </c>
      <c r="E16" t="str">
        <f>VLOOKUP(A16,Sheet2!B:I,8,FALSE)</f>
        <v>s</v>
      </c>
      <c r="F16" t="str">
        <f t="shared" si="4"/>
        <v>sssssssssssssss</v>
      </c>
      <c r="G16" t="str">
        <f t="shared" si="3"/>
        <v>error_log( print_R($Address, TRUE ));</v>
      </c>
    </row>
    <row r="17" spans="1:7" x14ac:dyDescent="0.25">
      <c r="A17" t="s">
        <v>35</v>
      </c>
      <c r="B17" t="str">
        <f t="shared" si="0"/>
        <v>$sql .= " t.City = ?,";</v>
      </c>
      <c r="C17" t="str">
        <f t="shared" si="1"/>
        <v>$student-&gt;City,</v>
      </c>
      <c r="D17" t="str">
        <f t="shared" si="2"/>
        <v>$City = $app-&gt;request-&gt;put('City');</v>
      </c>
      <c r="E17" t="str">
        <f>VLOOKUP(A17,Sheet2!B:I,8,FALSE)</f>
        <v>s</v>
      </c>
      <c r="F17" t="str">
        <f t="shared" si="4"/>
        <v>ssssssssssssssss</v>
      </c>
      <c r="G17" t="str">
        <f t="shared" si="3"/>
        <v>error_log( print_R($City, TRUE ));</v>
      </c>
    </row>
    <row r="18" spans="1:7" x14ac:dyDescent="0.25">
      <c r="A18" t="s">
        <v>36</v>
      </c>
      <c r="B18" t="str">
        <f t="shared" si="0"/>
        <v>$sql .= " t.State = ?,";</v>
      </c>
      <c r="C18" t="str">
        <f t="shared" si="1"/>
        <v>$student-&gt;State,</v>
      </c>
      <c r="D18" t="str">
        <f t="shared" si="2"/>
        <v>$State = $app-&gt;request-&gt;put('State');</v>
      </c>
      <c r="E18" t="str">
        <f>VLOOKUP(A18,Sheet2!B:I,8,FALSE)</f>
        <v>s</v>
      </c>
      <c r="F18" t="str">
        <f t="shared" si="4"/>
        <v>sssssssssssssssss</v>
      </c>
      <c r="G18" t="str">
        <f t="shared" si="3"/>
        <v>error_log( print_R($State, TRUE ));</v>
      </c>
    </row>
    <row r="19" spans="1:7" x14ac:dyDescent="0.25">
      <c r="A19" t="s">
        <v>37</v>
      </c>
      <c r="B19" t="str">
        <f t="shared" si="0"/>
        <v>$sql .= " t.ZIP = ?,";</v>
      </c>
      <c r="C19" t="str">
        <f t="shared" si="1"/>
        <v>$student-&gt;ZIP,</v>
      </c>
      <c r="D19" t="str">
        <f t="shared" si="2"/>
        <v>$ZIP = $app-&gt;request-&gt;put('ZIP');</v>
      </c>
      <c r="E19" t="str">
        <f>VLOOKUP(A19,Sheet2!B:I,8,FALSE)</f>
        <v>s</v>
      </c>
      <c r="F19" t="str">
        <f t="shared" si="4"/>
        <v>ssssssssssssssssss</v>
      </c>
      <c r="G19" t="str">
        <f t="shared" si="3"/>
        <v>error_log( print_R($ZIP, TRUE ));</v>
      </c>
    </row>
    <row r="20" spans="1:7" x14ac:dyDescent="0.25">
      <c r="A20" t="s">
        <v>46</v>
      </c>
      <c r="B20" t="str">
        <f t="shared" si="0"/>
        <v>$sql .= " t.ContactType = ?,";</v>
      </c>
      <c r="C20" t="str">
        <f t="shared" si="1"/>
        <v>$student-&gt;ContactType,</v>
      </c>
      <c r="D20" t="str">
        <f t="shared" si="2"/>
        <v>$ContactType = $app-&gt;request-&gt;put('ContactType');</v>
      </c>
      <c r="E20" t="str">
        <f>VLOOKUP(A20,Sheet2!B:I,8,FALSE)</f>
        <v>s</v>
      </c>
      <c r="F20" t="str">
        <f t="shared" si="4"/>
        <v>sssssssssssssssssss</v>
      </c>
      <c r="G20" t="str">
        <f t="shared" si="3"/>
        <v>error_log( print_R($ContactType, TRUE ));</v>
      </c>
    </row>
    <row r="21" spans="1:7" x14ac:dyDescent="0.25">
      <c r="A21" t="s">
        <v>49</v>
      </c>
      <c r="B21" t="str">
        <f t="shared" si="0"/>
        <v>$sql .= " t.quickbooklink = ?,";</v>
      </c>
      <c r="C21" t="str">
        <f t="shared" si="1"/>
        <v>$student-&gt;quickbooklink,</v>
      </c>
      <c r="D21" t="str">
        <f t="shared" si="2"/>
        <v>$quickbooklink = $app-&gt;request-&gt;put('quickbooklink');</v>
      </c>
      <c r="E21" t="str">
        <f>VLOOKUP(A21,Sheet2!B:I,8,FALSE)</f>
        <v>s</v>
      </c>
      <c r="F21" t="str">
        <f t="shared" si="4"/>
        <v>ssssssssssssssssssss</v>
      </c>
      <c r="G21" t="str">
        <f t="shared" si="3"/>
        <v>error_log( print_R($quickbooklink, TRUE ));</v>
      </c>
    </row>
    <row r="22" spans="1:7" x14ac:dyDescent="0.25">
      <c r="A22" t="s">
        <v>61</v>
      </c>
      <c r="B22" t="str">
        <f t="shared" si="0"/>
        <v>$sql .= " t.StudentSchool = ?,";</v>
      </c>
      <c r="C22" t="str">
        <f t="shared" si="1"/>
        <v>$student-&gt;StudentSchool,</v>
      </c>
      <c r="D22" t="str">
        <f t="shared" si="2"/>
        <v>$StudentSchool = $app-&gt;request-&gt;put('StudentSchool');</v>
      </c>
      <c r="E22" t="str">
        <f>VLOOKUP(A22,Sheet2!B:I,8,FALSE)</f>
        <v>s</v>
      </c>
      <c r="F22" t="str">
        <f t="shared" si="4"/>
        <v>sssssssssssssssssssss</v>
      </c>
      <c r="G22" t="str">
        <f t="shared" si="3"/>
        <v>error_log( print_R($StudentSchool, TRUE ));</v>
      </c>
    </row>
    <row r="23" spans="1:7" x14ac:dyDescent="0.25">
      <c r="A23" t="s">
        <v>56</v>
      </c>
      <c r="B23" t="str">
        <f t="shared" si="0"/>
        <v>$sql .= " t.GuiSize = ?,";</v>
      </c>
      <c r="C23" t="str">
        <f t="shared" si="1"/>
        <v>$student-&gt;GuiSize,</v>
      </c>
      <c r="D23" t="str">
        <f t="shared" si="2"/>
        <v>$GuiSize = $app-&gt;request-&gt;put('GuiSize');</v>
      </c>
      <c r="E23" t="str">
        <f>VLOOKUP(A23,Sheet2!B:I,8,FALSE)</f>
        <v>s</v>
      </c>
      <c r="F23" t="str">
        <f t="shared" si="4"/>
        <v>ssssssssssssssssssssss</v>
      </c>
      <c r="G23" t="str">
        <f t="shared" si="3"/>
        <v>error_log( print_R($GuiSize, TRUE ));</v>
      </c>
    </row>
    <row r="24" spans="1:7" x14ac:dyDescent="0.25">
      <c r="A24" t="s">
        <v>57</v>
      </c>
      <c r="B24" t="str">
        <f t="shared" si="0"/>
        <v>$sql .= " t.ShirtSize = ?,";</v>
      </c>
      <c r="C24" t="str">
        <f t="shared" si="1"/>
        <v>$student-&gt;ShirtSize,</v>
      </c>
      <c r="D24" t="str">
        <f t="shared" si="2"/>
        <v>$ShirtSize = $app-&gt;request-&gt;put('ShirtSize');</v>
      </c>
      <c r="E24" t="str">
        <f>VLOOKUP(A24,Sheet2!B:I,8,FALSE)</f>
        <v>s</v>
      </c>
      <c r="F24" t="str">
        <f t="shared" si="4"/>
        <v>sssssssssssssssssssssss</v>
      </c>
      <c r="G24" t="str">
        <f t="shared" si="3"/>
        <v>error_log( print_R($ShirtSize, TRUE ));</v>
      </c>
    </row>
    <row r="25" spans="1:7" x14ac:dyDescent="0.25">
      <c r="A25" t="s">
        <v>42</v>
      </c>
      <c r="B25" t="str">
        <f t="shared" si="0"/>
        <v>$sql .= " t.BeltSize = ?,";</v>
      </c>
      <c r="C25" t="str">
        <f t="shared" si="1"/>
        <v>$student-&gt;BeltSize,</v>
      </c>
      <c r="D25" t="str">
        <f t="shared" si="2"/>
        <v>$BeltSize = $app-&gt;request-&gt;put('BeltSize');</v>
      </c>
      <c r="E25" t="str">
        <f>VLOOKUP(A25,Sheet2!B:I,8,FALSE)</f>
        <v>d</v>
      </c>
      <c r="F25" t="str">
        <f t="shared" si="4"/>
        <v>sssssssssssssssssssssssd</v>
      </c>
      <c r="G25" t="str">
        <f t="shared" si="3"/>
        <v>error_log( print_R($BeltSize, TRUE ));</v>
      </c>
    </row>
    <row r="26" spans="1:7" x14ac:dyDescent="0.25">
      <c r="A26" t="s">
        <v>45</v>
      </c>
      <c r="B26" t="str">
        <f t="shared" si="0"/>
        <v>$sql .= " t.InstructorPaymentFree = ?,";</v>
      </c>
      <c r="C26" t="str">
        <f t="shared" si="1"/>
        <v>$student-&gt;InstructorPaymentFree,</v>
      </c>
      <c r="D26" t="str">
        <f t="shared" si="2"/>
        <v>$InstructorPaymentFree = $app-&gt;request-&gt;put('InstructorPaymentFree');</v>
      </c>
      <c r="E26" t="str">
        <f>VLOOKUP(A26,Sheet2!B:I,8,FALSE)</f>
        <v>i</v>
      </c>
      <c r="F26" t="str">
        <f t="shared" si="4"/>
        <v>sssssssssssssssssssssssdi</v>
      </c>
      <c r="G26" t="str">
        <f t="shared" si="3"/>
        <v>error_log( print_R($InstructorPaymentFree, TRUE ));</v>
      </c>
    </row>
    <row r="27" spans="1:7" x14ac:dyDescent="0.25">
      <c r="A27" t="s">
        <v>48</v>
      </c>
      <c r="B27" t="str">
        <f t="shared" si="0"/>
        <v>$sql .= " t.InstructorFlag = ?,";</v>
      </c>
      <c r="C27" t="str">
        <f t="shared" si="1"/>
        <v>$student-&gt;InstructorFlag,</v>
      </c>
      <c r="D27" t="str">
        <f t="shared" si="2"/>
        <v>$InstructorFlag = $app-&gt;request-&gt;put('InstructorFlag');</v>
      </c>
      <c r="E27" t="str">
        <f>VLOOKUP(A27,Sheet2!B:I,8,FALSE)</f>
        <v>x</v>
      </c>
      <c r="F27" t="str">
        <f t="shared" si="4"/>
        <v>sssssssssssssssssssssssdix</v>
      </c>
      <c r="G27" t="str">
        <f t="shared" si="3"/>
        <v>error_log( print_R($InstructorFlag, TRUE ));</v>
      </c>
    </row>
    <row r="28" spans="1:7" x14ac:dyDescent="0.25">
      <c r="A28" t="s">
        <v>50</v>
      </c>
      <c r="B28" t="str">
        <f t="shared" si="0"/>
        <v>$sql .= " t.instructorTitle = ?,";</v>
      </c>
      <c r="C28" t="str">
        <f t="shared" si="1"/>
        <v>$student-&gt;instructorTitle,</v>
      </c>
      <c r="D28" t="str">
        <f t="shared" si="2"/>
        <v>$instructorTitle = $app-&gt;request-&gt;put('instructorTitle');</v>
      </c>
      <c r="E28" t="str">
        <f>VLOOKUP(A28,Sheet2!B:I,8,FALSE)</f>
        <v>s</v>
      </c>
      <c r="F28" t="str">
        <f t="shared" si="4"/>
        <v>sssssssssssssssssssssssdixs</v>
      </c>
      <c r="G28" t="str">
        <f t="shared" si="3"/>
        <v>error_log( print_R($instructorTitle, TRUE ));</v>
      </c>
    </row>
    <row r="29" spans="1:7" x14ac:dyDescent="0.25">
      <c r="A29" t="s">
        <v>43</v>
      </c>
      <c r="B29" t="str">
        <f t="shared" si="0"/>
        <v>$sql .= " t.CurrentRank = ?,";</v>
      </c>
      <c r="C29" t="str">
        <f t="shared" si="1"/>
        <v>$student-&gt;CurrentRank,</v>
      </c>
      <c r="D29" t="str">
        <f t="shared" si="2"/>
        <v>$CurrentRank = $app-&gt;request-&gt;put('CurrentRank');</v>
      </c>
      <c r="E29" t="str">
        <f>VLOOKUP(A29,Sheet2!B:I,8,FALSE)</f>
        <v>s</v>
      </c>
      <c r="F29" t="str">
        <f t="shared" si="4"/>
        <v>sssssssssssssssssssssssdixss</v>
      </c>
      <c r="G29" t="str">
        <f t="shared" si="3"/>
        <v>error_log( print_R($CurrentRank, TRUE ));</v>
      </c>
    </row>
    <row r="30" spans="1:7" x14ac:dyDescent="0.25">
      <c r="A30" t="s">
        <v>60</v>
      </c>
      <c r="B30" t="str">
        <f t="shared" si="0"/>
        <v>$sql .= " t.CurrentReikiRank = ?,";</v>
      </c>
      <c r="C30" t="str">
        <f t="shared" si="1"/>
        <v>$student-&gt;CurrentReikiRank,</v>
      </c>
      <c r="D30" t="str">
        <f t="shared" si="2"/>
        <v>$CurrentReikiRank = $app-&gt;request-&gt;put('CurrentReikiRank');</v>
      </c>
      <c r="E30" t="str">
        <f>VLOOKUP(A30,Sheet2!B:I,8,FALSE)</f>
        <v>s</v>
      </c>
      <c r="F30" t="str">
        <f t="shared" si="4"/>
        <v>sssssssssssssssssssssssdixsss</v>
      </c>
      <c r="G30" t="str">
        <f t="shared" si="3"/>
        <v>error_log( print_R($CurrentReikiRank, TRUE ));</v>
      </c>
    </row>
    <row r="31" spans="1:7" x14ac:dyDescent="0.25">
      <c r="A31" t="s">
        <v>63</v>
      </c>
      <c r="B31" t="str">
        <f t="shared" si="0"/>
        <v>$sql .= " t.CurrentIARank = ?,";</v>
      </c>
      <c r="C31" t="str">
        <f t="shared" si="1"/>
        <v>$student-&gt;CurrentIARank,</v>
      </c>
      <c r="D31" t="str">
        <f t="shared" si="2"/>
        <v>$CurrentIARank = $app-&gt;request-&gt;put('CurrentIARank');</v>
      </c>
      <c r="E31" t="str">
        <f>VLOOKUP(A31,Sheet2!B:I,8,FALSE)</f>
        <v>s</v>
      </c>
      <c r="F31" t="str">
        <f t="shared" si="4"/>
        <v>sssssssssssssssssssssssdixssss</v>
      </c>
      <c r="G31" t="str">
        <f t="shared" si="3"/>
        <v>error_log( print_R($CurrentIARank, TRUE ));</v>
      </c>
    </row>
    <row r="32" spans="1:7" x14ac:dyDescent="0.25">
      <c r="A32" t="s">
        <v>72</v>
      </c>
      <c r="B32" t="str">
        <f t="shared" ref="B32" si="5">"$sql .= """&amp;" t."&amp;TRIM(A32)&amp;" = :"&amp;TRIM(A32)&amp;", "&amp;""";"</f>
        <v>$sql .= " t.ID = :ID, ";</v>
      </c>
      <c r="C32" t="str">
        <f t="shared" si="1"/>
        <v>$student-&gt;ID,</v>
      </c>
      <c r="D32" t="str">
        <f t="shared" si="2"/>
        <v>$ID = $app-&gt;request-&gt;put('ID');</v>
      </c>
      <c r="E32" t="str">
        <f>VLOOKUP(A32,Sheet2!B:I,8,FALSE)</f>
        <v>i</v>
      </c>
      <c r="F32" t="str">
        <f t="shared" si="4"/>
        <v>sssssssssssssssssssssssdixssssi</v>
      </c>
      <c r="G32" t="str">
        <f t="shared" si="3"/>
        <v>error_log( print_R($ID, TRUE ));</v>
      </c>
    </row>
    <row r="34" spans="1:13" x14ac:dyDescent="0.25">
      <c r="A34" t="s">
        <v>89</v>
      </c>
    </row>
    <row r="35" spans="1:13" x14ac:dyDescent="0.25">
      <c r="A35" t="s">
        <v>91</v>
      </c>
      <c r="B35" t="str">
        <f t="shared" ref="B35:B36" si="6">"$sql .= """&amp;" t."&amp;TRIM(A35)&amp;" = :"&amp;TRIM(A35)&amp;", "&amp;""";"</f>
        <v>$sql .= " t.contactID = :contactID, ";</v>
      </c>
      <c r="C35" t="str">
        <f>"$studentclass-&gt;"&amp;TRIM(A35)&amp;","</f>
        <v>$studentclass-&gt;contactID,</v>
      </c>
      <c r="D35" t="str">
        <f t="shared" ref="D35:D36" si="7">"$"&amp;TRIM(A35)&amp;" = $app-&gt;request-&gt;put('"&amp;TRIM(A35)&amp;"');"</f>
        <v>$contactID = $app-&gt;request-&gt;put('contactID');</v>
      </c>
      <c r="E35" t="str">
        <f>VLOOKUP(A35,Sheet3!B:I,8,FALSE)</f>
        <v>i</v>
      </c>
      <c r="F35" t="str">
        <f>E35</f>
        <v>i</v>
      </c>
      <c r="G35" t="str">
        <f t="shared" ref="G35:G36" si="8" xml:space="preserve"> "error_log( print_R($"&amp;TRIM(A35)&amp;", TRUE ));"</f>
        <v>error_log( print_R($contactID, TRUE ));</v>
      </c>
      <c r="H35" s="1" t="str">
        <f>"$response["""&amp;TRIM(A35)&amp;"""] = $result["""&amp;TRIM(A35)&amp;"""];"</f>
        <v>$response["contactID"] = $result["contactID"];</v>
      </c>
      <c r="I35" t="str">
        <f>"$"&amp;TRIM(A35)&amp;" = $studentclass-&gt;"&amp;TRIM(A35)&amp;";"</f>
        <v>$contactID = $studentclass-&gt;contactID;</v>
      </c>
      <c r="J35" t="str">
        <f>"$"&amp;TRIM(A35)&amp;","</f>
        <v>$contactID,</v>
      </c>
      <c r="K35" t="str">
        <f>"$res[""sc_"&amp;TRIM(A35)&amp;"""] = $sc_"&amp;TRIM(A35)&amp;";"</f>
        <v>$res["sc_contactID"] = $sc_contactID;</v>
      </c>
      <c r="L35" t="str">
        <f>"t."&amp;TRIM(A35)&amp;","</f>
        <v>t.contactID,</v>
      </c>
      <c r="M35" t="str">
        <f>"$sc_"&amp;TRIM(A35)&amp;","</f>
        <v>$sc_contactID,</v>
      </c>
    </row>
    <row r="36" spans="1:13" x14ac:dyDescent="0.25">
      <c r="A36" t="s">
        <v>75</v>
      </c>
      <c r="B36" t="str">
        <f t="shared" si="6"/>
        <v>$sql .= " t.classid = :classid, ";</v>
      </c>
      <c r="C36" t="str">
        <f t="shared" ref="C36:C40" si="9">"$studentclass-&gt;"&amp;TRIM(A36)&amp;","</f>
        <v>$studentclass-&gt;classid,</v>
      </c>
      <c r="D36" t="str">
        <f t="shared" si="7"/>
        <v>$classid = $app-&gt;request-&gt;put('classid');</v>
      </c>
      <c r="E36" t="str">
        <f>VLOOKUP(A36,Sheet3!B:I,8,FALSE)</f>
        <v>s</v>
      </c>
      <c r="F36" t="str">
        <f t="shared" ref="F36" si="10">F35&amp;E36</f>
        <v>is</v>
      </c>
      <c r="G36" t="str">
        <f t="shared" si="8"/>
        <v>error_log( print_R($classid, TRUE ));</v>
      </c>
      <c r="H36" s="1" t="str">
        <f t="shared" ref="H36:H40" si="11">"$response["""&amp;TRIM(A36)&amp;"""] = $result["""&amp;TRIM(A36)&amp;"""];"</f>
        <v>$response["classid"] = $result["classid"];</v>
      </c>
      <c r="I36" t="str">
        <f t="shared" ref="I36:I40" si="12">"$"&amp;TRIM(A36)&amp;" = $studentclass-&gt;"&amp;TRIM(A36)&amp;";"</f>
        <v>$classid = $studentclass-&gt;classid;</v>
      </c>
      <c r="J36" t="str">
        <f t="shared" ref="J36:J40" si="13">"$"&amp;TRIM(A36)&amp;","</f>
        <v>$classid,</v>
      </c>
      <c r="K36" t="str">
        <f t="shared" ref="K36:K40" si="14">"$res[""sc_"&amp;TRIM(A36)&amp;"""] = $sc_"&amp;TRIM(A36)&amp;";"</f>
        <v>$res["sc_classid"] = $sc_classid;</v>
      </c>
      <c r="L36" t="str">
        <f t="shared" ref="L36:L40" si="15">"t."&amp;TRIM(A36)&amp;","</f>
        <v>t.classid,</v>
      </c>
      <c r="M36" t="str">
        <f t="shared" ref="M36:M40" si="16">"$sc_"&amp;TRIM(A36)&amp;","</f>
        <v>$sc_classid,</v>
      </c>
    </row>
    <row r="37" spans="1:13" x14ac:dyDescent="0.25">
      <c r="A37" t="s">
        <v>76</v>
      </c>
      <c r="B37" t="str">
        <f t="shared" ref="B37:B40" si="17">"$sql .= """&amp;" t."&amp;TRIM(A37)&amp;" = :"&amp;TRIM(A37)&amp;", "&amp;""";"</f>
        <v>$sql .= " t.classPayName = :classPayName, ";</v>
      </c>
      <c r="C37" t="str">
        <f t="shared" si="9"/>
        <v>$studentclass-&gt;classPayName,</v>
      </c>
      <c r="D37" t="str">
        <f t="shared" ref="D37:D40" si="18">"$"&amp;TRIM(A37)&amp;" = $app-&gt;request-&gt;put('"&amp;TRIM(A37)&amp;"');"</f>
        <v>$classPayName = $app-&gt;request-&gt;put('classPayName');</v>
      </c>
      <c r="E37" t="str">
        <f>VLOOKUP(A37,Sheet3!B:I,8,FALSE)</f>
        <v>s</v>
      </c>
      <c r="F37" t="str">
        <f t="shared" ref="F37:F39" si="19">F36&amp;E37</f>
        <v>iss</v>
      </c>
      <c r="G37" t="str">
        <f t="shared" ref="G37:G40" si="20" xml:space="preserve"> "error_log( print_R($"&amp;TRIM(A37)&amp;", TRUE ));"</f>
        <v>error_log( print_R($classPayName, TRUE ));</v>
      </c>
      <c r="H37" s="1" t="str">
        <f t="shared" si="11"/>
        <v>$response["classPayName"] = $result["classPayName"];</v>
      </c>
      <c r="I37" t="str">
        <f t="shared" si="12"/>
        <v>$classPayName = $studentclass-&gt;classPayName;</v>
      </c>
      <c r="J37" t="str">
        <f t="shared" si="13"/>
        <v>$classPayName,</v>
      </c>
      <c r="K37" t="str">
        <f t="shared" si="14"/>
        <v>$res["sc_classPayName"] = $sc_classPayName;</v>
      </c>
      <c r="L37" t="str">
        <f t="shared" si="15"/>
        <v>t.classPayName,</v>
      </c>
      <c r="M37" t="str">
        <f t="shared" si="16"/>
        <v>$sc_classPayName,</v>
      </c>
    </row>
    <row r="38" spans="1:13" x14ac:dyDescent="0.25">
      <c r="A38" t="s">
        <v>77</v>
      </c>
      <c r="B38" t="str">
        <f t="shared" si="17"/>
        <v>$sql .= " t.class = :class, ";</v>
      </c>
      <c r="C38" t="str">
        <f t="shared" si="9"/>
        <v>$studentclass-&gt;class,</v>
      </c>
      <c r="D38" t="str">
        <f t="shared" si="18"/>
        <v>$class = $app-&gt;request-&gt;put('class');</v>
      </c>
      <c r="E38" t="str">
        <f>VLOOKUP(A38,Sheet3!B:I,8,FALSE)</f>
        <v>s</v>
      </c>
      <c r="F38" t="str">
        <f t="shared" si="19"/>
        <v>isss</v>
      </c>
      <c r="G38" t="str">
        <f t="shared" si="20"/>
        <v>error_log( print_R($class, TRUE ));</v>
      </c>
      <c r="H38" s="1" t="str">
        <f t="shared" si="11"/>
        <v>$response["class"] = $result["class"];</v>
      </c>
      <c r="I38" t="str">
        <f t="shared" si="12"/>
        <v>$class = $studentclass-&gt;class;</v>
      </c>
      <c r="J38" t="str">
        <f t="shared" si="13"/>
        <v>$class,</v>
      </c>
      <c r="K38" t="str">
        <f t="shared" si="14"/>
        <v>$res["sc_class"] = $sc_class;</v>
      </c>
      <c r="L38" t="str">
        <f t="shared" si="15"/>
        <v>t.class,</v>
      </c>
      <c r="M38" t="str">
        <f t="shared" si="16"/>
        <v>$sc_class,</v>
      </c>
    </row>
    <row r="39" spans="1:13" x14ac:dyDescent="0.25">
      <c r="A39" t="s">
        <v>84</v>
      </c>
      <c r="B39" t="str">
        <f t="shared" si="17"/>
        <v>$sql .= " t.isTestFeeWaived = :isTestFeeWaived, ";</v>
      </c>
      <c r="C39" t="str">
        <f t="shared" si="9"/>
        <v>$studentclass-&gt;isTestFeeWaived,</v>
      </c>
      <c r="D39" t="str">
        <f t="shared" si="18"/>
        <v>$isTestFeeWaived = $app-&gt;request-&gt;put('isTestFeeWaived');</v>
      </c>
      <c r="E39" t="str">
        <f>VLOOKUP(A39,Sheet3!B:I,8,FALSE)</f>
        <v>i</v>
      </c>
      <c r="F39" t="str">
        <f t="shared" si="19"/>
        <v>isssi</v>
      </c>
      <c r="G39" t="str">
        <f t="shared" si="20"/>
        <v>error_log( print_R($isTestFeeWaived, TRUE ));</v>
      </c>
      <c r="H39" s="1" t="str">
        <f t="shared" si="11"/>
        <v>$response["isTestFeeWaived"] = $result["isTestFeeWaived"];</v>
      </c>
      <c r="I39" t="str">
        <f t="shared" si="12"/>
        <v>$isTestFeeWaived = $studentclass-&gt;isTestFeeWaived;</v>
      </c>
      <c r="J39" t="str">
        <f t="shared" si="13"/>
        <v>$isTestFeeWaived,</v>
      </c>
      <c r="K39" t="str">
        <f t="shared" si="14"/>
        <v>$res["sc_isTestFeeWaived"] = $sc_isTestFeeWaived;</v>
      </c>
      <c r="L39" t="str">
        <f t="shared" si="15"/>
        <v>t.isTestFeeWaived,</v>
      </c>
      <c r="M39" t="str">
        <f t="shared" si="16"/>
        <v>$sc_isTestFeeWaived,</v>
      </c>
    </row>
    <row r="40" spans="1:13" x14ac:dyDescent="0.25">
      <c r="A40" t="s">
        <v>92</v>
      </c>
      <c r="B40" t="str">
        <f t="shared" si="17"/>
        <v>$sql .= " t.studentclassstatus = :studentclassstatus, ";</v>
      </c>
      <c r="C40" t="str">
        <f t="shared" si="9"/>
        <v>$studentclass-&gt;studentclassstatus,</v>
      </c>
      <c r="D40" t="str">
        <f t="shared" si="18"/>
        <v>$studentclassstatus = $app-&gt;request-&gt;put('studentclassstatus');</v>
      </c>
      <c r="E40" t="str">
        <f>VLOOKUP(A40,Sheet3!B:I,8,FALSE)</f>
        <v>s</v>
      </c>
      <c r="F40" t="str">
        <f t="shared" ref="F40" si="21">F39&amp;E40</f>
        <v>isssis</v>
      </c>
      <c r="G40" t="str">
        <f t="shared" si="20"/>
        <v>error_log( print_R($studentclassstatus, TRUE ));</v>
      </c>
      <c r="H40" t="str">
        <f t="shared" si="11"/>
        <v>$response["studentclassstatus"] = $result["studentclassstatus"];</v>
      </c>
      <c r="I40" t="str">
        <f t="shared" si="12"/>
        <v>$studentclassstatus = $studentclass-&gt;studentclassstatus;</v>
      </c>
      <c r="J40" t="str">
        <f t="shared" si="13"/>
        <v>$studentclassstatus,</v>
      </c>
      <c r="K40" t="str">
        <f t="shared" si="14"/>
        <v>$res["sc_studentclassstatus"] = $sc_studentclassstatus;</v>
      </c>
      <c r="L40" t="str">
        <f t="shared" si="15"/>
        <v>t.studentclassstatus,</v>
      </c>
      <c r="M40" t="str">
        <f t="shared" si="16"/>
        <v>$sc_studentclassstatus,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8" sqref="I18"/>
    </sheetView>
  </sheetViews>
  <sheetFormatPr defaultRowHeight="15" x14ac:dyDescent="0.25"/>
  <cols>
    <col min="1" max="1" width="10.28515625" bestFit="1" customWidth="1"/>
    <col min="2" max="2" width="17.28515625" bestFit="1" customWidth="1"/>
    <col min="3" max="3" width="11.85546875" bestFit="1" customWidth="1"/>
    <col min="4" max="4" width="11.42578125" bestFit="1" customWidth="1"/>
    <col min="5" max="5" width="6" bestFit="1" customWidth="1"/>
    <col min="6" max="6" width="4.5703125" bestFit="1" customWidth="1"/>
    <col min="7" max="7" width="8.7109375" bestFit="1" customWidth="1"/>
    <col min="8" max="8" width="6" bestFit="1" customWidth="1"/>
    <col min="9" max="9" width="2.140625" bestFit="1" customWidth="1"/>
  </cols>
  <sheetData>
    <row r="1" spans="1:9" x14ac:dyDescent="0.25">
      <c r="A1" t="s">
        <v>88</v>
      </c>
      <c r="B1" t="s">
        <v>72</v>
      </c>
      <c r="C1" t="s">
        <v>22</v>
      </c>
      <c r="D1" t="s">
        <v>25</v>
      </c>
      <c r="E1" t="s">
        <v>6</v>
      </c>
      <c r="I1" t="s">
        <v>70</v>
      </c>
    </row>
    <row r="2" spans="1:9" x14ac:dyDescent="0.25">
      <c r="B2" t="s">
        <v>74</v>
      </c>
      <c r="C2" t="s">
        <v>22</v>
      </c>
      <c r="D2" t="s">
        <v>5</v>
      </c>
      <c r="E2" t="s">
        <v>6</v>
      </c>
      <c r="I2" t="s">
        <v>70</v>
      </c>
    </row>
    <row r="3" spans="1:9" x14ac:dyDescent="0.25">
      <c r="B3" t="s">
        <v>75</v>
      </c>
      <c r="C3" t="s">
        <v>7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68</v>
      </c>
    </row>
    <row r="4" spans="1:9" x14ac:dyDescent="0.25">
      <c r="B4" t="s">
        <v>76</v>
      </c>
      <c r="C4" t="s">
        <v>7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68</v>
      </c>
    </row>
    <row r="5" spans="1:9" x14ac:dyDescent="0.25">
      <c r="B5" t="s">
        <v>77</v>
      </c>
      <c r="C5" t="s">
        <v>7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68</v>
      </c>
    </row>
    <row r="6" spans="1:9" x14ac:dyDescent="0.25">
      <c r="B6" t="s">
        <v>78</v>
      </c>
      <c r="C6" t="s">
        <v>7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68</v>
      </c>
    </row>
    <row r="7" spans="1:9" x14ac:dyDescent="0.25">
      <c r="B7" t="s">
        <v>79</v>
      </c>
      <c r="C7" t="s">
        <v>7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68</v>
      </c>
    </row>
    <row r="8" spans="1:9" x14ac:dyDescent="0.25">
      <c r="B8" t="s">
        <v>80</v>
      </c>
      <c r="C8" t="s">
        <v>7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68</v>
      </c>
    </row>
    <row r="9" spans="1:9" x14ac:dyDescent="0.25">
      <c r="B9" t="s">
        <v>81</v>
      </c>
      <c r="C9" t="s">
        <v>7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68</v>
      </c>
    </row>
    <row r="10" spans="1:9" x14ac:dyDescent="0.25">
      <c r="B10" t="s">
        <v>82</v>
      </c>
      <c r="C10" t="s">
        <v>7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68</v>
      </c>
    </row>
    <row r="11" spans="1:9" x14ac:dyDescent="0.25">
      <c r="B11" t="s">
        <v>58</v>
      </c>
      <c r="C11" t="s">
        <v>7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68</v>
      </c>
    </row>
    <row r="12" spans="1:9" x14ac:dyDescent="0.25">
      <c r="B12" t="s">
        <v>83</v>
      </c>
      <c r="C12" t="s">
        <v>7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68</v>
      </c>
    </row>
    <row r="13" spans="1:9" x14ac:dyDescent="0.25">
      <c r="B13" t="s">
        <v>59</v>
      </c>
      <c r="C13" t="s">
        <v>7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68</v>
      </c>
    </row>
    <row r="14" spans="1:9" x14ac:dyDescent="0.25">
      <c r="B14" t="s">
        <v>84</v>
      </c>
      <c r="C14" t="s">
        <v>90</v>
      </c>
      <c r="D14" t="s">
        <v>5</v>
      </c>
      <c r="E14" t="s">
        <v>23</v>
      </c>
      <c r="I14" t="s">
        <v>70</v>
      </c>
    </row>
    <row r="15" spans="1:9" x14ac:dyDescent="0.25">
      <c r="B15" t="s">
        <v>85</v>
      </c>
      <c r="C15" t="s">
        <v>7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68</v>
      </c>
    </row>
    <row r="16" spans="1:9" x14ac:dyDescent="0.25">
      <c r="B16" t="s">
        <v>86</v>
      </c>
      <c r="C16" t="s">
        <v>14</v>
      </c>
      <c r="D16" t="s">
        <v>5</v>
      </c>
      <c r="E16" t="s">
        <v>6</v>
      </c>
      <c r="I16" t="s">
        <v>68</v>
      </c>
    </row>
    <row r="17" spans="2:9" x14ac:dyDescent="0.25">
      <c r="B17" t="s">
        <v>67</v>
      </c>
      <c r="C17" t="s">
        <v>24</v>
      </c>
      <c r="D17" t="s">
        <v>25</v>
      </c>
      <c r="E17" t="s">
        <v>26</v>
      </c>
      <c r="I17" t="s">
        <v>71</v>
      </c>
    </row>
    <row r="18" spans="2:9" x14ac:dyDescent="0.25">
      <c r="B18" t="s">
        <v>92</v>
      </c>
      <c r="C18" t="s">
        <v>93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5" workbookViewId="0">
      <selection activeCell="A46" sqref="A46:I62"/>
    </sheetView>
  </sheetViews>
  <sheetFormatPr defaultRowHeight="15" x14ac:dyDescent="0.25"/>
  <cols>
    <col min="1" max="1" width="64.42578125" bestFit="1" customWidth="1"/>
    <col min="2" max="2" width="24.5703125" bestFit="1" customWidth="1"/>
    <col min="3" max="3" width="11.85546875" bestFit="1" customWidth="1"/>
    <col min="4" max="4" width="11.42578125" bestFit="1" customWidth="1"/>
  </cols>
  <sheetData>
    <row r="1" spans="1:9" x14ac:dyDescent="0.25">
      <c r="A1" t="s">
        <v>87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68</v>
      </c>
    </row>
    <row r="2" spans="1:9" x14ac:dyDescent="0.25">
      <c r="B2" t="s">
        <v>28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68</v>
      </c>
    </row>
    <row r="3" spans="1:9" x14ac:dyDescent="0.25">
      <c r="B3" t="s">
        <v>29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68</v>
      </c>
    </row>
    <row r="4" spans="1:9" x14ac:dyDescent="0.25">
      <c r="B4" t="s">
        <v>30</v>
      </c>
      <c r="C4" t="s">
        <v>7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68</v>
      </c>
    </row>
    <row r="5" spans="1:9" x14ac:dyDescent="0.25">
      <c r="B5" t="s">
        <v>31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68</v>
      </c>
    </row>
    <row r="6" spans="1:9" x14ac:dyDescent="0.25">
      <c r="B6" t="s">
        <v>32</v>
      </c>
      <c r="C6" t="s">
        <v>8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68</v>
      </c>
    </row>
    <row r="7" spans="1:9" x14ac:dyDescent="0.25">
      <c r="B7" t="s">
        <v>33</v>
      </c>
      <c r="C7" t="s">
        <v>8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68</v>
      </c>
    </row>
    <row r="8" spans="1:9" x14ac:dyDescent="0.25">
      <c r="B8" t="s">
        <v>34</v>
      </c>
      <c r="C8" t="s">
        <v>7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68</v>
      </c>
    </row>
    <row r="9" spans="1:9" x14ac:dyDescent="0.25">
      <c r="B9" t="s">
        <v>35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9</v>
      </c>
      <c r="I9" t="s">
        <v>68</v>
      </c>
    </row>
    <row r="10" spans="1:9" x14ac:dyDescent="0.25">
      <c r="B10" t="s">
        <v>36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10</v>
      </c>
      <c r="I10" t="s">
        <v>68</v>
      </c>
    </row>
    <row r="11" spans="1:9" x14ac:dyDescent="0.25">
      <c r="B11" t="s">
        <v>37</v>
      </c>
      <c r="C11" t="s">
        <v>7</v>
      </c>
      <c r="D11" t="s">
        <v>2</v>
      </c>
      <c r="E11" t="s">
        <v>3</v>
      </c>
      <c r="F11" t="s">
        <v>4</v>
      </c>
      <c r="G11" t="s">
        <v>5</v>
      </c>
      <c r="H11" t="s">
        <v>11</v>
      </c>
      <c r="I11" t="s">
        <v>68</v>
      </c>
    </row>
    <row r="12" spans="1:9" x14ac:dyDescent="0.25">
      <c r="B12" t="s">
        <v>38</v>
      </c>
      <c r="C12" t="s">
        <v>12</v>
      </c>
      <c r="D12" t="s">
        <v>2</v>
      </c>
      <c r="E12" t="s">
        <v>3</v>
      </c>
      <c r="F12" t="s">
        <v>13</v>
      </c>
      <c r="I12" t="s">
        <v>68</v>
      </c>
    </row>
    <row r="13" spans="1:9" x14ac:dyDescent="0.25">
      <c r="B13" t="s">
        <v>39</v>
      </c>
      <c r="C13" t="s">
        <v>14</v>
      </c>
      <c r="D13" t="s">
        <v>5</v>
      </c>
      <c r="E13" t="s">
        <v>6</v>
      </c>
      <c r="I13" t="s">
        <v>68</v>
      </c>
    </row>
    <row r="14" spans="1:9" x14ac:dyDescent="0.25">
      <c r="B14" t="s">
        <v>40</v>
      </c>
      <c r="C14" t="s">
        <v>14</v>
      </c>
      <c r="D14" t="s">
        <v>5</v>
      </c>
      <c r="E14" t="s">
        <v>6</v>
      </c>
      <c r="I14" t="s">
        <v>68</v>
      </c>
    </row>
    <row r="15" spans="1:9" x14ac:dyDescent="0.25">
      <c r="B15" t="s">
        <v>41</v>
      </c>
      <c r="C15" t="s">
        <v>7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68</v>
      </c>
    </row>
    <row r="16" spans="1:9" x14ac:dyDescent="0.25">
      <c r="B16" t="s">
        <v>42</v>
      </c>
      <c r="C16" t="s">
        <v>15</v>
      </c>
      <c r="D16" t="s">
        <v>5</v>
      </c>
      <c r="E16" t="s">
        <v>6</v>
      </c>
      <c r="I16" t="s">
        <v>69</v>
      </c>
    </row>
    <row r="17" spans="2:9" x14ac:dyDescent="0.25">
      <c r="B17" t="s">
        <v>43</v>
      </c>
      <c r="C17" t="s">
        <v>7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68</v>
      </c>
    </row>
    <row r="18" spans="2:9" x14ac:dyDescent="0.25">
      <c r="B18" t="s">
        <v>44</v>
      </c>
      <c r="C18" t="s">
        <v>14</v>
      </c>
      <c r="D18" t="s">
        <v>5</v>
      </c>
      <c r="E18" t="s">
        <v>6</v>
      </c>
      <c r="I18" t="s">
        <v>68</v>
      </c>
    </row>
    <row r="19" spans="2:9" x14ac:dyDescent="0.25">
      <c r="B19" t="s">
        <v>45</v>
      </c>
      <c r="C19" t="s">
        <v>22</v>
      </c>
      <c r="D19" t="s">
        <v>5</v>
      </c>
      <c r="E19" t="s">
        <v>23</v>
      </c>
      <c r="I19" t="s">
        <v>70</v>
      </c>
    </row>
    <row r="20" spans="2:9" x14ac:dyDescent="0.25">
      <c r="B20" t="s">
        <v>46</v>
      </c>
      <c r="C20" t="s">
        <v>7</v>
      </c>
      <c r="D20" t="s">
        <v>2</v>
      </c>
      <c r="E20" t="s">
        <v>3</v>
      </c>
      <c r="F20" t="s">
        <v>4</v>
      </c>
      <c r="G20" t="s">
        <v>5</v>
      </c>
      <c r="H20" t="s">
        <v>18</v>
      </c>
      <c r="I20" t="s">
        <v>68</v>
      </c>
    </row>
    <row r="21" spans="2:9" x14ac:dyDescent="0.25">
      <c r="B21" t="s">
        <v>47</v>
      </c>
      <c r="C21" t="s">
        <v>16</v>
      </c>
      <c r="D21" t="s">
        <v>5</v>
      </c>
      <c r="E21" t="s">
        <v>17</v>
      </c>
      <c r="I21" t="s">
        <v>73</v>
      </c>
    </row>
    <row r="22" spans="2:9" x14ac:dyDescent="0.25">
      <c r="B22" t="s">
        <v>48</v>
      </c>
      <c r="C22" t="s">
        <v>16</v>
      </c>
      <c r="D22" t="s">
        <v>5</v>
      </c>
      <c r="E22" t="s">
        <v>17</v>
      </c>
      <c r="I22" t="s">
        <v>73</v>
      </c>
    </row>
    <row r="23" spans="2:9" x14ac:dyDescent="0.25">
      <c r="B23" t="s">
        <v>49</v>
      </c>
      <c r="C23" t="s">
        <v>7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68</v>
      </c>
    </row>
    <row r="24" spans="2:9" x14ac:dyDescent="0.25">
      <c r="B24" t="s">
        <v>50</v>
      </c>
      <c r="C24" t="s">
        <v>7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68</v>
      </c>
    </row>
    <row r="25" spans="2:9" x14ac:dyDescent="0.25">
      <c r="B25" t="s">
        <v>51</v>
      </c>
      <c r="C25" t="s">
        <v>7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68</v>
      </c>
    </row>
    <row r="26" spans="2:9" x14ac:dyDescent="0.25">
      <c r="B26" t="s">
        <v>52</v>
      </c>
      <c r="C26" t="s">
        <v>7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68</v>
      </c>
    </row>
    <row r="27" spans="2:9" x14ac:dyDescent="0.25">
      <c r="B27" t="s">
        <v>53</v>
      </c>
      <c r="C27" t="s">
        <v>16</v>
      </c>
      <c r="D27" t="s">
        <v>5</v>
      </c>
      <c r="E27" t="s">
        <v>17</v>
      </c>
      <c r="I27" t="s">
        <v>73</v>
      </c>
    </row>
    <row r="28" spans="2:9" x14ac:dyDescent="0.25">
      <c r="B28" t="s">
        <v>54</v>
      </c>
      <c r="C28" t="s">
        <v>7</v>
      </c>
      <c r="D28" t="s">
        <v>2</v>
      </c>
      <c r="E28" t="s">
        <v>3</v>
      </c>
      <c r="F28" t="s">
        <v>4</v>
      </c>
      <c r="G28" t="s">
        <v>5</v>
      </c>
      <c r="H28" t="s">
        <v>19</v>
      </c>
      <c r="I28" t="s">
        <v>68</v>
      </c>
    </row>
    <row r="29" spans="2:9" x14ac:dyDescent="0.25">
      <c r="B29" t="s">
        <v>55</v>
      </c>
      <c r="C29" t="s">
        <v>12</v>
      </c>
      <c r="D29" t="s">
        <v>2</v>
      </c>
      <c r="E29" t="s">
        <v>3</v>
      </c>
      <c r="F29" t="s">
        <v>13</v>
      </c>
      <c r="I29" t="s">
        <v>68</v>
      </c>
    </row>
    <row r="30" spans="2:9" x14ac:dyDescent="0.25">
      <c r="B30" t="s">
        <v>56</v>
      </c>
      <c r="C30" t="s">
        <v>7</v>
      </c>
      <c r="D30" t="s">
        <v>2</v>
      </c>
      <c r="E30" t="s">
        <v>3</v>
      </c>
      <c r="F30" t="s">
        <v>4</v>
      </c>
      <c r="G30" t="s">
        <v>5</v>
      </c>
      <c r="H30" t="s">
        <v>20</v>
      </c>
      <c r="I30" t="s">
        <v>68</v>
      </c>
    </row>
    <row r="31" spans="2:9" x14ac:dyDescent="0.25">
      <c r="B31" t="s">
        <v>57</v>
      </c>
      <c r="C31" t="s">
        <v>7</v>
      </c>
      <c r="D31" t="s">
        <v>2</v>
      </c>
      <c r="E31" t="s">
        <v>3</v>
      </c>
      <c r="F31" t="s">
        <v>4</v>
      </c>
      <c r="G31" t="s">
        <v>5</v>
      </c>
      <c r="H31" t="s">
        <v>21</v>
      </c>
      <c r="I31" t="s">
        <v>68</v>
      </c>
    </row>
    <row r="32" spans="2:9" x14ac:dyDescent="0.25">
      <c r="B32" t="s">
        <v>58</v>
      </c>
      <c r="C32" t="s">
        <v>7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68</v>
      </c>
    </row>
    <row r="33" spans="2:9" x14ac:dyDescent="0.25">
      <c r="B33" t="s">
        <v>59</v>
      </c>
      <c r="C33" t="s">
        <v>7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68</v>
      </c>
    </row>
    <row r="34" spans="2:9" x14ac:dyDescent="0.25">
      <c r="B34" t="s">
        <v>60</v>
      </c>
      <c r="C34" t="s">
        <v>7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68</v>
      </c>
    </row>
    <row r="35" spans="2:9" x14ac:dyDescent="0.25">
      <c r="B35" t="s">
        <v>61</v>
      </c>
      <c r="C35" t="s">
        <v>7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68</v>
      </c>
    </row>
    <row r="36" spans="2:9" x14ac:dyDescent="0.25">
      <c r="B36" t="s">
        <v>62</v>
      </c>
      <c r="C36" t="s">
        <v>7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68</v>
      </c>
    </row>
    <row r="37" spans="2:9" x14ac:dyDescent="0.25">
      <c r="B37" t="s">
        <v>63</v>
      </c>
      <c r="C37" t="s">
        <v>7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68</v>
      </c>
    </row>
    <row r="38" spans="2:9" x14ac:dyDescent="0.25">
      <c r="B38" t="s">
        <v>64</v>
      </c>
      <c r="C38" t="s">
        <v>22</v>
      </c>
      <c r="D38" t="s">
        <v>5</v>
      </c>
      <c r="E38" t="s">
        <v>23</v>
      </c>
      <c r="I38" t="s">
        <v>70</v>
      </c>
    </row>
    <row r="39" spans="2:9" x14ac:dyDescent="0.25">
      <c r="B39" t="s">
        <v>65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68</v>
      </c>
    </row>
    <row r="40" spans="2:9" x14ac:dyDescent="0.25">
      <c r="B40" t="s">
        <v>66</v>
      </c>
      <c r="C40" t="s">
        <v>22</v>
      </c>
      <c r="D40" t="s">
        <v>5</v>
      </c>
      <c r="E40" t="s">
        <v>23</v>
      </c>
      <c r="I40" t="s">
        <v>70</v>
      </c>
    </row>
    <row r="41" spans="2:9" x14ac:dyDescent="0.25">
      <c r="B41" t="s">
        <v>67</v>
      </c>
      <c r="C41" t="s">
        <v>24</v>
      </c>
      <c r="D41" t="s">
        <v>25</v>
      </c>
      <c r="E41" t="s">
        <v>26</v>
      </c>
      <c r="I41" t="s">
        <v>71</v>
      </c>
    </row>
    <row r="42" spans="2:9" x14ac:dyDescent="0.25">
      <c r="B42" t="s">
        <v>72</v>
      </c>
      <c r="C42" t="s">
        <v>22</v>
      </c>
      <c r="D42" t="s">
        <v>25</v>
      </c>
      <c r="E42" t="s">
        <v>6</v>
      </c>
      <c r="I42" t="s">
        <v>70</v>
      </c>
    </row>
  </sheetData>
  <pageMargins left="0.7" right="0.7" top="0.75" bottom="0.75" header="0.3" footer="0.3"/>
  <pageSetup paperSize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Lehman</dc:creator>
  <cp:lastModifiedBy>Michael Collins</cp:lastModifiedBy>
  <dcterms:created xsi:type="dcterms:W3CDTF">2015-06-20T14:51:47Z</dcterms:created>
  <dcterms:modified xsi:type="dcterms:W3CDTF">2015-09-13T02:07:56Z</dcterms:modified>
</cp:coreProperties>
</file>