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_mine_models\"/>
    </mc:Choice>
  </mc:AlternateContent>
  <xr:revisionPtr revIDLastSave="0" documentId="13_ncr:1_{107EAEEE-990B-45DA-869D-2994A847AB01}" xr6:coauthVersionLast="47" xr6:coauthVersionMax="47" xr10:uidLastSave="{00000000-0000-0000-0000-000000000000}"/>
  <bookViews>
    <workbookView xWindow="-18120" yWindow="-120" windowWidth="18240" windowHeight="28320" xr2:uid="{AB762873-BF7C-4EC5-B185-3E3C7EF078F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I29" i="2"/>
  <c r="I30" i="2" s="1"/>
  <c r="I34" i="2" s="1"/>
  <c r="I24" i="2"/>
  <c r="I25" i="2" s="1"/>
  <c r="H30" i="2"/>
  <c r="J30" i="2"/>
  <c r="K30" i="2"/>
  <c r="H29" i="2"/>
  <c r="H24" i="2"/>
  <c r="K29" i="2"/>
  <c r="J29" i="2"/>
  <c r="J34" i="2" s="1"/>
  <c r="J24" i="2"/>
  <c r="K24" i="2"/>
  <c r="G5" i="1"/>
  <c r="G8" i="1" s="1"/>
  <c r="K34" i="2" l="1"/>
  <c r="H34" i="2"/>
  <c r="J25" i="2"/>
  <c r="K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Valand</author>
  </authors>
  <commentList>
    <comment ref="D21" authorId="0" shapeId="0" xr:uid="{8D4C5C8B-DF8C-4D82-8FD9-4DD6BCA9B467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excluding changes in inventory and work performed by the enterprise
</t>
        </r>
      </text>
    </comment>
  </commentList>
</comments>
</file>

<file path=xl/sharedStrings.xml><?xml version="1.0" encoding="utf-8"?>
<sst xmlns="http://schemas.openxmlformats.org/spreadsheetml/2006/main" count="36" uniqueCount="35">
  <si>
    <t>main</t>
  </si>
  <si>
    <t>Shares</t>
  </si>
  <si>
    <t>MC</t>
  </si>
  <si>
    <t>Debt</t>
  </si>
  <si>
    <t>EV</t>
  </si>
  <si>
    <t>Price EUR</t>
  </si>
  <si>
    <t>HQ</t>
  </si>
  <si>
    <t>Founded</t>
  </si>
  <si>
    <t>Industrial/Aerospace/Defence</t>
  </si>
  <si>
    <t>Revene</t>
  </si>
  <si>
    <t>COGS</t>
  </si>
  <si>
    <t>Gross Margin</t>
  </si>
  <si>
    <t>CEO</t>
  </si>
  <si>
    <t>Armin Papperger</t>
  </si>
  <si>
    <t>FY2024</t>
  </si>
  <si>
    <t>Gross Margin %</t>
  </si>
  <si>
    <t>Personel costs</t>
  </si>
  <si>
    <t>Amrotiization….</t>
  </si>
  <si>
    <t>Other operating expense</t>
  </si>
  <si>
    <t>EBIT</t>
  </si>
  <si>
    <t>FY2023</t>
  </si>
  <si>
    <t>Income Tax</t>
  </si>
  <si>
    <t>Interest income</t>
  </si>
  <si>
    <t>Interest expenses</t>
  </si>
  <si>
    <t>Earnings after taxes</t>
  </si>
  <si>
    <t>Results from investmetnts…</t>
  </si>
  <si>
    <t>Main</t>
  </si>
  <si>
    <t xml:space="preserve">B </t>
  </si>
  <si>
    <t>Million</t>
  </si>
  <si>
    <t xml:space="preserve">Cash </t>
  </si>
  <si>
    <t>FY2021</t>
  </si>
  <si>
    <t>Other operating income</t>
  </si>
  <si>
    <t>FY2022</t>
  </si>
  <si>
    <r>
      <t>Dusseldorf</t>
    </r>
    <r>
      <rPr>
        <b/>
        <sz val="11"/>
        <color rgb="FF111827"/>
        <rFont val="Segoe UI"/>
        <family val="2"/>
      </rPr>
      <t xml:space="preserve"> DE</t>
    </r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</si>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</sst>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111827"/>
      <name val="Segoe UI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11182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Border="1"/>
    <xf numFmtId="0" fontId="0" fillId="0" borderId="0" xfId="0" applyFill="1" applyBorder="1"/>
    <xf numFmtId="10" fontId="0" fillId="0" borderId="0" xfId="0" applyNumberFormat="1"/>
    <xf numFmtId="0" fontId="6" fillId="0" borderId="0" xfId="0" applyFont="1"/>
    <xf numFmtId="0" fontId="6" fillId="0" borderId="0" xfId="0" applyFont="1" applyBorder="1"/>
    <xf numFmtId="0" fontId="7" fillId="0" borderId="0" xfId="0" applyFont="1"/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617F-8D40-429F-B222-51F9EB14BE3A}">
  <dimension ref="F3:J15"/>
  <sheetViews>
    <sheetView tabSelected="1" workbookViewId="0">
      <selection activeCell="F3" sqref="F3"/>
    </sheetView>
  </sheetViews>
  <sheetFormatPr defaultRowHeight="15" x14ac:dyDescent="0.25"/>
  <cols>
    <col min="7" max="7" width="10.5703125" bestFit="1" customWidth="1"/>
    <col min="10" max="10" width="27.85546875" bestFit="1" customWidth="1"/>
  </cols>
  <sheetData>
    <row r="3" spans="6:10" x14ac:dyDescent="0.25">
      <c r="F3" t="s">
        <v>5</v>
      </c>
      <c r="G3">
        <v>1310</v>
      </c>
    </row>
    <row r="4" spans="6:10" x14ac:dyDescent="0.25">
      <c r="F4" t="s">
        <v>1</v>
      </c>
      <c r="G4">
        <v>43.4</v>
      </c>
      <c r="H4" t="s">
        <v>28</v>
      </c>
    </row>
    <row r="5" spans="6:10" x14ac:dyDescent="0.25">
      <c r="F5" t="s">
        <v>2</v>
      </c>
      <c r="G5" s="4">
        <f>+G4*G3/1000</f>
        <v>56.853999999999999</v>
      </c>
    </row>
    <row r="6" spans="6:10" x14ac:dyDescent="0.25">
      <c r="F6" t="s">
        <v>29</v>
      </c>
      <c r="G6">
        <v>1.1000000000000001</v>
      </c>
    </row>
    <row r="7" spans="6:10" x14ac:dyDescent="0.25">
      <c r="F7" t="s">
        <v>3</v>
      </c>
      <c r="G7">
        <v>1.2390000000000001</v>
      </c>
      <c r="H7" t="s">
        <v>27</v>
      </c>
    </row>
    <row r="8" spans="6:10" x14ac:dyDescent="0.25">
      <c r="F8" t="s">
        <v>4</v>
      </c>
      <c r="G8">
        <f>+G5-G6+G7</f>
        <v>56.992999999999995</v>
      </c>
      <c r="H8" t="s">
        <v>27</v>
      </c>
    </row>
    <row r="12" spans="6:10" ht="16.5" x14ac:dyDescent="0.3">
      <c r="I12" s="3" t="s">
        <v>6</v>
      </c>
      <c r="J12" s="2" t="s">
        <v>33</v>
      </c>
    </row>
    <row r="13" spans="6:10" x14ac:dyDescent="0.25">
      <c r="I13" s="3" t="s">
        <v>7</v>
      </c>
      <c r="J13" s="11">
        <v>1889</v>
      </c>
    </row>
    <row r="14" spans="6:10" x14ac:dyDescent="0.25">
      <c r="I14" s="3" t="s">
        <v>34</v>
      </c>
      <c r="J14" t="s">
        <v>8</v>
      </c>
    </row>
    <row r="15" spans="6:10" x14ac:dyDescent="0.25">
      <c r="I15" s="3" t="s">
        <v>12</v>
      </c>
      <c r="J1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EDB3-C93E-41A2-AF00-970AE0BC350A}">
  <dimension ref="A1:K34"/>
  <sheetViews>
    <sheetView topLeftCell="A15" workbookViewId="0">
      <selection activeCell="G23" sqref="G23"/>
    </sheetView>
  </sheetViews>
  <sheetFormatPr defaultRowHeight="15" x14ac:dyDescent="0.25"/>
  <cols>
    <col min="4" max="4" width="28.140625" bestFit="1" customWidth="1"/>
  </cols>
  <sheetData>
    <row r="1" spans="1:2" x14ac:dyDescent="0.25">
      <c r="A1" s="1" t="s">
        <v>0</v>
      </c>
    </row>
    <row r="16" spans="1:2" x14ac:dyDescent="0.25">
      <c r="B16" s="1" t="s">
        <v>26</v>
      </c>
    </row>
    <row r="20" spans="1:11" x14ac:dyDescent="0.25">
      <c r="H20" t="s">
        <v>30</v>
      </c>
      <c r="I20" t="s">
        <v>32</v>
      </c>
      <c r="J20" t="s">
        <v>20</v>
      </c>
      <c r="K20" t="s">
        <v>14</v>
      </c>
    </row>
    <row r="21" spans="1:11" x14ac:dyDescent="0.25">
      <c r="D21" s="10" t="s">
        <v>9</v>
      </c>
      <c r="H21">
        <v>5775</v>
      </c>
      <c r="I21">
        <v>6410</v>
      </c>
      <c r="J21">
        <v>7176</v>
      </c>
      <c r="K21">
        <v>9751</v>
      </c>
    </row>
    <row r="22" spans="1:11" x14ac:dyDescent="0.25">
      <c r="D22" s="8" t="s">
        <v>31</v>
      </c>
      <c r="H22">
        <v>134</v>
      </c>
      <c r="I22">
        <v>221</v>
      </c>
      <c r="J22">
        <v>228</v>
      </c>
      <c r="K22">
        <v>153</v>
      </c>
    </row>
    <row r="23" spans="1:11" x14ac:dyDescent="0.25">
      <c r="D23" s="8" t="s">
        <v>10</v>
      </c>
      <c r="H23">
        <v>2745</v>
      </c>
      <c r="I23">
        <v>3183</v>
      </c>
      <c r="J23">
        <v>3935</v>
      </c>
      <c r="K23">
        <v>4859</v>
      </c>
    </row>
    <row r="24" spans="1:11" x14ac:dyDescent="0.25">
      <c r="D24" s="8" t="s">
        <v>11</v>
      </c>
      <c r="H24">
        <f>+H21-H23</f>
        <v>3030</v>
      </c>
      <c r="I24">
        <f>+I21-I23</f>
        <v>3227</v>
      </c>
      <c r="J24">
        <f>+J21-J23</f>
        <v>3241</v>
      </c>
      <c r="K24">
        <f>+K21-K23</f>
        <v>4892</v>
      </c>
    </row>
    <row r="25" spans="1:11" x14ac:dyDescent="0.25">
      <c r="D25" s="8" t="s">
        <v>15</v>
      </c>
      <c r="H25" s="7">
        <f>H24/H21</f>
        <v>0.52467532467532463</v>
      </c>
      <c r="I25" s="7">
        <f>I24/I21</f>
        <v>0.50343213728549141</v>
      </c>
      <c r="J25" s="7">
        <f>J24/J21</f>
        <v>0.45164437012263098</v>
      </c>
      <c r="K25" s="7">
        <f>K24/K21</f>
        <v>0.50169213414008818</v>
      </c>
    </row>
    <row r="26" spans="1:11" x14ac:dyDescent="0.25">
      <c r="D26" s="8" t="s">
        <v>16</v>
      </c>
      <c r="H26">
        <v>1643</v>
      </c>
      <c r="I26">
        <v>1836</v>
      </c>
      <c r="J26">
        <v>2047</v>
      </c>
      <c r="K26">
        <v>2373</v>
      </c>
    </row>
    <row r="27" spans="1:11" x14ac:dyDescent="0.25">
      <c r="A27" s="5"/>
      <c r="B27" s="5"/>
      <c r="C27" s="5"/>
      <c r="D27" s="9" t="s">
        <v>17</v>
      </c>
      <c r="E27" s="5"/>
      <c r="F27" s="5"/>
      <c r="G27" s="5"/>
      <c r="H27" s="5">
        <v>251</v>
      </c>
      <c r="I27" s="5">
        <v>249</v>
      </c>
      <c r="J27" s="5">
        <v>308</v>
      </c>
      <c r="K27" s="5">
        <v>403</v>
      </c>
    </row>
    <row r="28" spans="1:11" x14ac:dyDescent="0.25">
      <c r="D28" s="8" t="s">
        <v>18</v>
      </c>
      <c r="H28" s="6">
        <v>656</v>
      </c>
      <c r="I28" s="6">
        <v>768</v>
      </c>
      <c r="J28" s="6">
        <v>889</v>
      </c>
      <c r="K28" s="6">
        <v>1120</v>
      </c>
    </row>
    <row r="29" spans="1:11" x14ac:dyDescent="0.25">
      <c r="D29" s="8" t="s">
        <v>25</v>
      </c>
      <c r="H29" s="6">
        <f>11-17</f>
        <v>-6</v>
      </c>
      <c r="I29" s="6">
        <f>32-48</f>
        <v>-16</v>
      </c>
      <c r="J29" s="6">
        <f>57-6</f>
        <v>51</v>
      </c>
      <c r="K29" s="6">
        <f>-37-10</f>
        <v>-47</v>
      </c>
    </row>
    <row r="30" spans="1:11" x14ac:dyDescent="0.25">
      <c r="D30" s="10" t="s">
        <v>19</v>
      </c>
      <c r="H30" s="6">
        <f>+H21-H23-H26-H27-H28+H29+H22</f>
        <v>608</v>
      </c>
      <c r="I30" s="6">
        <f>+I21-I23-I26-I27-I28+I29+I22</f>
        <v>579</v>
      </c>
      <c r="J30" s="6">
        <f>J29+J24-J26-J27-J28+J22</f>
        <v>276</v>
      </c>
      <c r="K30" s="6">
        <f>K29+K24-K26-K27-K28+K22</f>
        <v>1102</v>
      </c>
    </row>
    <row r="31" spans="1:11" x14ac:dyDescent="0.25">
      <c r="D31" s="8" t="s">
        <v>22</v>
      </c>
      <c r="H31" s="6">
        <v>29</v>
      </c>
      <c r="I31" s="6">
        <v>29</v>
      </c>
      <c r="J31" s="6">
        <v>29</v>
      </c>
      <c r="K31" s="6">
        <v>19</v>
      </c>
    </row>
    <row r="32" spans="1:11" x14ac:dyDescent="0.25">
      <c r="D32" s="8" t="s">
        <v>23</v>
      </c>
      <c r="H32" s="6">
        <v>111</v>
      </c>
      <c r="I32" s="6">
        <v>111</v>
      </c>
      <c r="J32" s="6">
        <v>111</v>
      </c>
      <c r="K32" s="6">
        <v>135</v>
      </c>
    </row>
    <row r="33" spans="4:11" x14ac:dyDescent="0.25">
      <c r="D33" s="8" t="s">
        <v>21</v>
      </c>
      <c r="H33" s="6">
        <v>185</v>
      </c>
      <c r="I33" s="6">
        <v>185</v>
      </c>
      <c r="J33" s="6">
        <v>185</v>
      </c>
      <c r="K33" s="6">
        <v>333</v>
      </c>
    </row>
    <row r="34" spans="4:11" x14ac:dyDescent="0.25">
      <c r="D34" s="8" t="s">
        <v>24</v>
      </c>
      <c r="H34" s="6">
        <f>+H30+H31-H32-H33</f>
        <v>341</v>
      </c>
      <c r="I34" s="6">
        <f>+I30+I31-I32-I33</f>
        <v>312</v>
      </c>
      <c r="J34" s="6">
        <f>+J30+J31-J32-J33</f>
        <v>9</v>
      </c>
      <c r="K34" s="6">
        <f>+K30+K31-K32-K33</f>
        <v>653</v>
      </c>
    </row>
  </sheetData>
  <hyperlinks>
    <hyperlink ref="A1" location="main!A1" display="main" xr:uid="{6097242C-BFEA-4640-BF8C-E5DE82F537D8}"/>
    <hyperlink ref="B16" location="main!A1" display="Main" xr:uid="{1DF00CA6-1BD7-4184-88AE-6F3ABC3A052A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Valand</dc:creator>
  <cp:lastModifiedBy>Michael Valand</cp:lastModifiedBy>
  <dcterms:created xsi:type="dcterms:W3CDTF">2025-03-28T17:05:46Z</dcterms:created>
  <dcterms:modified xsi:type="dcterms:W3CDTF">2025-04-04T19:46:37Z</dcterms:modified>
</cp:coreProperties>
</file>