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8000" windowHeight="11535"/>
  </bookViews>
  <sheets>
    <sheet name="new export04avril-2" sheetId="1" r:id="rId1"/>
    <sheet name="Services" sheetId="2" r:id="rId2"/>
  </sheets>
  <definedNames>
    <definedName name="_xlnm._FilterDatabase" localSheetId="0" hidden="1">'new export04avril-2'!$A$2:$Q$61</definedName>
  </definedNames>
  <calcPr calcId="145621"/>
</workbook>
</file>

<file path=xl/calcChain.xml><?xml version="1.0" encoding="utf-8"?>
<calcChain xmlns="http://schemas.openxmlformats.org/spreadsheetml/2006/main">
  <c r="D71" i="1" l="1"/>
  <c r="N1" i="1"/>
  <c r="I1" i="1"/>
  <c r="C69" i="1"/>
  <c r="C68" i="1"/>
  <c r="C67" i="1"/>
  <c r="C66" i="1"/>
  <c r="B69" i="1"/>
  <c r="B68" i="1"/>
  <c r="B67" i="1"/>
  <c r="B66" i="1"/>
  <c r="D66" i="1" s="1"/>
  <c r="B65" i="1"/>
  <c r="C65" i="1"/>
  <c r="D65" i="1" s="1"/>
  <c r="K22" i="2"/>
  <c r="D68" i="1" l="1"/>
  <c r="D67" i="1"/>
  <c r="D69" i="1"/>
  <c r="C71" i="1"/>
  <c r="B71" i="1"/>
  <c r="O28" i="1"/>
  <c r="P28" i="1" s="1"/>
  <c r="O55" i="1"/>
  <c r="P55" i="1" s="1"/>
  <c r="O31" i="1"/>
  <c r="P31" i="1" s="1"/>
  <c r="O26" i="1"/>
  <c r="P26" i="1" s="1"/>
  <c r="O25" i="1"/>
  <c r="P25" i="1" s="1"/>
  <c r="O52" i="1"/>
  <c r="P52" i="1" s="1"/>
  <c r="O50" i="1"/>
  <c r="P50" i="1" s="1"/>
  <c r="O49" i="1"/>
  <c r="P49" i="1" s="1"/>
  <c r="O13" i="1"/>
  <c r="P13" i="1" s="1"/>
  <c r="O10" i="1"/>
  <c r="P10" i="1" s="1"/>
  <c r="O8" i="1"/>
  <c r="P8" i="1" s="1"/>
  <c r="O7" i="1"/>
  <c r="P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J15" i="1"/>
  <c r="J16" i="1"/>
  <c r="J17" i="1"/>
  <c r="J18" i="1"/>
  <c r="J19" i="1"/>
  <c r="J20" i="1"/>
  <c r="J21" i="1"/>
  <c r="J22" i="1"/>
  <c r="J23" i="1"/>
  <c r="J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J58" i="1"/>
  <c r="J59" i="1"/>
  <c r="J7" i="1"/>
  <c r="K7" i="1" s="1"/>
  <c r="G3" i="1" l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7" i="1"/>
</calcChain>
</file>

<file path=xl/sharedStrings.xml><?xml version="1.0" encoding="utf-8"?>
<sst xmlns="http://schemas.openxmlformats.org/spreadsheetml/2006/main" count="283" uniqueCount="69">
  <si>
    <t>Département : Nom complet</t>
  </si>
  <si>
    <t>Transaction : Nom du produit</t>
  </si>
  <si>
    <t>Transaction : Tranche de poids minimum (Arrondi)</t>
  </si>
  <si>
    <t>Transaction : Tranche de poids maximum (Arrondi)</t>
  </si>
  <si>
    <t>Transaction : Total des objets (Somme)</t>
  </si>
  <si>
    <t>Transaction : Total des montants (Somme)</t>
  </si>
  <si>
    <t>Administration</t>
  </si>
  <si>
    <t>0 g</t>
  </si>
  <si>
    <t>Sous-total</t>
  </si>
  <si>
    <t>INTERNATIONAL DOCUMENT</t>
  </si>
  <si>
    <t>LETTRE</t>
  </si>
  <si>
    <t>20 g</t>
  </si>
  <si>
    <t>50 g</t>
  </si>
  <si>
    <t>100 g</t>
  </si>
  <si>
    <t>250 g</t>
  </si>
  <si>
    <t>500 g</t>
  </si>
  <si>
    <t>1 000 g</t>
  </si>
  <si>
    <t>2 000 g</t>
  </si>
  <si>
    <t>Mode Ajout</t>
  </si>
  <si>
    <t>30 000 g</t>
  </si>
  <si>
    <t>Affranchissement non alloué</t>
  </si>
  <si>
    <t>Transactions PC Absent</t>
  </si>
  <si>
    <t>Centre d Enseignement</t>
  </si>
  <si>
    <t>3 000 g</t>
  </si>
  <si>
    <t>EXAMENS</t>
  </si>
  <si>
    <t>Total</t>
  </si>
  <si>
    <t>Prix unitaire</t>
  </si>
  <si>
    <t>prix unitaire (1)</t>
  </si>
  <si>
    <t>Difference de prix</t>
  </si>
  <si>
    <t>Conditions</t>
  </si>
  <si>
    <t>lettre verte</t>
  </si>
  <si>
    <t>INTL'DOCUMENT RECOM</t>
  </si>
  <si>
    <t>J+2</t>
  </si>
  <si>
    <t>35 g</t>
  </si>
  <si>
    <t>50g</t>
  </si>
  <si>
    <t>75g</t>
  </si>
  <si>
    <t>100g</t>
  </si>
  <si>
    <t>150g</t>
  </si>
  <si>
    <t>200g</t>
  </si>
  <si>
    <t>250g</t>
  </si>
  <si>
    <t>300g</t>
  </si>
  <si>
    <t>350g</t>
  </si>
  <si>
    <t>prix unitaire</t>
  </si>
  <si>
    <t>total</t>
  </si>
  <si>
    <t>COLLISIMO</t>
  </si>
  <si>
    <t>conditions</t>
  </si>
  <si>
    <t>difference de prix</t>
  </si>
  <si>
    <t>J+7</t>
  </si>
  <si>
    <t>400 envois minimun</t>
  </si>
  <si>
    <t>tamponées</t>
  </si>
  <si>
    <t>Ecopli</t>
  </si>
  <si>
    <t>20g</t>
  </si>
  <si>
    <t>délai</t>
  </si>
  <si>
    <t>J+4</t>
  </si>
  <si>
    <t>destinations</t>
  </si>
  <si>
    <t>France</t>
  </si>
  <si>
    <t>Ecopli en nombre</t>
  </si>
  <si>
    <t>Post export documents</t>
  </si>
  <si>
    <t>Zones 1 et 2</t>
  </si>
  <si>
    <t>Maileva</t>
  </si>
  <si>
    <t>saisie en ligne</t>
  </si>
  <si>
    <t>Affranchigo</t>
  </si>
  <si>
    <t>nb d'envois</t>
  </si>
  <si>
    <t>coût total</t>
  </si>
  <si>
    <t>coût unitaire</t>
  </si>
  <si>
    <t>Economie</t>
  </si>
  <si>
    <t>Destineo esprit libre</t>
  </si>
  <si>
    <t>Tarifs actuels</t>
  </si>
  <si>
    <t>Total par catégorie (tous services confondus)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</si>
</sst>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vertical="top" wrapText="1"/>
    </xf>
    <xf numFmtId="0" fontId="16" fillId="0" borderId="0" xfId="0" applyFont="1"/>
    <xf numFmtId="2" fontId="0" fillId="0" borderId="0" xfId="0" applyNumberFormat="1" applyAlignment="1">
      <alignment horizontal="right" vertical="top" wrapText="1"/>
    </xf>
    <xf numFmtId="0" fontId="0" fillId="0" borderId="11" xfId="0" applyBorder="1"/>
    <xf numFmtId="0" fontId="0" fillId="0" borderId="11" xfId="0" applyBorder="1" applyAlignment="1">
      <alignment horizontal="left" vertical="top" wrapText="1"/>
    </xf>
    <xf numFmtId="0" fontId="18" fillId="0" borderId="10" xfId="0" applyFont="1" applyBorder="1"/>
    <xf numFmtId="0" fontId="14" fillId="0" borderId="0" xfId="0" applyFont="1" applyAlignment="1">
      <alignment horizontal="left" vertical="top" wrapText="1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3" xfId="0" applyBorder="1" applyAlignment="1">
      <alignment horizontal="right" vertical="top" wrapText="1"/>
    </xf>
    <xf numFmtId="2" fontId="0" fillId="0" borderId="13" xfId="0" applyNumberFormat="1" applyBorder="1" applyAlignment="1">
      <alignment horizontal="right" vertical="top" wrapText="1"/>
    </xf>
    <xf numFmtId="0" fontId="0" fillId="0" borderId="13" xfId="0" applyFill="1" applyBorder="1"/>
    <xf numFmtId="2" fontId="0" fillId="0" borderId="11" xfId="0" applyNumberFormat="1" applyBorder="1" applyAlignment="1">
      <alignment horizontal="right" vertical="top" wrapText="1"/>
    </xf>
    <xf numFmtId="0" fontId="19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1" fillId="33" borderId="34" xfId="0" applyFont="1" applyFill="1" applyBorder="1" applyAlignment="1">
      <alignment horizontal="left" vertical="center" wrapText="1"/>
    </xf>
    <xf numFmtId="0" fontId="16" fillId="33" borderId="35" xfId="0" applyFont="1" applyFill="1" applyBorder="1" applyAlignment="1">
      <alignment horizontal="left" vertical="center" wrapText="1"/>
    </xf>
    <xf numFmtId="0" fontId="16" fillId="33" borderId="37" xfId="0" applyFont="1" applyFill="1" applyBorder="1" applyAlignment="1">
      <alignment horizontal="left" vertical="center" wrapText="1"/>
    </xf>
    <xf numFmtId="0" fontId="16" fillId="34" borderId="35" xfId="0" applyFont="1" applyFill="1" applyBorder="1" applyAlignment="1">
      <alignment horizontal="center" vertical="center" wrapText="1"/>
    </xf>
    <xf numFmtId="0" fontId="16" fillId="34" borderId="35" xfId="0" applyFont="1" applyFill="1" applyBorder="1" applyAlignment="1">
      <alignment horizontal="center" vertical="center"/>
    </xf>
    <xf numFmtId="0" fontId="16" fillId="34" borderId="36" xfId="0" applyFont="1" applyFill="1" applyBorder="1" applyAlignment="1">
      <alignment horizontal="center" vertical="center" wrapText="1"/>
    </xf>
    <xf numFmtId="0" fontId="20" fillId="34" borderId="34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0" fillId="33" borderId="27" xfId="0" applyFill="1" applyBorder="1" applyAlignment="1">
      <alignment horizontal="center" vertical="top" wrapText="1"/>
    </xf>
    <xf numFmtId="0" fontId="0" fillId="33" borderId="0" xfId="0" applyFill="1" applyBorder="1" applyAlignment="1">
      <alignment horizontal="center" vertical="top" wrapText="1"/>
    </xf>
    <xf numFmtId="0" fontId="0" fillId="33" borderId="0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28" xfId="0" applyFill="1" applyBorder="1" applyAlignment="1">
      <alignment horizontal="center"/>
    </xf>
    <xf numFmtId="0" fontId="0" fillId="33" borderId="29" xfId="0" applyFill="1" applyBorder="1" applyAlignment="1">
      <alignment horizontal="center" vertical="top" wrapText="1"/>
    </xf>
    <xf numFmtId="0" fontId="0" fillId="33" borderId="30" xfId="0" applyFill="1" applyBorder="1" applyAlignment="1">
      <alignment horizontal="center" vertical="top" wrapText="1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5" borderId="0" xfId="0" applyFill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3" xfId="0" applyFont="1" applyBorder="1"/>
    <xf numFmtId="0" fontId="16" fillId="0" borderId="13" xfId="0" applyFont="1" applyBorder="1" applyAlignment="1">
      <alignment horizontal="left" vertical="top" wrapText="1"/>
    </xf>
    <xf numFmtId="0" fontId="0" fillId="35" borderId="13" xfId="0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40" sqref="M40"/>
    </sheetView>
  </sheetViews>
  <sheetFormatPr defaultRowHeight="14.25" x14ac:dyDescent="0.2"/>
  <cols>
    <col min="1" max="1" width="27.875" bestFit="1" customWidth="1"/>
    <col min="2" max="2" width="29" bestFit="1" customWidth="1"/>
    <col min="3" max="3" width="18.25" style="1" customWidth="1"/>
    <col min="4" max="4" width="17.125" style="1" customWidth="1"/>
    <col min="5" max="5" width="18.5" style="1" customWidth="1"/>
    <col min="6" max="6" width="21.25" style="1" customWidth="1"/>
    <col min="7" max="9" width="17.125" style="1" customWidth="1"/>
    <col min="10" max="10" width="9.5" customWidth="1"/>
    <col min="11" max="11" width="16.125" customWidth="1"/>
    <col min="12" max="12" width="13" customWidth="1"/>
    <col min="13" max="13" width="16.25" customWidth="1"/>
    <col min="14" max="14" width="12.5" customWidth="1"/>
    <col min="16" max="16" width="18.875" bestFit="1" customWidth="1"/>
    <col min="17" max="17" width="17.375" bestFit="1" customWidth="1"/>
  </cols>
  <sheetData>
    <row r="1" spans="1:17" ht="23.25" customHeight="1" thickBot="1" x14ac:dyDescent="0.25">
      <c r="B1" s="51" t="s">
        <v>67</v>
      </c>
      <c r="C1" s="52"/>
      <c r="D1" s="52"/>
      <c r="E1" s="52"/>
      <c r="F1" s="52"/>
      <c r="G1" s="53"/>
      <c r="H1" s="25" t="s">
        <v>65</v>
      </c>
      <c r="I1" s="26">
        <f>SUM(K3:K61)</f>
        <v>1228.8800000000006</v>
      </c>
      <c r="M1" s="25" t="s">
        <v>65</v>
      </c>
      <c r="N1" s="26">
        <f>SUM(P3:P61)</f>
        <v>8916.2999999999993</v>
      </c>
    </row>
    <row r="2" spans="1:17" ht="60.75" thickBot="1" x14ac:dyDescent="0.25">
      <c r="A2" s="54" t="s">
        <v>0</v>
      </c>
      <c r="B2" s="34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26</v>
      </c>
      <c r="H2" s="27" t="s">
        <v>30</v>
      </c>
      <c r="I2" s="28" t="s">
        <v>27</v>
      </c>
      <c r="J2" s="28" t="s">
        <v>25</v>
      </c>
      <c r="K2" s="28" t="s">
        <v>28</v>
      </c>
      <c r="L2" s="29" t="s">
        <v>29</v>
      </c>
      <c r="M2" s="33" t="s">
        <v>66</v>
      </c>
      <c r="N2" s="30" t="s">
        <v>42</v>
      </c>
      <c r="O2" s="30" t="s">
        <v>43</v>
      </c>
      <c r="P2" s="31" t="s">
        <v>46</v>
      </c>
      <c r="Q2" s="32" t="s">
        <v>45</v>
      </c>
    </row>
    <row r="3" spans="1:17" x14ac:dyDescent="0.2">
      <c r="A3" s="50" t="s">
        <v>6</v>
      </c>
      <c r="C3" s="1" t="s">
        <v>7</v>
      </c>
      <c r="D3" s="1" t="s">
        <v>7</v>
      </c>
      <c r="E3" s="1">
        <v>17</v>
      </c>
      <c r="F3" s="1">
        <v>91</v>
      </c>
      <c r="G3" s="3">
        <f t="shared" ref="G3:G6" si="0">F3/E3</f>
        <v>5.3529411764705879</v>
      </c>
      <c r="H3" s="36"/>
      <c r="I3" s="37"/>
      <c r="J3" s="38"/>
      <c r="K3" s="38"/>
      <c r="L3" s="39" t="s">
        <v>32</v>
      </c>
      <c r="M3" s="40"/>
      <c r="N3" s="41"/>
      <c r="O3" s="41"/>
      <c r="P3" s="41"/>
      <c r="Q3" s="42" t="s">
        <v>47</v>
      </c>
    </row>
    <row r="4" spans="1:17" x14ac:dyDescent="0.2">
      <c r="A4" s="50" t="s">
        <v>6</v>
      </c>
      <c r="C4" s="1" t="s">
        <v>8</v>
      </c>
      <c r="E4" s="1">
        <v>17</v>
      </c>
      <c r="F4" s="1">
        <v>91</v>
      </c>
      <c r="G4" s="3">
        <f t="shared" si="0"/>
        <v>5.3529411764705879</v>
      </c>
      <c r="H4" s="36"/>
      <c r="I4" s="37"/>
      <c r="J4" s="38"/>
      <c r="K4" s="38"/>
      <c r="L4" s="39"/>
      <c r="M4" s="40"/>
      <c r="N4" s="41"/>
      <c r="O4" s="41"/>
      <c r="P4" s="41"/>
      <c r="Q4" s="42" t="s">
        <v>48</v>
      </c>
    </row>
    <row r="5" spans="1:17" x14ac:dyDescent="0.2">
      <c r="A5" s="50" t="s">
        <v>6</v>
      </c>
      <c r="B5" t="s">
        <v>9</v>
      </c>
      <c r="C5" s="1" t="s">
        <v>7</v>
      </c>
      <c r="D5" s="1" t="s">
        <v>7</v>
      </c>
      <c r="E5" s="1">
        <v>24</v>
      </c>
      <c r="F5" s="1">
        <v>38</v>
      </c>
      <c r="G5" s="3">
        <f t="shared" si="0"/>
        <v>1.5833333333333333</v>
      </c>
      <c r="H5" s="36"/>
      <c r="I5" s="37"/>
      <c r="J5" s="38"/>
      <c r="K5" s="38"/>
      <c r="L5" s="39"/>
      <c r="M5" s="40"/>
      <c r="N5" s="41"/>
      <c r="O5" s="41"/>
      <c r="P5" s="41"/>
      <c r="Q5" s="42" t="s">
        <v>49</v>
      </c>
    </row>
    <row r="6" spans="1:17" x14ac:dyDescent="0.2">
      <c r="A6" s="50" t="s">
        <v>6</v>
      </c>
      <c r="B6" t="s">
        <v>9</v>
      </c>
      <c r="C6" s="1" t="s">
        <v>8</v>
      </c>
      <c r="E6" s="1">
        <v>24</v>
      </c>
      <c r="F6" s="1">
        <v>38</v>
      </c>
      <c r="G6" s="3">
        <f t="shared" si="0"/>
        <v>1.5833333333333333</v>
      </c>
      <c r="H6" s="36"/>
      <c r="I6" s="37"/>
      <c r="J6" s="38"/>
      <c r="K6" s="38"/>
      <c r="L6" s="39"/>
      <c r="M6" s="40"/>
      <c r="N6" s="41"/>
      <c r="O6" s="41"/>
      <c r="P6" s="41"/>
      <c r="Q6" s="42"/>
    </row>
    <row r="7" spans="1:17" x14ac:dyDescent="0.2">
      <c r="A7" s="50" t="s">
        <v>6</v>
      </c>
      <c r="B7" t="s">
        <v>10</v>
      </c>
      <c r="C7" s="1" t="s">
        <v>7</v>
      </c>
      <c r="D7" s="1" t="s">
        <v>11</v>
      </c>
      <c r="E7" s="7">
        <v>1592</v>
      </c>
      <c r="F7" s="7">
        <v>984</v>
      </c>
      <c r="G7" s="3">
        <f>F7/E7</f>
        <v>0.61809045226130654</v>
      </c>
      <c r="H7" s="36"/>
      <c r="I7" s="37">
        <v>0.57999999999999996</v>
      </c>
      <c r="J7" s="38">
        <f>E7*I7</f>
        <v>923.3599999999999</v>
      </c>
      <c r="K7" s="38">
        <f>F7-J7</f>
        <v>60.6400000000001</v>
      </c>
      <c r="L7" s="39"/>
      <c r="M7" s="40" t="s">
        <v>33</v>
      </c>
      <c r="N7" s="41">
        <v>0.4</v>
      </c>
      <c r="O7" s="41">
        <f>E7*N7</f>
        <v>636.80000000000007</v>
      </c>
      <c r="P7" s="41">
        <f>F7-O7</f>
        <v>347.19999999999993</v>
      </c>
      <c r="Q7" s="42"/>
    </row>
    <row r="8" spans="1:17" x14ac:dyDescent="0.2">
      <c r="A8" s="50" t="s">
        <v>6</v>
      </c>
      <c r="B8" t="s">
        <v>10</v>
      </c>
      <c r="C8" s="1" t="s">
        <v>11</v>
      </c>
      <c r="D8" s="1" t="s">
        <v>12</v>
      </c>
      <c r="E8" s="1">
        <v>199</v>
      </c>
      <c r="F8" s="1">
        <v>197</v>
      </c>
      <c r="G8" s="3">
        <f t="shared" ref="G8:G61" si="1">F8/E8</f>
        <v>0.98994974874371855</v>
      </c>
      <c r="H8" s="36"/>
      <c r="I8" s="37">
        <v>0.94</v>
      </c>
      <c r="J8" s="38">
        <f>E8*I8</f>
        <v>187.06</v>
      </c>
      <c r="K8" s="38">
        <f>F8-J8</f>
        <v>9.9399999999999977</v>
      </c>
      <c r="L8" s="39"/>
      <c r="M8" s="40" t="s">
        <v>34</v>
      </c>
      <c r="N8" s="41">
        <v>0.47</v>
      </c>
      <c r="O8" s="41">
        <f>E8*N8</f>
        <v>93.53</v>
      </c>
      <c r="P8" s="41">
        <f>F8-O8</f>
        <v>103.47</v>
      </c>
      <c r="Q8" s="42"/>
    </row>
    <row r="9" spans="1:17" x14ac:dyDescent="0.2">
      <c r="A9" s="50" t="s">
        <v>6</v>
      </c>
      <c r="B9" t="s">
        <v>10</v>
      </c>
      <c r="C9" s="1" t="s">
        <v>12</v>
      </c>
      <c r="D9" s="1" t="s">
        <v>13</v>
      </c>
      <c r="E9" s="1">
        <v>17</v>
      </c>
      <c r="F9" s="1">
        <v>25</v>
      </c>
      <c r="G9" s="3">
        <f t="shared" si="1"/>
        <v>1.4705882352941178</v>
      </c>
      <c r="H9" s="36"/>
      <c r="I9" s="37">
        <v>1.41</v>
      </c>
      <c r="J9" s="38">
        <f>E9*I9</f>
        <v>23.97</v>
      </c>
      <c r="K9" s="38">
        <f>F9-J9</f>
        <v>1.0300000000000011</v>
      </c>
      <c r="L9" s="39"/>
      <c r="M9" s="40" t="s">
        <v>35</v>
      </c>
      <c r="N9" s="41">
        <v>0.56999999999999995</v>
      </c>
      <c r="O9" s="41"/>
      <c r="P9" s="41"/>
      <c r="Q9" s="42"/>
    </row>
    <row r="10" spans="1:17" x14ac:dyDescent="0.2">
      <c r="A10" s="50" t="s">
        <v>6</v>
      </c>
      <c r="B10" t="s">
        <v>10</v>
      </c>
      <c r="C10" s="1" t="s">
        <v>13</v>
      </c>
      <c r="D10" s="1" t="s">
        <v>14</v>
      </c>
      <c r="E10" s="1">
        <v>7</v>
      </c>
      <c r="F10" s="1">
        <v>17</v>
      </c>
      <c r="G10" s="3">
        <f t="shared" si="1"/>
        <v>2.4285714285714284</v>
      </c>
      <c r="H10" s="36"/>
      <c r="I10" s="37">
        <v>2.31</v>
      </c>
      <c r="J10" s="38">
        <f>E10*I10</f>
        <v>16.170000000000002</v>
      </c>
      <c r="K10" s="38">
        <f>F10-J10</f>
        <v>0.82999999999999829</v>
      </c>
      <c r="L10" s="39"/>
      <c r="M10" s="40" t="s">
        <v>36</v>
      </c>
      <c r="N10" s="41">
        <v>0.68</v>
      </c>
      <c r="O10" s="41">
        <f>F9*N10</f>
        <v>17</v>
      </c>
      <c r="P10" s="41">
        <f>F10-O10</f>
        <v>0</v>
      </c>
      <c r="Q10" s="42"/>
    </row>
    <row r="11" spans="1:17" x14ac:dyDescent="0.2">
      <c r="A11" s="50" t="s">
        <v>6</v>
      </c>
      <c r="B11" t="s">
        <v>10</v>
      </c>
      <c r="C11" s="1" t="s">
        <v>14</v>
      </c>
      <c r="D11" s="1" t="s">
        <v>15</v>
      </c>
      <c r="E11" s="1">
        <v>18</v>
      </c>
      <c r="F11" s="1">
        <v>58</v>
      </c>
      <c r="G11" s="3">
        <f t="shared" si="1"/>
        <v>3.2222222222222223</v>
      </c>
      <c r="H11" s="36"/>
      <c r="I11" s="37">
        <v>3.13</v>
      </c>
      <c r="J11" s="38">
        <f>E11*I11</f>
        <v>56.339999999999996</v>
      </c>
      <c r="K11" s="38">
        <f>F11-J11</f>
        <v>1.6600000000000037</v>
      </c>
      <c r="L11" s="39"/>
      <c r="M11" s="40" t="s">
        <v>37</v>
      </c>
      <c r="N11" s="41">
        <v>0.79</v>
      </c>
      <c r="O11" s="41"/>
      <c r="P11" s="41"/>
      <c r="Q11" s="42"/>
    </row>
    <row r="12" spans="1:17" x14ac:dyDescent="0.2">
      <c r="A12" s="50" t="s">
        <v>6</v>
      </c>
      <c r="B12" t="s">
        <v>10</v>
      </c>
      <c r="C12" s="1" t="s">
        <v>15</v>
      </c>
      <c r="D12" s="1" t="s">
        <v>16</v>
      </c>
      <c r="E12" s="1">
        <v>3</v>
      </c>
      <c r="F12" s="1">
        <v>13</v>
      </c>
      <c r="G12" s="3">
        <f t="shared" si="1"/>
        <v>4.333333333333333</v>
      </c>
      <c r="H12" s="36"/>
      <c r="I12" s="37">
        <v>4.07</v>
      </c>
      <c r="J12" s="38">
        <f>E12*I12</f>
        <v>12.21</v>
      </c>
      <c r="K12" s="38">
        <f>F12-J12</f>
        <v>0.78999999999999915</v>
      </c>
      <c r="L12" s="39"/>
      <c r="M12" s="40" t="s">
        <v>38</v>
      </c>
      <c r="N12" s="41">
        <v>0.99</v>
      </c>
      <c r="O12" s="41"/>
      <c r="P12" s="41"/>
      <c r="Q12" s="42"/>
    </row>
    <row r="13" spans="1:17" x14ac:dyDescent="0.2">
      <c r="A13" s="50" t="s">
        <v>6</v>
      </c>
      <c r="B13" t="s">
        <v>10</v>
      </c>
      <c r="C13" s="1" t="s">
        <v>16</v>
      </c>
      <c r="D13" s="1" t="s">
        <v>17</v>
      </c>
      <c r="E13" s="1">
        <v>5</v>
      </c>
      <c r="F13" s="1">
        <v>28</v>
      </c>
      <c r="G13" s="3">
        <f t="shared" si="1"/>
        <v>5.6</v>
      </c>
      <c r="H13" s="36"/>
      <c r="I13" s="37">
        <v>5.26</v>
      </c>
      <c r="J13" s="38">
        <f>E13*I13</f>
        <v>26.299999999999997</v>
      </c>
      <c r="K13" s="38">
        <f>F13-J13</f>
        <v>1.7000000000000028</v>
      </c>
      <c r="L13" s="39"/>
      <c r="M13" s="40" t="s">
        <v>39</v>
      </c>
      <c r="N13" s="41">
        <v>1.2</v>
      </c>
      <c r="O13" s="41">
        <f>E10*N13</f>
        <v>8.4</v>
      </c>
      <c r="P13" s="41">
        <f>F13-O13</f>
        <v>19.600000000000001</v>
      </c>
      <c r="Q13" s="42"/>
    </row>
    <row r="14" spans="1:17" x14ac:dyDescent="0.2">
      <c r="A14" s="50" t="s">
        <v>6</v>
      </c>
      <c r="B14" t="s">
        <v>10</v>
      </c>
      <c r="C14" s="1" t="s">
        <v>8</v>
      </c>
      <c r="E14" s="7">
        <v>1841</v>
      </c>
      <c r="F14" s="7">
        <v>1325</v>
      </c>
      <c r="G14" s="3">
        <f t="shared" si="1"/>
        <v>0.71971754481260186</v>
      </c>
      <c r="H14" s="36"/>
      <c r="I14" s="37"/>
      <c r="J14" s="38">
        <f>E14*I14</f>
        <v>0</v>
      </c>
      <c r="K14" s="38"/>
      <c r="L14" s="39"/>
      <c r="M14" s="40" t="s">
        <v>40</v>
      </c>
      <c r="N14" s="41">
        <v>1.28</v>
      </c>
      <c r="O14" s="41"/>
      <c r="P14" s="41"/>
      <c r="Q14" s="42"/>
    </row>
    <row r="15" spans="1:17" x14ac:dyDescent="0.2">
      <c r="A15" s="50" t="s">
        <v>6</v>
      </c>
      <c r="B15" t="s">
        <v>18</v>
      </c>
      <c r="C15" s="1" t="s">
        <v>7</v>
      </c>
      <c r="D15" s="1" t="s">
        <v>19</v>
      </c>
      <c r="E15" s="1">
        <v>4</v>
      </c>
      <c r="F15" s="1">
        <v>0</v>
      </c>
      <c r="G15" s="3">
        <f t="shared" si="1"/>
        <v>0</v>
      </c>
      <c r="H15" s="36"/>
      <c r="I15" s="37"/>
      <c r="J15" s="38">
        <f>E15*I15</f>
        <v>0</v>
      </c>
      <c r="K15" s="38"/>
      <c r="L15" s="39"/>
      <c r="M15" s="40" t="s">
        <v>41</v>
      </c>
      <c r="N15" s="41">
        <v>1.31</v>
      </c>
      <c r="O15" s="41"/>
      <c r="P15" s="41"/>
      <c r="Q15" s="42"/>
    </row>
    <row r="16" spans="1:17" x14ac:dyDescent="0.2">
      <c r="A16" s="50" t="s">
        <v>6</v>
      </c>
      <c r="B16" t="s">
        <v>18</v>
      </c>
      <c r="C16" s="1" t="s">
        <v>8</v>
      </c>
      <c r="E16" s="1">
        <v>4</v>
      </c>
      <c r="F16" s="1">
        <v>0</v>
      </c>
      <c r="G16" s="3">
        <f t="shared" si="1"/>
        <v>0</v>
      </c>
      <c r="H16" s="36"/>
      <c r="I16" s="37"/>
      <c r="J16" s="38">
        <f>E16*I16</f>
        <v>0</v>
      </c>
      <c r="K16" s="38"/>
      <c r="L16" s="39"/>
      <c r="M16" s="40"/>
      <c r="N16" s="41"/>
      <c r="O16" s="41"/>
      <c r="P16" s="41"/>
      <c r="Q16" s="42"/>
    </row>
    <row r="17" spans="1:17" ht="15" x14ac:dyDescent="0.25">
      <c r="A17" s="50" t="s">
        <v>6</v>
      </c>
      <c r="B17" s="2" t="s">
        <v>8</v>
      </c>
      <c r="E17" s="1">
        <v>1886</v>
      </c>
      <c r="F17" s="1">
        <v>1455</v>
      </c>
      <c r="G17" s="3">
        <f t="shared" si="1"/>
        <v>0.77147401908801694</v>
      </c>
      <c r="H17" s="36"/>
      <c r="I17" s="37"/>
      <c r="J17" s="38">
        <f>E17*I17</f>
        <v>0</v>
      </c>
      <c r="K17" s="38"/>
      <c r="L17" s="39"/>
      <c r="M17" s="40"/>
      <c r="N17" s="41"/>
      <c r="O17" s="41"/>
      <c r="P17" s="41"/>
      <c r="Q17" s="42"/>
    </row>
    <row r="18" spans="1:17" x14ac:dyDescent="0.2">
      <c r="A18" s="50" t="s">
        <v>20</v>
      </c>
      <c r="B18" t="s">
        <v>21</v>
      </c>
      <c r="C18" s="1" t="s">
        <v>7</v>
      </c>
      <c r="D18" s="1" t="s">
        <v>7</v>
      </c>
      <c r="E18" s="1">
        <v>2</v>
      </c>
      <c r="F18" s="1">
        <v>13</v>
      </c>
      <c r="G18" s="3">
        <f t="shared" si="1"/>
        <v>6.5</v>
      </c>
      <c r="H18" s="36"/>
      <c r="I18" s="37"/>
      <c r="J18" s="38">
        <f>E18*I18</f>
        <v>0</v>
      </c>
      <c r="K18" s="38"/>
      <c r="L18" s="39"/>
      <c r="M18" s="40"/>
      <c r="N18" s="41"/>
      <c r="O18" s="41"/>
      <c r="P18" s="41"/>
      <c r="Q18" s="42"/>
    </row>
    <row r="19" spans="1:17" x14ac:dyDescent="0.2">
      <c r="A19" s="50" t="s">
        <v>20</v>
      </c>
      <c r="B19" t="s">
        <v>21</v>
      </c>
      <c r="C19" s="1" t="s">
        <v>8</v>
      </c>
      <c r="E19" s="1">
        <v>2</v>
      </c>
      <c r="F19" s="1">
        <v>13</v>
      </c>
      <c r="G19" s="3">
        <f t="shared" si="1"/>
        <v>6.5</v>
      </c>
      <c r="H19" s="36"/>
      <c r="I19" s="37"/>
      <c r="J19" s="38">
        <f>E19*I19</f>
        <v>0</v>
      </c>
      <c r="K19" s="38"/>
      <c r="L19" s="39"/>
      <c r="M19" s="40"/>
      <c r="N19" s="41"/>
      <c r="O19" s="41"/>
      <c r="P19" s="41"/>
      <c r="Q19" s="42"/>
    </row>
    <row r="20" spans="1:17" x14ac:dyDescent="0.2">
      <c r="A20" s="50" t="s">
        <v>20</v>
      </c>
      <c r="B20" t="s">
        <v>8</v>
      </c>
      <c r="E20" s="1">
        <v>2</v>
      </c>
      <c r="F20" s="1">
        <v>13</v>
      </c>
      <c r="G20" s="3">
        <f t="shared" si="1"/>
        <v>6.5</v>
      </c>
      <c r="H20" s="36"/>
      <c r="I20" s="37"/>
      <c r="J20" s="38">
        <f>E20*I20</f>
        <v>0</v>
      </c>
      <c r="K20" s="38"/>
      <c r="L20" s="39"/>
      <c r="M20" s="40"/>
      <c r="N20" s="41"/>
      <c r="O20" s="41"/>
      <c r="P20" s="41"/>
      <c r="Q20" s="42"/>
    </row>
    <row r="21" spans="1:17" x14ac:dyDescent="0.2">
      <c r="A21" s="50" t="s">
        <v>22</v>
      </c>
      <c r="C21" s="1" t="s">
        <v>7</v>
      </c>
      <c r="D21" s="1" t="s">
        <v>7</v>
      </c>
      <c r="E21" s="1">
        <v>7</v>
      </c>
      <c r="F21" s="1">
        <v>39</v>
      </c>
      <c r="G21" s="3">
        <f t="shared" si="1"/>
        <v>5.5714285714285712</v>
      </c>
      <c r="H21" s="36"/>
      <c r="I21" s="37"/>
      <c r="J21" s="38">
        <f>E21*I21</f>
        <v>0</v>
      </c>
      <c r="K21" s="38"/>
      <c r="L21" s="39"/>
      <c r="M21" s="40"/>
      <c r="N21" s="41"/>
      <c r="O21" s="41"/>
      <c r="P21" s="41"/>
      <c r="Q21" s="42"/>
    </row>
    <row r="22" spans="1:17" x14ac:dyDescent="0.2">
      <c r="A22" s="50" t="s">
        <v>22</v>
      </c>
      <c r="C22" s="1" t="s">
        <v>8</v>
      </c>
      <c r="E22" s="1">
        <v>7</v>
      </c>
      <c r="F22" s="1">
        <v>39</v>
      </c>
      <c r="G22" s="3">
        <f t="shared" si="1"/>
        <v>5.5714285714285712</v>
      </c>
      <c r="H22" s="36"/>
      <c r="I22" s="37"/>
      <c r="J22" s="38">
        <f>E22*I22</f>
        <v>0</v>
      </c>
      <c r="K22" s="38"/>
      <c r="L22" s="39"/>
      <c r="M22" s="40"/>
      <c r="N22" s="41"/>
      <c r="O22" s="41"/>
      <c r="P22" s="41"/>
      <c r="Q22" s="42"/>
    </row>
    <row r="23" spans="1:17" x14ac:dyDescent="0.2">
      <c r="A23" s="50" t="s">
        <v>22</v>
      </c>
      <c r="B23" t="s">
        <v>9</v>
      </c>
      <c r="C23" s="1" t="s">
        <v>7</v>
      </c>
      <c r="D23" s="1" t="s">
        <v>7</v>
      </c>
      <c r="E23" s="1">
        <v>7</v>
      </c>
      <c r="F23" s="1">
        <v>11</v>
      </c>
      <c r="G23" s="3">
        <f t="shared" si="1"/>
        <v>1.5714285714285714</v>
      </c>
      <c r="H23" s="36"/>
      <c r="I23" s="37"/>
      <c r="J23" s="38">
        <f>E23*I23</f>
        <v>0</v>
      </c>
      <c r="K23" s="38"/>
      <c r="L23" s="39"/>
      <c r="M23" s="40"/>
      <c r="N23" s="41"/>
      <c r="O23" s="41"/>
      <c r="P23" s="41"/>
      <c r="Q23" s="42"/>
    </row>
    <row r="24" spans="1:17" x14ac:dyDescent="0.2">
      <c r="A24" s="50" t="s">
        <v>22</v>
      </c>
      <c r="B24" t="s">
        <v>9</v>
      </c>
      <c r="C24" s="1" t="s">
        <v>8</v>
      </c>
      <c r="E24" s="1">
        <v>7</v>
      </c>
      <c r="F24" s="1">
        <v>11</v>
      </c>
      <c r="G24" s="3">
        <f t="shared" si="1"/>
        <v>1.5714285714285714</v>
      </c>
      <c r="H24" s="36"/>
      <c r="I24" s="37"/>
      <c r="J24" s="38">
        <f>E24*I24</f>
        <v>0</v>
      </c>
      <c r="K24" s="38"/>
      <c r="L24" s="39"/>
      <c r="M24" s="40"/>
      <c r="N24" s="41"/>
      <c r="O24" s="41"/>
      <c r="P24" s="41"/>
      <c r="Q24" s="42"/>
    </row>
    <row r="25" spans="1:17" x14ac:dyDescent="0.2">
      <c r="A25" s="50" t="s">
        <v>22</v>
      </c>
      <c r="B25" t="s">
        <v>10</v>
      </c>
      <c r="C25" s="1" t="s">
        <v>7</v>
      </c>
      <c r="D25" s="1" t="s">
        <v>11</v>
      </c>
      <c r="E25" s="7">
        <v>1278</v>
      </c>
      <c r="F25" s="7">
        <v>792</v>
      </c>
      <c r="G25" s="3">
        <f t="shared" si="1"/>
        <v>0.61971830985915488</v>
      </c>
      <c r="H25" s="36"/>
      <c r="I25" s="37">
        <v>0.57999999999999996</v>
      </c>
      <c r="J25" s="38">
        <f>E25*I25</f>
        <v>741.2399999999999</v>
      </c>
      <c r="K25" s="38">
        <f>F25-J25</f>
        <v>50.760000000000105</v>
      </c>
      <c r="L25" s="39"/>
      <c r="M25" s="40" t="s">
        <v>33</v>
      </c>
      <c r="N25" s="41">
        <v>0.4</v>
      </c>
      <c r="O25" s="41">
        <f>E25*N25</f>
        <v>511.20000000000005</v>
      </c>
      <c r="P25" s="41">
        <f>F25-O25</f>
        <v>280.79999999999995</v>
      </c>
      <c r="Q25" s="42"/>
    </row>
    <row r="26" spans="1:17" x14ac:dyDescent="0.2">
      <c r="A26" s="50" t="s">
        <v>22</v>
      </c>
      <c r="B26" t="s">
        <v>10</v>
      </c>
      <c r="C26" s="1" t="s">
        <v>11</v>
      </c>
      <c r="D26" s="1" t="s">
        <v>12</v>
      </c>
      <c r="E26" s="7">
        <v>4916</v>
      </c>
      <c r="F26" s="7">
        <v>4917</v>
      </c>
      <c r="G26" s="3">
        <f t="shared" si="1"/>
        <v>1.0002034174125305</v>
      </c>
      <c r="H26" s="36"/>
      <c r="I26" s="37">
        <v>0.94</v>
      </c>
      <c r="J26" s="38">
        <f>E26*I26</f>
        <v>4621.04</v>
      </c>
      <c r="K26" s="38">
        <f>F26-J26</f>
        <v>295.96000000000004</v>
      </c>
      <c r="L26" s="39"/>
      <c r="M26" s="40" t="s">
        <v>34</v>
      </c>
      <c r="N26" s="41">
        <v>0.47</v>
      </c>
      <c r="O26" s="41">
        <f>E26*N26</f>
        <v>2310.52</v>
      </c>
      <c r="P26" s="41">
        <f>F26-O26</f>
        <v>2606.48</v>
      </c>
      <c r="Q26" s="42"/>
    </row>
    <row r="27" spans="1:17" x14ac:dyDescent="0.2">
      <c r="A27" s="50" t="s">
        <v>22</v>
      </c>
      <c r="B27" t="s">
        <v>10</v>
      </c>
      <c r="C27" s="1" t="s">
        <v>12</v>
      </c>
      <c r="D27" s="1" t="s">
        <v>13</v>
      </c>
      <c r="E27" s="7">
        <v>325</v>
      </c>
      <c r="F27" s="7">
        <v>490</v>
      </c>
      <c r="G27" s="3">
        <f t="shared" si="1"/>
        <v>1.5076923076923077</v>
      </c>
      <c r="H27" s="36"/>
      <c r="I27" s="37">
        <v>1.41</v>
      </c>
      <c r="J27" s="38">
        <f>E27*I27</f>
        <v>458.25</v>
      </c>
      <c r="K27" s="38">
        <f>F27-J27</f>
        <v>31.75</v>
      </c>
      <c r="L27" s="39"/>
      <c r="M27" s="40" t="s">
        <v>35</v>
      </c>
      <c r="N27" s="41">
        <v>0.56999999999999995</v>
      </c>
      <c r="O27" s="41"/>
      <c r="P27" s="41"/>
      <c r="Q27" s="42"/>
    </row>
    <row r="28" spans="1:17" x14ac:dyDescent="0.2">
      <c r="A28" s="50" t="s">
        <v>22</v>
      </c>
      <c r="B28" t="s">
        <v>10</v>
      </c>
      <c r="C28" s="1" t="s">
        <v>13</v>
      </c>
      <c r="D28" s="1" t="s">
        <v>14</v>
      </c>
      <c r="E28" s="1">
        <v>23</v>
      </c>
      <c r="F28" s="1">
        <v>53</v>
      </c>
      <c r="G28" s="3">
        <f t="shared" si="1"/>
        <v>2.3043478260869565</v>
      </c>
      <c r="H28" s="36"/>
      <c r="I28" s="37">
        <v>2.31</v>
      </c>
      <c r="J28" s="38">
        <f>E28*I28</f>
        <v>53.13</v>
      </c>
      <c r="K28" s="38">
        <f>F28-J28</f>
        <v>-0.13000000000000256</v>
      </c>
      <c r="L28" s="39"/>
      <c r="M28" s="40" t="s">
        <v>36</v>
      </c>
      <c r="N28" s="41">
        <v>0.68</v>
      </c>
      <c r="O28" s="41">
        <f>+E27*N28</f>
        <v>221.00000000000003</v>
      </c>
      <c r="P28" s="41">
        <f>F28-O28</f>
        <v>-168.00000000000003</v>
      </c>
      <c r="Q28" s="42"/>
    </row>
    <row r="29" spans="1:17" x14ac:dyDescent="0.2">
      <c r="A29" s="50" t="s">
        <v>22</v>
      </c>
      <c r="B29" t="s">
        <v>10</v>
      </c>
      <c r="C29" s="1" t="s">
        <v>14</v>
      </c>
      <c r="D29" s="1" t="s">
        <v>15</v>
      </c>
      <c r="E29" s="1">
        <v>26</v>
      </c>
      <c r="F29" s="1">
        <v>86</v>
      </c>
      <c r="G29" s="3">
        <f t="shared" si="1"/>
        <v>3.3076923076923075</v>
      </c>
      <c r="H29" s="36"/>
      <c r="I29" s="37">
        <v>3.13</v>
      </c>
      <c r="J29" s="38">
        <f>E29*I29</f>
        <v>81.38</v>
      </c>
      <c r="K29" s="38">
        <f>F29-J29</f>
        <v>4.6200000000000045</v>
      </c>
      <c r="L29" s="39"/>
      <c r="M29" s="40" t="s">
        <v>37</v>
      </c>
      <c r="N29" s="41">
        <v>0.79</v>
      </c>
      <c r="O29" s="41"/>
      <c r="P29" s="41"/>
      <c r="Q29" s="42"/>
    </row>
    <row r="30" spans="1:17" x14ac:dyDescent="0.2">
      <c r="A30" s="50" t="s">
        <v>22</v>
      </c>
      <c r="B30" t="s">
        <v>10</v>
      </c>
      <c r="C30" s="1" t="s">
        <v>15</v>
      </c>
      <c r="D30" s="1" t="s">
        <v>16</v>
      </c>
      <c r="E30" s="1">
        <v>8</v>
      </c>
      <c r="F30" s="1">
        <v>34</v>
      </c>
      <c r="G30" s="3">
        <f t="shared" si="1"/>
        <v>4.25</v>
      </c>
      <c r="H30" s="36"/>
      <c r="I30" s="37">
        <v>4.07</v>
      </c>
      <c r="J30" s="38">
        <f>E30*I30</f>
        <v>32.56</v>
      </c>
      <c r="K30" s="38">
        <f>F30-J30</f>
        <v>1.4399999999999977</v>
      </c>
      <c r="L30" s="39"/>
      <c r="M30" s="40" t="s">
        <v>38</v>
      </c>
      <c r="N30" s="41">
        <v>0.99</v>
      </c>
      <c r="O30" s="41"/>
      <c r="P30" s="41"/>
      <c r="Q30" s="42"/>
    </row>
    <row r="31" spans="1:17" x14ac:dyDescent="0.2">
      <c r="A31" s="50" t="s">
        <v>22</v>
      </c>
      <c r="B31" t="s">
        <v>10</v>
      </c>
      <c r="C31" s="1" t="s">
        <v>16</v>
      </c>
      <c r="D31" s="1" t="s">
        <v>17</v>
      </c>
      <c r="E31" s="1">
        <v>7</v>
      </c>
      <c r="F31" s="1">
        <v>38</v>
      </c>
      <c r="G31" s="3">
        <f t="shared" si="1"/>
        <v>5.4285714285714288</v>
      </c>
      <c r="H31" s="36"/>
      <c r="I31" s="37">
        <v>5.26</v>
      </c>
      <c r="J31" s="38">
        <f>E31*I31</f>
        <v>36.82</v>
      </c>
      <c r="K31" s="38">
        <f>F31-J31</f>
        <v>1.1799999999999997</v>
      </c>
      <c r="L31" s="39"/>
      <c r="M31" s="40" t="s">
        <v>39</v>
      </c>
      <c r="N31" s="41">
        <v>1.2</v>
      </c>
      <c r="O31" s="41">
        <f>E28*N31</f>
        <v>27.599999999999998</v>
      </c>
      <c r="P31" s="41">
        <f>F31-O31</f>
        <v>10.400000000000002</v>
      </c>
      <c r="Q31" s="42"/>
    </row>
    <row r="32" spans="1:17" x14ac:dyDescent="0.2">
      <c r="A32" s="50" t="s">
        <v>22</v>
      </c>
      <c r="B32" t="s">
        <v>10</v>
      </c>
      <c r="C32" s="1" t="s">
        <v>17</v>
      </c>
      <c r="D32" s="1" t="s">
        <v>23</v>
      </c>
      <c r="E32" s="1">
        <v>2</v>
      </c>
      <c r="F32" s="1">
        <v>13</v>
      </c>
      <c r="G32" s="3">
        <f t="shared" si="1"/>
        <v>6.5</v>
      </c>
      <c r="H32" s="36"/>
      <c r="I32" s="37">
        <v>6.15</v>
      </c>
      <c r="J32" s="38">
        <f>E32*I32</f>
        <v>12.3</v>
      </c>
      <c r="K32" s="38">
        <f>F32-J32</f>
        <v>0.69999999999999929</v>
      </c>
      <c r="L32" s="39"/>
      <c r="M32" s="40" t="s">
        <v>40</v>
      </c>
      <c r="N32" s="41">
        <v>1.28</v>
      </c>
      <c r="O32" s="41"/>
      <c r="P32" s="41"/>
      <c r="Q32" s="42"/>
    </row>
    <row r="33" spans="1:17" x14ac:dyDescent="0.2">
      <c r="A33" s="50" t="s">
        <v>22</v>
      </c>
      <c r="B33" t="s">
        <v>10</v>
      </c>
      <c r="C33" s="1" t="s">
        <v>8</v>
      </c>
      <c r="E33" s="1">
        <v>6585</v>
      </c>
      <c r="F33" s="1">
        <v>6427</v>
      </c>
      <c r="G33" s="3">
        <f t="shared" si="1"/>
        <v>0.97600607441154141</v>
      </c>
      <c r="H33" s="36"/>
      <c r="I33" s="37"/>
      <c r="J33" s="38">
        <f>E33*I33</f>
        <v>0</v>
      </c>
      <c r="K33" s="38"/>
      <c r="L33" s="39"/>
      <c r="M33" s="40" t="s">
        <v>41</v>
      </c>
      <c r="N33" s="41">
        <v>1.31</v>
      </c>
      <c r="O33" s="41"/>
      <c r="P33" s="41"/>
      <c r="Q33" s="42"/>
    </row>
    <row r="34" spans="1:17" x14ac:dyDescent="0.2">
      <c r="A34" s="50" t="s">
        <v>22</v>
      </c>
      <c r="B34" t="s">
        <v>18</v>
      </c>
      <c r="C34" s="1" t="s">
        <v>7</v>
      </c>
      <c r="D34" s="1" t="s">
        <v>19</v>
      </c>
      <c r="E34" s="1">
        <v>125</v>
      </c>
      <c r="F34" s="1">
        <v>0</v>
      </c>
      <c r="G34" s="3">
        <f t="shared" si="1"/>
        <v>0</v>
      </c>
      <c r="H34" s="36"/>
      <c r="I34" s="37"/>
      <c r="J34" s="38">
        <f>E34*I34</f>
        <v>0</v>
      </c>
      <c r="K34" s="38"/>
      <c r="L34" s="39"/>
      <c r="M34" s="40"/>
      <c r="N34" s="41"/>
      <c r="O34" s="41"/>
      <c r="P34" s="41"/>
      <c r="Q34" s="42"/>
    </row>
    <row r="35" spans="1:17" x14ac:dyDescent="0.2">
      <c r="A35" s="50" t="s">
        <v>22</v>
      </c>
      <c r="B35" t="s">
        <v>18</v>
      </c>
      <c r="C35" s="1" t="s">
        <v>8</v>
      </c>
      <c r="E35" s="1">
        <v>125</v>
      </c>
      <c r="F35" s="1">
        <v>0</v>
      </c>
      <c r="G35" s="3">
        <f t="shared" si="1"/>
        <v>0</v>
      </c>
      <c r="H35" s="36"/>
      <c r="I35" s="37"/>
      <c r="J35" s="38">
        <f>E35*I35</f>
        <v>0</v>
      </c>
      <c r="K35" s="38"/>
      <c r="L35" s="39"/>
      <c r="M35" s="40"/>
      <c r="N35" s="41"/>
      <c r="O35" s="41"/>
      <c r="P35" s="41"/>
      <c r="Q35" s="42"/>
    </row>
    <row r="36" spans="1:17" ht="15" x14ac:dyDescent="0.25">
      <c r="A36" s="50" t="s">
        <v>22</v>
      </c>
      <c r="B36" s="2" t="s">
        <v>8</v>
      </c>
      <c r="E36" s="1">
        <v>6724</v>
      </c>
      <c r="F36" s="1">
        <v>6478</v>
      </c>
      <c r="G36" s="3">
        <f t="shared" si="1"/>
        <v>0.96341463414634143</v>
      </c>
      <c r="H36" s="36"/>
      <c r="I36" s="37"/>
      <c r="J36" s="38">
        <f>E36*I36</f>
        <v>0</v>
      </c>
      <c r="K36" s="38"/>
      <c r="L36" s="39"/>
      <c r="M36" s="40"/>
      <c r="N36" s="41"/>
      <c r="O36" s="41"/>
      <c r="P36" s="41"/>
      <c r="Q36" s="42"/>
    </row>
    <row r="37" spans="1:17" x14ac:dyDescent="0.2">
      <c r="A37" s="50" t="s">
        <v>24</v>
      </c>
      <c r="C37" s="1" t="s">
        <v>7</v>
      </c>
      <c r="D37" s="1" t="s">
        <v>7</v>
      </c>
      <c r="E37" s="7">
        <v>544</v>
      </c>
      <c r="F37" s="7">
        <v>3698</v>
      </c>
      <c r="G37" s="3">
        <f t="shared" si="1"/>
        <v>6.7977941176470589</v>
      </c>
      <c r="H37" s="36"/>
      <c r="I37" s="37"/>
      <c r="J37" s="38">
        <f>E37*I37</f>
        <v>0</v>
      </c>
      <c r="K37" s="38"/>
      <c r="L37" s="39"/>
      <c r="M37" s="40"/>
      <c r="N37" s="41"/>
      <c r="O37" s="41"/>
      <c r="P37" s="41"/>
      <c r="Q37" s="42"/>
    </row>
    <row r="38" spans="1:17" x14ac:dyDescent="0.2">
      <c r="A38" s="50" t="s">
        <v>24</v>
      </c>
      <c r="C38" s="1" t="s">
        <v>8</v>
      </c>
      <c r="E38" s="7">
        <v>544</v>
      </c>
      <c r="F38" s="7">
        <v>3698</v>
      </c>
      <c r="G38" s="3">
        <f t="shared" si="1"/>
        <v>6.7977941176470589</v>
      </c>
      <c r="H38" s="36"/>
      <c r="I38" s="37"/>
      <c r="J38" s="38">
        <f>E38*I38</f>
        <v>0</v>
      </c>
      <c r="K38" s="38"/>
      <c r="L38" s="39"/>
      <c r="M38" s="40"/>
      <c r="N38" s="41"/>
      <c r="O38" s="41"/>
      <c r="P38" s="41"/>
      <c r="Q38" s="42"/>
    </row>
    <row r="39" spans="1:17" x14ac:dyDescent="0.2">
      <c r="A39" s="50" t="s">
        <v>24</v>
      </c>
      <c r="B39" t="s">
        <v>44</v>
      </c>
      <c r="C39" s="1" t="s">
        <v>7</v>
      </c>
      <c r="D39" s="1" t="s">
        <v>14</v>
      </c>
      <c r="E39" s="1">
        <v>33</v>
      </c>
      <c r="F39" s="1">
        <v>158</v>
      </c>
      <c r="G39" s="3">
        <f t="shared" si="1"/>
        <v>4.7878787878787881</v>
      </c>
      <c r="H39" s="36"/>
      <c r="I39" s="37"/>
      <c r="J39" s="38">
        <f>E39*I39</f>
        <v>0</v>
      </c>
      <c r="K39" s="38"/>
      <c r="L39" s="39"/>
      <c r="M39" s="40"/>
      <c r="N39" s="41"/>
      <c r="O39" s="41"/>
      <c r="P39" s="41"/>
      <c r="Q39" s="42"/>
    </row>
    <row r="40" spans="1:17" x14ac:dyDescent="0.2">
      <c r="A40" s="50" t="s">
        <v>24</v>
      </c>
      <c r="B40" t="s">
        <v>44</v>
      </c>
      <c r="C40" s="1" t="s">
        <v>14</v>
      </c>
      <c r="D40" s="1" t="s">
        <v>15</v>
      </c>
      <c r="E40" s="1">
        <v>2</v>
      </c>
      <c r="F40" s="1">
        <v>13</v>
      </c>
      <c r="G40" s="3">
        <f t="shared" si="1"/>
        <v>6.5</v>
      </c>
      <c r="H40" s="36"/>
      <c r="I40" s="37"/>
      <c r="J40" s="38">
        <f>E40*I40</f>
        <v>0</v>
      </c>
      <c r="K40" s="38"/>
      <c r="L40" s="39"/>
      <c r="M40" s="40"/>
      <c r="N40" s="41"/>
      <c r="O40" s="41"/>
      <c r="P40" s="41"/>
      <c r="Q40" s="42"/>
    </row>
    <row r="41" spans="1:17" x14ac:dyDescent="0.2">
      <c r="A41" s="50" t="s">
        <v>24</v>
      </c>
      <c r="B41" t="s">
        <v>44</v>
      </c>
      <c r="C41" s="1" t="s">
        <v>15</v>
      </c>
      <c r="D41" s="1" t="s">
        <v>16</v>
      </c>
      <c r="E41" s="1">
        <v>103</v>
      </c>
      <c r="F41" s="1">
        <v>794</v>
      </c>
      <c r="G41" s="3">
        <f t="shared" si="1"/>
        <v>7.70873786407767</v>
      </c>
      <c r="H41" s="36"/>
      <c r="I41" s="37"/>
      <c r="J41" s="38">
        <f>E41*I41</f>
        <v>0</v>
      </c>
      <c r="K41" s="38"/>
      <c r="L41" s="39"/>
      <c r="M41" s="40"/>
      <c r="N41" s="41"/>
      <c r="O41" s="41"/>
      <c r="P41" s="41"/>
      <c r="Q41" s="42"/>
    </row>
    <row r="42" spans="1:17" x14ac:dyDescent="0.2">
      <c r="A42" s="50" t="s">
        <v>24</v>
      </c>
      <c r="B42" t="s">
        <v>44</v>
      </c>
      <c r="C42" s="1" t="s">
        <v>16</v>
      </c>
      <c r="D42" s="1" t="s">
        <v>17</v>
      </c>
      <c r="E42" s="1">
        <v>4</v>
      </c>
      <c r="F42" s="1">
        <v>35</v>
      </c>
      <c r="G42" s="3">
        <f t="shared" si="1"/>
        <v>8.75</v>
      </c>
      <c r="H42" s="36"/>
      <c r="I42" s="37"/>
      <c r="J42" s="38">
        <f>E42*I42</f>
        <v>0</v>
      </c>
      <c r="K42" s="38"/>
      <c r="L42" s="39"/>
      <c r="M42" s="40"/>
      <c r="N42" s="41"/>
      <c r="O42" s="41"/>
      <c r="P42" s="41"/>
      <c r="Q42" s="42"/>
    </row>
    <row r="43" spans="1:17" x14ac:dyDescent="0.2">
      <c r="A43" s="50" t="s">
        <v>24</v>
      </c>
      <c r="B43" t="s">
        <v>44</v>
      </c>
      <c r="C43" s="1" t="s">
        <v>8</v>
      </c>
      <c r="E43" s="7">
        <v>142</v>
      </c>
      <c r="F43" s="7">
        <v>1002</v>
      </c>
      <c r="G43" s="3">
        <f t="shared" si="1"/>
        <v>7.056338028169014</v>
      </c>
      <c r="H43" s="36"/>
      <c r="I43" s="37"/>
      <c r="J43" s="38">
        <f>E43*I43</f>
        <v>0</v>
      </c>
      <c r="K43" s="38"/>
      <c r="L43" s="39"/>
      <c r="M43" s="40"/>
      <c r="N43" s="41"/>
      <c r="O43" s="41"/>
      <c r="P43" s="41"/>
      <c r="Q43" s="42"/>
    </row>
    <row r="44" spans="1:17" x14ac:dyDescent="0.2">
      <c r="A44" s="50" t="s">
        <v>24</v>
      </c>
      <c r="B44" t="s">
        <v>9</v>
      </c>
      <c r="C44" s="1" t="s">
        <v>7</v>
      </c>
      <c r="D44" s="1" t="s">
        <v>7</v>
      </c>
      <c r="E44" s="7">
        <v>893</v>
      </c>
      <c r="F44" s="7">
        <v>1499</v>
      </c>
      <c r="G44" s="3">
        <f t="shared" si="1"/>
        <v>1.6786114221724524</v>
      </c>
      <c r="H44" s="36"/>
      <c r="I44" s="37"/>
      <c r="J44" s="38">
        <f>E44*I44</f>
        <v>0</v>
      </c>
      <c r="K44" s="38"/>
      <c r="L44" s="39"/>
      <c r="M44" s="40"/>
      <c r="N44" s="41"/>
      <c r="O44" s="41"/>
      <c r="P44" s="41"/>
      <c r="Q44" s="42"/>
    </row>
    <row r="45" spans="1:17" x14ac:dyDescent="0.2">
      <c r="A45" s="50" t="s">
        <v>24</v>
      </c>
      <c r="B45" t="s">
        <v>9</v>
      </c>
      <c r="C45" s="1" t="s">
        <v>8</v>
      </c>
      <c r="E45" s="1">
        <v>893</v>
      </c>
      <c r="F45" s="1">
        <v>1499</v>
      </c>
      <c r="G45" s="3">
        <f t="shared" si="1"/>
        <v>1.6786114221724524</v>
      </c>
      <c r="H45" s="36"/>
      <c r="I45" s="37"/>
      <c r="J45" s="38">
        <f>E45*I45</f>
        <v>0</v>
      </c>
      <c r="K45" s="38"/>
      <c r="L45" s="39"/>
      <c r="M45" s="40"/>
      <c r="N45" s="41"/>
      <c r="O45" s="41"/>
      <c r="P45" s="41"/>
      <c r="Q45" s="42"/>
    </row>
    <row r="46" spans="1:17" x14ac:dyDescent="0.2">
      <c r="A46" s="50" t="s">
        <v>24</v>
      </c>
      <c r="B46" t="s">
        <v>31</v>
      </c>
      <c r="C46" s="1" t="s">
        <v>7</v>
      </c>
      <c r="D46" s="1" t="s">
        <v>13</v>
      </c>
      <c r="E46" s="1">
        <v>7</v>
      </c>
      <c r="F46" s="1">
        <v>50</v>
      </c>
      <c r="G46" s="3">
        <f t="shared" si="1"/>
        <v>7.1428571428571432</v>
      </c>
      <c r="H46" s="36"/>
      <c r="I46" s="37"/>
      <c r="J46" s="38">
        <f>E46*I46</f>
        <v>0</v>
      </c>
      <c r="K46" s="38"/>
      <c r="L46" s="39"/>
      <c r="M46" s="40"/>
      <c r="N46" s="41"/>
      <c r="O46" s="41"/>
      <c r="P46" s="41"/>
      <c r="Q46" s="42"/>
    </row>
    <row r="47" spans="1:17" x14ac:dyDescent="0.2">
      <c r="A47" s="50" t="s">
        <v>24</v>
      </c>
      <c r="B47" t="s">
        <v>31</v>
      </c>
      <c r="C47" s="1" t="s">
        <v>13</v>
      </c>
      <c r="D47" s="1" t="s">
        <v>14</v>
      </c>
      <c r="E47" s="1">
        <v>2</v>
      </c>
      <c r="F47" s="1">
        <v>19</v>
      </c>
      <c r="G47" s="3">
        <f t="shared" si="1"/>
        <v>9.5</v>
      </c>
      <c r="H47" s="36"/>
      <c r="I47" s="37"/>
      <c r="J47" s="38">
        <f>E47*I47</f>
        <v>0</v>
      </c>
      <c r="K47" s="38"/>
      <c r="L47" s="39"/>
      <c r="M47" s="40"/>
      <c r="N47" s="41"/>
      <c r="O47" s="41"/>
      <c r="P47" s="41"/>
      <c r="Q47" s="42"/>
    </row>
    <row r="48" spans="1:17" x14ac:dyDescent="0.2">
      <c r="A48" s="50" t="s">
        <v>24</v>
      </c>
      <c r="B48" t="s">
        <v>31</v>
      </c>
      <c r="C48" s="1" t="s">
        <v>8</v>
      </c>
      <c r="E48" s="1">
        <v>9</v>
      </c>
      <c r="F48" s="1">
        <v>70</v>
      </c>
      <c r="G48" s="3">
        <f t="shared" si="1"/>
        <v>7.7777777777777777</v>
      </c>
      <c r="H48" s="36"/>
      <c r="I48" s="37"/>
      <c r="J48" s="38">
        <f>E48*I48</f>
        <v>0</v>
      </c>
      <c r="K48" s="38"/>
      <c r="L48" s="39"/>
      <c r="M48" s="40"/>
      <c r="N48" s="41"/>
      <c r="O48" s="41"/>
      <c r="P48" s="41"/>
      <c r="Q48" s="42"/>
    </row>
    <row r="49" spans="1:17" x14ac:dyDescent="0.2">
      <c r="A49" s="50" t="s">
        <v>24</v>
      </c>
      <c r="B49" t="s">
        <v>10</v>
      </c>
      <c r="C49" s="1" t="s">
        <v>7</v>
      </c>
      <c r="D49" s="1" t="s">
        <v>11</v>
      </c>
      <c r="E49" s="7">
        <v>2034</v>
      </c>
      <c r="F49" s="7">
        <v>1259</v>
      </c>
      <c r="G49" s="3">
        <f t="shared" si="1"/>
        <v>0.6189773844641101</v>
      </c>
      <c r="H49" s="36"/>
      <c r="I49" s="37">
        <v>0.57999999999999996</v>
      </c>
      <c r="J49" s="38">
        <f>E49*I49</f>
        <v>1179.72</v>
      </c>
      <c r="K49" s="38">
        <f>F49-J49</f>
        <v>79.279999999999973</v>
      </c>
      <c r="L49" s="39"/>
      <c r="M49" s="40" t="s">
        <v>33</v>
      </c>
      <c r="N49" s="41">
        <v>0.4</v>
      </c>
      <c r="O49" s="41">
        <f>E49*N49</f>
        <v>813.6</v>
      </c>
      <c r="P49" s="41">
        <f>F49-O49</f>
        <v>445.4</v>
      </c>
      <c r="Q49" s="42"/>
    </row>
    <row r="50" spans="1:17" x14ac:dyDescent="0.2">
      <c r="A50" s="50" t="s">
        <v>24</v>
      </c>
      <c r="B50" t="s">
        <v>10</v>
      </c>
      <c r="C50" s="1" t="s">
        <v>11</v>
      </c>
      <c r="D50" s="1" t="s">
        <v>12</v>
      </c>
      <c r="E50" s="7">
        <v>9471</v>
      </c>
      <c r="F50" s="7">
        <v>9517</v>
      </c>
      <c r="G50" s="3">
        <f t="shared" si="1"/>
        <v>1.0048569316861999</v>
      </c>
      <c r="H50" s="36"/>
      <c r="I50" s="37">
        <v>0.94</v>
      </c>
      <c r="J50" s="38">
        <f>E50*I50</f>
        <v>8902.74</v>
      </c>
      <c r="K50" s="38">
        <f>F50-J50</f>
        <v>614.26000000000022</v>
      </c>
      <c r="L50" s="39"/>
      <c r="M50" s="40" t="s">
        <v>34</v>
      </c>
      <c r="N50" s="41">
        <v>0.47</v>
      </c>
      <c r="O50" s="41">
        <f>E50*N50</f>
        <v>4451.37</v>
      </c>
      <c r="P50" s="41">
        <f>F50-O50</f>
        <v>5065.63</v>
      </c>
      <c r="Q50" s="42"/>
    </row>
    <row r="51" spans="1:17" x14ac:dyDescent="0.2">
      <c r="A51" s="50" t="s">
        <v>24</v>
      </c>
      <c r="B51" t="s">
        <v>10</v>
      </c>
      <c r="C51" s="1" t="s">
        <v>12</v>
      </c>
      <c r="D51" s="1" t="s">
        <v>13</v>
      </c>
      <c r="E51" s="1">
        <v>146</v>
      </c>
      <c r="F51" s="1">
        <v>219</v>
      </c>
      <c r="G51" s="3">
        <f t="shared" si="1"/>
        <v>1.5</v>
      </c>
      <c r="H51" s="36"/>
      <c r="I51" s="37">
        <v>1.41</v>
      </c>
      <c r="J51" s="38">
        <f>E51*I51</f>
        <v>205.85999999999999</v>
      </c>
      <c r="K51" s="38">
        <f>F51-J51</f>
        <v>13.140000000000015</v>
      </c>
      <c r="L51" s="39"/>
      <c r="M51" s="40" t="s">
        <v>35</v>
      </c>
      <c r="N51" s="41">
        <v>0.56999999999999995</v>
      </c>
      <c r="O51" s="41"/>
      <c r="P51" s="41"/>
      <c r="Q51" s="42"/>
    </row>
    <row r="52" spans="1:17" x14ac:dyDescent="0.2">
      <c r="A52" s="50" t="s">
        <v>24</v>
      </c>
      <c r="B52" t="s">
        <v>10</v>
      </c>
      <c r="C52" s="1" t="s">
        <v>13</v>
      </c>
      <c r="D52" s="1" t="s">
        <v>14</v>
      </c>
      <c r="E52" s="7">
        <v>192</v>
      </c>
      <c r="F52" s="7">
        <v>474</v>
      </c>
      <c r="G52" s="3">
        <f t="shared" si="1"/>
        <v>2.46875</v>
      </c>
      <c r="H52" s="36"/>
      <c r="I52" s="37">
        <v>2.31</v>
      </c>
      <c r="J52" s="38">
        <f>E52*I52</f>
        <v>443.52</v>
      </c>
      <c r="K52" s="38">
        <f>F52-J52</f>
        <v>30.480000000000018</v>
      </c>
      <c r="L52" s="39"/>
      <c r="M52" s="40" t="s">
        <v>36</v>
      </c>
      <c r="N52" s="41">
        <v>0.68</v>
      </c>
      <c r="O52" s="41">
        <f>E51*N52</f>
        <v>99.28</v>
      </c>
      <c r="P52" s="41">
        <f>F52-O52</f>
        <v>374.72</v>
      </c>
      <c r="Q52" s="42"/>
    </row>
    <row r="53" spans="1:17" x14ac:dyDescent="0.2">
      <c r="A53" s="50" t="s">
        <v>24</v>
      </c>
      <c r="B53" t="s">
        <v>10</v>
      </c>
      <c r="C53" s="1" t="s">
        <v>14</v>
      </c>
      <c r="D53" s="1" t="s">
        <v>15</v>
      </c>
      <c r="E53" s="1">
        <v>62</v>
      </c>
      <c r="F53" s="1">
        <v>207</v>
      </c>
      <c r="G53" s="3">
        <f t="shared" si="1"/>
        <v>3.338709677419355</v>
      </c>
      <c r="H53" s="36"/>
      <c r="I53" s="37">
        <v>3.13</v>
      </c>
      <c r="J53" s="38">
        <f>E53*I53</f>
        <v>194.06</v>
      </c>
      <c r="K53" s="38">
        <f>F53-J53</f>
        <v>12.939999999999998</v>
      </c>
      <c r="L53" s="39"/>
      <c r="M53" s="40" t="s">
        <v>37</v>
      </c>
      <c r="N53" s="41">
        <v>0.79</v>
      </c>
      <c r="O53" s="41"/>
      <c r="P53" s="41"/>
      <c r="Q53" s="42"/>
    </row>
    <row r="54" spans="1:17" x14ac:dyDescent="0.2">
      <c r="A54" s="50" t="s">
        <v>24</v>
      </c>
      <c r="B54" t="s">
        <v>10</v>
      </c>
      <c r="C54" s="1" t="s">
        <v>15</v>
      </c>
      <c r="D54" s="1" t="s">
        <v>16</v>
      </c>
      <c r="E54" s="1">
        <v>44</v>
      </c>
      <c r="F54" s="1">
        <v>192</v>
      </c>
      <c r="G54" s="3">
        <f t="shared" si="1"/>
        <v>4.3636363636363633</v>
      </c>
      <c r="H54" s="36"/>
      <c r="I54" s="37">
        <v>4.07</v>
      </c>
      <c r="J54" s="38">
        <f>E54*I54</f>
        <v>179.08</v>
      </c>
      <c r="K54" s="38">
        <f>F54-J54</f>
        <v>12.919999999999987</v>
      </c>
      <c r="L54" s="39"/>
      <c r="M54" s="40" t="s">
        <v>38</v>
      </c>
      <c r="N54" s="41">
        <v>0.99</v>
      </c>
      <c r="O54" s="41"/>
      <c r="P54" s="41"/>
      <c r="Q54" s="42"/>
    </row>
    <row r="55" spans="1:17" x14ac:dyDescent="0.2">
      <c r="A55" s="50" t="s">
        <v>24</v>
      </c>
      <c r="B55" t="s">
        <v>10</v>
      </c>
      <c r="C55" s="1" t="s">
        <v>16</v>
      </c>
      <c r="D55" s="1" t="s">
        <v>17</v>
      </c>
      <c r="E55" s="1">
        <v>11</v>
      </c>
      <c r="F55" s="1">
        <v>61</v>
      </c>
      <c r="G55" s="3">
        <f t="shared" si="1"/>
        <v>5.5454545454545459</v>
      </c>
      <c r="H55" s="36"/>
      <c r="I55" s="37">
        <v>5.26</v>
      </c>
      <c r="J55" s="38">
        <f>E55*I55</f>
        <v>57.86</v>
      </c>
      <c r="K55" s="38">
        <f>F55-J55</f>
        <v>3.1400000000000006</v>
      </c>
      <c r="L55" s="39"/>
      <c r="M55" s="40" t="s">
        <v>39</v>
      </c>
      <c r="N55" s="41">
        <v>1.2</v>
      </c>
      <c r="O55" s="41">
        <f>E52*N55</f>
        <v>230.39999999999998</v>
      </c>
      <c r="P55" s="41">
        <f>F55-O55</f>
        <v>-169.39999999999998</v>
      </c>
      <c r="Q55" s="42"/>
    </row>
    <row r="56" spans="1:17" x14ac:dyDescent="0.2">
      <c r="A56" s="50" t="s">
        <v>24</v>
      </c>
      <c r="B56" t="s">
        <v>10</v>
      </c>
      <c r="C56" s="1" t="s">
        <v>17</v>
      </c>
      <c r="D56" s="1" t="s">
        <v>23</v>
      </c>
      <c r="E56" s="1">
        <v>1</v>
      </c>
      <c r="F56" s="1">
        <v>6</v>
      </c>
      <c r="G56" s="3">
        <f t="shared" si="1"/>
        <v>6</v>
      </c>
      <c r="H56" s="36"/>
      <c r="I56" s="37">
        <v>6.15</v>
      </c>
      <c r="J56" s="38">
        <f>E56*I56</f>
        <v>6.15</v>
      </c>
      <c r="K56" s="38">
        <f>F56-J56</f>
        <v>-0.15000000000000036</v>
      </c>
      <c r="L56" s="39"/>
      <c r="M56" s="40" t="s">
        <v>40</v>
      </c>
      <c r="N56" s="41">
        <v>1.28</v>
      </c>
      <c r="O56" s="41"/>
      <c r="P56" s="41"/>
      <c r="Q56" s="42"/>
    </row>
    <row r="57" spans="1:17" x14ac:dyDescent="0.2">
      <c r="A57" s="50" t="s">
        <v>24</v>
      </c>
      <c r="B57" t="s">
        <v>10</v>
      </c>
      <c r="C57" s="1" t="s">
        <v>8</v>
      </c>
      <c r="E57" s="1">
        <v>11961</v>
      </c>
      <c r="F57" s="1">
        <v>11938</v>
      </c>
      <c r="G57" s="3">
        <f t="shared" si="1"/>
        <v>0.99807708385586491</v>
      </c>
      <c r="H57" s="36"/>
      <c r="I57" s="37"/>
      <c r="J57" s="38">
        <f>E57*I57</f>
        <v>0</v>
      </c>
      <c r="K57" s="38"/>
      <c r="L57" s="39"/>
      <c r="M57" s="40" t="s">
        <v>41</v>
      </c>
      <c r="N57" s="41">
        <v>1.31</v>
      </c>
      <c r="O57" s="41"/>
      <c r="P57" s="41"/>
      <c r="Q57" s="42"/>
    </row>
    <row r="58" spans="1:17" x14ac:dyDescent="0.2">
      <c r="A58" s="50" t="s">
        <v>24</v>
      </c>
      <c r="B58" t="s">
        <v>18</v>
      </c>
      <c r="C58" s="1" t="s">
        <v>7</v>
      </c>
      <c r="D58" s="1" t="s">
        <v>19</v>
      </c>
      <c r="E58" s="1">
        <v>107</v>
      </c>
      <c r="F58" s="1">
        <v>0</v>
      </c>
      <c r="G58" s="3">
        <f t="shared" si="1"/>
        <v>0</v>
      </c>
      <c r="H58" s="36"/>
      <c r="I58" s="37"/>
      <c r="J58" s="38">
        <f>E58*I58</f>
        <v>0</v>
      </c>
      <c r="K58" s="38"/>
      <c r="L58" s="39"/>
      <c r="M58" s="40"/>
      <c r="N58" s="41"/>
      <c r="O58" s="41"/>
      <c r="P58" s="41"/>
      <c r="Q58" s="42"/>
    </row>
    <row r="59" spans="1:17" x14ac:dyDescent="0.2">
      <c r="A59" s="50" t="s">
        <v>24</v>
      </c>
      <c r="B59" t="s">
        <v>18</v>
      </c>
      <c r="C59" s="1" t="s">
        <v>8</v>
      </c>
      <c r="E59" s="1">
        <v>107</v>
      </c>
      <c r="F59" s="1">
        <v>0</v>
      </c>
      <c r="G59" s="3">
        <f t="shared" si="1"/>
        <v>0</v>
      </c>
      <c r="H59" s="36"/>
      <c r="I59" s="37"/>
      <c r="J59" s="38">
        <f>E59*I59</f>
        <v>0</v>
      </c>
      <c r="K59" s="38"/>
      <c r="L59" s="39"/>
      <c r="M59" s="40"/>
      <c r="N59" s="41"/>
      <c r="O59" s="41"/>
      <c r="P59" s="41"/>
      <c r="Q59" s="42"/>
    </row>
    <row r="60" spans="1:17" ht="15.75" thickBot="1" x14ac:dyDescent="0.3">
      <c r="A60" s="50" t="s">
        <v>24</v>
      </c>
      <c r="B60" s="2" t="s">
        <v>8</v>
      </c>
      <c r="E60" s="1">
        <v>13656</v>
      </c>
      <c r="F60" s="1">
        <v>18210</v>
      </c>
      <c r="G60" s="3">
        <f t="shared" si="1"/>
        <v>1.3334797891036907</v>
      </c>
      <c r="H60" s="36"/>
      <c r="I60" s="37"/>
      <c r="J60" s="38"/>
      <c r="K60" s="38"/>
      <c r="L60" s="39"/>
      <c r="M60" s="40"/>
      <c r="N60" s="41"/>
      <c r="O60" s="41"/>
      <c r="P60" s="41"/>
      <c r="Q60" s="42"/>
    </row>
    <row r="61" spans="1:17" ht="21" thickBot="1" x14ac:dyDescent="0.35">
      <c r="A61" s="6" t="s">
        <v>25</v>
      </c>
      <c r="B61" s="4"/>
      <c r="C61" s="5"/>
      <c r="D61" s="5"/>
      <c r="E61" s="5">
        <v>22268</v>
      </c>
      <c r="F61" s="5">
        <v>26156</v>
      </c>
      <c r="G61" s="24">
        <f t="shared" si="1"/>
        <v>1.1746003233339322</v>
      </c>
      <c r="H61" s="43"/>
      <c r="I61" s="44"/>
      <c r="J61" s="45"/>
      <c r="K61" s="45"/>
      <c r="L61" s="46"/>
      <c r="M61" s="47"/>
      <c r="N61" s="48"/>
      <c r="O61" s="48"/>
      <c r="P61" s="48"/>
      <c r="Q61" s="49"/>
    </row>
    <row r="63" spans="1:17" ht="28.5" x14ac:dyDescent="0.2">
      <c r="A63" s="57" t="s">
        <v>68</v>
      </c>
    </row>
    <row r="64" spans="1:17" ht="15" x14ac:dyDescent="0.25">
      <c r="B64" s="55" t="s">
        <v>62</v>
      </c>
      <c r="C64" s="56" t="s">
        <v>63</v>
      </c>
      <c r="D64" s="56" t="s">
        <v>64</v>
      </c>
    </row>
    <row r="65" spans="1:4" x14ac:dyDescent="0.2">
      <c r="A65" s="8" t="s">
        <v>11</v>
      </c>
      <c r="B65" s="8">
        <f>SUMIF(D3:D60, A65,E3:E60)</f>
        <v>4904</v>
      </c>
      <c r="C65" s="21">
        <f>SUMIF(D3:D60, A65, F3:F60)</f>
        <v>3035</v>
      </c>
      <c r="D65" s="22">
        <f>C65/B65</f>
        <v>0.61888254486133765</v>
      </c>
    </row>
    <row r="66" spans="1:4" x14ac:dyDescent="0.2">
      <c r="A66" s="8" t="s">
        <v>12</v>
      </c>
      <c r="B66" s="8">
        <f>SUMIF(D3:D60, A66,E3:E60)</f>
        <v>14586</v>
      </c>
      <c r="C66" s="21">
        <f>SUMIF(D3:D60, A66, F3:F60)</f>
        <v>14631</v>
      </c>
      <c r="D66" s="22">
        <f>C66/B66</f>
        <v>1.0030851501439737</v>
      </c>
    </row>
    <row r="67" spans="1:4" x14ac:dyDescent="0.2">
      <c r="A67" s="23" t="s">
        <v>13</v>
      </c>
      <c r="B67" s="8">
        <f>SUMIF(D3:D60, A67,E3:E60)</f>
        <v>495</v>
      </c>
      <c r="C67" s="21">
        <f>SUMIF(D3:D60, A67, F3:F60)</f>
        <v>784</v>
      </c>
      <c r="D67" s="22">
        <f t="shared" ref="D67:D69" si="2">C67/B67</f>
        <v>1.5838383838383838</v>
      </c>
    </row>
    <row r="68" spans="1:4" x14ac:dyDescent="0.2">
      <c r="A68" s="23" t="s">
        <v>14</v>
      </c>
      <c r="B68" s="8">
        <f>SUMIF(D3:D60, A68,E3:E60)</f>
        <v>257</v>
      </c>
      <c r="C68" s="21">
        <f>SUMIF(D3:D60, A68, F3:F60)</f>
        <v>721</v>
      </c>
      <c r="D68" s="22">
        <f t="shared" si="2"/>
        <v>2.8054474708171204</v>
      </c>
    </row>
    <row r="69" spans="1:4" x14ac:dyDescent="0.2">
      <c r="A69" s="23" t="s">
        <v>15</v>
      </c>
      <c r="B69" s="8">
        <f>SUMIF(D3:D60, A69,E3:E60)</f>
        <v>108</v>
      </c>
      <c r="C69" s="21">
        <f>SUMIF(D3:D60, A69, F3:F60)</f>
        <v>364</v>
      </c>
      <c r="D69" s="22">
        <f t="shared" si="2"/>
        <v>3.3703703703703702</v>
      </c>
    </row>
    <row r="71" spans="1:4" x14ac:dyDescent="0.2">
      <c r="A71" s="8" t="s">
        <v>25</v>
      </c>
      <c r="B71" s="8">
        <f>SUM(B65:B70)</f>
        <v>20350</v>
      </c>
      <c r="C71" s="8">
        <f>SUM(C65:C70)</f>
        <v>19535</v>
      </c>
      <c r="D71" s="22">
        <f>C71/B71</f>
        <v>0.95995085995085994</v>
      </c>
    </row>
  </sheetData>
  <autoFilter ref="A2:Q61"/>
  <mergeCells count="1">
    <mergeCell ref="B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B3" sqref="B3"/>
    </sheetView>
  </sheetViews>
  <sheetFormatPr defaultRowHeight="14.25" x14ac:dyDescent="0.2"/>
  <cols>
    <col min="2" max="2" width="20" bestFit="1" customWidth="1"/>
    <col min="3" max="3" width="12" customWidth="1"/>
    <col min="4" max="4" width="12.375" bestFit="1" customWidth="1"/>
    <col min="5" max="5" width="9.5" customWidth="1"/>
  </cols>
  <sheetData>
    <row r="1" spans="2:9" ht="15" thickBot="1" x14ac:dyDescent="0.25"/>
    <row r="2" spans="2:9" ht="15" thickBot="1" x14ac:dyDescent="0.25">
      <c r="B2" s="9"/>
      <c r="C2" s="19" t="s">
        <v>54</v>
      </c>
      <c r="D2" s="19" t="s">
        <v>29</v>
      </c>
      <c r="E2" s="19" t="s">
        <v>52</v>
      </c>
      <c r="F2" s="19" t="s">
        <v>51</v>
      </c>
      <c r="G2" s="19" t="s">
        <v>34</v>
      </c>
      <c r="H2" s="19" t="s">
        <v>36</v>
      </c>
      <c r="I2" s="20" t="s">
        <v>39</v>
      </c>
    </row>
    <row r="3" spans="2:9" x14ac:dyDescent="0.2">
      <c r="B3" s="17" t="s">
        <v>50</v>
      </c>
      <c r="C3" s="9" t="s">
        <v>55</v>
      </c>
      <c r="D3" s="10"/>
      <c r="E3" s="10" t="s">
        <v>53</v>
      </c>
      <c r="F3" s="10">
        <v>0.56000000000000005</v>
      </c>
      <c r="G3" s="10">
        <v>0.8</v>
      </c>
      <c r="H3" s="10">
        <v>1</v>
      </c>
      <c r="I3" s="11">
        <v>1.84</v>
      </c>
    </row>
    <row r="4" spans="2:9" x14ac:dyDescent="0.2">
      <c r="B4" s="17" t="s">
        <v>56</v>
      </c>
      <c r="C4" s="12" t="s">
        <v>55</v>
      </c>
      <c r="D4" s="8">
        <v>400</v>
      </c>
      <c r="E4" s="8" t="s">
        <v>53</v>
      </c>
      <c r="F4" s="8">
        <v>0.49</v>
      </c>
      <c r="G4" s="8"/>
      <c r="H4" s="8"/>
      <c r="I4" s="13"/>
    </row>
    <row r="5" spans="2:9" x14ac:dyDescent="0.2">
      <c r="B5" s="17" t="s">
        <v>57</v>
      </c>
      <c r="C5" s="12" t="s">
        <v>58</v>
      </c>
      <c r="D5" s="8"/>
      <c r="E5" s="8"/>
      <c r="F5" s="8"/>
      <c r="G5" s="8"/>
      <c r="H5" s="8"/>
      <c r="I5" s="13"/>
    </row>
    <row r="6" spans="2:9" x14ac:dyDescent="0.2">
      <c r="B6" s="17"/>
      <c r="C6" s="12"/>
      <c r="D6" s="8"/>
      <c r="E6" s="8"/>
      <c r="F6" s="8"/>
      <c r="G6" s="8"/>
      <c r="H6" s="8"/>
      <c r="I6" s="13"/>
    </row>
    <row r="7" spans="2:9" x14ac:dyDescent="0.2">
      <c r="B7" s="17" t="s">
        <v>59</v>
      </c>
      <c r="C7" s="12"/>
      <c r="D7" s="8" t="s">
        <v>60</v>
      </c>
      <c r="E7" s="8"/>
      <c r="F7" s="8"/>
      <c r="G7" s="8"/>
      <c r="H7" s="8"/>
      <c r="I7" s="13"/>
    </row>
    <row r="8" spans="2:9" x14ac:dyDescent="0.2">
      <c r="B8" s="17"/>
      <c r="C8" s="12"/>
      <c r="D8" s="8"/>
      <c r="E8" s="8"/>
      <c r="F8" s="8"/>
      <c r="G8" s="8"/>
      <c r="H8" s="8"/>
      <c r="I8" s="13"/>
    </row>
    <row r="9" spans="2:9" ht="15" thickBot="1" x14ac:dyDescent="0.25">
      <c r="B9" s="18" t="s">
        <v>61</v>
      </c>
      <c r="C9" s="14"/>
      <c r="D9" s="15"/>
      <c r="E9" s="15"/>
      <c r="F9" s="15"/>
      <c r="G9" s="15"/>
      <c r="H9" s="15"/>
      <c r="I9" s="16"/>
    </row>
    <row r="22" spans="9:11" x14ac:dyDescent="0.2">
      <c r="I22">
        <v>3.33</v>
      </c>
      <c r="J22">
        <v>25</v>
      </c>
      <c r="K22">
        <f>I22/J22</f>
        <v>0.13320000000000001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export04avril-2</vt:lpstr>
      <vt:lpstr>Services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Smuts, Michael (France)</dc:creator>
  <cp:lastModifiedBy>Smuts, Michael (France)</cp:lastModifiedBy>
  <dcterms:created xsi:type="dcterms:W3CDTF">2014-04-04T13:56:27Z</dcterms:created>
  <dcterms:modified xsi:type="dcterms:W3CDTF">2014-04-25T15:13:56Z</dcterms:modified>
</cp:coreProperties>
</file>