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048anna/Desktop/Kalkulationen /"/>
    </mc:Choice>
  </mc:AlternateContent>
  <xr:revisionPtr revIDLastSave="0" documentId="13_ncr:1_{4B0B2748-D5B8-174D-970C-1C2F8383D25E}" xr6:coauthVersionLast="47" xr6:coauthVersionMax="47" xr10:uidLastSave="{00000000-0000-0000-0000-000000000000}"/>
  <bookViews>
    <workbookView xWindow="-36860" yWindow="-60" windowWidth="32140" windowHeight="17500" xr2:uid="{9FAC4E9C-BAD4-9C4B-870B-430A52C3EF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55" i="1"/>
  <c r="D54" i="1"/>
  <c r="C16" i="1"/>
  <c r="D21" i="1"/>
  <c r="D22" i="1"/>
  <c r="D18" i="1"/>
  <c r="D19" i="1"/>
  <c r="D35" i="1"/>
  <c r="D47" i="1"/>
  <c r="D46" i="1"/>
  <c r="D45" i="1"/>
  <c r="D44" i="1"/>
  <c r="D43" i="1"/>
  <c r="D42" i="1"/>
  <c r="D41" i="1"/>
  <c r="D40" i="1" l="1"/>
  <c r="D37" i="1"/>
  <c r="D33" i="1"/>
  <c r="D36" i="1"/>
  <c r="D34" i="1"/>
  <c r="D30" i="1"/>
  <c r="D29" i="1"/>
  <c r="D28" i="1"/>
  <c r="D32" i="1"/>
  <c r="D31" i="1"/>
  <c r="D27" i="1"/>
  <c r="D26" i="1"/>
  <c r="D50" i="1"/>
  <c r="I11" i="1"/>
  <c r="J11" i="1" s="1"/>
  <c r="D12" i="1"/>
  <c r="K7" i="1"/>
  <c r="D58" i="1"/>
  <c r="D56" i="1"/>
  <c r="D53" i="1"/>
  <c r="D52" i="1"/>
  <c r="D51" i="1"/>
  <c r="D38" i="1"/>
  <c r="D25" i="1"/>
  <c r="D24" i="1" s="1"/>
  <c r="D17" i="1"/>
  <c r="D16" i="1"/>
  <c r="D11" i="1"/>
  <c r="I9" i="1"/>
  <c r="J9" i="1" s="1"/>
  <c r="D10" i="1"/>
  <c r="I8" i="1"/>
  <c r="J8" i="1" s="1"/>
  <c r="D9" i="1" l="1"/>
  <c r="B59" i="1"/>
  <c r="D59" i="1" s="1"/>
  <c r="B20" i="1"/>
  <c r="D20" i="1" s="1"/>
  <c r="D15" i="1" s="1"/>
  <c r="J7" i="1"/>
  <c r="C57" i="1" s="1"/>
  <c r="D57" i="1" l="1"/>
  <c r="D49" i="1" s="1"/>
  <c r="D7" i="1" s="1"/>
  <c r="H7" i="1"/>
  <c r="H15" i="1" l="1"/>
  <c r="H16" i="1" s="1"/>
  <c r="I41" i="1" l="1"/>
  <c r="I42" i="1"/>
  <c r="J42" i="1" s="1"/>
</calcChain>
</file>

<file path=xl/sharedStrings.xml><?xml version="1.0" encoding="utf-8"?>
<sst xmlns="http://schemas.openxmlformats.org/spreadsheetml/2006/main" count="77" uniqueCount="75">
  <si>
    <t>Date:</t>
  </si>
  <si>
    <t>Travelparty</t>
  </si>
  <si>
    <t>Personen</t>
  </si>
  <si>
    <t>Venue:</t>
  </si>
  <si>
    <t>Deal:</t>
  </si>
  <si>
    <t>Acts:</t>
  </si>
  <si>
    <t>Lokale Kosten</t>
  </si>
  <si>
    <t>Lokale Einnahmen</t>
  </si>
  <si>
    <t>Besucher</t>
  </si>
  <si>
    <t>Stck.</t>
  </si>
  <si>
    <t>Preis</t>
  </si>
  <si>
    <t>brutto</t>
  </si>
  <si>
    <t>netto</t>
  </si>
  <si>
    <t>Gesamt</t>
  </si>
  <si>
    <t>PK1:</t>
  </si>
  <si>
    <t>Act</t>
  </si>
  <si>
    <t>Garantiegage</t>
  </si>
  <si>
    <t>PK2:</t>
  </si>
  <si>
    <t>Venue</t>
  </si>
  <si>
    <t>Miete</t>
  </si>
  <si>
    <t>AK</t>
  </si>
  <si>
    <t>Flügel</t>
  </si>
  <si>
    <t>Merchandise</t>
  </si>
  <si>
    <t>Personal</t>
  </si>
  <si>
    <t>Band:</t>
  </si>
  <si>
    <t>Südpol:</t>
  </si>
  <si>
    <t>Abendkasse</t>
  </si>
  <si>
    <t>Lichttechniker</t>
  </si>
  <si>
    <t>Tontechniker</t>
  </si>
  <si>
    <t>Promotion</t>
  </si>
  <si>
    <t>Plakatierung Moskitos</t>
  </si>
  <si>
    <t>Anzeigen anteilig</t>
  </si>
  <si>
    <t>Promoter print/online</t>
  </si>
  <si>
    <t>Sonstiges</t>
  </si>
  <si>
    <t>Getränke</t>
  </si>
  <si>
    <t>Handtücher</t>
  </si>
  <si>
    <t>Ticketeinrichtung Gasteig</t>
  </si>
  <si>
    <t>Gema</t>
  </si>
  <si>
    <t>Künstlersozialkasse</t>
  </si>
  <si>
    <t>Haftpflicht inhouse</t>
  </si>
  <si>
    <t xml:space="preserve">Break </t>
  </si>
  <si>
    <t>Breaksumme</t>
  </si>
  <si>
    <t>Fat Cat</t>
  </si>
  <si>
    <t xml:space="preserve">KSK BO </t>
  </si>
  <si>
    <t>Get In Catering</t>
  </si>
  <si>
    <t xml:space="preserve">Dinner </t>
  </si>
  <si>
    <t xml:space="preserve">Haustechnik </t>
  </si>
  <si>
    <t xml:space="preserve">CvD </t>
  </si>
  <si>
    <t xml:space="preserve">Helfer </t>
  </si>
  <si>
    <t>Produktionsleiter polarkonzerte</t>
  </si>
  <si>
    <t xml:space="preserve">Reinigung </t>
  </si>
  <si>
    <t>Überstunden CvD</t>
  </si>
  <si>
    <t>Sicherheitsdienst In House</t>
  </si>
  <si>
    <t>Überstunden Techniker</t>
  </si>
  <si>
    <t>Garderobe In House</t>
  </si>
  <si>
    <t>Sanitätsdienst In House</t>
  </si>
  <si>
    <t>Security extern</t>
  </si>
  <si>
    <t>Sanitätsdienst extern</t>
  </si>
  <si>
    <t>Plakatierung wild</t>
  </si>
  <si>
    <t>Plakate Druck</t>
  </si>
  <si>
    <t>Online Promo</t>
  </si>
  <si>
    <t>Sammelplakat anteilig</t>
  </si>
  <si>
    <t>Garderobe extern</t>
  </si>
  <si>
    <t xml:space="preserve">Black box </t>
  </si>
  <si>
    <t>2 bis 3</t>
  </si>
  <si>
    <t> https://fatcat-muc.de/venues/</t>
  </si>
  <si>
    <t xml:space="preserve">Flugforensik </t>
  </si>
  <si>
    <t>Bestuhlung</t>
  </si>
  <si>
    <t xml:space="preserve">mind. 8h </t>
  </si>
  <si>
    <t>Beamer 3500 ANS</t>
  </si>
  <si>
    <t xml:space="preserve">Verbrauch / Hygiene </t>
  </si>
  <si>
    <t>Scannerimport</t>
  </si>
  <si>
    <t xml:space="preserve">Bühnenmöbel </t>
  </si>
  <si>
    <t xml:space="preserve">700€ vs. 80% nach Kosten, 200€ NK inkl Reisekosten, venuespecs, Catering 4% KSK , Möbel </t>
  </si>
  <si>
    <t xml:space="preserve">Hotel / 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</si>
</sst>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.00\ [$€-1]_-;\-* #,##0.00\ [$€-1]_-;_-* &quot;-&quot;??\ [$€-1]_-"/>
    <numFmt numFmtId="165" formatCode="_-* #,##0.00\ [$€-1]_-;\-* #,##0.00\ [$€-1]_-;_-* &quot;-&quot;??\ [$€-1]_-;_-@_-"/>
    <numFmt numFmtId="166" formatCode="_ * #,##0.00_ \ [$€-1]_ ;_ * \-#,##0.00\ \ [$€-1]_ ;_ * &quot;-&quot;??_ \ [$€-1]_ ;_ @_ "/>
    <numFmt numFmtId="167" formatCode="#,##0.00\ [$€-1]"/>
  </numFmts>
  <fonts count="1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sz val="12"/>
      <color theme="1"/>
      <name val="Century Gothic"/>
      <family val="1"/>
    </font>
    <font>
      <sz val="12"/>
      <color indexed="9"/>
      <name val="Century Gothic"/>
      <family val="1"/>
    </font>
    <font>
      <b/>
      <sz val="12"/>
      <color theme="1"/>
      <name val="Century Gothic"/>
      <family val="1"/>
    </font>
    <font>
      <sz val="12"/>
      <color rgb="FFFF0000"/>
      <name val="Century Gothic"/>
      <family val="1"/>
    </font>
    <font>
      <sz val="10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name val="30"/>
    </font>
    <font>
      <b/>
      <sz val="12"/>
      <color rgb="FFFF000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3" fillId="0" borderId="1" xfId="0" applyFont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6" fillId="0" borderId="1" xfId="0" applyFont="1" applyBorder="1"/>
    <xf numFmtId="44" fontId="6" fillId="0" borderId="1" xfId="1" applyFont="1" applyBorder="1"/>
    <xf numFmtId="167" fontId="4" fillId="0" borderId="1" xfId="0" applyNumberFormat="1" applyFont="1" applyBorder="1"/>
    <xf numFmtId="44" fontId="2" fillId="0" borderId="1" xfId="1" applyFont="1" applyFill="1" applyBorder="1"/>
    <xf numFmtId="44" fontId="4" fillId="0" borderId="1" xfId="1" applyFont="1" applyBorder="1"/>
    <xf numFmtId="164" fontId="4" fillId="5" borderId="1" xfId="0" applyNumberFormat="1" applyFont="1" applyFill="1" applyBorder="1"/>
    <xf numFmtId="166" fontId="2" fillId="3" borderId="1" xfId="0" applyNumberFormat="1" applyFont="1" applyFill="1" applyBorder="1"/>
    <xf numFmtId="0" fontId="4" fillId="4" borderId="1" xfId="0" applyFont="1" applyFill="1" applyBorder="1"/>
    <xf numFmtId="167" fontId="4" fillId="4" borderId="1" xfId="0" applyNumberFormat="1" applyFont="1" applyFill="1" applyBorder="1"/>
    <xf numFmtId="9" fontId="4" fillId="4" borderId="1" xfId="0" applyNumberFormat="1" applyFont="1" applyFill="1" applyBorder="1"/>
    <xf numFmtId="165" fontId="2" fillId="4" borderId="1" xfId="0" applyNumberFormat="1" applyFont="1" applyFill="1" applyBorder="1"/>
    <xf numFmtId="6" fontId="4" fillId="3" borderId="1" xfId="0" applyNumberFormat="1" applyFont="1" applyFill="1" applyBorder="1"/>
    <xf numFmtId="9" fontId="4" fillId="3" borderId="1" xfId="0" applyNumberFormat="1" applyFont="1" applyFill="1" applyBorder="1"/>
    <xf numFmtId="165" fontId="4" fillId="3" borderId="1" xfId="0" applyNumberFormat="1" applyFont="1" applyFill="1" applyBorder="1"/>
    <xf numFmtId="9" fontId="2" fillId="3" borderId="1" xfId="0" applyNumberFormat="1" applyFont="1" applyFill="1" applyBorder="1"/>
    <xf numFmtId="165" fontId="2" fillId="3" borderId="1" xfId="0" applyNumberFormat="1" applyFont="1" applyFill="1" applyBorder="1"/>
    <xf numFmtId="0" fontId="2" fillId="3" borderId="1" xfId="0" applyFont="1" applyFill="1" applyBorder="1"/>
    <xf numFmtId="164" fontId="4" fillId="3" borderId="1" xfId="0" applyNumberFormat="1" applyFont="1" applyFill="1" applyBorder="1"/>
    <xf numFmtId="10" fontId="4" fillId="0" borderId="1" xfId="0" applyNumberFormat="1" applyFont="1" applyBorder="1"/>
    <xf numFmtId="167" fontId="7" fillId="0" borderId="1" xfId="0" applyNumberFormat="1" applyFont="1" applyBorder="1"/>
    <xf numFmtId="0" fontId="7" fillId="0" borderId="1" xfId="0" applyFont="1" applyBorder="1"/>
    <xf numFmtId="0" fontId="4" fillId="0" borderId="5" xfId="0" applyFont="1" applyBorder="1"/>
    <xf numFmtId="167" fontId="3" fillId="0" borderId="1" xfId="0" applyNumberFormat="1" applyFont="1" applyBorder="1"/>
    <xf numFmtId="164" fontId="3" fillId="0" borderId="6" xfId="2" applyFont="1" applyFill="1" applyBorder="1"/>
    <xf numFmtId="10" fontId="7" fillId="0" borderId="1" xfId="0" applyNumberFormat="1" applyFont="1" applyBorder="1"/>
    <xf numFmtId="0" fontId="9" fillId="0" borderId="0" xfId="3"/>
    <xf numFmtId="44" fontId="10" fillId="6" borderId="1" xfId="1" applyFont="1" applyFill="1" applyBorder="1"/>
    <xf numFmtId="164" fontId="2" fillId="6" borderId="1" xfId="0" applyNumberFormat="1" applyFont="1" applyFill="1" applyBorder="1"/>
    <xf numFmtId="0" fontId="6" fillId="0" borderId="0" xfId="0" applyFont="1"/>
    <xf numFmtId="44" fontId="6" fillId="0" borderId="0" xfId="1" applyFont="1" applyBorder="1"/>
    <xf numFmtId="14" fontId="11" fillId="0" borderId="3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7" fillId="0" borderId="3" xfId="0" applyFont="1" applyBorder="1"/>
    <xf numFmtId="0" fontId="11" fillId="0" borderId="3" xfId="0" applyFont="1" applyBorder="1"/>
    <xf numFmtId="0" fontId="7" fillId="0" borderId="0" xfId="0" applyFont="1"/>
    <xf numFmtId="0" fontId="2" fillId="2" borderId="7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5" xfId="0" applyFont="1" applyBorder="1"/>
    <xf numFmtId="0" fontId="4" fillId="2" borderId="6" xfId="0" applyFont="1" applyFill="1" applyBorder="1"/>
    <xf numFmtId="0" fontId="2" fillId="4" borderId="5" xfId="0" applyFont="1" applyFill="1" applyBorder="1"/>
    <xf numFmtId="0" fontId="7" fillId="0" borderId="5" xfId="0" applyFont="1" applyBorder="1"/>
    <xf numFmtId="0" fontId="4" fillId="0" borderId="13" xfId="0" applyFont="1" applyBorder="1"/>
    <xf numFmtId="0" fontId="4" fillId="0" borderId="14" xfId="0" applyFont="1" applyBorder="1"/>
    <xf numFmtId="0" fontId="4" fillId="3" borderId="15" xfId="0" applyFont="1" applyFill="1" applyBorder="1"/>
    <xf numFmtId="14" fontId="4" fillId="0" borderId="15" xfId="0" applyNumberFormat="1" applyFont="1" applyBorder="1"/>
    <xf numFmtId="164" fontId="4" fillId="0" borderId="15" xfId="0" applyNumberFormat="1" applyFont="1" applyBorder="1"/>
    <xf numFmtId="0" fontId="4" fillId="2" borderId="16" xfId="0" applyFont="1" applyFill="1" applyBorder="1"/>
    <xf numFmtId="164" fontId="7" fillId="0" borderId="1" xfId="0" applyNumberFormat="1" applyFont="1" applyBorder="1"/>
    <xf numFmtId="0" fontId="3" fillId="6" borderId="17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6" borderId="21" xfId="0" applyFont="1" applyFill="1" applyBorder="1" applyAlignment="1">
      <alignment horizontal="center" wrapText="1"/>
    </xf>
    <xf numFmtId="0" fontId="3" fillId="6" borderId="22" xfId="0" applyFont="1" applyFill="1" applyBorder="1" applyAlignment="1">
      <alignment horizontal="center" wrapText="1"/>
    </xf>
    <xf numFmtId="0" fontId="2" fillId="0" borderId="12" xfId="0" applyFont="1" applyBorder="1"/>
    <xf numFmtId="0" fontId="2" fillId="0" borderId="4" xfId="0" applyFont="1" applyBorder="1"/>
    <xf numFmtId="0" fontId="2" fillId="0" borderId="11" xfId="0" applyFont="1" applyBorder="1"/>
    <xf numFmtId="14" fontId="2" fillId="2" borderId="8" xfId="0" applyNumberFormat="1" applyFont="1" applyFill="1" applyBorder="1" applyAlignment="1">
      <alignment horizontal="left"/>
    </xf>
    <xf numFmtId="14" fontId="2" fillId="2" borderId="9" xfId="0" applyNumberFormat="1" applyFont="1" applyFill="1" applyBorder="1" applyAlignment="1">
      <alignment horizontal="left"/>
    </xf>
    <xf numFmtId="14" fontId="2" fillId="2" borderId="1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0" borderId="2" xfId="0" applyFont="1" applyBorder="1"/>
    <xf numFmtId="0" fontId="4" fillId="0" borderId="11" xfId="0" applyFont="1" applyBorder="1"/>
  </cellXfs>
  <cellStyles count="4">
    <cellStyle name="Euro" xfId="2" xr:uid="{DF952AF9-DC92-604F-A7BE-48C7223409AE}"/>
    <cellStyle name="Link" xfId="3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tcat-muc.de/ven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37B9-7FC1-7B46-BFD5-4D239092CD4B}">
  <sheetPr>
    <pageSetUpPr fitToPage="1"/>
  </sheetPr>
  <dimension ref="A1:L60"/>
  <sheetViews>
    <sheetView tabSelected="1" workbookViewId="0">
      <selection activeCell="C12" sqref="C12"/>
    </sheetView>
  </sheetViews>
  <sheetFormatPr baseColWidth="10" defaultRowHeight="16"/>
  <cols>
    <col min="1" max="1" width="34.6640625" style="5" bestFit="1" customWidth="1"/>
    <col min="2" max="2" width="7" style="5" customWidth="1"/>
    <col min="3" max="3" width="13.6640625" style="5" customWidth="1"/>
    <col min="4" max="4" width="15.1640625" style="5" customWidth="1"/>
    <col min="5" max="5" width="2.6640625" style="5" customWidth="1"/>
    <col min="6" max="6" width="15.83203125" style="54" customWidth="1"/>
    <col min="7" max="7" width="14.83203125" style="5" customWidth="1"/>
    <col min="8" max="8" width="14.33203125" style="5" customWidth="1"/>
    <col min="9" max="9" width="12.5" style="5" bestFit="1" customWidth="1"/>
    <col min="10" max="10" width="15.6640625" style="5" customWidth="1"/>
    <col min="11" max="11" width="11.1640625" style="5" bestFit="1" customWidth="1"/>
    <col min="12" max="16384" width="10.83203125" style="5"/>
  </cols>
  <sheetData>
    <row r="1" spans="1:12">
      <c r="A1" s="55" t="s">
        <v>0</v>
      </c>
      <c r="B1" s="79">
        <v>45952</v>
      </c>
      <c r="C1" s="80"/>
      <c r="D1" s="79"/>
      <c r="E1" s="81"/>
      <c r="F1" s="50"/>
      <c r="G1" s="2" t="s">
        <v>1</v>
      </c>
      <c r="H1" s="3">
        <v>4</v>
      </c>
      <c r="I1" s="1" t="s">
        <v>2</v>
      </c>
      <c r="J1" s="4"/>
      <c r="K1" s="4"/>
    </row>
    <row r="2" spans="1:12">
      <c r="A2" s="56" t="s">
        <v>3</v>
      </c>
      <c r="B2" s="82" t="s">
        <v>63</v>
      </c>
      <c r="C2" s="83"/>
      <c r="D2" s="82" t="s">
        <v>42</v>
      </c>
      <c r="E2" s="84"/>
      <c r="F2" s="51"/>
      <c r="G2" s="2" t="s">
        <v>4</v>
      </c>
      <c r="H2" s="70" t="s">
        <v>73</v>
      </c>
      <c r="I2" s="71"/>
      <c r="J2" s="71"/>
      <c r="K2" s="72"/>
    </row>
    <row r="3" spans="1:12">
      <c r="A3" s="56" t="s">
        <v>5</v>
      </c>
      <c r="B3" s="82" t="s">
        <v>66</v>
      </c>
      <c r="C3" s="85"/>
      <c r="D3" s="85"/>
      <c r="E3" s="84"/>
      <c r="F3" s="51"/>
      <c r="G3" s="2"/>
      <c r="H3" s="73"/>
      <c r="I3" s="74"/>
      <c r="J3" s="74"/>
      <c r="K3" s="75"/>
    </row>
    <row r="4" spans="1:12">
      <c r="A4" s="41"/>
      <c r="B4" s="7"/>
      <c r="C4" s="8"/>
      <c r="D4" s="86"/>
      <c r="E4" s="87"/>
      <c r="F4" s="52"/>
      <c r="G4" s="7"/>
      <c r="H4" s="7"/>
      <c r="I4" s="7"/>
      <c r="J4" s="7"/>
      <c r="K4" s="7"/>
    </row>
    <row r="5" spans="1:12">
      <c r="A5" s="76" t="s">
        <v>6</v>
      </c>
      <c r="B5" s="77"/>
      <c r="C5" s="77"/>
      <c r="D5" s="77"/>
      <c r="E5" s="78"/>
      <c r="F5" s="53"/>
      <c r="G5" s="9" t="s">
        <v>7</v>
      </c>
      <c r="H5" s="9"/>
      <c r="I5" s="9"/>
      <c r="J5" s="9"/>
      <c r="K5" s="9" t="s">
        <v>8</v>
      </c>
    </row>
    <row r="6" spans="1:12" s="11" customFormat="1">
      <c r="A6" s="57"/>
      <c r="B6" s="1" t="s">
        <v>9</v>
      </c>
      <c r="C6" s="10" t="s">
        <v>10</v>
      </c>
      <c r="D6" s="4"/>
      <c r="E6" s="58"/>
      <c r="F6" s="52"/>
      <c r="G6" s="4"/>
      <c r="H6" s="1" t="s">
        <v>11</v>
      </c>
      <c r="I6" s="1" t="s">
        <v>12</v>
      </c>
      <c r="J6" s="1" t="s">
        <v>13</v>
      </c>
      <c r="K6" s="4"/>
    </row>
    <row r="7" spans="1:12">
      <c r="A7" s="59"/>
      <c r="B7" s="9"/>
      <c r="C7" s="9"/>
      <c r="D7" s="12">
        <f>D9+D15+D24+D40+D49</f>
        <v>5282.130841121495</v>
      </c>
      <c r="E7" s="60"/>
      <c r="F7" s="52"/>
      <c r="G7" s="6"/>
      <c r="H7" s="13">
        <f>J7*1.07</f>
        <v>5700</v>
      </c>
      <c r="I7" s="6"/>
      <c r="J7" s="14">
        <f>SUM(J8:J22)</f>
        <v>5327.1028037383176</v>
      </c>
      <c r="K7" s="9">
        <f>SUM(K8:K17)</f>
        <v>190</v>
      </c>
      <c r="L7" s="5">
        <v>229</v>
      </c>
    </row>
    <row r="8" spans="1:12">
      <c r="A8" s="59"/>
      <c r="B8" s="9"/>
      <c r="C8" s="9"/>
      <c r="D8" s="12"/>
      <c r="E8" s="60"/>
      <c r="F8" s="52"/>
      <c r="G8" s="9" t="s">
        <v>14</v>
      </c>
      <c r="H8" s="46">
        <v>30</v>
      </c>
      <c r="I8" s="15">
        <f>H8/1.07</f>
        <v>28.037383177570092</v>
      </c>
      <c r="J8" s="16">
        <f>K8*I8</f>
        <v>5327.1028037383176</v>
      </c>
      <c r="K8" s="17">
        <v>190</v>
      </c>
      <c r="L8" s="5">
        <v>249</v>
      </c>
    </row>
    <row r="9" spans="1:12">
      <c r="A9" s="61" t="s">
        <v>15</v>
      </c>
      <c r="B9" s="18"/>
      <c r="C9" s="18"/>
      <c r="D9" s="19">
        <f>SUM(D10:D13)</f>
        <v>1000</v>
      </c>
      <c r="E9" s="60"/>
      <c r="F9" s="52"/>
      <c r="G9" s="20" t="s">
        <v>17</v>
      </c>
      <c r="H9" s="23">
        <v>40</v>
      </c>
      <c r="I9" s="15">
        <f>H9/1.07</f>
        <v>37.383177570093459</v>
      </c>
      <c r="J9" s="16">
        <f>K9*I9</f>
        <v>0</v>
      </c>
      <c r="K9" s="6">
        <v>0</v>
      </c>
    </row>
    <row r="10" spans="1:12">
      <c r="A10" s="41" t="s">
        <v>16</v>
      </c>
      <c r="B10" s="6">
        <v>1</v>
      </c>
      <c r="C10" s="22">
        <v>700</v>
      </c>
      <c r="D10" s="15">
        <f>C10*B10</f>
        <v>700</v>
      </c>
      <c r="E10" s="60"/>
      <c r="F10" s="52"/>
      <c r="G10" s="20"/>
      <c r="H10" s="24"/>
      <c r="I10" s="6"/>
      <c r="J10" s="6"/>
      <c r="K10" s="6"/>
    </row>
    <row r="11" spans="1:12">
      <c r="A11" s="41" t="s">
        <v>74</v>
      </c>
      <c r="B11" s="6">
        <v>1</v>
      </c>
      <c r="C11" s="22">
        <v>200</v>
      </c>
      <c r="D11" s="15">
        <f>C11*B11</f>
        <v>200</v>
      </c>
      <c r="E11" s="60"/>
      <c r="F11" s="52"/>
      <c r="G11" s="20" t="s">
        <v>20</v>
      </c>
      <c r="H11" s="21">
        <v>27.6</v>
      </c>
      <c r="I11" s="15">
        <f t="shared" ref="I11" si="0">H11/1.07</f>
        <v>25.794392523364486</v>
      </c>
      <c r="J11" s="16">
        <f t="shared" ref="J11" si="1">K11*I11</f>
        <v>0</v>
      </c>
      <c r="K11" s="6">
        <v>0</v>
      </c>
    </row>
    <row r="12" spans="1:12">
      <c r="A12" s="41" t="s">
        <v>43</v>
      </c>
      <c r="B12" s="38">
        <v>0.04</v>
      </c>
      <c r="C12" s="22">
        <v>0</v>
      </c>
      <c r="D12" s="15">
        <f>C12*B12</f>
        <v>0</v>
      </c>
      <c r="E12" s="60"/>
      <c r="F12" s="52"/>
      <c r="G12" s="20"/>
      <c r="H12" s="24"/>
      <c r="I12" s="6"/>
      <c r="J12" s="6"/>
      <c r="K12" s="6"/>
    </row>
    <row r="13" spans="1:12">
      <c r="A13" s="41" t="s">
        <v>72</v>
      </c>
      <c r="B13" s="40">
        <v>1</v>
      </c>
      <c r="C13" s="39">
        <v>100</v>
      </c>
      <c r="D13" s="69">
        <f>C13*B13</f>
        <v>100</v>
      </c>
      <c r="E13" s="60"/>
      <c r="F13" s="52"/>
      <c r="G13" s="20"/>
      <c r="H13" s="24"/>
      <c r="I13" s="6"/>
      <c r="J13" s="6"/>
      <c r="K13" s="6"/>
    </row>
    <row r="14" spans="1:12">
      <c r="A14" s="41"/>
      <c r="B14" s="6"/>
      <c r="C14" s="22"/>
      <c r="D14" s="15"/>
      <c r="E14" s="60"/>
      <c r="F14" s="52"/>
      <c r="G14" s="20"/>
      <c r="H14" s="24"/>
      <c r="I14" s="6"/>
      <c r="J14" s="6"/>
      <c r="K14" s="6"/>
    </row>
    <row r="15" spans="1:12">
      <c r="A15" s="61" t="s">
        <v>18</v>
      </c>
      <c r="B15" s="18"/>
      <c r="C15" s="18"/>
      <c r="D15" s="47">
        <f>SUM(D16:D22)</f>
        <v>1180</v>
      </c>
      <c r="E15" s="60"/>
      <c r="F15" s="52"/>
      <c r="G15" s="20" t="s">
        <v>40</v>
      </c>
      <c r="H15" s="15">
        <f>D7</f>
        <v>5282.130841121495</v>
      </c>
      <c r="I15" s="6"/>
      <c r="J15" s="6"/>
      <c r="K15" s="6"/>
    </row>
    <row r="16" spans="1:12">
      <c r="A16" s="41" t="s">
        <v>19</v>
      </c>
      <c r="B16" s="6">
        <v>1</v>
      </c>
      <c r="C16" s="22">
        <f>500</f>
        <v>500</v>
      </c>
      <c r="D16" s="15">
        <f>B16*C16</f>
        <v>500</v>
      </c>
      <c r="E16" s="60"/>
      <c r="F16" s="52"/>
      <c r="G16" s="20" t="s">
        <v>41</v>
      </c>
      <c r="H16" s="21">
        <f>J7-H15</f>
        <v>44.971962616822566</v>
      </c>
      <c r="I16" s="6"/>
      <c r="J16" s="6"/>
      <c r="K16" s="6"/>
    </row>
    <row r="17" spans="1:11">
      <c r="A17" s="41" t="s">
        <v>46</v>
      </c>
      <c r="B17" s="6">
        <v>1</v>
      </c>
      <c r="C17" s="22">
        <v>200</v>
      </c>
      <c r="D17" s="15">
        <f>B17*C17</f>
        <v>200</v>
      </c>
      <c r="E17" s="60"/>
      <c r="F17" s="52"/>
      <c r="G17" s="20"/>
      <c r="H17" s="24"/>
      <c r="I17" s="6"/>
      <c r="J17" s="6"/>
      <c r="K17" s="6"/>
    </row>
    <row r="18" spans="1:11">
      <c r="A18" s="41" t="s">
        <v>69</v>
      </c>
      <c r="B18" s="6">
        <v>1</v>
      </c>
      <c r="C18" s="22">
        <v>100</v>
      </c>
      <c r="D18" s="15">
        <f>B18*C18</f>
        <v>100</v>
      </c>
      <c r="E18" s="60"/>
      <c r="F18" s="52"/>
      <c r="G18" s="20"/>
      <c r="H18" s="24"/>
      <c r="I18" s="6"/>
      <c r="J18" s="6"/>
      <c r="K18" s="6"/>
    </row>
    <row r="19" spans="1:11">
      <c r="A19" s="41" t="s">
        <v>50</v>
      </c>
      <c r="B19" s="6">
        <v>1</v>
      </c>
      <c r="C19" s="22">
        <v>190</v>
      </c>
      <c r="D19" s="15">
        <f>B19*C19</f>
        <v>190</v>
      </c>
      <c r="E19" s="60"/>
      <c r="F19" s="52"/>
      <c r="G19" s="20"/>
      <c r="H19" s="21"/>
      <c r="I19" s="15"/>
      <c r="J19" s="16"/>
      <c r="K19" s="6"/>
    </row>
    <row r="20" spans="1:11">
      <c r="A20" s="41" t="s">
        <v>67</v>
      </c>
      <c r="B20" s="6">
        <f>K7</f>
        <v>190</v>
      </c>
      <c r="C20" s="22">
        <v>1</v>
      </c>
      <c r="D20" s="15">
        <f t="shared" ref="D20:D22" si="2">B20*C20</f>
        <v>190</v>
      </c>
      <c r="E20" s="60"/>
      <c r="G20" s="48"/>
      <c r="H20" s="49"/>
      <c r="I20" s="15"/>
      <c r="J20" s="16"/>
      <c r="K20" s="6"/>
    </row>
    <row r="21" spans="1:11">
      <c r="A21" s="41" t="s">
        <v>21</v>
      </c>
      <c r="B21" s="6">
        <v>0</v>
      </c>
      <c r="C21" s="22">
        <v>1500</v>
      </c>
      <c r="D21" s="15">
        <f t="shared" si="2"/>
        <v>0</v>
      </c>
      <c r="E21" s="60"/>
      <c r="I21" s="6"/>
      <c r="J21" s="6"/>
      <c r="K21" s="6"/>
    </row>
    <row r="22" spans="1:11">
      <c r="A22" s="62" t="s">
        <v>22</v>
      </c>
      <c r="B22" s="40">
        <v>0</v>
      </c>
      <c r="C22" s="39">
        <v>0</v>
      </c>
      <c r="D22" s="15">
        <f t="shared" si="2"/>
        <v>0</v>
      </c>
      <c r="E22" s="60"/>
      <c r="G22" s="45" t="s">
        <v>65</v>
      </c>
      <c r="I22" s="21"/>
      <c r="J22" s="21"/>
      <c r="K22" s="20"/>
    </row>
    <row r="23" spans="1:11">
      <c r="A23" s="63"/>
      <c r="E23" s="60"/>
      <c r="F23" s="52"/>
      <c r="G23" s="20"/>
      <c r="H23" s="21"/>
      <c r="I23" s="21"/>
      <c r="J23" s="21"/>
      <c r="K23" s="20"/>
    </row>
    <row r="24" spans="1:11">
      <c r="A24" s="61" t="s">
        <v>23</v>
      </c>
      <c r="B24" s="27"/>
      <c r="C24" s="28"/>
      <c r="D24" s="47">
        <f>SUM(D25:D38)</f>
        <v>2388</v>
      </c>
      <c r="E24" s="60"/>
      <c r="F24" s="52"/>
      <c r="G24" s="20"/>
      <c r="H24" s="21"/>
      <c r="I24" s="21"/>
      <c r="J24" s="21"/>
      <c r="K24" s="20"/>
    </row>
    <row r="25" spans="1:11">
      <c r="A25" s="41" t="s">
        <v>49</v>
      </c>
      <c r="B25" s="6">
        <v>1</v>
      </c>
      <c r="C25" s="22">
        <v>470</v>
      </c>
      <c r="D25" s="15">
        <f t="shared" ref="D25" si="3">C25*B25</f>
        <v>470</v>
      </c>
      <c r="E25" s="60"/>
      <c r="F25" s="52"/>
      <c r="G25" s="7"/>
      <c r="H25" s="26"/>
      <c r="I25" s="15"/>
      <c r="J25" s="6"/>
      <c r="K25" s="6"/>
    </row>
    <row r="26" spans="1:11">
      <c r="A26" s="41" t="s">
        <v>47</v>
      </c>
      <c r="B26" s="6">
        <v>10</v>
      </c>
      <c r="C26" s="22">
        <v>40</v>
      </c>
      <c r="D26" s="15">
        <f t="shared" ref="D26:D27" si="4">C26*B26</f>
        <v>400</v>
      </c>
      <c r="E26" s="60"/>
      <c r="F26" s="52" t="s">
        <v>68</v>
      </c>
      <c r="G26" s="7"/>
      <c r="H26" s="26"/>
      <c r="I26" s="15"/>
      <c r="J26" s="6"/>
      <c r="K26" s="6"/>
    </row>
    <row r="27" spans="1:11">
      <c r="A27" s="41" t="s">
        <v>51</v>
      </c>
      <c r="B27" s="6">
        <v>1</v>
      </c>
      <c r="C27" s="22">
        <v>40</v>
      </c>
      <c r="D27" s="15">
        <f t="shared" si="4"/>
        <v>40</v>
      </c>
      <c r="E27" s="60"/>
      <c r="F27" s="52"/>
      <c r="G27" s="7"/>
      <c r="H27" s="26"/>
      <c r="I27" s="15"/>
      <c r="J27" s="6"/>
      <c r="K27" s="6"/>
    </row>
    <row r="28" spans="1:11">
      <c r="A28" s="41" t="s">
        <v>27</v>
      </c>
      <c r="B28" s="6">
        <v>8</v>
      </c>
      <c r="C28" s="22">
        <v>50</v>
      </c>
      <c r="D28" s="15">
        <f t="shared" ref="D28:D29" si="5">C28*B28</f>
        <v>400</v>
      </c>
      <c r="E28" s="60"/>
      <c r="F28" s="52" t="s">
        <v>68</v>
      </c>
    </row>
    <row r="29" spans="1:11">
      <c r="A29" s="41" t="s">
        <v>28</v>
      </c>
      <c r="B29" s="6">
        <v>8</v>
      </c>
      <c r="C29" s="22">
        <v>50</v>
      </c>
      <c r="D29" s="15">
        <f t="shared" si="5"/>
        <v>400</v>
      </c>
      <c r="E29" s="60"/>
      <c r="F29" s="52" t="s">
        <v>68</v>
      </c>
      <c r="G29" s="7"/>
      <c r="H29" s="26"/>
      <c r="I29" s="15"/>
      <c r="J29" s="6"/>
      <c r="K29" s="6"/>
    </row>
    <row r="30" spans="1:11">
      <c r="A30" s="41" t="s">
        <v>53</v>
      </c>
      <c r="B30" s="6">
        <v>0</v>
      </c>
      <c r="C30" s="22">
        <v>50</v>
      </c>
      <c r="D30" s="15">
        <f t="shared" ref="D30" si="6">C30*B30</f>
        <v>0</v>
      </c>
      <c r="E30" s="60"/>
      <c r="F30" s="52"/>
      <c r="G30" s="20"/>
      <c r="H30" s="21"/>
      <c r="I30" s="21"/>
      <c r="J30" s="21"/>
      <c r="K30" s="20"/>
    </row>
    <row r="31" spans="1:11">
      <c r="A31" s="41" t="s">
        <v>48</v>
      </c>
      <c r="B31" s="6">
        <v>0</v>
      </c>
      <c r="C31" s="22">
        <v>350</v>
      </c>
      <c r="D31" s="15">
        <f t="shared" ref="D31" si="7">C31*B31</f>
        <v>0</v>
      </c>
      <c r="E31" s="60"/>
      <c r="F31" s="52"/>
      <c r="G31" s="20"/>
      <c r="H31" s="21"/>
      <c r="I31" s="21"/>
      <c r="J31" s="21"/>
      <c r="K31" s="20"/>
    </row>
    <row r="32" spans="1:11">
      <c r="A32" s="41" t="s">
        <v>52</v>
      </c>
      <c r="B32" s="6">
        <v>15</v>
      </c>
      <c r="C32" s="22">
        <v>38</v>
      </c>
      <c r="D32" s="15">
        <f t="shared" ref="D32:D33" si="8">C32*B32</f>
        <v>570</v>
      </c>
      <c r="E32" s="60"/>
      <c r="F32" s="52"/>
      <c r="G32" s="7"/>
      <c r="H32" s="26"/>
      <c r="I32" s="15"/>
      <c r="J32" s="6"/>
      <c r="K32" s="6"/>
    </row>
    <row r="33" spans="1:11">
      <c r="A33" s="41" t="s">
        <v>56</v>
      </c>
      <c r="B33" s="6">
        <v>0</v>
      </c>
      <c r="C33" s="22">
        <v>540</v>
      </c>
      <c r="D33" s="15">
        <f t="shared" si="8"/>
        <v>0</v>
      </c>
      <c r="E33" s="60"/>
      <c r="F33" s="52"/>
      <c r="G33" s="7" t="s">
        <v>64</v>
      </c>
      <c r="H33" s="26"/>
      <c r="I33" s="15"/>
      <c r="J33" s="6"/>
      <c r="K33" s="6"/>
    </row>
    <row r="34" spans="1:11">
      <c r="A34" s="41" t="s">
        <v>54</v>
      </c>
      <c r="B34" s="6">
        <v>0</v>
      </c>
      <c r="C34" s="22">
        <v>38</v>
      </c>
      <c r="D34" s="15">
        <f t="shared" ref="D34:D35" si="9">C34*B34</f>
        <v>0</v>
      </c>
      <c r="E34" s="60"/>
      <c r="F34" s="52"/>
      <c r="G34" s="7"/>
      <c r="H34" s="26"/>
      <c r="I34" s="15"/>
      <c r="J34" s="6"/>
      <c r="K34" s="6"/>
    </row>
    <row r="35" spans="1:11">
      <c r="A35" s="41" t="s">
        <v>62</v>
      </c>
      <c r="B35" s="6">
        <v>0</v>
      </c>
      <c r="C35" s="22">
        <v>27</v>
      </c>
      <c r="D35" s="15">
        <f t="shared" si="9"/>
        <v>0</v>
      </c>
      <c r="E35" s="60"/>
      <c r="F35" s="52"/>
      <c r="G35" s="7"/>
      <c r="H35" s="26"/>
      <c r="I35" s="15"/>
      <c r="J35" s="6"/>
      <c r="K35" s="6"/>
    </row>
    <row r="36" spans="1:11">
      <c r="A36" s="41" t="s">
        <v>55</v>
      </c>
      <c r="B36" s="6">
        <v>0</v>
      </c>
      <c r="C36" s="22">
        <v>45</v>
      </c>
      <c r="D36" s="15">
        <f t="shared" ref="D36:D37" si="10">C36*B36</f>
        <v>0</v>
      </c>
      <c r="E36" s="60"/>
      <c r="F36" s="52"/>
      <c r="G36" s="7"/>
      <c r="H36" s="26"/>
      <c r="I36" s="15"/>
      <c r="J36" s="6"/>
      <c r="K36" s="6"/>
    </row>
    <row r="37" spans="1:11">
      <c r="A37" s="41" t="s">
        <v>57</v>
      </c>
      <c r="B37" s="6">
        <v>0</v>
      </c>
      <c r="C37" s="22">
        <v>380</v>
      </c>
      <c r="D37" s="15">
        <f t="shared" si="10"/>
        <v>0</v>
      </c>
      <c r="E37" s="60"/>
      <c r="F37" s="52"/>
      <c r="G37" s="7"/>
      <c r="H37" s="26"/>
      <c r="I37" s="15"/>
      <c r="J37" s="6"/>
      <c r="K37" s="6"/>
    </row>
    <row r="38" spans="1:11">
      <c r="A38" s="41" t="s">
        <v>26</v>
      </c>
      <c r="B38" s="6">
        <v>4</v>
      </c>
      <c r="C38" s="22">
        <v>27</v>
      </c>
      <c r="D38" s="15">
        <f>C38*B38</f>
        <v>108</v>
      </c>
      <c r="E38" s="60"/>
      <c r="F38" s="52"/>
      <c r="G38" s="20"/>
      <c r="H38" s="21"/>
      <c r="I38" s="21"/>
      <c r="J38" s="21"/>
      <c r="K38" s="20"/>
    </row>
    <row r="39" spans="1:11">
      <c r="A39" s="41"/>
      <c r="B39" s="6"/>
      <c r="C39" s="22"/>
      <c r="D39" s="15"/>
      <c r="E39" s="60"/>
      <c r="F39" s="52"/>
      <c r="G39" s="20"/>
      <c r="H39" s="21"/>
      <c r="I39" s="21"/>
      <c r="J39" s="21"/>
      <c r="K39" s="20"/>
    </row>
    <row r="40" spans="1:11">
      <c r="A40" s="61" t="s">
        <v>29</v>
      </c>
      <c r="B40" s="27"/>
      <c r="C40" s="28"/>
      <c r="D40" s="47">
        <f>SUM(D41:D47)</f>
        <v>296</v>
      </c>
      <c r="E40" s="60"/>
      <c r="F40" s="52"/>
      <c r="G40" s="7"/>
      <c r="H40" s="31"/>
      <c r="I40" s="32"/>
      <c r="J40" s="33"/>
      <c r="K40" s="34"/>
    </row>
    <row r="41" spans="1:11">
      <c r="A41" s="41" t="s">
        <v>30</v>
      </c>
      <c r="B41" s="6">
        <v>0</v>
      </c>
      <c r="C41" s="42">
        <v>495</v>
      </c>
      <c r="D41" s="43">
        <f t="shared" ref="D41:D46" si="11">B41*C41*1</f>
        <v>0</v>
      </c>
      <c r="E41" s="60"/>
      <c r="F41" s="52"/>
      <c r="G41" s="18" t="s">
        <v>24</v>
      </c>
      <c r="H41" s="29">
        <v>0.8</v>
      </c>
      <c r="I41" s="19">
        <f>H41*H16</f>
        <v>35.977570093458056</v>
      </c>
      <c r="J41" s="30"/>
      <c r="K41" s="19"/>
    </row>
    <row r="42" spans="1:11">
      <c r="A42" s="41" t="s">
        <v>58</v>
      </c>
      <c r="B42" s="6">
        <v>50</v>
      </c>
      <c r="C42" s="42">
        <v>1</v>
      </c>
      <c r="D42" s="43">
        <f t="shared" si="11"/>
        <v>50</v>
      </c>
      <c r="E42" s="60"/>
      <c r="F42" s="52"/>
      <c r="G42" s="18" t="s">
        <v>25</v>
      </c>
      <c r="H42" s="29">
        <v>0.2</v>
      </c>
      <c r="I42" s="19">
        <f>H42*H16</f>
        <v>8.9943925233645139</v>
      </c>
      <c r="J42" s="30">
        <f>I42-D7</f>
        <v>-5273.1364485981303</v>
      </c>
      <c r="K42" s="30"/>
    </row>
    <row r="43" spans="1:11">
      <c r="A43" s="41" t="s">
        <v>59</v>
      </c>
      <c r="B43" s="6">
        <v>1</v>
      </c>
      <c r="C43" s="42">
        <v>96</v>
      </c>
      <c r="D43" s="43">
        <f t="shared" si="11"/>
        <v>96</v>
      </c>
      <c r="E43" s="60"/>
      <c r="F43" s="52"/>
      <c r="G43" s="6"/>
      <c r="H43" s="6"/>
      <c r="I43" s="6"/>
      <c r="J43" s="6"/>
      <c r="K43" s="6"/>
    </row>
    <row r="44" spans="1:11">
      <c r="A44" s="41" t="s">
        <v>31</v>
      </c>
      <c r="B44" s="6">
        <v>0</v>
      </c>
      <c r="C44" s="42">
        <v>215</v>
      </c>
      <c r="D44" s="43">
        <f t="shared" si="11"/>
        <v>0</v>
      </c>
      <c r="E44" s="60"/>
      <c r="F44" s="52"/>
      <c r="G44" s="9"/>
      <c r="H44" s="9"/>
      <c r="I44" s="12"/>
      <c r="J44" s="35"/>
      <c r="K44" s="9"/>
    </row>
    <row r="45" spans="1:11">
      <c r="A45" s="41" t="s">
        <v>60</v>
      </c>
      <c r="B45" s="6">
        <v>0</v>
      </c>
      <c r="C45" s="42">
        <v>75</v>
      </c>
      <c r="D45" s="43">
        <f t="shared" si="11"/>
        <v>0</v>
      </c>
      <c r="E45" s="60"/>
      <c r="F45" s="52"/>
      <c r="G45" s="9"/>
      <c r="H45" s="9"/>
      <c r="I45" s="12"/>
      <c r="J45" s="35"/>
      <c r="K45" s="9"/>
    </row>
    <row r="46" spans="1:11">
      <c r="A46" s="41" t="s">
        <v>61</v>
      </c>
      <c r="B46" s="6">
        <v>1</v>
      </c>
      <c r="C46" s="42">
        <v>50</v>
      </c>
      <c r="D46" s="43">
        <f t="shared" si="11"/>
        <v>50</v>
      </c>
      <c r="E46" s="60"/>
      <c r="F46" s="52"/>
      <c r="G46" s="9"/>
      <c r="H46" s="9"/>
      <c r="I46" s="12"/>
      <c r="J46" s="35"/>
      <c r="K46" s="9"/>
    </row>
    <row r="47" spans="1:11">
      <c r="A47" s="41" t="s">
        <v>32</v>
      </c>
      <c r="B47" s="6">
        <v>1</v>
      </c>
      <c r="C47" s="42">
        <v>100</v>
      </c>
      <c r="D47" s="43">
        <f>B47*C47</f>
        <v>100</v>
      </c>
      <c r="E47" s="60"/>
      <c r="F47" s="52"/>
      <c r="G47" s="9"/>
      <c r="H47" s="9"/>
      <c r="I47" s="12"/>
      <c r="J47" s="35"/>
      <c r="K47" s="9"/>
    </row>
    <row r="48" spans="1:11">
      <c r="A48" s="41"/>
      <c r="B48" s="6"/>
      <c r="C48" s="22"/>
      <c r="D48" s="15"/>
      <c r="E48" s="60"/>
      <c r="F48" s="52"/>
      <c r="G48" s="9"/>
      <c r="H48" s="9"/>
      <c r="I48" s="12"/>
      <c r="J48" s="35"/>
      <c r="K48" s="9"/>
    </row>
    <row r="49" spans="1:11">
      <c r="A49" s="61" t="s">
        <v>33</v>
      </c>
      <c r="B49" s="27"/>
      <c r="C49" s="28"/>
      <c r="D49" s="47">
        <f>SUM(D50:D59)</f>
        <v>418.13084112149534</v>
      </c>
      <c r="E49" s="60"/>
      <c r="F49" s="52"/>
      <c r="G49" s="9"/>
      <c r="H49" s="9"/>
      <c r="I49" s="12"/>
      <c r="J49" s="35"/>
      <c r="K49" s="9"/>
    </row>
    <row r="50" spans="1:11">
      <c r="A50" s="41" t="s">
        <v>44</v>
      </c>
      <c r="B50" s="6">
        <v>4</v>
      </c>
      <c r="C50" s="22">
        <v>15</v>
      </c>
      <c r="D50" s="15">
        <f t="shared" ref="D50" si="12">C50*B50</f>
        <v>60</v>
      </c>
      <c r="E50" s="60"/>
      <c r="F50" s="52"/>
      <c r="G50" s="9"/>
      <c r="H50" s="9"/>
      <c r="I50" s="12"/>
      <c r="J50" s="35"/>
      <c r="K50" s="9"/>
    </row>
    <row r="51" spans="1:11">
      <c r="A51" s="41" t="s">
        <v>34</v>
      </c>
      <c r="B51" s="6">
        <v>4</v>
      </c>
      <c r="C51" s="22">
        <v>18</v>
      </c>
      <c r="D51" s="15">
        <f t="shared" ref="D51:D59" si="13">C51*B51</f>
        <v>72</v>
      </c>
      <c r="E51" s="60"/>
      <c r="F51" s="52"/>
      <c r="G51" s="9"/>
      <c r="H51" s="9"/>
      <c r="I51" s="12"/>
      <c r="J51" s="35"/>
      <c r="K51" s="9"/>
    </row>
    <row r="52" spans="1:11">
      <c r="A52" s="41" t="s">
        <v>45</v>
      </c>
      <c r="B52" s="6">
        <v>4</v>
      </c>
      <c r="C52" s="22">
        <v>25</v>
      </c>
      <c r="D52" s="15">
        <f t="shared" si="13"/>
        <v>100</v>
      </c>
      <c r="E52" s="60"/>
      <c r="F52" s="52"/>
      <c r="G52" s="9"/>
      <c r="H52" s="9"/>
      <c r="I52" s="12"/>
      <c r="J52" s="35"/>
      <c r="K52" s="9"/>
    </row>
    <row r="53" spans="1:11">
      <c r="A53" s="41" t="s">
        <v>35</v>
      </c>
      <c r="B53" s="6">
        <v>4</v>
      </c>
      <c r="C53" s="22">
        <v>4.5</v>
      </c>
      <c r="D53" s="25">
        <f t="shared" si="13"/>
        <v>18</v>
      </c>
      <c r="E53" s="60"/>
      <c r="F53" s="52"/>
      <c r="G53" s="9"/>
      <c r="H53" s="9"/>
      <c r="I53" s="12"/>
      <c r="J53" s="35"/>
      <c r="K53" s="9"/>
    </row>
    <row r="54" spans="1:11">
      <c r="A54" s="41" t="s">
        <v>70</v>
      </c>
      <c r="B54" s="6">
        <v>1</v>
      </c>
      <c r="C54" s="22">
        <v>35</v>
      </c>
      <c r="D54" s="25">
        <f t="shared" si="13"/>
        <v>35</v>
      </c>
      <c r="E54" s="60"/>
      <c r="F54" s="52"/>
      <c r="G54" s="9"/>
      <c r="H54" s="9"/>
      <c r="I54" s="12"/>
      <c r="J54" s="35"/>
      <c r="K54" s="9"/>
    </row>
    <row r="55" spans="1:11">
      <c r="A55" s="41" t="s">
        <v>71</v>
      </c>
      <c r="B55" s="6">
        <v>0</v>
      </c>
      <c r="C55" s="22">
        <v>39</v>
      </c>
      <c r="D55" s="25">
        <f t="shared" si="13"/>
        <v>0</v>
      </c>
      <c r="E55" s="60"/>
      <c r="F55" s="52"/>
      <c r="G55" s="9"/>
      <c r="H55" s="9"/>
      <c r="I55" s="12"/>
      <c r="J55" s="35"/>
      <c r="K55" s="9"/>
    </row>
    <row r="56" spans="1:11">
      <c r="A56" s="41" t="s">
        <v>36</v>
      </c>
      <c r="B56" s="6">
        <v>1</v>
      </c>
      <c r="C56" s="22">
        <v>39</v>
      </c>
      <c r="D56" s="25">
        <f t="shared" si="13"/>
        <v>39</v>
      </c>
      <c r="E56" s="60"/>
      <c r="F56" s="52"/>
      <c r="G56" s="7"/>
      <c r="H56" s="7"/>
      <c r="I56" s="37"/>
      <c r="J56" s="7"/>
      <c r="K56" s="7"/>
    </row>
    <row r="57" spans="1:11">
      <c r="A57" s="41" t="s">
        <v>37</v>
      </c>
      <c r="B57" s="44">
        <v>5.7499999999999999E-3</v>
      </c>
      <c r="C57" s="22">
        <f>J7</f>
        <v>5327.1028037383176</v>
      </c>
      <c r="D57" s="25">
        <f>C57*B57</f>
        <v>30.630841121495326</v>
      </c>
      <c r="E57" s="60"/>
      <c r="F57" s="52"/>
      <c r="G57" s="7"/>
      <c r="H57" s="7"/>
      <c r="I57" s="37"/>
      <c r="J57" s="7"/>
      <c r="K57" s="7"/>
    </row>
    <row r="58" spans="1:11">
      <c r="A58" s="41" t="s">
        <v>38</v>
      </c>
      <c r="B58" s="38">
        <v>0.05</v>
      </c>
      <c r="C58" s="39">
        <v>700</v>
      </c>
      <c r="D58" s="25">
        <f>C58*B58</f>
        <v>35</v>
      </c>
      <c r="E58" s="60"/>
      <c r="F58" s="52"/>
      <c r="G58" s="7"/>
      <c r="H58" s="36"/>
      <c r="I58" s="32"/>
      <c r="J58" s="33"/>
      <c r="K58" s="7"/>
    </row>
    <row r="59" spans="1:11">
      <c r="A59" s="41" t="s">
        <v>39</v>
      </c>
      <c r="B59" s="6">
        <f>K7</f>
        <v>190</v>
      </c>
      <c r="C59" s="22">
        <v>0.15</v>
      </c>
      <c r="D59" s="25">
        <f t="shared" si="13"/>
        <v>28.5</v>
      </c>
      <c r="E59" s="60"/>
      <c r="F59" s="52"/>
      <c r="G59" s="7"/>
      <c r="H59" s="31"/>
      <c r="I59" s="32"/>
      <c r="J59" s="33"/>
      <c r="K59" s="34"/>
    </row>
    <row r="60" spans="1:11" ht="17" thickBot="1">
      <c r="A60" s="64"/>
      <c r="B60" s="65"/>
      <c r="C60" s="66"/>
      <c r="D60" s="67"/>
      <c r="E60" s="68"/>
      <c r="F60" s="52"/>
      <c r="G60" s="6"/>
      <c r="H60" s="6"/>
      <c r="I60" s="15"/>
      <c r="J60" s="6"/>
      <c r="K60" s="6"/>
    </row>
  </sheetData>
  <mergeCells count="8">
    <mergeCell ref="H2:K3"/>
    <mergeCell ref="A5:E5"/>
    <mergeCell ref="B1:C1"/>
    <mergeCell ref="D1:E1"/>
    <mergeCell ref="B2:C2"/>
    <mergeCell ref="D2:E2"/>
    <mergeCell ref="B3:E3"/>
    <mergeCell ref="D4:E4"/>
  </mergeCells>
  <hyperlinks>
    <hyperlink ref="G22" r:id="rId1" display="https://fatcat-muc.de/venues/" xr:uid="{96CBC409-BDFF-4649-89DD-41671465B78A}"/>
  </hyperlinks>
  <pageMargins left="0.7" right="0.7" top="0.78740157499999996" bottom="0.78740157499999996" header="0.3" footer="0.3"/>
  <pageSetup paperSize="9" scale="4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Suedpol GmbH</dc:creator>
  <cp:lastModifiedBy>Suedpol GmbH</cp:lastModifiedBy>
  <cp:lastPrinted>2025-04-10T09:50:12Z</cp:lastPrinted>
  <dcterms:created xsi:type="dcterms:W3CDTF">2025-01-28T15:01:20Z</dcterms:created>
  <dcterms:modified xsi:type="dcterms:W3CDTF">2025-05-06T11:03:13Z</dcterms:modified>
</cp:coreProperties>
</file>