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원가계산" sheetId="1" r:id="rId4"/>
    <sheet state="visible" name="고정비" sheetId="2" r:id="rId5"/>
    <sheet state="visible" name="원가기록표" sheetId="3" r:id="rId6"/>
  </sheets>
  <definedNames/>
  <calcPr/>
  <extLst>
    <ext uri="GoogleSheetsCustomDataVersion2">
      <go:sheetsCustomData xmlns:go="http://customooxmlschemas.google.com/" r:id="rId7" roundtripDataChecksum="AWzCvOui+Lxl+YZILklmPc6nqMo6Pwy07FwSXgFDEhA="/>
    </ext>
  </extLst>
</workbook>
</file>

<file path=xl/sharedStrings.xml><?xml version="1.0" encoding="utf-8"?>
<sst xmlns="http://schemas.openxmlformats.org/spreadsheetml/2006/main" count="147" uniqueCount="116">
  <si>
    <t>시술명</t>
  </si>
  <si>
    <t>판매가</t>
  </si>
  <si>
    <t>시술소요시간(분)</t>
  </si>
  <si>
    <t>총소요시간(분)</t>
  </si>
  <si>
    <t>시술소모품비(원)</t>
  </si>
  <si>
    <t>임대료(원)</t>
  </si>
  <si>
    <t>급여(원)</t>
  </si>
  <si>
    <t>보험료(원)</t>
  </si>
  <si>
    <t>리스료(원)</t>
  </si>
  <si>
    <t>고정비합계</t>
  </si>
  <si>
    <t>마진</t>
  </si>
  <si>
    <t>마진율</t>
  </si>
  <si>
    <t>울쎄라 300샷</t>
  </si>
  <si>
    <t>쿨소닉 7,000샷</t>
  </si>
  <si>
    <t>쿨소닉 11,000샷</t>
  </si>
  <si>
    <t>쿨소닉 15,000샷</t>
  </si>
  <si>
    <t>울쎄라 400샷</t>
  </si>
  <si>
    <t>울쎄라 500샷</t>
  </si>
  <si>
    <t>울쎄라 600샷</t>
  </si>
  <si>
    <t>쿨페이즈 300샷</t>
  </si>
  <si>
    <t>쿨페이즈 600샷</t>
  </si>
  <si>
    <t>리프테라 LINE 300샷</t>
  </si>
  <si>
    <t>리프테라 LINE 400샷</t>
  </si>
  <si>
    <t>리프테라 LINE 500샷</t>
  </si>
  <si>
    <t>리프테라 LINE 600샷</t>
  </si>
  <si>
    <t>실리프팅 민트 8줄</t>
  </si>
  <si>
    <t>실리프팅 민트 12줄</t>
  </si>
  <si>
    <t>실리프팅 민트 16줄</t>
  </si>
  <si>
    <t>실리프팅 민트 20줄+</t>
  </si>
  <si>
    <t>실리프팅 민트 30줄+</t>
  </si>
  <si>
    <t>지방흡입 5홀</t>
  </si>
  <si>
    <t>리쥬란힐러 2cc</t>
  </si>
  <si>
    <t>리쥬란힐러 4cc</t>
  </si>
  <si>
    <t>리쥬란힐러 6cc</t>
  </si>
  <si>
    <t>아이리쥬란 1cc</t>
  </si>
  <si>
    <t>아이리쥬란 2cc</t>
  </si>
  <si>
    <t>리쥬란HB 4cc</t>
  </si>
  <si>
    <t>레디어스</t>
  </si>
  <si>
    <t>쥬베룩 볼륨</t>
  </si>
  <si>
    <t>벨로테로 리바이브1cc</t>
  </si>
  <si>
    <t>벨로테로 리바이브2cc</t>
  </si>
  <si>
    <t>힐로웨이브 2cc</t>
  </si>
  <si>
    <t>힐로웨이브 4cc</t>
  </si>
  <si>
    <t>뉴라미스1cc</t>
  </si>
  <si>
    <t>레스틸린1cc</t>
  </si>
  <si>
    <t>히알라제1cc</t>
  </si>
  <si>
    <t>항목</t>
  </si>
  <si>
    <t>금액</t>
  </si>
  <si>
    <t>임대료</t>
  </si>
  <si>
    <t>급여</t>
  </si>
  <si>
    <t>보험료</t>
  </si>
  <si>
    <t>리스료</t>
  </si>
  <si>
    <t>제조사</t>
  </si>
  <si>
    <t>제품명</t>
  </si>
  <si>
    <t>규격</t>
  </si>
  <si>
    <t>수량</t>
  </si>
  <si>
    <t>단가</t>
  </si>
  <si>
    <t>입고일</t>
  </si>
  <si>
    <t>비고</t>
  </si>
  <si>
    <t>시술시간 (분)</t>
  </si>
  <si>
    <t>쥴릭파마코리아</t>
  </si>
  <si>
    <t>위고비프리필드펜 0.25mg</t>
  </si>
  <si>
    <t>파마리서치</t>
  </si>
  <si>
    <t>리쥬란HB plus</t>
  </si>
  <si>
    <t>1ml*1syringe</t>
  </si>
  <si>
    <r>
      <rPr>
        <rFont val="Arial"/>
        <color theme="1"/>
      </rPr>
      <t xml:space="preserve">20box=각 61,032 50box=각 59,219 </t>
    </r>
    <r>
      <rPr>
        <rFont val="Arial"/>
        <b/>
        <color theme="1"/>
      </rPr>
      <t>100box=각 57,298</t>
    </r>
  </si>
  <si>
    <t>리쥬란힐러</t>
  </si>
  <si>
    <r>
      <rPr>
        <rFont val="Arial"/>
        <b/>
        <color theme="1"/>
      </rPr>
      <t>20box=각 104,033</t>
    </r>
    <r>
      <rPr>
        <rFont val="Arial"/>
        <color theme="1"/>
      </rPr>
      <t xml:space="preserve"> 50box=각 100,831 100box=각 97,631</t>
    </r>
  </si>
  <si>
    <t>리쥬란i</t>
  </si>
  <si>
    <r>
      <rPr>
        <rFont val="Arial"/>
        <b/>
        <color theme="1"/>
      </rPr>
      <t>20box=각 58,258</t>
    </r>
    <r>
      <rPr>
        <rFont val="Arial"/>
        <color theme="1"/>
      </rPr>
      <t xml:space="preserve"> 50box=각 56,444 100box=각 54,630</t>
    </r>
  </si>
  <si>
    <t>바임</t>
  </si>
  <si>
    <t>쥬베룩 스킨</t>
  </si>
  <si>
    <t>1회 0.5vial  (71,500원)</t>
  </si>
  <si>
    <t>제이시스</t>
  </si>
  <si>
    <t>포텐자 n팁</t>
  </si>
  <si>
    <t>포텐자 아그네스팁</t>
  </si>
  <si>
    <t>포텐자 cp팁</t>
  </si>
  <si>
    <t>아스테라시스</t>
  </si>
  <si>
    <t>리프테라2 라인 카트리지</t>
  </si>
  <si>
    <t>14,100샷 기준 (100샷 7,800원)</t>
  </si>
  <si>
    <t>리프테라2 펜 어플리케이터</t>
  </si>
  <si>
    <t>240,500샷 기준 (1000샷 4,573원)</t>
  </si>
  <si>
    <t>쿨페이즈 페이스 팁 600샷</t>
  </si>
  <si>
    <t>쿨소닉 펜 어플리케이터</t>
  </si>
  <si>
    <t>10만샷 기준</t>
  </si>
  <si>
    <t>멀츠</t>
  </si>
  <si>
    <t>울쎄라 팁</t>
  </si>
  <si>
    <t>1ea=350만원 3ea=각320만원 5ea=각305만원 씩에 발주됩니다.</t>
  </si>
  <si>
    <t>벨로테로 리바이브</t>
  </si>
  <si>
    <t>벨로테로 소프트</t>
  </si>
  <si>
    <t>10ea=각 23만원 20ea=각 21만원</t>
  </si>
  <si>
    <t>제오민</t>
  </si>
  <si>
    <t>30ea=각 16.5만원 50ea=각 15.5만원</t>
  </si>
  <si>
    <t>하이어</t>
  </si>
  <si>
    <t>갈더마</t>
  </si>
  <si>
    <t>레스틸렌 리프트</t>
  </si>
  <si>
    <t>500ea 주문시 가격 (1년차 약정가)</t>
  </si>
  <si>
    <t>레스틸렌 리도카인</t>
  </si>
  <si>
    <t>레스틸렌 키스</t>
  </si>
  <si>
    <t>레스틸렌 아이라이트</t>
  </si>
  <si>
    <t>레스틸렌 비탈</t>
  </si>
  <si>
    <t>메디톡스</t>
  </si>
  <si>
    <t>뉴라미스 볼륨</t>
  </si>
  <si>
    <t>뉴라미스 리도카인</t>
  </si>
  <si>
    <t>뉴라미스 라이트</t>
  </si>
  <si>
    <t>코어톡스 100유닛</t>
  </si>
  <si>
    <t>종근당</t>
  </si>
  <si>
    <t>원더톡스 200유닛</t>
  </si>
  <si>
    <t>한스바이오메드</t>
  </si>
  <si>
    <t>민트 파인+ 18cm</t>
  </si>
  <si>
    <t>5box 100줄 주문시</t>
  </si>
  <si>
    <t>민트 픽스+ 18cm</t>
  </si>
  <si>
    <t>민트 쁘띠+ 15cm</t>
  </si>
  <si>
    <t>윤곽주사</t>
  </si>
  <si>
    <t>5cc*1vial</t>
  </si>
  <si>
    <t>35,750 (1cc 7,150)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</si>
</sst>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₩-412]#,##0"/>
    <numFmt numFmtId="165" formatCode="_-&quot;₩&quot;* #,##0_-;\-&quot;₩&quot;* #,##0_-;_-&quot;₩&quot;* &quot;-&quot;_-;_-@"/>
    <numFmt numFmtId="166" formatCode="yyyy-mm-dd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Arial"/>
    </font>
    <font>
      <sz val="11.0"/>
      <color theme="1"/>
      <name val="Malgun Gothic"/>
    </font>
    <font>
      <color theme="1"/>
      <name val="Arial"/>
    </font>
    <font>
      <b/>
      <sz val="11.0"/>
      <color theme="1"/>
      <name val="Arial Unicode MS"/>
    </font>
    <font>
      <b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vertical="bottom"/>
    </xf>
    <xf borderId="0" fillId="2" fontId="2" numFmtId="164" xfId="0" applyAlignment="1" applyFont="1" applyNumberFormat="1">
      <alignment horizontal="right" readingOrder="0" vertical="bottom"/>
    </xf>
    <xf borderId="0" fillId="2" fontId="2" numFmtId="0" xfId="0" applyAlignment="1" applyFont="1">
      <alignment horizontal="right" vertical="bottom"/>
    </xf>
    <xf borderId="0" fillId="2" fontId="2" numFmtId="164" xfId="0" applyAlignment="1" applyFont="1" applyNumberFormat="1">
      <alignment horizontal="right" vertical="bottom"/>
    </xf>
    <xf borderId="0" fillId="0" fontId="3" numFmtId="165" xfId="0" applyFont="1" applyNumberFormat="1"/>
    <xf borderId="0" fillId="0" fontId="3" numFmtId="9" xfId="0" applyFont="1" applyNumberForma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readingOrder="0" vertical="bottom"/>
    </xf>
    <xf borderId="0" fillId="0" fontId="4" numFmtId="164" xfId="0" applyAlignment="1" applyFont="1" applyNumberFormat="1">
      <alignment vertical="bottom"/>
    </xf>
    <xf borderId="0" fillId="0" fontId="3" numFmtId="165" xfId="0" applyAlignment="1" applyFont="1" applyNumberFormat="1">
      <alignment readingOrder="0"/>
    </xf>
    <xf borderId="1" fillId="2" fontId="5" numFmtId="0" xfId="0" applyAlignment="1" applyBorder="1" applyFont="1">
      <alignment horizontal="center" vertical="bottom"/>
    </xf>
    <xf borderId="2" fillId="2" fontId="6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vertical="bottom"/>
    </xf>
    <xf borderId="4" fillId="0" fontId="4" numFmtId="164" xfId="0" applyAlignment="1" applyBorder="1" applyFont="1" applyNumberFormat="1">
      <alignment horizontal="center" vertical="bottom"/>
    </xf>
    <xf borderId="4" fillId="0" fontId="4" numFmtId="3" xfId="0" applyAlignment="1" applyBorder="1" applyFont="1" applyNumberFormat="1">
      <alignment vertical="bottom"/>
    </xf>
    <xf borderId="4" fillId="0" fontId="4" numFmtId="166" xfId="0" applyAlignment="1" applyBorder="1" applyFont="1" applyNumberFormat="1">
      <alignment vertical="bottom"/>
    </xf>
    <xf borderId="3" fillId="0" fontId="4" numFmtId="0" xfId="0" applyAlignment="1" applyBorder="1" applyFont="1">
      <alignment vertical="bottom"/>
    </xf>
    <xf borderId="4" fillId="0" fontId="4" numFmtId="3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3.43"/>
    <col customWidth="1" min="3" max="3" width="15.86"/>
    <col customWidth="1" min="4" max="4" width="14.0"/>
    <col customWidth="1" min="5" max="5" width="15.86"/>
    <col customWidth="1" min="6" max="6" width="11.86"/>
    <col customWidth="1" min="7" max="7" width="10.71"/>
    <col customWidth="1" min="8" max="8" width="10.14"/>
    <col customWidth="1" min="9" max="9" width="10.71"/>
    <col customWidth="1" min="10" max="10" width="11.86"/>
    <col customWidth="1" min="11" max="11" width="22.57"/>
    <col customWidth="1" min="12" max="12" width="10.29"/>
    <col customWidth="1" min="13" max="26" width="8.71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6.5" customHeight="1">
      <c r="A2" s="2" t="s">
        <v>12</v>
      </c>
      <c r="B2" s="3">
        <v>900000.0</v>
      </c>
      <c r="C2" s="4">
        <v>20.0</v>
      </c>
      <c r="D2" s="4">
        <v>60.0</v>
      </c>
      <c r="E2" s="5">
        <v>500000.0</v>
      </c>
      <c r="F2" s="6">
        <f>'고정비'!B2/15328.2*D2</f>
        <v>180843.1518</v>
      </c>
      <c r="G2" s="6">
        <f>'고정비'!B3/11171.4*C2</f>
        <v>64450.29271</v>
      </c>
      <c r="H2" s="6">
        <f>'고정비'!B4/11171.4*C2</f>
        <v>2864.457454</v>
      </c>
      <c r="I2" s="6">
        <f>'고정비'!B5/15328.2*D2</f>
        <v>34446.31464</v>
      </c>
      <c r="J2" s="6">
        <f t="shared" ref="J2:J35" si="1">SUM(E2:I2)</f>
        <v>782604.2166</v>
      </c>
      <c r="K2" s="6">
        <f t="shared" ref="K2:K35" si="2">B2-J2</f>
        <v>117395.7834</v>
      </c>
      <c r="L2" s="7">
        <f t="shared" ref="L2:L35" si="3">K2/B2</f>
        <v>0.1304397593</v>
      </c>
    </row>
    <row r="3" ht="16.5" customHeight="1">
      <c r="A3" s="8" t="s">
        <v>13</v>
      </c>
      <c r="B3" s="9">
        <v>1400000.0</v>
      </c>
      <c r="C3" s="10">
        <v>15.0</v>
      </c>
      <c r="D3" s="10">
        <v>55.0</v>
      </c>
      <c r="E3" s="9">
        <v>210000.0</v>
      </c>
      <c r="F3" s="6">
        <f>'고정비'!$B$2/15328.2*D3</f>
        <v>165772.8892</v>
      </c>
      <c r="G3" s="6">
        <f>'고정비'!$B$3/11171.4*C3</f>
        <v>48337.71953</v>
      </c>
      <c r="H3" s="6">
        <f>'고정비'!$B$4/11171.4*C3</f>
        <v>2148.34309</v>
      </c>
      <c r="I3" s="6">
        <f>'고정비'!$B$5/15328.2*D3</f>
        <v>31575.78842</v>
      </c>
      <c r="J3" s="6">
        <f t="shared" si="1"/>
        <v>457834.7402</v>
      </c>
      <c r="K3" s="6">
        <f t="shared" si="2"/>
        <v>942165.2598</v>
      </c>
      <c r="L3" s="7">
        <f t="shared" si="3"/>
        <v>0.6729751856</v>
      </c>
    </row>
    <row r="4" ht="16.5" customHeight="1">
      <c r="A4" s="11" t="s">
        <v>14</v>
      </c>
      <c r="B4" s="9">
        <v>2200000.0</v>
      </c>
      <c r="C4" s="12">
        <v>22.0</v>
      </c>
      <c r="D4" s="12">
        <v>62.0</v>
      </c>
      <c r="E4" s="9">
        <v>330000.0</v>
      </c>
      <c r="F4" s="6">
        <f>'고정비'!$B$2/15328.2*D4</f>
        <v>186871.2569</v>
      </c>
      <c r="G4" s="6">
        <f>'고정비'!$B$3/11171.4*C4</f>
        <v>70895.32198</v>
      </c>
      <c r="H4" s="6">
        <f>'고정비'!$B$4/11171.4*C4</f>
        <v>3150.903199</v>
      </c>
      <c r="I4" s="6">
        <f>'고정비'!$B$5/15328.2*D4</f>
        <v>35594.52512</v>
      </c>
      <c r="J4" s="6">
        <f t="shared" si="1"/>
        <v>626512.0072</v>
      </c>
      <c r="K4" s="6">
        <f t="shared" si="2"/>
        <v>1573487.993</v>
      </c>
      <c r="L4" s="7">
        <f t="shared" si="3"/>
        <v>0.7152218149</v>
      </c>
    </row>
    <row r="5" ht="16.5" customHeight="1">
      <c r="A5" s="11" t="s">
        <v>15</v>
      </c>
      <c r="B5" s="9">
        <v>3000000.0</v>
      </c>
      <c r="C5" s="12">
        <v>29.0</v>
      </c>
      <c r="D5" s="12">
        <v>69.0</v>
      </c>
      <c r="E5" s="9">
        <v>450000.0</v>
      </c>
      <c r="F5" s="6">
        <f>'고정비'!$B$2/15328.2*D5</f>
        <v>207969.6246</v>
      </c>
      <c r="G5" s="6">
        <f>'고정비'!$B$3/11171.4*C5</f>
        <v>93452.92443</v>
      </c>
      <c r="H5" s="6">
        <f>'고정비'!$B$4/11171.4*C5</f>
        <v>4153.463308</v>
      </c>
      <c r="I5" s="6">
        <f>'고정비'!$B$5/15328.2*D5</f>
        <v>39613.26183</v>
      </c>
      <c r="J5" s="6">
        <f t="shared" si="1"/>
        <v>795189.2742</v>
      </c>
      <c r="K5" s="6">
        <f t="shared" si="2"/>
        <v>2204810.726</v>
      </c>
      <c r="L5" s="7">
        <f t="shared" si="3"/>
        <v>0.7349369086</v>
      </c>
    </row>
    <row r="6" ht="16.5" customHeight="1">
      <c r="A6" s="11" t="s">
        <v>16</v>
      </c>
      <c r="B6" s="9">
        <v>1600000.0</v>
      </c>
      <c r="C6" s="12">
        <v>25.0</v>
      </c>
      <c r="D6" s="12">
        <v>65.0</v>
      </c>
      <c r="E6" s="9">
        <v>666666.0</v>
      </c>
      <c r="F6" s="6">
        <f>'고정비'!$B$2/15328.2*D6</f>
        <v>195913.4145</v>
      </c>
      <c r="G6" s="6">
        <f>'고정비'!$B$3/11171.4*C6</f>
        <v>80562.86589</v>
      </c>
      <c r="H6" s="6">
        <f>'고정비'!$B$4/11171.4*C6</f>
        <v>3580.571817</v>
      </c>
      <c r="I6" s="6">
        <f>'고정비'!$B$5/15328.2*D6</f>
        <v>37316.84086</v>
      </c>
      <c r="J6" s="6">
        <f t="shared" si="1"/>
        <v>984039.6931</v>
      </c>
      <c r="K6" s="6">
        <f t="shared" si="2"/>
        <v>615960.3069</v>
      </c>
      <c r="L6" s="7">
        <f t="shared" si="3"/>
        <v>0.3849751918</v>
      </c>
    </row>
    <row r="7" ht="16.5" customHeight="1">
      <c r="A7" s="11" t="s">
        <v>17</v>
      </c>
      <c r="B7" s="9">
        <v>2000000.0</v>
      </c>
      <c r="C7" s="12">
        <v>30.0</v>
      </c>
      <c r="D7" s="12">
        <v>70.0</v>
      </c>
      <c r="E7" s="9">
        <v>833333.0</v>
      </c>
      <c r="F7" s="6">
        <f>'고정비'!$B$2/15328.2*D7</f>
        <v>210983.6771</v>
      </c>
      <c r="G7" s="6">
        <f>'고정비'!$B$3/11171.4*C7</f>
        <v>96675.43907</v>
      </c>
      <c r="H7" s="6">
        <f>'고정비'!$B$4/11171.4*C7</f>
        <v>4296.686181</v>
      </c>
      <c r="I7" s="6">
        <f>'고정비'!$B$5/15328.2*D7</f>
        <v>40187.36708</v>
      </c>
      <c r="J7" s="6">
        <f t="shared" si="1"/>
        <v>1185476.169</v>
      </c>
      <c r="K7" s="6">
        <f t="shared" si="2"/>
        <v>814523.8305</v>
      </c>
      <c r="L7" s="7">
        <f t="shared" si="3"/>
        <v>0.4072619153</v>
      </c>
    </row>
    <row r="8" ht="16.5" customHeight="1">
      <c r="A8" s="11" t="s">
        <v>18</v>
      </c>
      <c r="B8" s="9">
        <v>2400000.0</v>
      </c>
      <c r="C8" s="12">
        <v>35.0</v>
      </c>
      <c r="D8" s="12">
        <v>75.0</v>
      </c>
      <c r="E8" s="9">
        <v>1000000.0</v>
      </c>
      <c r="F8" s="6">
        <f>'고정비'!$B$2/15328.2*D8</f>
        <v>226053.9398</v>
      </c>
      <c r="G8" s="6">
        <f>'고정비'!$B$3/11171.4*C8</f>
        <v>112788.0122</v>
      </c>
      <c r="H8" s="6">
        <f>'고정비'!$B$4/11171.4*C8</f>
        <v>5012.800544</v>
      </c>
      <c r="I8" s="6">
        <f>'고정비'!$B$5/15328.2*D8</f>
        <v>43057.89329</v>
      </c>
      <c r="J8" s="6">
        <f t="shared" si="1"/>
        <v>1386912.646</v>
      </c>
      <c r="K8" s="6">
        <f t="shared" si="2"/>
        <v>1013087.354</v>
      </c>
      <c r="L8" s="7">
        <f t="shared" si="3"/>
        <v>0.4221197309</v>
      </c>
    </row>
    <row r="9" ht="16.5" customHeight="1">
      <c r="A9" s="11" t="s">
        <v>19</v>
      </c>
      <c r="B9" s="9">
        <v>1100000.0</v>
      </c>
      <c r="C9" s="12">
        <v>20.0</v>
      </c>
      <c r="D9" s="12">
        <v>60.0</v>
      </c>
      <c r="E9" s="9">
        <v>150000.0</v>
      </c>
      <c r="F9" s="6">
        <f>'고정비'!$B$2/15328.2*D9</f>
        <v>180843.1518</v>
      </c>
      <c r="G9" s="6">
        <f>'고정비'!$B$3/11171.4*C9</f>
        <v>64450.29271</v>
      </c>
      <c r="H9" s="6">
        <f>'고정비'!$B$4/11171.4*C9</f>
        <v>2864.457454</v>
      </c>
      <c r="I9" s="6">
        <f>'고정비'!$B$5/15328.2*D9</f>
        <v>34446.31464</v>
      </c>
      <c r="J9" s="6">
        <f t="shared" si="1"/>
        <v>432604.2166</v>
      </c>
      <c r="K9" s="6">
        <f t="shared" si="2"/>
        <v>667395.7834</v>
      </c>
      <c r="L9" s="7">
        <f t="shared" si="3"/>
        <v>0.6067234394</v>
      </c>
    </row>
    <row r="10" ht="16.5" customHeight="1">
      <c r="A10" s="13" t="s">
        <v>20</v>
      </c>
      <c r="B10" s="3">
        <v>900000.0</v>
      </c>
      <c r="C10" s="14">
        <v>30.0</v>
      </c>
      <c r="D10" s="14">
        <v>60.0</v>
      </c>
      <c r="E10" s="5">
        <v>300000.0</v>
      </c>
      <c r="F10" s="6">
        <f>'고정비'!$B$2/15328.2*D10</f>
        <v>180843.1518</v>
      </c>
      <c r="G10" s="6">
        <f>'고정비'!$B$3/11171.4*C10</f>
        <v>96675.43907</v>
      </c>
      <c r="H10" s="6">
        <f>'고정비'!$B$4/11171.4*C10</f>
        <v>4296.686181</v>
      </c>
      <c r="I10" s="6">
        <f>'고정비'!$B$5/15328.2*D10</f>
        <v>34446.31464</v>
      </c>
      <c r="J10" s="6">
        <f t="shared" si="1"/>
        <v>616261.5917</v>
      </c>
      <c r="K10" s="6">
        <f t="shared" si="2"/>
        <v>283738.4083</v>
      </c>
      <c r="L10" s="7">
        <f t="shared" si="3"/>
        <v>0.3152648981</v>
      </c>
    </row>
    <row r="11" ht="16.5" customHeight="1">
      <c r="A11" s="11" t="s">
        <v>21</v>
      </c>
      <c r="B11" s="9">
        <v>450000.0</v>
      </c>
      <c r="C11" s="12">
        <v>17.0</v>
      </c>
      <c r="D11" s="12">
        <v>57.0</v>
      </c>
      <c r="E11" s="9">
        <v>21250.0</v>
      </c>
      <c r="F11" s="6">
        <f>'고정비'!$B$2/15328.2*D11</f>
        <v>171800.9942</v>
      </c>
      <c r="G11" s="6">
        <f>'고정비'!$B$3/11171.4*C11</f>
        <v>54782.7488</v>
      </c>
      <c r="H11" s="6">
        <f>'고정비'!$B$4/11171.4*C11</f>
        <v>2434.788836</v>
      </c>
      <c r="I11" s="6">
        <f>'고정비'!$B$5/15328.2*D11</f>
        <v>32723.9989</v>
      </c>
      <c r="J11" s="6">
        <f t="shared" si="1"/>
        <v>282992.5308</v>
      </c>
      <c r="K11" s="6">
        <f t="shared" si="2"/>
        <v>167007.4692</v>
      </c>
      <c r="L11" s="7">
        <f t="shared" si="3"/>
        <v>0.3711277094</v>
      </c>
    </row>
    <row r="12" ht="16.5" customHeight="1">
      <c r="A12" s="11" t="s">
        <v>22</v>
      </c>
      <c r="B12" s="9">
        <v>600000.0</v>
      </c>
      <c r="C12" s="12">
        <v>21.0</v>
      </c>
      <c r="D12" s="12">
        <v>61.0</v>
      </c>
      <c r="E12" s="9">
        <v>28333.0</v>
      </c>
      <c r="F12" s="6">
        <f>'고정비'!$B$2/15328.2*D12</f>
        <v>183857.2044</v>
      </c>
      <c r="G12" s="6">
        <f>'고정비'!$B$3/11171.4*C12</f>
        <v>67672.80735</v>
      </c>
      <c r="H12" s="6">
        <f>'고정비'!$B$4/11171.4*C12</f>
        <v>3007.680327</v>
      </c>
      <c r="I12" s="6">
        <f>'고정비'!$B$5/15328.2*D12</f>
        <v>35020.41988</v>
      </c>
      <c r="J12" s="6">
        <f t="shared" si="1"/>
        <v>317891.1119</v>
      </c>
      <c r="K12" s="6">
        <f t="shared" si="2"/>
        <v>282108.8881</v>
      </c>
      <c r="L12" s="7">
        <f t="shared" si="3"/>
        <v>0.4701814801</v>
      </c>
    </row>
    <row r="13" ht="16.5" customHeight="1">
      <c r="A13" s="11" t="s">
        <v>23</v>
      </c>
      <c r="B13" s="9">
        <v>750000.0</v>
      </c>
      <c r="C13" s="12">
        <v>25.0</v>
      </c>
      <c r="D13" s="12">
        <v>65.0</v>
      </c>
      <c r="E13" s="9">
        <v>35416.0</v>
      </c>
      <c r="F13" s="6">
        <f>'고정비'!$B$2/15328.2*D13</f>
        <v>195913.4145</v>
      </c>
      <c r="G13" s="6">
        <f>'고정비'!$B$3/11171.4*C13</f>
        <v>80562.86589</v>
      </c>
      <c r="H13" s="6">
        <f>'고정비'!$B$4/11171.4*C13</f>
        <v>3580.571817</v>
      </c>
      <c r="I13" s="6">
        <f>'고정비'!$B$5/15328.2*D13</f>
        <v>37316.84086</v>
      </c>
      <c r="J13" s="6">
        <f t="shared" si="1"/>
        <v>352789.6931</v>
      </c>
      <c r="K13" s="6">
        <f t="shared" si="2"/>
        <v>397210.3069</v>
      </c>
      <c r="L13" s="7">
        <f t="shared" si="3"/>
        <v>0.5296137426</v>
      </c>
    </row>
    <row r="14" ht="16.5" customHeight="1">
      <c r="A14" s="11" t="s">
        <v>24</v>
      </c>
      <c r="B14" s="9">
        <v>900000.0</v>
      </c>
      <c r="C14" s="12">
        <v>29.0</v>
      </c>
      <c r="D14" s="12">
        <v>69.0</v>
      </c>
      <c r="E14" s="9">
        <v>42500.0</v>
      </c>
      <c r="F14" s="6">
        <f>'고정비'!$B$2/15328.2*D14</f>
        <v>207969.6246</v>
      </c>
      <c r="G14" s="6">
        <f>'고정비'!$B$3/11171.4*C14</f>
        <v>93452.92443</v>
      </c>
      <c r="H14" s="6">
        <f>'고정비'!$B$4/11171.4*C14</f>
        <v>4153.463308</v>
      </c>
      <c r="I14" s="6">
        <f>'고정비'!$B$5/15328.2*D14</f>
        <v>39613.26183</v>
      </c>
      <c r="J14" s="6">
        <f t="shared" si="1"/>
        <v>387689.2742</v>
      </c>
      <c r="K14" s="6">
        <f t="shared" si="2"/>
        <v>512310.7258</v>
      </c>
      <c r="L14" s="7">
        <f t="shared" si="3"/>
        <v>0.5692341398</v>
      </c>
    </row>
    <row r="15" ht="16.5" customHeight="1">
      <c r="A15" s="11" t="s">
        <v>25</v>
      </c>
      <c r="B15" s="9">
        <v>1000000.0</v>
      </c>
      <c r="C15" s="12">
        <v>22.0</v>
      </c>
      <c r="D15" s="12">
        <v>72.0</v>
      </c>
      <c r="E15" s="9">
        <v>96800.0</v>
      </c>
      <c r="F15" s="6">
        <f>'고정비'!$B$2/15328.2*D15</f>
        <v>217011.7822</v>
      </c>
      <c r="G15" s="6">
        <f>'고정비'!$B$3/11171.4*C15</f>
        <v>70895.32198</v>
      </c>
      <c r="H15" s="6">
        <f>'고정비'!$B$4/11171.4*C15</f>
        <v>3150.903199</v>
      </c>
      <c r="I15" s="6">
        <f>'고정비'!$B$5/15328.2*D15</f>
        <v>41335.57756</v>
      </c>
      <c r="J15" s="6">
        <f t="shared" si="1"/>
        <v>429193.585</v>
      </c>
      <c r="K15" s="6">
        <f t="shared" si="2"/>
        <v>570806.415</v>
      </c>
      <c r="L15" s="7">
        <f t="shared" si="3"/>
        <v>0.570806415</v>
      </c>
    </row>
    <row r="16" ht="16.5" customHeight="1">
      <c r="A16" s="11" t="s">
        <v>26</v>
      </c>
      <c r="B16" s="9">
        <v>1400000.0</v>
      </c>
      <c r="C16" s="12">
        <v>26.0</v>
      </c>
      <c r="D16" s="12">
        <v>76.0</v>
      </c>
      <c r="E16" s="9">
        <v>140800.0</v>
      </c>
      <c r="F16" s="6">
        <f>'고정비'!$B$2/15328.2*D16</f>
        <v>229067.9923</v>
      </c>
      <c r="G16" s="6">
        <f>'고정비'!$B$3/11171.4*C16</f>
        <v>83785.38053</v>
      </c>
      <c r="H16" s="6">
        <f>'고정비'!$B$4/11171.4*C16</f>
        <v>3723.79469</v>
      </c>
      <c r="I16" s="6">
        <f>'고정비'!$B$5/15328.2*D16</f>
        <v>43631.99854</v>
      </c>
      <c r="J16" s="6">
        <f t="shared" si="1"/>
        <v>501009.1661</v>
      </c>
      <c r="K16" s="6">
        <f t="shared" si="2"/>
        <v>898990.8339</v>
      </c>
      <c r="L16" s="7">
        <f t="shared" si="3"/>
        <v>0.6421363099</v>
      </c>
    </row>
    <row r="17" ht="16.5" customHeight="1">
      <c r="A17" s="11" t="s">
        <v>27</v>
      </c>
      <c r="B17" s="9">
        <v>1800000.0</v>
      </c>
      <c r="C17" s="12">
        <v>30.0</v>
      </c>
      <c r="D17" s="12">
        <v>80.0</v>
      </c>
      <c r="E17" s="9">
        <v>193600.0</v>
      </c>
      <c r="F17" s="6">
        <f>'고정비'!$B$2/15328.2*D17</f>
        <v>241124.2025</v>
      </c>
      <c r="G17" s="6">
        <f>'고정비'!$B$3/11171.4*C17</f>
        <v>96675.43907</v>
      </c>
      <c r="H17" s="6">
        <f>'고정비'!$B$4/11171.4*C17</f>
        <v>4296.686181</v>
      </c>
      <c r="I17" s="6">
        <f>'고정비'!$B$5/15328.2*D17</f>
        <v>45928.41951</v>
      </c>
      <c r="J17" s="6">
        <f t="shared" si="1"/>
        <v>581624.7472</v>
      </c>
      <c r="K17" s="6">
        <f t="shared" si="2"/>
        <v>1218375.253</v>
      </c>
      <c r="L17" s="7">
        <f t="shared" si="3"/>
        <v>0.6768751404</v>
      </c>
    </row>
    <row r="18" ht="16.5" customHeight="1">
      <c r="A18" s="11" t="s">
        <v>28</v>
      </c>
      <c r="B18" s="9">
        <v>2000000.0</v>
      </c>
      <c r="C18" s="12">
        <v>35.0</v>
      </c>
      <c r="D18" s="12">
        <v>85.0</v>
      </c>
      <c r="E18" s="9">
        <v>261800.0</v>
      </c>
      <c r="F18" s="6">
        <f>'고정비'!$B$2/15328.2*D18</f>
        <v>256194.4651</v>
      </c>
      <c r="G18" s="6">
        <f>'고정비'!$B$3/11171.4*C18</f>
        <v>112788.0122</v>
      </c>
      <c r="H18" s="6">
        <f>'고정비'!$B$4/11171.4*C18</f>
        <v>5012.800544</v>
      </c>
      <c r="I18" s="6">
        <f>'고정비'!$B$5/15328.2*D18</f>
        <v>48798.94573</v>
      </c>
      <c r="J18" s="6">
        <f t="shared" si="1"/>
        <v>684594.2236</v>
      </c>
      <c r="K18" s="6">
        <f t="shared" si="2"/>
        <v>1315405.776</v>
      </c>
      <c r="L18" s="7">
        <f t="shared" si="3"/>
        <v>0.6577028882</v>
      </c>
    </row>
    <row r="19" ht="16.5" customHeight="1">
      <c r="A19" s="11" t="s">
        <v>29</v>
      </c>
      <c r="B19" s="9">
        <v>2800000.0</v>
      </c>
      <c r="C19" s="12">
        <v>45.0</v>
      </c>
      <c r="D19" s="12">
        <v>95.0</v>
      </c>
      <c r="E19" s="9">
        <v>382800.0</v>
      </c>
      <c r="F19" s="6">
        <f>'고정비'!$B$2/15328.2*D19</f>
        <v>286334.9904</v>
      </c>
      <c r="G19" s="6">
        <f>'고정비'!$B$3/11171.4*C19</f>
        <v>145013.1586</v>
      </c>
      <c r="H19" s="6">
        <f>'고정비'!$B$4/11171.4*C19</f>
        <v>6445.029271</v>
      </c>
      <c r="I19" s="6">
        <f>'고정비'!$B$5/15328.2*D19</f>
        <v>54539.99817</v>
      </c>
      <c r="J19" s="6">
        <f t="shared" si="1"/>
        <v>875133.1765</v>
      </c>
      <c r="K19" s="6">
        <f t="shared" si="2"/>
        <v>1924866.824</v>
      </c>
      <c r="L19" s="7">
        <f t="shared" si="3"/>
        <v>0.687452437</v>
      </c>
    </row>
    <row r="20" ht="16.5" customHeight="1">
      <c r="A20" s="11" t="s">
        <v>30</v>
      </c>
      <c r="B20" s="9">
        <v>2500000.0</v>
      </c>
      <c r="C20" s="12">
        <v>45.0</v>
      </c>
      <c r="D20" s="12">
        <v>55.0</v>
      </c>
      <c r="E20" s="9">
        <v>0.0</v>
      </c>
      <c r="F20" s="6">
        <f>'고정비'!$B$2/15328.2*D20</f>
        <v>165772.8892</v>
      </c>
      <c r="G20" s="6">
        <f>'고정비'!$B$3/11171.4*C20</f>
        <v>145013.1586</v>
      </c>
      <c r="H20" s="6">
        <f>'고정비'!$B$4/11171.4*C20</f>
        <v>6445.029271</v>
      </c>
      <c r="I20" s="6">
        <f>'고정비'!$B$5/15328.2*D20</f>
        <v>31575.78842</v>
      </c>
      <c r="J20" s="6">
        <f t="shared" si="1"/>
        <v>348806.8655</v>
      </c>
      <c r="K20" s="6">
        <f t="shared" si="2"/>
        <v>2151193.135</v>
      </c>
      <c r="L20" s="7">
        <f t="shared" si="3"/>
        <v>0.8604772538</v>
      </c>
    </row>
    <row r="21" ht="16.5" customHeight="1">
      <c r="A21" s="11" t="s">
        <v>31</v>
      </c>
      <c r="B21" s="9">
        <v>300000.0</v>
      </c>
      <c r="C21" s="12">
        <v>4.0</v>
      </c>
      <c r="D21" s="12">
        <v>64.0</v>
      </c>
      <c r="E21" s="9">
        <v>104033.0</v>
      </c>
      <c r="F21" s="6">
        <f>'고정비'!$B$2/15328.2*D21</f>
        <v>192899.362</v>
      </c>
      <c r="G21" s="6">
        <f>'고정비'!$B$3/11171.4*C21</f>
        <v>12890.05854</v>
      </c>
      <c r="H21" s="6">
        <f>'고정비'!$B$4/11171.4*C21</f>
        <v>572.8914908</v>
      </c>
      <c r="I21" s="6">
        <f>'고정비'!$B$5/15328.2*D21</f>
        <v>36742.73561</v>
      </c>
      <c r="J21" s="6">
        <f t="shared" si="1"/>
        <v>347138.0476</v>
      </c>
      <c r="K21" s="6">
        <f t="shared" si="2"/>
        <v>-47138.0476</v>
      </c>
      <c r="L21" s="7">
        <f t="shared" si="3"/>
        <v>-0.1571268253</v>
      </c>
    </row>
    <row r="22" ht="16.5" customHeight="1">
      <c r="A22" s="11" t="s">
        <v>32</v>
      </c>
      <c r="B22" s="9">
        <v>500000.0</v>
      </c>
      <c r="C22" s="12">
        <v>8.0</v>
      </c>
      <c r="D22" s="12">
        <v>68.0</v>
      </c>
      <c r="E22" s="9">
        <f>104033*2</f>
        <v>208066</v>
      </c>
      <c r="F22" s="6">
        <f>'고정비'!$B$2/15328.2*D22</f>
        <v>204955.5721</v>
      </c>
      <c r="G22" s="6">
        <f>'고정비'!$B$3/11171.4*C22</f>
        <v>25780.11708</v>
      </c>
      <c r="H22" s="6">
        <f>'고정비'!$B$4/11171.4*C22</f>
        <v>1145.782982</v>
      </c>
      <c r="I22" s="6">
        <f>'고정비'!$B$5/15328.2*D22</f>
        <v>39039.15659</v>
      </c>
      <c r="J22" s="6">
        <f t="shared" si="1"/>
        <v>478986.6287</v>
      </c>
      <c r="K22" s="6">
        <f t="shared" si="2"/>
        <v>21013.37126</v>
      </c>
      <c r="L22" s="7">
        <f t="shared" si="3"/>
        <v>0.04202674253</v>
      </c>
    </row>
    <row r="23" ht="16.5" customHeight="1">
      <c r="A23" s="11" t="s">
        <v>33</v>
      </c>
      <c r="B23" s="9">
        <v>700000.0</v>
      </c>
      <c r="C23" s="12">
        <v>12.0</v>
      </c>
      <c r="D23" s="12">
        <v>70.0</v>
      </c>
      <c r="E23" s="9">
        <f>104033*3</f>
        <v>312099</v>
      </c>
      <c r="F23" s="6">
        <f>'고정비'!$B$2/15328.2*D23</f>
        <v>210983.6771</v>
      </c>
      <c r="G23" s="6">
        <f>'고정비'!$B$3/11171.4*C23</f>
        <v>38670.17563</v>
      </c>
      <c r="H23" s="6">
        <f>'고정비'!$B$4/11171.4*C23</f>
        <v>1718.674472</v>
      </c>
      <c r="I23" s="6">
        <f>'고정비'!$B$5/15328.2*D23</f>
        <v>40187.36708</v>
      </c>
      <c r="J23" s="6">
        <f t="shared" si="1"/>
        <v>603658.8943</v>
      </c>
      <c r="K23" s="6">
        <f t="shared" si="2"/>
        <v>96341.10568</v>
      </c>
      <c r="L23" s="7">
        <f t="shared" si="3"/>
        <v>0.137630151</v>
      </c>
    </row>
    <row r="24" ht="16.5" customHeight="1">
      <c r="A24" s="11" t="s">
        <v>34</v>
      </c>
      <c r="B24" s="9">
        <v>180000.0</v>
      </c>
      <c r="C24" s="12">
        <v>2.0</v>
      </c>
      <c r="D24" s="12">
        <v>62.0</v>
      </c>
      <c r="E24" s="9">
        <v>58258.0</v>
      </c>
      <c r="F24" s="6">
        <f>'고정비'!$B$2/15328.2*D24</f>
        <v>186871.2569</v>
      </c>
      <c r="G24" s="6">
        <f>'고정비'!$B$3/11171.4*C24</f>
        <v>6445.029271</v>
      </c>
      <c r="H24" s="6">
        <f>'고정비'!$B$4/11171.4*C24</f>
        <v>286.4457454</v>
      </c>
      <c r="I24" s="6">
        <f>'고정비'!$B$5/15328.2*D24</f>
        <v>35594.52512</v>
      </c>
      <c r="J24" s="6">
        <f t="shared" si="1"/>
        <v>287455.257</v>
      </c>
      <c r="K24" s="6">
        <f t="shared" si="2"/>
        <v>-107455.257</v>
      </c>
      <c r="L24" s="7">
        <f t="shared" si="3"/>
        <v>-0.5969736502</v>
      </c>
    </row>
    <row r="25" ht="16.5" customHeight="1">
      <c r="A25" s="11" t="s">
        <v>35</v>
      </c>
      <c r="B25" s="9">
        <v>340000.0</v>
      </c>
      <c r="C25" s="12">
        <v>4.0</v>
      </c>
      <c r="D25" s="12">
        <v>64.0</v>
      </c>
      <c r="E25" s="9">
        <f>58258*2</f>
        <v>116516</v>
      </c>
      <c r="F25" s="6">
        <f>'고정비'!$B$2/15328.2*D25</f>
        <v>192899.362</v>
      </c>
      <c r="G25" s="6">
        <f>'고정비'!$B$3/11171.4*C25</f>
        <v>12890.05854</v>
      </c>
      <c r="H25" s="6">
        <f>'고정비'!$B$4/11171.4*C25</f>
        <v>572.8914908</v>
      </c>
      <c r="I25" s="6">
        <f>'고정비'!$B$5/15328.2*D25</f>
        <v>36742.73561</v>
      </c>
      <c r="J25" s="6">
        <f t="shared" si="1"/>
        <v>359621.0476</v>
      </c>
      <c r="K25" s="6">
        <f t="shared" si="2"/>
        <v>-19621.0476</v>
      </c>
      <c r="L25" s="7">
        <f t="shared" si="3"/>
        <v>-0.05770896354</v>
      </c>
    </row>
    <row r="26" ht="16.5" customHeight="1">
      <c r="A26" s="15" t="s">
        <v>36</v>
      </c>
      <c r="B26" s="5">
        <v>500000.0</v>
      </c>
      <c r="C26" s="14">
        <v>8.0</v>
      </c>
      <c r="D26" s="14">
        <v>40.0</v>
      </c>
      <c r="E26" s="5">
        <f>57298*4</f>
        <v>229192</v>
      </c>
      <c r="F26" s="6">
        <f>'고정비'!$B$2/15328.2*D26</f>
        <v>120562.1012</v>
      </c>
      <c r="G26" s="6">
        <f>'고정비'!$B$3/11171.4*C26</f>
        <v>25780.11708</v>
      </c>
      <c r="H26" s="6">
        <f>'고정비'!$B$4/11171.4*C26</f>
        <v>1145.782982</v>
      </c>
      <c r="I26" s="6">
        <f>'고정비'!$B$5/15328.2*D26</f>
        <v>22964.20976</v>
      </c>
      <c r="J26" s="6">
        <f t="shared" si="1"/>
        <v>399644.211</v>
      </c>
      <c r="K26" s="6">
        <f t="shared" si="2"/>
        <v>100355.789</v>
      </c>
      <c r="L26" s="7">
        <f t="shared" si="3"/>
        <v>0.2007115779</v>
      </c>
    </row>
    <row r="27" ht="16.5" customHeight="1">
      <c r="A27" s="11" t="s">
        <v>37</v>
      </c>
      <c r="B27" s="9">
        <v>800000.0</v>
      </c>
      <c r="C27" s="12">
        <v>20.0</v>
      </c>
      <c r="D27" s="12">
        <v>60.0</v>
      </c>
      <c r="E27" s="9">
        <v>230000.0</v>
      </c>
      <c r="F27" s="6">
        <f>'고정비'!$B$2/15328.2*D27</f>
        <v>180843.1518</v>
      </c>
      <c r="G27" s="6">
        <f>'고정비'!$B$3/11171.4*C27</f>
        <v>64450.29271</v>
      </c>
      <c r="H27" s="6">
        <f>'고정비'!$B$4/11171.4*C27</f>
        <v>2864.457454</v>
      </c>
      <c r="I27" s="6">
        <f>'고정비'!$B$5/15328.2*D27</f>
        <v>34446.31464</v>
      </c>
      <c r="J27" s="6">
        <f t="shared" si="1"/>
        <v>512604.2166</v>
      </c>
      <c r="K27" s="6">
        <f t="shared" si="2"/>
        <v>287395.7834</v>
      </c>
      <c r="L27" s="7">
        <f t="shared" si="3"/>
        <v>0.3592447292</v>
      </c>
    </row>
    <row r="28" ht="16.5" customHeight="1">
      <c r="A28" s="11" t="s">
        <v>38</v>
      </c>
      <c r="B28" s="9">
        <v>600000.0</v>
      </c>
      <c r="C28" s="12">
        <v>20.0</v>
      </c>
      <c r="D28" s="12">
        <v>60.0</v>
      </c>
      <c r="E28" s="9">
        <v>154000.0</v>
      </c>
      <c r="F28" s="6">
        <f>'고정비'!$B$2/15328.2*D28</f>
        <v>180843.1518</v>
      </c>
      <c r="G28" s="6">
        <f>'고정비'!$B$3/11171.4*C28</f>
        <v>64450.29271</v>
      </c>
      <c r="H28" s="6">
        <f>'고정비'!$B$4/11171.4*C28</f>
        <v>2864.457454</v>
      </c>
      <c r="I28" s="6">
        <f>'고정비'!$B$5/15328.2*D28</f>
        <v>34446.31464</v>
      </c>
      <c r="J28" s="6">
        <f t="shared" si="1"/>
        <v>436604.2166</v>
      </c>
      <c r="K28" s="6">
        <f t="shared" si="2"/>
        <v>163395.7834</v>
      </c>
      <c r="L28" s="7">
        <f t="shared" si="3"/>
        <v>0.2723263056</v>
      </c>
    </row>
    <row r="29" ht="16.5" customHeight="1">
      <c r="A29" s="11" t="s">
        <v>39</v>
      </c>
      <c r="B29" s="9">
        <v>500000.0</v>
      </c>
      <c r="C29" s="12">
        <v>2.0</v>
      </c>
      <c r="D29" s="12">
        <v>62.0</v>
      </c>
      <c r="E29" s="9">
        <v>145000.0</v>
      </c>
      <c r="F29" s="6">
        <f>'고정비'!$B$2/15328.2*D29</f>
        <v>186871.2569</v>
      </c>
      <c r="G29" s="6">
        <f>'고정비'!$B$3/11171.4*C29</f>
        <v>6445.029271</v>
      </c>
      <c r="H29" s="6">
        <f>'고정비'!$B$4/11171.4*C29</f>
        <v>286.4457454</v>
      </c>
      <c r="I29" s="6">
        <f>'고정비'!$B$5/15328.2*D29</f>
        <v>35594.52512</v>
      </c>
      <c r="J29" s="6">
        <f t="shared" si="1"/>
        <v>374197.257</v>
      </c>
      <c r="K29" s="6">
        <f t="shared" si="2"/>
        <v>125802.743</v>
      </c>
      <c r="L29" s="7">
        <f t="shared" si="3"/>
        <v>0.2516054859</v>
      </c>
    </row>
    <row r="30" ht="16.5" customHeight="1">
      <c r="A30" s="11" t="s">
        <v>40</v>
      </c>
      <c r="B30" s="9">
        <v>800000.0</v>
      </c>
      <c r="C30" s="12">
        <v>4.0</v>
      </c>
      <c r="D30" s="12">
        <v>64.0</v>
      </c>
      <c r="E30" s="9">
        <v>290000.0</v>
      </c>
      <c r="F30" s="6">
        <f>'고정비'!$B$2/15328.2*D30</f>
        <v>192899.362</v>
      </c>
      <c r="G30" s="6">
        <f>'고정비'!$B$3/11171.4*C30</f>
        <v>12890.05854</v>
      </c>
      <c r="H30" s="6">
        <f>'고정비'!$B$4/11171.4*C30</f>
        <v>572.8914908</v>
      </c>
      <c r="I30" s="6">
        <f>'고정비'!$B$5/15328.2*D30</f>
        <v>36742.73561</v>
      </c>
      <c r="J30" s="6">
        <f t="shared" si="1"/>
        <v>533105.0476</v>
      </c>
      <c r="K30" s="6">
        <f t="shared" si="2"/>
        <v>266894.9524</v>
      </c>
      <c r="L30" s="7">
        <f t="shared" si="3"/>
        <v>0.3336186905</v>
      </c>
    </row>
    <row r="31" ht="16.5" customHeight="1">
      <c r="A31" s="11" t="s">
        <v>41</v>
      </c>
      <c r="B31" s="9">
        <v>400000.0</v>
      </c>
      <c r="C31" s="12">
        <v>5.0</v>
      </c>
      <c r="D31" s="12">
        <v>65.0</v>
      </c>
      <c r="E31" s="9">
        <v>57000.0</v>
      </c>
      <c r="F31" s="6">
        <f>'고정비'!$B$2/15328.2*D31</f>
        <v>195913.4145</v>
      </c>
      <c r="G31" s="6">
        <f>'고정비'!$B$3/11171.4*C31</f>
        <v>16112.57318</v>
      </c>
      <c r="H31" s="6">
        <f>'고정비'!$B$4/11171.4*C31</f>
        <v>716.1143635</v>
      </c>
      <c r="I31" s="6">
        <f>'고정비'!$B$5/15328.2*D31</f>
        <v>37316.84086</v>
      </c>
      <c r="J31" s="6">
        <f t="shared" si="1"/>
        <v>307058.9429</v>
      </c>
      <c r="K31" s="6">
        <f t="shared" si="2"/>
        <v>92941.05711</v>
      </c>
      <c r="L31" s="7">
        <f t="shared" si="3"/>
        <v>0.2323526428</v>
      </c>
    </row>
    <row r="32" ht="16.5" customHeight="1">
      <c r="A32" s="11" t="s">
        <v>42</v>
      </c>
      <c r="B32" s="9">
        <v>700000.0</v>
      </c>
      <c r="C32" s="12">
        <v>10.0</v>
      </c>
      <c r="D32" s="12">
        <v>70.0</v>
      </c>
      <c r="E32" s="9">
        <v>114000.0</v>
      </c>
      <c r="F32" s="6">
        <f>'고정비'!$B$2/15328.2*D32</f>
        <v>210983.6771</v>
      </c>
      <c r="G32" s="6">
        <f>'고정비'!$B$3/11171.4*C32</f>
        <v>32225.14636</v>
      </c>
      <c r="H32" s="6">
        <f>'고정비'!$B$4/11171.4*C32</f>
        <v>1432.228727</v>
      </c>
      <c r="I32" s="6">
        <f>'고정비'!$B$5/15328.2*D32</f>
        <v>40187.36708</v>
      </c>
      <c r="J32" s="6">
        <f t="shared" si="1"/>
        <v>398828.4193</v>
      </c>
      <c r="K32" s="6">
        <f t="shared" si="2"/>
        <v>301171.5807</v>
      </c>
      <c r="L32" s="7">
        <f t="shared" si="3"/>
        <v>0.4302451153</v>
      </c>
    </row>
    <row r="33" ht="16.5" customHeight="1">
      <c r="A33" s="11" t="s">
        <v>43</v>
      </c>
      <c r="B33" s="9">
        <v>200000.0</v>
      </c>
      <c r="C33" s="12">
        <v>20.0</v>
      </c>
      <c r="D33" s="12">
        <v>50.0</v>
      </c>
      <c r="E33" s="9">
        <v>14000.0</v>
      </c>
      <c r="F33" s="6">
        <f>'고정비'!$B$2/15328.2*D33</f>
        <v>150702.6265</v>
      </c>
      <c r="G33" s="6">
        <f>'고정비'!$B$3/11171.4*C33</f>
        <v>64450.29271</v>
      </c>
      <c r="H33" s="6">
        <f>'고정비'!$B$4/11171.4*C33</f>
        <v>2864.457454</v>
      </c>
      <c r="I33" s="6">
        <f>'고정비'!$B$5/15328.2*D33</f>
        <v>28705.2622</v>
      </c>
      <c r="J33" s="6">
        <f t="shared" si="1"/>
        <v>260722.6389</v>
      </c>
      <c r="K33" s="6">
        <f t="shared" si="2"/>
        <v>-60722.63889</v>
      </c>
      <c r="L33" s="7">
        <f t="shared" si="3"/>
        <v>-0.3036131945</v>
      </c>
    </row>
    <row r="34" ht="16.5" customHeight="1">
      <c r="A34" s="11" t="s">
        <v>44</v>
      </c>
      <c r="B34" s="9">
        <v>400000.0</v>
      </c>
      <c r="C34" s="12">
        <v>20.0</v>
      </c>
      <c r="D34" s="12">
        <v>50.0</v>
      </c>
      <c r="E34" s="9">
        <v>143000.0</v>
      </c>
      <c r="F34" s="6">
        <f>'고정비'!$B$2/15328.2*D34</f>
        <v>150702.6265</v>
      </c>
      <c r="G34" s="6">
        <f>'고정비'!$B$3/11171.4*C34</f>
        <v>64450.29271</v>
      </c>
      <c r="H34" s="6">
        <f>'고정비'!$B$4/11171.4*C34</f>
        <v>2864.457454</v>
      </c>
      <c r="I34" s="6">
        <f>'고정비'!$B$5/15328.2*D34</f>
        <v>28705.2622</v>
      </c>
      <c r="J34" s="6">
        <f t="shared" si="1"/>
        <v>389722.6389</v>
      </c>
      <c r="K34" s="6">
        <f t="shared" si="2"/>
        <v>10277.36111</v>
      </c>
      <c r="L34" s="7">
        <f t="shared" si="3"/>
        <v>0.02569340277</v>
      </c>
    </row>
    <row r="35" ht="16.5" customHeight="1">
      <c r="A35" s="11" t="s">
        <v>45</v>
      </c>
      <c r="B35" s="9">
        <v>150000.0</v>
      </c>
      <c r="C35" s="12">
        <v>2.0</v>
      </c>
      <c r="D35" s="12">
        <v>2.0</v>
      </c>
      <c r="E35" s="16"/>
      <c r="F35" s="6">
        <f>'고정비'!$B$2/15328.2*D35</f>
        <v>6028.105061</v>
      </c>
      <c r="G35" s="6">
        <f>'고정비'!$B$3/11171.4*C35</f>
        <v>6445.029271</v>
      </c>
      <c r="H35" s="6">
        <f>'고정비'!$B$4/11171.4*C35</f>
        <v>286.4457454</v>
      </c>
      <c r="I35" s="6">
        <f>'고정비'!$B$5/15328.2*D35</f>
        <v>1148.210488</v>
      </c>
      <c r="J35" s="6">
        <f t="shared" si="1"/>
        <v>13907.79057</v>
      </c>
      <c r="K35" s="6">
        <f t="shared" si="2"/>
        <v>136092.2094</v>
      </c>
      <c r="L35" s="7">
        <f t="shared" si="3"/>
        <v>0.9072813962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3.43"/>
    <col customWidth="1" min="3" max="26" width="8.71"/>
  </cols>
  <sheetData>
    <row r="1" ht="16.5" customHeight="1">
      <c r="A1" s="1" t="s">
        <v>46</v>
      </c>
      <c r="B1" s="1" t="s">
        <v>47</v>
      </c>
    </row>
    <row r="2" ht="16.5" customHeight="1">
      <c r="A2" s="1" t="s">
        <v>48</v>
      </c>
      <c r="B2" s="6">
        <v>4.62E7</v>
      </c>
    </row>
    <row r="3" ht="16.5" customHeight="1">
      <c r="A3" s="1" t="s">
        <v>49</v>
      </c>
      <c r="B3" s="17">
        <v>3.6E7</v>
      </c>
    </row>
    <row r="4" ht="16.5" customHeight="1">
      <c r="A4" s="1" t="s">
        <v>50</v>
      </c>
      <c r="B4" s="6">
        <v>1600000.0</v>
      </c>
    </row>
    <row r="5" ht="16.5" customHeight="1">
      <c r="A5" s="1" t="s">
        <v>51</v>
      </c>
      <c r="B5" s="6">
        <v>8800000.0</v>
      </c>
    </row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24.71"/>
    <col customWidth="1" min="3" max="3" width="13.29"/>
    <col customWidth="1" min="4" max="4" width="5.0"/>
    <col customWidth="1" min="5" max="5" width="18.57"/>
    <col customWidth="1" min="6" max="6" width="5.0"/>
    <col customWidth="1" min="7" max="7" width="6.86"/>
    <col customWidth="1" min="8" max="8" width="5.0"/>
    <col customWidth="1" min="9" max="9" width="12.71"/>
  </cols>
  <sheetData>
    <row r="1">
      <c r="A1" s="18" t="s">
        <v>52</v>
      </c>
      <c r="B1" s="19" t="s">
        <v>53</v>
      </c>
      <c r="C1" s="19" t="s">
        <v>54</v>
      </c>
      <c r="D1" s="19" t="s">
        <v>55</v>
      </c>
      <c r="E1" s="19" t="s">
        <v>56</v>
      </c>
      <c r="F1" s="19" t="s">
        <v>47</v>
      </c>
      <c r="G1" s="19" t="s">
        <v>57</v>
      </c>
      <c r="H1" s="19" t="s">
        <v>58</v>
      </c>
      <c r="I1" s="19" t="s">
        <v>59</v>
      </c>
      <c r="J1" s="20"/>
    </row>
    <row r="2">
      <c r="A2" s="21" t="s">
        <v>60</v>
      </c>
      <c r="B2" s="22" t="s">
        <v>61</v>
      </c>
      <c r="C2" s="23"/>
      <c r="D2" s="22">
        <v>1.0</v>
      </c>
      <c r="E2" s="24">
        <v>372025.0</v>
      </c>
      <c r="F2" s="25"/>
      <c r="G2" s="26"/>
      <c r="H2" s="23"/>
      <c r="I2" s="22">
        <v>1.0</v>
      </c>
      <c r="J2" s="20"/>
    </row>
    <row r="3">
      <c r="A3" s="21" t="s">
        <v>62</v>
      </c>
      <c r="B3" s="22" t="s">
        <v>63</v>
      </c>
      <c r="C3" s="22" t="s">
        <v>64</v>
      </c>
      <c r="D3" s="22">
        <v>1.0</v>
      </c>
      <c r="E3" s="24">
        <v>57298.0</v>
      </c>
      <c r="F3" s="25"/>
      <c r="G3" s="26"/>
      <c r="H3" s="23"/>
      <c r="I3" s="22">
        <v>2.0</v>
      </c>
      <c r="J3" s="20" t="s">
        <v>65</v>
      </c>
    </row>
    <row r="4">
      <c r="A4" s="21" t="s">
        <v>62</v>
      </c>
      <c r="B4" s="22" t="s">
        <v>66</v>
      </c>
      <c r="C4" s="23"/>
      <c r="D4" s="22">
        <v>1.0</v>
      </c>
      <c r="E4" s="24">
        <v>104033.0</v>
      </c>
      <c r="F4" s="25"/>
      <c r="G4" s="26"/>
      <c r="H4" s="23"/>
      <c r="I4" s="22">
        <v>5.0</v>
      </c>
      <c r="J4" s="20" t="s">
        <v>67</v>
      </c>
    </row>
    <row r="5">
      <c r="A5" s="21" t="s">
        <v>62</v>
      </c>
      <c r="B5" s="22" t="s">
        <v>68</v>
      </c>
      <c r="C5" s="23"/>
      <c r="D5" s="22">
        <v>1.0</v>
      </c>
      <c r="E5" s="24">
        <v>58258.0</v>
      </c>
      <c r="F5" s="25"/>
      <c r="G5" s="26"/>
      <c r="H5" s="23"/>
      <c r="I5" s="22">
        <v>2.5</v>
      </c>
      <c r="J5" s="20" t="s">
        <v>69</v>
      </c>
    </row>
    <row r="6">
      <c r="A6" s="21" t="s">
        <v>70</v>
      </c>
      <c r="B6" s="22" t="s">
        <v>71</v>
      </c>
      <c r="C6" s="23"/>
      <c r="D6" s="22">
        <v>1.0</v>
      </c>
      <c r="E6" s="24">
        <v>143000.0</v>
      </c>
      <c r="F6" s="25"/>
      <c r="G6" s="26"/>
      <c r="H6" s="23"/>
      <c r="I6" s="22">
        <v>10.0</v>
      </c>
      <c r="J6" s="20" t="s">
        <v>72</v>
      </c>
    </row>
    <row r="7">
      <c r="A7" s="21" t="s">
        <v>70</v>
      </c>
      <c r="B7" s="22" t="s">
        <v>38</v>
      </c>
      <c r="C7" s="23"/>
      <c r="D7" s="22">
        <v>1.0</v>
      </c>
      <c r="E7" s="24">
        <v>154000.0</v>
      </c>
      <c r="F7" s="23"/>
      <c r="G7" s="23"/>
      <c r="H7" s="23"/>
      <c r="I7" s="22">
        <v>15.0</v>
      </c>
      <c r="J7" s="20"/>
    </row>
    <row r="8">
      <c r="A8" s="21" t="s">
        <v>73</v>
      </c>
      <c r="B8" s="22" t="s">
        <v>74</v>
      </c>
      <c r="C8" s="23"/>
      <c r="D8" s="22">
        <v>1.0</v>
      </c>
      <c r="E8" s="24">
        <v>33000.0</v>
      </c>
      <c r="F8" s="23"/>
      <c r="G8" s="23"/>
      <c r="H8" s="23"/>
      <c r="I8" s="22">
        <v>15.0</v>
      </c>
      <c r="J8" s="20"/>
    </row>
    <row r="9">
      <c r="A9" s="21" t="s">
        <v>73</v>
      </c>
      <c r="B9" s="22" t="s">
        <v>75</v>
      </c>
      <c r="C9" s="23"/>
      <c r="D9" s="22">
        <v>1.0</v>
      </c>
      <c r="E9" s="24">
        <v>11000.0</v>
      </c>
      <c r="F9" s="23"/>
      <c r="G9" s="23"/>
      <c r="H9" s="23"/>
      <c r="I9" s="22">
        <v>10.0</v>
      </c>
      <c r="J9" s="20"/>
    </row>
    <row r="10">
      <c r="A10" s="21" t="s">
        <v>73</v>
      </c>
      <c r="B10" s="22" t="s">
        <v>76</v>
      </c>
      <c r="C10" s="23"/>
      <c r="D10" s="22">
        <v>1.0</v>
      </c>
      <c r="E10" s="24">
        <v>49000.0</v>
      </c>
      <c r="F10" s="23"/>
      <c r="G10" s="23"/>
      <c r="H10" s="23"/>
      <c r="I10" s="22">
        <v>15.0</v>
      </c>
      <c r="J10" s="20"/>
    </row>
    <row r="11">
      <c r="A11" s="21" t="s">
        <v>77</v>
      </c>
      <c r="B11" s="22" t="s">
        <v>78</v>
      </c>
      <c r="C11" s="23"/>
      <c r="D11" s="22">
        <v>1.0</v>
      </c>
      <c r="E11" s="24">
        <v>1100000.0</v>
      </c>
      <c r="F11" s="23"/>
      <c r="G11" s="23"/>
      <c r="H11" s="23"/>
      <c r="I11" s="22">
        <v>20.0</v>
      </c>
      <c r="J11" s="20" t="s">
        <v>79</v>
      </c>
    </row>
    <row r="12">
      <c r="A12" s="21" t="s">
        <v>77</v>
      </c>
      <c r="B12" s="22" t="s">
        <v>80</v>
      </c>
      <c r="C12" s="23"/>
      <c r="D12" s="22">
        <v>1.0</v>
      </c>
      <c r="E12" s="24">
        <v>1100000.0</v>
      </c>
      <c r="F12" s="23"/>
      <c r="G12" s="23"/>
      <c r="H12" s="23"/>
      <c r="I12" s="22">
        <v>20.0</v>
      </c>
      <c r="J12" s="20" t="s">
        <v>81</v>
      </c>
    </row>
    <row r="13">
      <c r="A13" s="21" t="s">
        <v>77</v>
      </c>
      <c r="B13" s="22" t="s">
        <v>82</v>
      </c>
      <c r="C13" s="23"/>
      <c r="D13" s="22">
        <v>1.0</v>
      </c>
      <c r="E13" s="24">
        <v>330000.0</v>
      </c>
      <c r="F13" s="23"/>
      <c r="G13" s="23"/>
      <c r="H13" s="23"/>
      <c r="I13" s="22">
        <v>40.0</v>
      </c>
      <c r="J13" s="20"/>
    </row>
    <row r="14">
      <c r="A14" s="21" t="s">
        <v>77</v>
      </c>
      <c r="B14" s="22" t="s">
        <v>83</v>
      </c>
      <c r="C14" s="23"/>
      <c r="D14" s="22">
        <v>1.0</v>
      </c>
      <c r="E14" s="24">
        <v>3300000.0</v>
      </c>
      <c r="F14" s="23"/>
      <c r="G14" s="23"/>
      <c r="H14" s="23"/>
      <c r="I14" s="22">
        <v>20.0</v>
      </c>
      <c r="J14" s="20" t="s">
        <v>84</v>
      </c>
    </row>
    <row r="15">
      <c r="A15" s="21" t="s">
        <v>85</v>
      </c>
      <c r="B15" s="22" t="s">
        <v>86</v>
      </c>
      <c r="C15" s="23"/>
      <c r="D15" s="23"/>
      <c r="E15" s="24">
        <v>3500000.0</v>
      </c>
      <c r="F15" s="23"/>
      <c r="G15" s="23"/>
      <c r="H15" s="23"/>
      <c r="I15" s="22">
        <v>20.0</v>
      </c>
      <c r="J15" s="20" t="s">
        <v>87</v>
      </c>
    </row>
    <row r="16">
      <c r="A16" s="21" t="s">
        <v>85</v>
      </c>
      <c r="B16" s="22" t="s">
        <v>88</v>
      </c>
      <c r="C16" s="23"/>
      <c r="D16" s="22">
        <v>1.0</v>
      </c>
      <c r="E16" s="24">
        <v>145000.0</v>
      </c>
      <c r="F16" s="23"/>
      <c r="G16" s="23"/>
      <c r="H16" s="23"/>
      <c r="I16" s="22">
        <v>5.0</v>
      </c>
      <c r="J16" s="20"/>
    </row>
    <row r="17">
      <c r="A17" s="21" t="s">
        <v>85</v>
      </c>
      <c r="B17" s="22" t="s">
        <v>89</v>
      </c>
      <c r="C17" s="23"/>
      <c r="D17" s="22">
        <v>1.0</v>
      </c>
      <c r="E17" s="24">
        <v>110000.0</v>
      </c>
      <c r="F17" s="23"/>
      <c r="G17" s="23"/>
      <c r="H17" s="23"/>
      <c r="I17" s="22">
        <v>10.0</v>
      </c>
      <c r="J17" s="20"/>
    </row>
    <row r="18">
      <c r="A18" s="21" t="s">
        <v>85</v>
      </c>
      <c r="B18" s="22" t="s">
        <v>37</v>
      </c>
      <c r="C18" s="23"/>
      <c r="D18" s="22">
        <v>1.0</v>
      </c>
      <c r="E18" s="24">
        <v>230000.0</v>
      </c>
      <c r="F18" s="23"/>
      <c r="G18" s="23"/>
      <c r="H18" s="23"/>
      <c r="I18" s="22">
        <v>15.0</v>
      </c>
      <c r="J18" s="20" t="s">
        <v>90</v>
      </c>
    </row>
    <row r="19">
      <c r="A19" s="21" t="s">
        <v>85</v>
      </c>
      <c r="B19" s="22" t="s">
        <v>91</v>
      </c>
      <c r="C19" s="23"/>
      <c r="D19" s="22">
        <v>1.0</v>
      </c>
      <c r="E19" s="24">
        <v>165000.0</v>
      </c>
      <c r="F19" s="23"/>
      <c r="G19" s="23"/>
      <c r="H19" s="23"/>
      <c r="I19" s="22">
        <v>2.0</v>
      </c>
      <c r="J19" s="20" t="s">
        <v>92</v>
      </c>
    </row>
    <row r="20">
      <c r="A20" s="21" t="s">
        <v>93</v>
      </c>
      <c r="B20" s="22" t="s">
        <v>41</v>
      </c>
      <c r="C20" s="23"/>
      <c r="D20" s="22">
        <v>1.0</v>
      </c>
      <c r="E20" s="24">
        <v>57000.0</v>
      </c>
      <c r="F20" s="23"/>
      <c r="G20" s="23"/>
      <c r="H20" s="23"/>
      <c r="I20" s="22">
        <v>5.0</v>
      </c>
      <c r="J20" s="20"/>
    </row>
    <row r="21">
      <c r="A21" s="21" t="s">
        <v>94</v>
      </c>
      <c r="B21" s="22" t="s">
        <v>95</v>
      </c>
      <c r="C21" s="23"/>
      <c r="D21" s="22">
        <v>1.0</v>
      </c>
      <c r="E21" s="24">
        <v>143000.0</v>
      </c>
      <c r="F21" s="23"/>
      <c r="G21" s="23"/>
      <c r="H21" s="23"/>
      <c r="I21" s="22">
        <v>10.0</v>
      </c>
      <c r="J21" s="20" t="s">
        <v>96</v>
      </c>
    </row>
    <row r="22">
      <c r="A22" s="21" t="s">
        <v>94</v>
      </c>
      <c r="B22" s="22" t="s">
        <v>97</v>
      </c>
      <c r="C22" s="23"/>
      <c r="D22" s="22">
        <v>1.0</v>
      </c>
      <c r="E22" s="24">
        <v>143000.0</v>
      </c>
      <c r="F22" s="23"/>
      <c r="G22" s="23"/>
      <c r="H22" s="23"/>
      <c r="I22" s="22">
        <v>10.0</v>
      </c>
      <c r="J22" s="20" t="s">
        <v>96</v>
      </c>
    </row>
    <row r="23">
      <c r="A23" s="21" t="s">
        <v>94</v>
      </c>
      <c r="B23" s="22" t="s">
        <v>98</v>
      </c>
      <c r="C23" s="23"/>
      <c r="D23" s="22">
        <v>1.0</v>
      </c>
      <c r="E23" s="24">
        <v>128700.0</v>
      </c>
      <c r="F23" s="23"/>
      <c r="G23" s="23"/>
      <c r="H23" s="23"/>
      <c r="I23" s="22">
        <v>10.0</v>
      </c>
      <c r="J23" s="20" t="s">
        <v>96</v>
      </c>
    </row>
    <row r="24">
      <c r="A24" s="21" t="s">
        <v>94</v>
      </c>
      <c r="B24" s="22" t="s">
        <v>99</v>
      </c>
      <c r="C24" s="23"/>
      <c r="D24" s="22">
        <v>1.0</v>
      </c>
      <c r="E24" s="24">
        <v>93500.0</v>
      </c>
      <c r="F24" s="23"/>
      <c r="G24" s="23"/>
      <c r="H24" s="23"/>
      <c r="I24" s="22">
        <v>10.0</v>
      </c>
      <c r="J24" s="20" t="s">
        <v>96</v>
      </c>
    </row>
    <row r="25">
      <c r="A25" s="21" t="s">
        <v>94</v>
      </c>
      <c r="B25" s="22" t="s">
        <v>100</v>
      </c>
      <c r="C25" s="23"/>
      <c r="D25" s="22">
        <v>1.0</v>
      </c>
      <c r="E25" s="24">
        <v>121000.0</v>
      </c>
      <c r="F25" s="23"/>
      <c r="G25" s="23"/>
      <c r="H25" s="23"/>
      <c r="I25" s="22">
        <v>10.0</v>
      </c>
      <c r="J25" s="20" t="s">
        <v>96</v>
      </c>
    </row>
    <row r="26">
      <c r="A26" s="21" t="s">
        <v>101</v>
      </c>
      <c r="B26" s="22" t="s">
        <v>102</v>
      </c>
      <c r="C26" s="23"/>
      <c r="D26" s="22">
        <v>1.0</v>
      </c>
      <c r="E26" s="24">
        <v>22000.0</v>
      </c>
      <c r="F26" s="23"/>
      <c r="G26" s="23"/>
      <c r="H26" s="23"/>
      <c r="I26" s="22">
        <v>10.0</v>
      </c>
      <c r="J26" s="20"/>
    </row>
    <row r="27">
      <c r="A27" s="21" t="s">
        <v>101</v>
      </c>
      <c r="B27" s="22" t="s">
        <v>103</v>
      </c>
      <c r="C27" s="23"/>
      <c r="D27" s="22">
        <v>1.0</v>
      </c>
      <c r="E27" s="24">
        <v>19500.0</v>
      </c>
      <c r="F27" s="23"/>
      <c r="G27" s="23"/>
      <c r="H27" s="23"/>
      <c r="I27" s="22">
        <v>10.0</v>
      </c>
      <c r="J27" s="20"/>
    </row>
    <row r="28">
      <c r="A28" s="21" t="s">
        <v>101</v>
      </c>
      <c r="B28" s="22" t="s">
        <v>104</v>
      </c>
      <c r="C28" s="23"/>
      <c r="D28" s="22">
        <v>1.0</v>
      </c>
      <c r="E28" s="24">
        <v>14000.0</v>
      </c>
      <c r="F28" s="23"/>
      <c r="G28" s="23"/>
      <c r="H28" s="23"/>
      <c r="I28" s="22">
        <v>10.0</v>
      </c>
      <c r="J28" s="20"/>
    </row>
    <row r="29">
      <c r="A29" s="21" t="s">
        <v>101</v>
      </c>
      <c r="B29" s="22" t="s">
        <v>105</v>
      </c>
      <c r="C29" s="23"/>
      <c r="D29" s="22">
        <v>1.0</v>
      </c>
      <c r="E29" s="24">
        <v>36000.0</v>
      </c>
      <c r="F29" s="23"/>
      <c r="G29" s="23"/>
      <c r="H29" s="23"/>
      <c r="I29" s="22">
        <v>2.0</v>
      </c>
      <c r="J29" s="20"/>
    </row>
    <row r="30">
      <c r="A30" s="21" t="s">
        <v>106</v>
      </c>
      <c r="B30" s="22" t="s">
        <v>107</v>
      </c>
      <c r="C30" s="23"/>
      <c r="D30" s="22">
        <v>1.0</v>
      </c>
      <c r="E30" s="24">
        <v>26000.0</v>
      </c>
      <c r="F30" s="23"/>
      <c r="G30" s="23"/>
      <c r="H30" s="23"/>
      <c r="I30" s="22">
        <v>2.0</v>
      </c>
      <c r="J30" s="20"/>
    </row>
    <row r="31">
      <c r="A31" s="21" t="s">
        <v>108</v>
      </c>
      <c r="B31" s="22" t="s">
        <v>109</v>
      </c>
      <c r="C31" s="23"/>
      <c r="D31" s="22">
        <v>1.0</v>
      </c>
      <c r="E31" s="24">
        <v>12100.0</v>
      </c>
      <c r="F31" s="23"/>
      <c r="G31" s="23"/>
      <c r="H31" s="23"/>
      <c r="I31" s="22">
        <v>20.0</v>
      </c>
      <c r="J31" s="20" t="s">
        <v>110</v>
      </c>
    </row>
    <row r="32">
      <c r="A32" s="21" t="s">
        <v>108</v>
      </c>
      <c r="B32" s="22" t="s">
        <v>111</v>
      </c>
      <c r="C32" s="23"/>
      <c r="D32" s="22">
        <v>1.0</v>
      </c>
      <c r="E32" s="24">
        <v>11000.0</v>
      </c>
      <c r="F32" s="23"/>
      <c r="G32" s="23"/>
      <c r="H32" s="23"/>
      <c r="I32" s="22">
        <v>20.0</v>
      </c>
      <c r="J32" s="20" t="s">
        <v>110</v>
      </c>
    </row>
    <row r="33">
      <c r="A33" s="21" t="s">
        <v>108</v>
      </c>
      <c r="B33" s="22" t="s">
        <v>112</v>
      </c>
      <c r="C33" s="23"/>
      <c r="D33" s="22">
        <v>1.0</v>
      </c>
      <c r="E33" s="24">
        <v>9000.0</v>
      </c>
      <c r="F33" s="23"/>
      <c r="G33" s="23"/>
      <c r="H33" s="23"/>
      <c r="I33" s="22">
        <v>20.0</v>
      </c>
      <c r="J33" s="20" t="s">
        <v>110</v>
      </c>
    </row>
    <row r="34">
      <c r="A34" s="27"/>
      <c r="B34" s="22" t="s">
        <v>113</v>
      </c>
      <c r="C34" s="22" t="s">
        <v>114</v>
      </c>
      <c r="D34" s="22">
        <v>1.0</v>
      </c>
      <c r="E34" s="28" t="s">
        <v>115</v>
      </c>
      <c r="F34" s="23"/>
      <c r="G34" s="23"/>
      <c r="H34" s="23"/>
      <c r="I34" s="22">
        <v>2.0</v>
      </c>
      <c r="J34" s="2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2025-06-17T04:54:57Z</dcterms:created>
  <dc:creator>openpyxl</dc:creator>
</cp:coreProperties>
</file>