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  <sheet name="J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<sst xmlns="http://schemas.openxmlformats.org/spreadsheetml/2006/main" count="1596" uniqueCount="854">
  <si>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</si>
  <si>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</si>
  <si>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</si>
  <si>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</si>
  <si>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</si>
  <si>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</si>
  <si>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</si>
  <si>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</si>
  <si>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</si>
  <si>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</si>
  <si>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</si>
  <si>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</si>
  <si>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</si>
  <si>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</si>
  <si>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</si>
  <si>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</si>
  <si>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</si>
  <si>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</si>
  <si>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</si>
  <si>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</si>
  <si>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</si>
  <si>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</si>
  <si>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</si>
  <si>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</si>
  <si>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</si>
  <si>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</si>
  <si>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</si>
  <si>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</si>
  <si>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</si>
  <si>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</si>
  <si>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</si>
  <si>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</si>
  <si>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</si>
  <si>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</si>
  <si>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</si>
  <si>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</si>
  <si>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</si>
  <si>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</si>
  <si>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</si>
  <si>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</si>
  <si>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</si>
  <si>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</si>
  <si>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</si>
  <si>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</si>
  <si>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</si>
  <si>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</si>
  <si>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</si>
  <si>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</si>
  <si>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</si>
  <si>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</si>
  <si>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</si>
  <si>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</si>
  <si>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</si>
  <si>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</si>
  <si>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</si>
  <si>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</si>
  <si>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</si>
  <si>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</si>
  <si>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</si>
  <si>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</si>
  <si>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</si>
  <si>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</si>
  <si>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</si>
  <si>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</si>
  <si>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</si>
  <si>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</si>
  <si>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</si>
  <si>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</si>
  <si>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</si>
  <si>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</si>
  <si>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</si>
  <si>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</si>
  <si>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</si>
  <si>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</si>
  <si>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</si>
  <si>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</si>
  <si>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</si>
  <si>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</si>
  <si>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</si>
  <si>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</si>
  <si>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</si>
  <si>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</si>
  <si>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</si>
  <si>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</si>
  <si>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</si>
  <si>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</si>
  <si>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</si>
  <si>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</si>
  <si>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</si>
  <si>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</si>
  <si>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</si>
  <si>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</si>
  <si>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</si>
  <si>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</si>
  <si>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</si>
  <si>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</si>
  <si>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</si>
  <si>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</si>
  <si>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</si>
  <si>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</si>
  <si>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</si>
  <si>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</si>
  <si>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</si>
  <si>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</si>
  <si>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</si>
  <si>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</si>
  <si>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</si>
  <si>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</si>
  <si>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</si>
  <si>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</si>
  <si>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</si>
  <si>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</si>
  <si>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</si>
  <si>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</si>
  <si>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</si>
  <si>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</si>
  <si>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</si>
  <si>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</si>
  <si>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</si>
  <si>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</si>
  <si>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</si>
  <si>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</si>
  <si>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</si>
  <si>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</si>
  <si>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</si>
  <si>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</si>
  <si>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</si>
  <si>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</si>
  <si>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</si>
  <si>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</si>
  <si>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</si>
  <si>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</si>
  <si>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</si>
  <si>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</si>
  <si>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</si>
  <si>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</si>
  <si>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</si>
  <si>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</si>
  <si>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</si>
  <si>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</si>
  <si>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</si>
  <si>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</si>
  <si>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</si>
  <si>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</si>
  <si>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</si>
  <si>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</si>
  <si>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</si>
  <si>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</si>
  <si>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</si>
  <si>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</si>
  <si>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</si>
  <si>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</si>
  <si>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</si>
  <si>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</si>
  <si>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</si>
  <si>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</si>
  <si>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</si>
  <si>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</si>
  <si>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</si>
  <si>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</si>
  <si>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</si>
  <si>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</si>
  <si>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</si>
  <si>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</si>
  <si>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</si>
  <si>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</si>
  <si>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</si>
  <si>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</si>
  <si>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</si>
  <si>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</si>
  <si>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</si>
  <si>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</si>
  <si>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</si>
  <si>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</si>
  <si>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</si>
  <si>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</si>
  <si>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</si>
  <si>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</si>
  <si>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</si>
  <si>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</si>
  <si>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</si>
  <si>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</si>
  <si>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</si>
  <si>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</si>
  <si>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</si>
  <si>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</si>
  <si>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</si>
  <si>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</si>
  <si>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</si>
  <si>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</si>
  <si>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</si>
  <si>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</si>
  <si>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</si>
  <si>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</si>
  <si>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</si>
  <si>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</si>
  <si>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</si>
  <si>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</si>
  <si>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</si>
  <si>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</si>
  <si>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</si>
  <si>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</si>
  <si>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</si>
  <si>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</si>
  <si>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</si>
  <si>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</si>
  <si>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</si>
  <si>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</si>
  <si>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</si>
  <si>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</si>
  <si>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</si>
  <si>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</si>
  <si>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</si>
  <si>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</si>
  <si>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</si>
  <si>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</si>
  <si>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</si>
  <si>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</si>
  <si>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</si>
  <si>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</si>
  <si>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</si>
  <si>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</si>
  <si>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</si>
  <si>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</si>
  <si>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</si>
  <si>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</si>
  <si>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</si>
  <si>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</si>
  <si>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</si>
  <si>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</si>
  <si>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</si>
  <si>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</si>
  <si>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</si>
  <si>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</si>
  <si>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</si>
  <si>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</si>
  <si>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</si>
  <si>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</si>
  <si>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</si>
  <si>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</si>
  <si>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</si>
  <si>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</si>
  <si>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</si>
  <si>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</si>
  <si>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</si>
  <si>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</si>
  <si>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</si>
  <si>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</si>
  <si>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</si>
  <si>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</si>
  <si>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</si>
  <si>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</si>
  <si>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</si>
  <si>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</si>
  <si>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</si>
  <si>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</si>
  <si>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</si>
  <si>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</si>
  <si>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</si>
  <si>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</si>
  <si>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</si>
  <si>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</si>
  <si>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</si>
  <si>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</si>
  <si>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</si>
  <si>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</si>
  <si>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</si>
  <si>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</si>
  <si>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</si>
  <si>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</si>
  <si>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</si>
  <si>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</si>
  <si>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</si>
  <si>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</si>
  <si>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</si>
  <si>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</si>
  <si>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</si>
  <si>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</si>
  <si>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Harvard Live Muscle Fish</t>
  </si>
  <si>
    <t xml:space="preserve">Herr</t>
  </si>
  <si>
    <t xml:space="preserve">MIT</t>
  </si>
  <si>
    <t xml:space="preserve">Carangiform</t>
  </si>
  <si>
    <t xml:space="preserve">Muscle</t>
  </si>
  <si>
    <t xml:space="preserve">https://doi.org/10.1186/1743-0003-1-6</t>
  </si>
  <si>
    <t xml:space="preserve">University of Essex iSplah Micro</t>
  </si>
  <si>
    <t xml:space="preserve">Clapham</t>
  </si>
  <si>
    <t xml:space="preserve">University of Essex</t>
  </si>
  <si>
    <t xml:space="preserve">Motor</t>
  </si>
  <si>
    <t xml:space="preserve">https://doi.org/10.1109/IROS.2014.6942574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</si>
  <si>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</si>
  <si>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</si>
  <si>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</si>
  <si>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</si>
  <si>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</si>
  <si>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</si>
  <si>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</si>
  <si>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</si>
  <si>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</si>
  <si>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</si>
  <si>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</si>
  <si>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</si>
  <si>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</si>
  <si>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</si>
  <si>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</si>
  <si>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</si>
  <si>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Miro-7</t>
  </si>
  <si>
    <t xml:space="preserve">Joo</t>
  </si>
  <si>
    <t xml:space="preserve">Airo Inc.</t>
  </si>
  <si>
    <t xml:space="preserve">Servo</t>
  </si>
  <si>
    <t xml:space="preserve">http://www.airo.kr/?ckattempt=1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</si>
  <si>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</si>
  <si>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</si>
  <si>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</si>
  <si>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</si>
  <si>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Miro-9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</si>
  <si>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</si>
  <si>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</si>
  <si>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</si>
  <si>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</si>
  <si>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Georgia Tech MFC</t>
  </si>
  <si>
    <t xml:space="preserve">Ertuk</t>
  </si>
  <si>
    <t xml:space="preserve">Georgia Institute of Technology</t>
  </si>
  <si>
    <t xml:space="preserve">MFC</t>
  </si>
  <si>
    <t xml:space="preserve">https://doi.org/10.1088/1748-3182/8/1/016006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</si>
  <si>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</si>
  <si>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</si>
  <si>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</si>
  <si>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</si>
  <si>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Ecole Polytechnique Salamandra Robotica-II</t>
  </si>
  <si>
    <t xml:space="preserve">Crespi</t>
  </si>
  <si>
    <t xml:space="preserve">Ecole Polytechnique Federale de Lausanne</t>
  </si>
  <si>
    <t xml:space="preserve">Anguiliform</t>
  </si>
  <si>
    <t xml:space="preserve">https://doi.org/10.1109/TRO.2012.2234311</t>
  </si>
  <si>
    <t xml:space="preserve">Ecole Polytechnique DEA Carangiform</t>
  </si>
  <si>
    <t xml:space="preserve">Shintake</t>
  </si>
  <si>
    <t xml:space="preserve">https://doi.org/10.1089/soro.2017.0062</t>
  </si>
  <si>
    <t xml:space="preserve">MIT Carangiform</t>
  </si>
  <si>
    <t xml:space="preserve">Epps</t>
  </si>
  <si>
    <t xml:space="preserve">https://doi.org/10.1007/s00348-009-0684-8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</si>
  <si>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</si>
  <si>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</si>
  <si>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</si>
  <si>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</si>
  <si>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</si>
  <si>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</si>
  <si>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</si>
  <si>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</si>
  <si>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</si>
  <si>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</si>
  <si>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</si>
  <si>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</si>
  <si>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MIT Pnuematic SoFi</t>
  </si>
  <si>
    <t xml:space="preserve">Katzschmann</t>
  </si>
  <si>
    <t xml:space="preserve">https://doi.org/10.1126/scirobotics.aar3449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</si>
  <si>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</si>
  <si>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</si>
  <si>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</si>
  <si>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</si>
  <si>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</si>
  <si>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</si>
  <si>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</si>
  <si>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</si>
  <si>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</si>
  <si>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</si>
  <si>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</si>
  <si>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</si>
  <si>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Nanyang Arowana</t>
  </si>
  <si>
    <t xml:space="preserve">https://doi.org/10.1109/ICMA.2007.4303527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</si>
  <si>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</si>
  <si>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</si>
  <si>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</si>
  <si>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</si>
  <si>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</si>
  <si>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</si>
  <si>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</si>
  <si>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</si>
  <si>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</si>
  <si>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</si>
  <si>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</si>
  <si>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</si>
  <si>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</si>
  <si>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</si>
  <si>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</si>
  <si>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</si>
  <si>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</si>
  <si>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</si>
  <si>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MIT Robo Tuna</t>
  </si>
  <si>
    <t xml:space="preserve">Anderson</t>
  </si>
  <si>
    <t xml:space="preserve">Draper Laboratory</t>
  </si>
  <si>
    <t xml:space="preserve">Hydraulic</t>
  </si>
  <si>
    <t xml:space="preserve">https://doi.org/10.1093/icb/42.1.118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</si>
  <si>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</si>
  <si>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</si>
  <si>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</si>
  <si>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</si>
  <si>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</si>
  <si>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</si>
  <si>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</si>
  <si>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</si>
  <si>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Biorobotics Laboratory</t>
  </si>
  <si>
    <t xml:space="preserve">Bayat</t>
  </si>
  <si>
    <t xml:space="preserve">https://doi.org/10.1109/AUV.2016.7778700</t>
  </si>
  <si>
    <t xml:space="preserve">Michigan State Boxfish</t>
  </si>
  <si>
    <t xml:space="preserve">Behbahani</t>
  </si>
  <si>
    <t xml:space="preserve">Michigan State University</t>
  </si>
  <si>
    <t xml:space="preserve">https://doi.org/10.1108/IR-04-2014-0330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</si>
  <si>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</si>
  <si>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</si>
  <si>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</si>
  <si>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</si>
  <si>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Harbin Tensegrity</t>
  </si>
  <si>
    <t xml:space="preserve">Chen</t>
  </si>
  <si>
    <t xml:space="preserve">Harbin Institute of Technology</t>
  </si>
  <si>
    <t xml:space="preserve">https://doi.org/10.1109/TIE.2011.2151812</t>
  </si>
  <si>
    <t xml:space="preserve">Harbin HRF-II</t>
  </si>
  <si>
    <t xml:space="preserve">https://doi.org/10.1109/ICMA.2008.4798738</t>
  </si>
  <si>
    <t xml:space="preserve">Michigan State IPMC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</si>
  <si>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</si>
  <si>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</si>
  <si>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</si>
  <si>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</si>
  <si>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</si>
  <si>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</si>
  <si>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</si>
  <si>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</si>
  <si>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Ecole Polytechnique Amphibot-II</t>
  </si>
  <si>
    <t xml:space="preserve">https://doi.org/10.1109/TRO.2008.915426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</si>
  <si>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</si>
  <si>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</si>
  <si>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</si>
  <si>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</si>
  <si>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Berkeley Micro Vehicle</t>
  </si>
  <si>
    <t xml:space="preserve">Deng</t>
  </si>
  <si>
    <t xml:space="preserve">University of California, Berkeley</t>
  </si>
  <si>
    <t xml:space="preserve">Piezoelectric</t>
  </si>
  <si>
    <t xml:space="preserve">https://doi.org/10.1109/ROBOT.2005.1570621</t>
  </si>
  <si>
    <t xml:space="preserve">CAS Amphibious Robot</t>
  </si>
  <si>
    <t xml:space="preserve">Ding</t>
  </si>
  <si>
    <t xml:space="preserve">https://doi.org/10.5772/56059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</si>
  <si>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</si>
  <si>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</si>
  <si>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</si>
  <si>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</si>
  <si>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</si>
  <si>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</si>
  <si>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</si>
  <si>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</si>
  <si>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NTU BAUV</t>
  </si>
  <si>
    <t xml:space="preserve">National Taiwan University</t>
  </si>
  <si>
    <t xml:space="preserve">https://doi.org/10.1007/s10514-009-9117-z</t>
  </si>
  <si>
    <t xml:space="preserve">Japan Marine Science Carangiform-1</t>
  </si>
  <si>
    <t xml:space="preserve">Hirata</t>
  </si>
  <si>
    <t xml:space="preserve">Japan Marine Science and Technology Center</t>
  </si>
  <si>
    <t xml:space="preserve">https://pdfs.semanticscholar.org/3d7a/e88d3be6054d5b0e25c5a888cbec943ade0c.pdf</t>
  </si>
  <si>
    <t xml:space="preserve">Japan Marine Science Carangiform-2</t>
  </si>
  <si>
    <t xml:space="preserve">https://www.nmri.go.jp/oldpages/eng/khirata/list/fish/isamec2000.pdf</t>
  </si>
  <si>
    <t xml:space="preserve">Peking Modular Robot</t>
  </si>
  <si>
    <t xml:space="preserve">Hu</t>
  </si>
  <si>
    <t xml:space="preserve">Peking University</t>
  </si>
  <si>
    <t xml:space="preserve">https://doi.org/10.1109/CDC.2007.4434027</t>
  </si>
  <si>
    <t xml:space="preserve">University of Essex G9</t>
  </si>
  <si>
    <t xml:space="preserve">https://doi.org/10.1109/ICMA.2007.4303740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</si>
  <si>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</si>
  <si>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</si>
  <si>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</si>
  <si>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</si>
  <si>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Coelacanth Robot (Siro)</t>
  </si>
  <si>
    <t xml:space="preserve">http://www.airo.kr/?ckattempt=2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</si>
  <si>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</si>
  <si>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</si>
  <si>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</si>
  <si>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</si>
  <si>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</si>
  <si>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</si>
  <si>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</si>
  <si>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</si>
  <si>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</si>
  <si>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</si>
  <si>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</si>
  <si>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</si>
  <si>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</si>
  <si>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</si>
  <si>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</si>
  <si>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</si>
  <si>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</si>
  <si>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</si>
  <si>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</si>
  <si>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</si>
  <si>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</si>
  <si>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</si>
  <si>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</si>
  <si>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</si>
  <si>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</si>
  <si>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</si>
  <si>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Harbin MACCEPA</t>
  </si>
  <si>
    <t xml:space="preserve">Li</t>
  </si>
  <si>
    <t xml:space="preserve">https://doi.org/10.1007/s42235-018-0049-1</t>
  </si>
  <si>
    <t xml:space="preserve">CAS Wire-Driven Robot</t>
  </si>
  <si>
    <t xml:space="preserve">Liao</t>
  </si>
  <si>
    <t xml:space="preserve">https://doi.org/10.1080/01691864.2013.867288</t>
  </si>
  <si>
    <t xml:space="preserve">Dalian University of Technology Magnetostrictive</t>
  </si>
  <si>
    <t xml:space="preserve">Liu</t>
  </si>
  <si>
    <t xml:space="preserve">Dalian University of Technology</t>
  </si>
  <si>
    <t xml:space="preserve">https://doi.org/10.1016/j.sna.2010.04.014</t>
  </si>
  <si>
    <t xml:space="preserve">Northeaster IPMC Carangiform</t>
  </si>
  <si>
    <t xml:space="preserve">Northeastern University</t>
  </si>
  <si>
    <t xml:space="preserve">https://doi.org/10.1109/CCDC.2009.5195221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</si>
  <si>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</si>
  <si>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</si>
  <si>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</si>
  <si>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</si>
  <si>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</si>
  <si>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</si>
  <si>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</si>
  <si>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</si>
  <si>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</si>
  <si>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</si>
  <si>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</si>
  <si>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</si>
  <si>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</si>
  <si>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University of EC MFC</t>
  </si>
  <si>
    <t xml:space="preserve">Ming</t>
  </si>
  <si>
    <t xml:space="preserve">University of Electro-Communications</t>
  </si>
  <si>
    <t xml:space="preserve">https://doi.org/10.1007/978-3-319-32156-1_7</t>
  </si>
  <si>
    <t xml:space="preserve">University of EC PFC</t>
  </si>
  <si>
    <t xml:space="preserve">https://doi.org/10.1109/ROBOT.2009.5152723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</si>
  <si>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</si>
  <si>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</si>
  <si>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</si>
  <si>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</si>
  <si>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</si>
  <si>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</si>
  <si>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</si>
  <si>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</si>
  <si>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</si>
  <si>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</si>
  <si>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</si>
  <si>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</si>
  <si>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JAIST Pnuematic Lamprey</t>
  </si>
  <si>
    <t xml:space="preserve">Nguyen</t>
  </si>
  <si>
    <t xml:space="preserve">Japan Advanced Institute of Science and Technology</t>
  </si>
  <si>
    <t xml:space="preserve">https://doi.org/10.1109/SII46433.2020.9025926</t>
  </si>
  <si>
    <t xml:space="preserve">Konkuk Piezoelectric</t>
  </si>
  <si>
    <t xml:space="preserve">https://doi.org/10.1007/s12555-009-0212-x</t>
  </si>
  <si>
    <t xml:space="preserve">NUS Anguiliform</t>
  </si>
  <si>
    <t xml:space="preserve">Niu</t>
  </si>
  <si>
    <t xml:space="preserve">https://doi.org/10.1016/S1672-6529(13)60221-8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</si>
  <si>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</si>
  <si>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</si>
  <si>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</si>
  <si>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</si>
  <si>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</si>
  <si>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</si>
  <si>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</si>
  <si>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Chinese University of HK Wire Shark</t>
  </si>
  <si>
    <t xml:space="preserve">Pik</t>
  </si>
  <si>
    <t xml:space="preserve">Chinese University of Hong Kong</t>
  </si>
  <si>
    <t xml:space="preserve">https://doi.org/10.1109/ICCIS.2015.7274613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</si>
  <si>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</si>
  <si>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</si>
  <si>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</si>
  <si>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</si>
  <si>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</si>
  <si>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</si>
  <si>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</si>
  <si>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</si>
  <si>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</si>
  <si>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</si>
  <si>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</si>
  <si>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</si>
  <si>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Madrid SMA</t>
  </si>
  <si>
    <t xml:space="preserve">Rossi</t>
  </si>
  <si>
    <t xml:space="preserve">Universidad Politecnica de Madrid</t>
  </si>
  <si>
    <t xml:space="preserve">SMA</t>
  </si>
  <si>
    <t xml:space="preserve">https://doi.org/10.1088/1748-3182/6/4/045005</t>
  </si>
  <si>
    <t xml:space="preserve">BioSwimmer</t>
  </si>
  <si>
    <t xml:space="preserve">Rufo</t>
  </si>
  <si>
    <t xml:space="preserve">Boston Engineering</t>
  </si>
  <si>
    <t xml:space="preserve">https://doi.org/10.1109/THS.2013.6699031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</si>
  <si>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</si>
  <si>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</si>
  <si>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</si>
  <si>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</si>
  <si>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Peking Carangiform</t>
  </si>
  <si>
    <t xml:space="preserve">Shao</t>
  </si>
  <si>
    <t xml:space="preserve">https://doi.org/10.5772/58564</t>
  </si>
  <si>
    <t xml:space="preserve">CAS Dolphin</t>
  </si>
  <si>
    <t xml:space="preserve">Shen</t>
  </si>
  <si>
    <t xml:space="preserve">https://doi.org/10.1109/TRO.2011.2171095</t>
  </si>
  <si>
    <t xml:space="preserve">Kindai University</t>
  </si>
  <si>
    <t xml:space="preserve">Shibata</t>
  </si>
  <si>
    <t xml:space="preserve">https://doi.org/10.1080/01691864.2014.944213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</si>
  <si>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</si>
  <si>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</si>
  <si>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</si>
  <si>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</si>
  <si>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</si>
  <si>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</si>
  <si>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</si>
  <si>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</si>
  <si>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Woodruff MFC Carangiform</t>
  </si>
  <si>
    <t xml:space="preserve">Tan</t>
  </si>
  <si>
    <t xml:space="preserve">https://doi.org/10.1088/1748-3190/ac011e</t>
  </si>
  <si>
    <t xml:space="preserve">Michigan State IPMC Carangiform</t>
  </si>
  <si>
    <t xml:space="preserve">https://doi.org/10.1109/IROS.2006.282110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</si>
  <si>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</si>
  <si>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</si>
  <si>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</si>
  <si>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</si>
  <si>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NUS Multilink Carangiform</t>
  </si>
  <si>
    <t xml:space="preserve">Verma</t>
  </si>
  <si>
    <t xml:space="preserve">https://doi.org/10.1109/TIE.2017.2779431</t>
  </si>
  <si>
    <t xml:space="preserve">Harbin SMA</t>
  </si>
  <si>
    <t xml:space="preserve">Wang</t>
  </si>
  <si>
    <t xml:space="preserve">https://doi.org/10.1016/j.sna.2008.02.013</t>
  </si>
  <si>
    <t xml:space="preserve">Peking University Boxfish</t>
  </si>
  <si>
    <t xml:space="preserve">Auckland Polymer Tuna</t>
  </si>
  <si>
    <t xml:space="preserve">University of Auckland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</si>
  <si>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</si>
  <si>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</si>
  <si>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</si>
  <si>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</si>
  <si>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Chinese University of HK Wire</t>
  </si>
  <si>
    <t xml:space="preserve">Xie</t>
  </si>
  <si>
    <t xml:space="preserve">https://doi.org/10.1109/LRA.2019.2941827</t>
  </si>
  <si>
    <t xml:space="preserve">NUS Carangiform</t>
  </si>
  <si>
    <t xml:space="preserve">Xu</t>
  </si>
  <si>
    <t xml:space="preserve">https://doi.org/10.1016/S1672-6529(13)60237-1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</si>
  <si>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</si>
  <si>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</si>
  <si>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</si>
  <si>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</si>
  <si>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Harbin Centimeter IPMC</t>
  </si>
  <si>
    <t xml:space="preserve">Ye</t>
  </si>
  <si>
    <t xml:space="preserve">https://doi.org/10.1109/ROBIO.2007.4522171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</si>
  <si>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</si>
  <si>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</si>
  <si>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</si>
  <si>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CAS Snake Robot</t>
  </si>
  <si>
    <t xml:space="preserve">https://doi.org/10.1109/ICINFA.2009.5204975</t>
  </si>
  <si>
    <t xml:space="preserve">CAS Multilinked Robot</t>
  </si>
  <si>
    <t xml:space="preserve">https://doi.org/10.1109/TSMCB.2004.831151</t>
  </si>
  <si>
    <t xml:space="preserve">CAS Single Actuated</t>
  </si>
  <si>
    <t xml:space="preserve">https://doi.org/10.1109/TMECH.2016.2517931</t>
  </si>
  <si>
    <t xml:space="preserve">UST of China Dual Caudal</t>
  </si>
  <si>
    <t xml:space="preserve">Zhang</t>
  </si>
  <si>
    <t xml:space="preserve">https://doi.org/ 10.1109/TMECH.2016.2555703</t>
  </si>
  <si>
    <t xml:space="preserve">CAS Esox Lucius</t>
  </si>
  <si>
    <t xml:space="preserve">ZhengXing</t>
  </si>
  <si>
    <t xml:space="preserve">https://doi.org/10.1007/s11432-014-5202-9</t>
  </si>
  <si>
    <t xml:space="preserve">Zhong</t>
  </si>
  <si>
    <t xml:space="preserve">https://doi.org/10.1080/01691864.2017.1392344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</si>
  <si>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</si>
  <si>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</si>
  <si>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</si>
  <si>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</si>
  <si>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</si>
  <si>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University of Electro-communications</t>
  </si>
  <si>
    <t xml:space="preserve">Rajiform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</si>
  <si>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</si>
  <si>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</si>
  <si>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</si>
  <si>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</si>
  <si>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</si>
  <si>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Tartu University EAP Robot-1</t>
  </si>
  <si>
    <t xml:space="preserve">Anton</t>
  </si>
  <si>
    <t xml:space="preserve">Tartu University</t>
  </si>
  <si>
    <t xml:space="preserve">https://www.researchgate.net/publication/248127819_Towards_a_biomimetic_EAP_robot</t>
  </si>
  <si>
    <t xml:space="preserve">Robo-ray I</t>
  </si>
  <si>
    <t xml:space="preserve">Cai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</si>
  <si>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</si>
  <si>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</si>
  <si>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</si>
  <si>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</si>
  <si>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Robo-ray IV</t>
  </si>
  <si>
    <t xml:space="preserve">Robo-ray V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</si>
  <si>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</si>
  <si>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</si>
  <si>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</si>
  <si>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Festo AquaRay</t>
  </si>
  <si>
    <t xml:space="preserve">Festo</t>
  </si>
  <si>
    <t xml:space="preserve">https://www.festo.com/net/SupportPortal/Files/42062/Aqua_ray_en.pdf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</si>
  <si>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</si>
  <si>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</si>
  <si>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</si>
  <si>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</si>
  <si>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</si>
  <si>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</si>
  <si>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</si>
  <si>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</si>
  <si>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</si>
  <si>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</si>
  <si>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</si>
  <si>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</si>
  <si>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</si>
  <si>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</si>
  <si>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</si>
  <si>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</si>
  <si>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</si>
  <si>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Robotic Water Beetle</t>
  </si>
  <si>
    <t xml:space="preserve">Kwak and Bae</t>
  </si>
  <si>
    <t xml:space="preserve">UNIST</t>
  </si>
  <si>
    <t xml:space="preserve">https://doi.org/10.1016/S1672-6529(16)60396-7</t>
  </si>
  <si>
    <t xml:space="preserve">Zhejiang Soft Robot</t>
  </si>
  <si>
    <t xml:space="preserve">Zheijang University</t>
  </si>
  <si>
    <t xml:space="preserve">https://doi.org/10.1126/sciadv.1602045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</si>
  <si>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</si>
  <si>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</si>
  <si>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</si>
  <si>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</si>
  <si>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</si>
  <si>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</si>
  <si>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</si>
  <si>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</si>
  <si>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Nanyang RoMan-III</t>
  </si>
  <si>
    <t xml:space="preserve">https://doi.org/10.1109/ROBIO.2011.6181539</t>
  </si>
  <si>
    <t xml:space="preserve">NTU Knifefish</t>
  </si>
  <si>
    <t xml:space="preserve">https://doi.org/10.1177/1077546306070597</t>
  </si>
  <si>
    <t xml:space="preserve">Robo-ray III</t>
  </si>
  <si>
    <t xml:space="preserve">https://doi.org/10.1109/ROBIO.2012.6491068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</si>
  <si>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</si>
  <si>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</si>
  <si>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</si>
  <si>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Squid Robot – model 5</t>
  </si>
  <si>
    <t xml:space="preserve">Rahman</t>
  </si>
  <si>
    <t xml:space="preserve">University Malaysia</t>
  </si>
  <si>
    <t xml:space="preserve">Oscilliatory</t>
  </si>
  <si>
    <t xml:space="preserve">https://doi.org/10.11113/jt.v74.4816</t>
  </si>
  <si>
    <t xml:space="preserve">UNLV IPMC</t>
  </si>
  <si>
    <t xml:space="preserve">University of Nevada Las Vegas</t>
  </si>
  <si>
    <t xml:space="preserve">https://doi.org/10.1088/1361-665X/ab6fe8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</si>
  <si>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</si>
  <si>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</si>
  <si>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</si>
  <si>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</si>
  <si>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</si>
  <si>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</si>
  <si>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</si>
  <si>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</si>
  <si>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</si>
  <si>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</si>
  <si>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</si>
  <si>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</si>
  <si>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ASU Cuttlefish</t>
  </si>
  <si>
    <t xml:space="preserve">Susheelkumar</t>
  </si>
  <si>
    <t xml:space="preserve">Arizona State University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</si>
  <si>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</si>
  <si>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</si>
  <si>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</si>
  <si>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</si>
  <si>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</si>
  <si>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</si>
  <si>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</si>
  <si>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</si>
  <si>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CAS Robcutt</t>
  </si>
  <si>
    <t xml:space="preserve">Tang</t>
  </si>
  <si>
    <t xml:space="preserve">https://doi.org/10.1109/TIE.2018.2886755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</si>
  <si>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</si>
  <si>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</si>
  <si>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</si>
  <si>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</si>
  <si>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Harbin SMA Ray</t>
  </si>
  <si>
    <t xml:space="preserve">https://doi.org/10.1109/ROBIO.2009.5420423</t>
  </si>
  <si>
    <t xml:space="preserve">Robot CPG Fish</t>
  </si>
  <si>
    <t xml:space="preserve">Chinese Academy of Sciences</t>
  </si>
  <si>
    <t xml:space="preserve">https://doi.org/10.1109/CDC.2009.5399642</t>
  </si>
  <si>
    <t xml:space="preserve">Robo-Manta I</t>
  </si>
  <si>
    <t xml:space="preserve">https://doi.org/10.1109/ROBIO.2007.4522217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</si>
  <si>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</si>
  <si>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</si>
  <si>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</si>
  <si>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</si>
  <si>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University of EC</t>
  </si>
  <si>
    <t xml:space="preserve">Zhao</t>
  </si>
  <si>
    <t xml:space="preserve">https://doi.org/10.1109/ROBIO.2011.6181538</t>
  </si>
  <si>
    <t xml:space="preserve">Nanyang RoMan-II</t>
  </si>
  <si>
    <t xml:space="preserve">Zhou</t>
  </si>
  <si>
    <t xml:space="preserve">https://doi.org/10.1016/S1672-6529(09)60227-4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</si>
  <si>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</si>
  <si>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</si>
  <si>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</si>
  <si>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</si>
  <si>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</si>
  <si>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</si>
  <si>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</si>
  <si>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</si>
  <si>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AquaPenguin</t>
  </si>
  <si>
    <t xml:space="preserve">https://www.festo.com/group/en/cms/10243.htm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</si>
  <si>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</si>
  <si>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</si>
  <si>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</si>
  <si>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</si>
  <si>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</si>
  <si>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</si>
  <si>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</si>
  <si>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</si>
  <si>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</si>
  <si>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</si>
  <si>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</si>
  <si>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</si>
  <si>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</si>
  <si>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</si>
  <si>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</si>
  <si>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</si>
  <si>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</si>
  <si>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</si>
  <si>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</si>
  <si>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</si>
  <si>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</si>
  <si>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</si>
  <si>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</si>
  <si>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</si>
  <si>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</si>
  <si>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</si>
  <si>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</si>
  <si>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</si>
  <si>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</si>
  <si>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</si>
  <si>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</si>
  <si>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</si>
  <si>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</si>
  <si>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</si>
  <si>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</si>
  <si>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</si>
  <si>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</si>
  <si>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</si>
  <si>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</si>
  <si>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</si>
  <si>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</si>
  <si>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SSC Turtle</t>
  </si>
  <si>
    <t xml:space="preserve">Seoul National University</t>
  </si>
  <si>
    <t xml:space="preserve">https://doi.org/10.1088/0964-1726/22/1/014007</t>
  </si>
  <si>
    <t xml:space="preserve">Compliant</t>
  </si>
  <si>
    <t xml:space="preserve">UCSD DEA Jellyfish</t>
  </si>
  <si>
    <t xml:space="preserve">Jet</t>
  </si>
  <si>
    <t xml:space="preserve">https://doi.org/10.3389/frobt.2019.00126</t>
  </si>
  <si>
    <t xml:space="preserve">OCTOPUS</t>
  </si>
  <si>
    <t xml:space="preserve">Cianchetti</t>
  </si>
  <si>
    <t xml:space="preserve">The BioRobotics Institute</t>
  </si>
  <si>
    <t xml:space="preserve">http://doi.org/10.1088/1748-3190/10/3/03500</t>
  </si>
  <si>
    <t xml:space="preserve">Swiss Reconfigurable</t>
  </si>
  <si>
    <t xml:space="preserve">Paschal</t>
  </si>
  <si>
    <t xml:space="preserve">Swiss national Center</t>
  </si>
  <si>
    <t xml:space="preserve">Heraklion Octopus</t>
  </si>
  <si>
    <t xml:space="preserve">Sfakiotakis</t>
  </si>
  <si>
    <t xml:space="preserve">Foundation for Research and Technology-Hellas</t>
  </si>
  <si>
    <t xml:space="preserve">http://doi.org/10.1088/1748-3190/10/3/035005</t>
  </si>
  <si>
    <t xml:space="preserve">Robojelly</t>
  </si>
  <si>
    <t xml:space="preserve">Villanueva</t>
  </si>
  <si>
    <t xml:space="preserve">Virginia Tech</t>
  </si>
  <si>
    <t xml:space="preserve">BISMAC</t>
  </si>
  <si>
    <t xml:space="preserve">http://stacks.iop.org/BB/6/036004</t>
  </si>
  <si>
    <t xml:space="preserve">Cyro</t>
  </si>
  <si>
    <t xml:space="preserve"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</si>
</sst>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2" headerRowCount="1" totalsRowCount="0" totalsRowShown="0">
  <tableColumns count="31">
    <tableColumn id="1" name="Harvard Live Muscle Fish"/>
    <tableColumn id="2" name="Herr"/>
    <tableColumn id="3" name="MIT"/>
    <tableColumn id="4" name="Carangiform"/>
    <tableColumn id="5" name="Muscle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186/1743-0003-1-6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3" activeCellId="0" sqref="E33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s="6" customFormat="tru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7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7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7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7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7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7" t="s">
        <v>174</v>
      </c>
      <c r="S72" s="1"/>
      <c r="U72" s="7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7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N44" activeCellId="0" sqref="N44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6.17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269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2</v>
      </c>
      <c r="G2" s="1" t="n">
        <v>1</v>
      </c>
      <c r="H2" s="1" t="n">
        <v>0</v>
      </c>
      <c r="I2" s="1" t="n">
        <v>0.12</v>
      </c>
      <c r="J2" s="1" t="n">
        <v>0.07</v>
      </c>
      <c r="K2" s="1" t="n">
        <v>0.05</v>
      </c>
      <c r="L2" s="1" t="n">
        <v>0.01215</v>
      </c>
      <c r="M2" s="1" t="n">
        <v>0.045</v>
      </c>
      <c r="N2" s="1" t="n">
        <f aca="false">M2</f>
        <v>0.045</v>
      </c>
      <c r="O2" s="2" t="n">
        <f aca="false">Q2/L2</f>
        <v>123.456790123457</v>
      </c>
      <c r="P2" s="2" t="n">
        <f aca="false">O2/9.81</f>
        <v>12.5847900227785</v>
      </c>
      <c r="Q2" s="1" t="n">
        <v>1.5</v>
      </c>
      <c r="R2" s="1" t="n">
        <f aca="false">Q2*I2</f>
        <v>0.18</v>
      </c>
      <c r="S2" s="1" t="n">
        <v>3.1</v>
      </c>
      <c r="U2" s="1" t="n">
        <f aca="false">N2*I2/0.000001</f>
        <v>5400</v>
      </c>
      <c r="X2" s="1" t="n">
        <v>0.4</v>
      </c>
      <c r="Z2" s="1" t="n">
        <v>4</v>
      </c>
      <c r="AA2" s="1" t="n">
        <v>2.8</v>
      </c>
      <c r="AB2" s="1" t="n">
        <v>0.096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281</v>
      </c>
      <c r="E3" s="1" t="s">
        <v>287</v>
      </c>
      <c r="F3" s="1" t="n">
        <v>1</v>
      </c>
      <c r="G3" s="1" t="n">
        <v>1</v>
      </c>
      <c r="H3" s="1" t="n">
        <v>0</v>
      </c>
      <c r="I3" s="1" t="n">
        <v>0.05</v>
      </c>
      <c r="J3" s="1" t="n">
        <v>0.0065</v>
      </c>
      <c r="K3" s="1" t="n">
        <v>0.046</v>
      </c>
      <c r="L3" s="1" t="n">
        <v>0.00468</v>
      </c>
      <c r="M3" s="1" t="n">
        <v>0.52</v>
      </c>
      <c r="N3" s="1" t="n">
        <v>0.52</v>
      </c>
      <c r="O3" s="2" t="n">
        <f aca="false">Q3/L3</f>
        <v>328.730769230769</v>
      </c>
      <c r="P3" s="2" t="n">
        <f aca="false">O3/9.81</f>
        <v>33.509762408845</v>
      </c>
      <c r="Q3" s="1" t="n">
        <v>1.53846</v>
      </c>
      <c r="R3" s="1" t="n">
        <f aca="false">Q3*I3</f>
        <v>0.076923</v>
      </c>
      <c r="S3" s="1" t="n">
        <v>19</v>
      </c>
      <c r="T3" s="1" t="n">
        <v>0.12</v>
      </c>
      <c r="U3" s="1" t="n">
        <f aca="false">N3*I3/0.000001</f>
        <v>26000</v>
      </c>
      <c r="V3" s="1" t="n">
        <f aca="false">(4*PI()*S3*T3*I3^2)/0.000001</f>
        <v>71628.3125018473</v>
      </c>
      <c r="AE3" s="1" t="s">
        <v>288</v>
      </c>
    </row>
    <row r="4" customFormat="false" ht="12.8" hidden="false" customHeight="false" outlineLevel="0" collapsed="false">
      <c r="A4" s="1" t="s">
        <v>289</v>
      </c>
      <c r="B4" s="1" t="s">
        <v>290</v>
      </c>
      <c r="C4" s="1" t="s">
        <v>291</v>
      </c>
      <c r="D4" s="1" t="s">
        <v>292</v>
      </c>
      <c r="E4" s="1" t="s">
        <v>287</v>
      </c>
      <c r="F4" s="1" t="n">
        <v>1</v>
      </c>
      <c r="G4" s="1" t="n">
        <v>1</v>
      </c>
      <c r="H4" s="1" t="n">
        <v>1</v>
      </c>
      <c r="I4" s="1" t="n">
        <v>0.255</v>
      </c>
      <c r="J4" s="1" t="n">
        <v>0.0492</v>
      </c>
      <c r="K4" s="1" t="n">
        <v>0.0678</v>
      </c>
      <c r="L4" s="1" t="n">
        <v>0.306</v>
      </c>
      <c r="M4" s="1" t="n">
        <v>1.02</v>
      </c>
      <c r="N4" s="1" t="n">
        <v>0.408</v>
      </c>
      <c r="O4" s="2" t="n">
        <f aca="false">Q4/L4</f>
        <v>12.7441176470588</v>
      </c>
      <c r="P4" s="2" t="n">
        <f aca="false">O4/9.81</f>
        <v>1.29909456137195</v>
      </c>
      <c r="Q4" s="1" t="n">
        <v>3.8997</v>
      </c>
      <c r="R4" s="1" t="n">
        <f aca="false">Q4*I4</f>
        <v>0.9944235</v>
      </c>
      <c r="S4" s="1" t="n">
        <v>5.8</v>
      </c>
      <c r="T4" s="1" t="n">
        <v>0.17</v>
      </c>
      <c r="U4" s="1" t="n">
        <f aca="false">N4*I4/0.000001</f>
        <v>104040</v>
      </c>
      <c r="V4" s="1" t="n">
        <f aca="false">(4*PI()*S4*T4*I4^2)/0.000001</f>
        <v>805688.453709923</v>
      </c>
      <c r="Z4" s="1" t="n">
        <v>1.16</v>
      </c>
      <c r="AE4" s="1" t="s">
        <v>293</v>
      </c>
    </row>
    <row r="5" customFormat="false" ht="12.8" hidden="false" customHeight="false" outlineLevel="0" collapsed="false">
      <c r="A5" s="1" t="s">
        <v>294</v>
      </c>
      <c r="B5" s="1" t="s">
        <v>295</v>
      </c>
      <c r="C5" s="1" t="s">
        <v>296</v>
      </c>
      <c r="D5" s="1" t="s">
        <v>281</v>
      </c>
      <c r="E5" s="1" t="s">
        <v>297</v>
      </c>
      <c r="F5" s="1" t="n">
        <v>1</v>
      </c>
      <c r="G5" s="1" t="n">
        <v>1</v>
      </c>
      <c r="H5" s="1" t="n">
        <v>1</v>
      </c>
      <c r="I5" s="1" t="n">
        <v>0.22</v>
      </c>
      <c r="L5" s="1" t="n">
        <v>0.0251</v>
      </c>
      <c r="M5" s="1" t="n">
        <v>0.0019</v>
      </c>
      <c r="N5" s="1" t="n">
        <v>0.0019</v>
      </c>
      <c r="O5" s="2" t="n">
        <f aca="false">Q5/L5</f>
        <v>418.326693227092</v>
      </c>
      <c r="P5" s="2" t="n">
        <f aca="false">O5/9.81</f>
        <v>42.6428841210083</v>
      </c>
      <c r="Q5" s="1" t="n">
        <v>10.5</v>
      </c>
      <c r="R5" s="1" t="n">
        <f aca="false">Q5*I5</f>
        <v>2.31</v>
      </c>
      <c r="S5" s="1" t="n">
        <v>0.33</v>
      </c>
      <c r="T5" s="1" t="n">
        <v>0.05</v>
      </c>
      <c r="U5" s="1" t="n">
        <f aca="false">N5*I5/0.000001</f>
        <v>418</v>
      </c>
      <c r="V5" s="1" t="n">
        <f aca="false">(4*PI()*S5*T5*I5^2)/0.000001</f>
        <v>10035.5035726272</v>
      </c>
      <c r="AE5" s="1" t="s">
        <v>298</v>
      </c>
    </row>
    <row r="6" customFormat="false" ht="12.8" hidden="false" customHeight="false" outlineLevel="0" collapsed="false">
      <c r="A6" s="1" t="s">
        <v>299</v>
      </c>
      <c r="B6" s="1" t="s">
        <v>300</v>
      </c>
      <c r="C6" s="1" t="s">
        <v>301</v>
      </c>
      <c r="D6" s="1" t="s">
        <v>302</v>
      </c>
      <c r="E6" s="1" t="s">
        <v>303</v>
      </c>
      <c r="F6" s="1" t="n">
        <v>1</v>
      </c>
      <c r="G6" s="1" t="n">
        <v>1</v>
      </c>
      <c r="H6" s="1" t="n">
        <v>0</v>
      </c>
      <c r="I6" s="1" t="n">
        <v>0.12</v>
      </c>
      <c r="L6" s="1" t="n">
        <v>0.138</v>
      </c>
      <c r="M6" s="1" t="n">
        <v>0.122</v>
      </c>
      <c r="N6" s="1" t="n">
        <v>0.69</v>
      </c>
      <c r="O6" s="2" t="n">
        <f aca="false">Q6/L6</f>
        <v>80.4</v>
      </c>
      <c r="P6" s="2" t="n">
        <f aca="false">O6/9.81</f>
        <v>8.19571865443425</v>
      </c>
      <c r="Q6" s="1" t="n">
        <v>11.0952</v>
      </c>
      <c r="R6" s="1" t="n">
        <f aca="false">Q6*I6</f>
        <v>1.331424</v>
      </c>
      <c r="S6" s="1" t="n">
        <v>1.75</v>
      </c>
      <c r="T6" s="1" t="n">
        <v>0.1</v>
      </c>
      <c r="U6" s="1" t="n">
        <f aca="false">N6*I6/0.000001</f>
        <v>82800</v>
      </c>
      <c r="V6" s="1" t="n">
        <f aca="false">(4*PI()*S6*T6*I6^2)/0.000001</f>
        <v>31667.2539481851</v>
      </c>
      <c r="AE6" s="1" t="s">
        <v>304</v>
      </c>
    </row>
    <row r="7" customFormat="false" ht="12.8" hidden="false" customHeight="false" outlineLevel="0" collapsed="false">
      <c r="A7" s="1" t="s">
        <v>305</v>
      </c>
      <c r="B7" s="1" t="s">
        <v>306</v>
      </c>
      <c r="C7" s="1" t="s">
        <v>307</v>
      </c>
      <c r="D7" s="1" t="s">
        <v>281</v>
      </c>
      <c r="E7" s="1" t="s">
        <v>308</v>
      </c>
      <c r="F7" s="1" t="n">
        <v>2</v>
      </c>
      <c r="G7" s="1" t="n">
        <v>2</v>
      </c>
      <c r="H7" s="1" t="n">
        <v>0</v>
      </c>
      <c r="I7" s="1" t="n">
        <v>0.35</v>
      </c>
      <c r="J7" s="1" t="n">
        <v>0.07</v>
      </c>
      <c r="K7" s="1" t="n">
        <v>0.19</v>
      </c>
      <c r="L7" s="1" t="n">
        <v>1.3</v>
      </c>
      <c r="M7" s="1" t="n">
        <v>0.5</v>
      </c>
      <c r="N7" s="1" t="n">
        <f aca="false">M7</f>
        <v>0.5</v>
      </c>
      <c r="O7" s="2" t="n">
        <f aca="false">Q7/L7</f>
        <v>8.76923076923077</v>
      </c>
      <c r="P7" s="2" t="n">
        <f aca="false">O7/9.81</f>
        <v>0.893907315925665</v>
      </c>
      <c r="Q7" s="1" t="n">
        <v>11.4</v>
      </c>
      <c r="R7" s="1" t="n">
        <f aca="false">Q7*I7</f>
        <v>3.99</v>
      </c>
      <c r="U7" s="1" t="n">
        <f aca="false">N7*I7/0.000001</f>
        <v>175000</v>
      </c>
      <c r="X7" s="1" t="n">
        <v>0.3</v>
      </c>
      <c r="Y7" s="1" t="n">
        <v>20</v>
      </c>
      <c r="Z7" s="1" t="n">
        <v>14</v>
      </c>
      <c r="AA7" s="1" t="n">
        <v>14</v>
      </c>
      <c r="AB7" s="1" t="n">
        <v>5.7</v>
      </c>
      <c r="AE7" s="1" t="s">
        <v>309</v>
      </c>
    </row>
    <row r="8" customFormat="false" ht="12.8" hidden="false" customHeight="false" outlineLevel="0" collapsed="false">
      <c r="A8" s="1" t="s">
        <v>310</v>
      </c>
      <c r="B8" s="1" t="s">
        <v>311</v>
      </c>
      <c r="C8" s="1" t="s">
        <v>312</v>
      </c>
      <c r="D8" s="1" t="s">
        <v>281</v>
      </c>
      <c r="E8" s="1" t="s">
        <v>308</v>
      </c>
      <c r="F8" s="1" t="n">
        <v>4</v>
      </c>
      <c r="G8" s="1" t="n">
        <v>3</v>
      </c>
      <c r="H8" s="1" t="n">
        <v>0</v>
      </c>
      <c r="I8" s="1" t="n">
        <v>0.69</v>
      </c>
      <c r="J8" s="1" t="n">
        <v>0.22</v>
      </c>
      <c r="K8" s="1" t="n">
        <v>0.23</v>
      </c>
      <c r="L8" s="1" t="n">
        <v>3.4</v>
      </c>
      <c r="M8" s="1" t="n">
        <v>0.66</v>
      </c>
      <c r="N8" s="1" t="n">
        <v>0.66</v>
      </c>
      <c r="O8" s="2" t="n">
        <f aca="false">Q8/L8</f>
        <v>3.95588235294118</v>
      </c>
      <c r="P8" s="2" t="n">
        <f aca="false">O8/9.81</f>
        <v>0.403249985009294</v>
      </c>
      <c r="Q8" s="1" t="n">
        <v>13.45</v>
      </c>
      <c r="R8" s="1" t="n">
        <f aca="false">Q8*I8</f>
        <v>9.2805</v>
      </c>
      <c r="S8" s="1" t="n">
        <v>1.4</v>
      </c>
      <c r="T8" s="1" t="n">
        <f aca="false">ROUND(TAN(RADIANS(20))*(I8/3),2)</f>
        <v>0.08</v>
      </c>
      <c r="U8" s="1" t="n">
        <f aca="false">N8*I8/0.000001</f>
        <v>455400</v>
      </c>
      <c r="V8" s="1" t="n">
        <f aca="false">(4*PI()*S8*T8*I8^2)/0.000001</f>
        <v>670079.093543597</v>
      </c>
      <c r="Z8" s="1" t="n">
        <v>3</v>
      </c>
      <c r="AA8" s="1" t="n">
        <v>11.1</v>
      </c>
      <c r="AB8" s="1" t="n">
        <v>2.4</v>
      </c>
      <c r="AE8" s="1" t="s">
        <v>313</v>
      </c>
    </row>
    <row r="9" customFormat="false" ht="12.8" hidden="false" customHeight="false" outlineLevel="0" collapsed="false">
      <c r="A9" s="1" t="s">
        <v>314</v>
      </c>
      <c r="B9" s="1" t="s">
        <v>306</v>
      </c>
      <c r="C9" s="1" t="s">
        <v>307</v>
      </c>
      <c r="D9" s="1" t="s">
        <v>281</v>
      </c>
      <c r="E9" s="1" t="s">
        <v>308</v>
      </c>
      <c r="F9" s="1" t="n">
        <v>2</v>
      </c>
      <c r="G9" s="1" t="n">
        <v>2</v>
      </c>
      <c r="H9" s="1" t="n">
        <v>0</v>
      </c>
      <c r="I9" s="1" t="n">
        <v>0.53</v>
      </c>
      <c r="J9" s="1" t="n">
        <v>0.11</v>
      </c>
      <c r="K9" s="1" t="n">
        <v>0.25</v>
      </c>
      <c r="L9" s="1" t="n">
        <v>2.6</v>
      </c>
      <c r="M9" s="1" t="n">
        <v>0.5</v>
      </c>
      <c r="N9" s="1" t="n">
        <f aca="false">M9</f>
        <v>0.5</v>
      </c>
      <c r="O9" s="2" t="n">
        <f aca="false">Q9/L9</f>
        <v>6.13846153846154</v>
      </c>
      <c r="P9" s="2" t="n">
        <f aca="false">O9/9.81</f>
        <v>0.625735121147965</v>
      </c>
      <c r="Q9" s="1" t="n">
        <v>15.96</v>
      </c>
      <c r="R9" s="1" t="n">
        <f aca="false">Q9*I9</f>
        <v>8.4588</v>
      </c>
      <c r="U9" s="1" t="n">
        <f aca="false">N9*I9/0.000001</f>
        <v>265000</v>
      </c>
      <c r="X9" s="1" t="n">
        <v>0.5</v>
      </c>
      <c r="Y9" s="1" t="n">
        <v>30</v>
      </c>
      <c r="Z9" s="1" t="n">
        <v>20</v>
      </c>
      <c r="AA9" s="1" t="n">
        <v>14</v>
      </c>
      <c r="AB9" s="1" t="n">
        <v>11.4</v>
      </c>
      <c r="AE9" s="1" t="s">
        <v>309</v>
      </c>
    </row>
    <row r="10" customFormat="false" ht="12.8" hidden="false" customHeight="false" outlineLevel="0" collapsed="false">
      <c r="A10" s="1" t="s">
        <v>315</v>
      </c>
      <c r="B10" s="1" t="s">
        <v>316</v>
      </c>
      <c r="C10" s="1" t="s">
        <v>317</v>
      </c>
      <c r="D10" s="1" t="s">
        <v>281</v>
      </c>
      <c r="E10" s="1" t="s">
        <v>287</v>
      </c>
      <c r="F10" s="1" t="n">
        <v>2</v>
      </c>
      <c r="G10" s="1" t="n">
        <v>3</v>
      </c>
      <c r="H10" s="1" t="n">
        <v>0</v>
      </c>
      <c r="I10" s="1" t="n">
        <v>0.661</v>
      </c>
      <c r="J10" s="1" t="n">
        <v>0.1</v>
      </c>
      <c r="K10" s="1" t="n">
        <v>0.26</v>
      </c>
      <c r="L10" s="1" t="n">
        <v>0.0068</v>
      </c>
      <c r="M10" s="1" t="n">
        <v>0.33</v>
      </c>
      <c r="N10" s="1" t="n">
        <f aca="false">M10</f>
        <v>0.33</v>
      </c>
      <c r="S10" s="1" t="n">
        <v>2</v>
      </c>
      <c r="U10" s="1" t="n">
        <f aca="false">N10*I10/0.000001</f>
        <v>218130</v>
      </c>
      <c r="X10" s="1" t="n">
        <v>0.1</v>
      </c>
      <c r="Z10" s="1" t="n">
        <v>4</v>
      </c>
      <c r="AA10" s="1" t="n">
        <v>15</v>
      </c>
      <c r="AB10" s="1" t="n">
        <v>4</v>
      </c>
      <c r="AE10" s="1" t="s">
        <v>318</v>
      </c>
    </row>
    <row r="11" customFormat="false" ht="12.8" hidden="false" customHeight="false" outlineLevel="0" collapsed="false">
      <c r="A11" s="1" t="s">
        <v>319</v>
      </c>
      <c r="B11" s="1" t="s">
        <v>320</v>
      </c>
      <c r="C11" s="1" t="s">
        <v>321</v>
      </c>
      <c r="D11" s="1" t="s">
        <v>292</v>
      </c>
      <c r="E11" s="1" t="s">
        <v>322</v>
      </c>
      <c r="F11" s="1" t="n">
        <v>1</v>
      </c>
      <c r="G11" s="1" t="n">
        <v>1</v>
      </c>
      <c r="H11" s="1" t="n">
        <v>1</v>
      </c>
      <c r="I11" s="1" t="n">
        <v>0.243</v>
      </c>
      <c r="L11" s="1" t="n">
        <v>0.5418</v>
      </c>
      <c r="M11" s="1" t="n">
        <v>0.075</v>
      </c>
      <c r="N11" s="1" t="n">
        <f aca="false">M11</f>
        <v>0.075</v>
      </c>
      <c r="O11" s="2" t="n">
        <f aca="false">Q11/L11</f>
        <v>34.4592100406054</v>
      </c>
      <c r="P11" s="2" t="n">
        <f aca="false">O11/9.81</f>
        <v>3.51266157396589</v>
      </c>
      <c r="Q11" s="1" t="n">
        <v>18.67</v>
      </c>
      <c r="R11" s="1" t="n">
        <f aca="false">Q11*I11</f>
        <v>4.53681</v>
      </c>
      <c r="S11" s="1" t="n">
        <v>5</v>
      </c>
      <c r="U11" s="1" t="n">
        <f aca="false">N11*I11/0.000001</f>
        <v>18225</v>
      </c>
      <c r="AD11" s="1" t="n">
        <v>1.4</v>
      </c>
      <c r="AE11" s="1" t="s">
        <v>323</v>
      </c>
    </row>
    <row r="12" customFormat="false" ht="12.8" hidden="false" customHeight="false" outlineLevel="0" collapsed="false">
      <c r="A12" s="1" t="s">
        <v>324</v>
      </c>
      <c r="B12" s="1" t="s">
        <v>325</v>
      </c>
      <c r="C12" s="1" t="s">
        <v>326</v>
      </c>
      <c r="D12" s="1" t="s">
        <v>281</v>
      </c>
      <c r="E12" s="1" t="s">
        <v>308</v>
      </c>
      <c r="F12" s="1" t="n">
        <v>2</v>
      </c>
      <c r="G12" s="1" t="n">
        <v>3</v>
      </c>
      <c r="H12" s="1" t="n">
        <v>0</v>
      </c>
      <c r="I12" s="1" t="n">
        <v>1.2</v>
      </c>
      <c r="M12" s="1" t="n">
        <v>0.62</v>
      </c>
      <c r="N12" s="1" t="n">
        <v>0.62</v>
      </c>
      <c r="S12" s="1" t="n">
        <v>1</v>
      </c>
      <c r="U12" s="1" t="n">
        <f aca="false">N12*I12/0.000001</f>
        <v>744000</v>
      </c>
      <c r="AD12" s="1" t="n">
        <v>10</v>
      </c>
      <c r="AE12" s="1" t="s">
        <v>327</v>
      </c>
    </row>
    <row r="13" customFormat="false" ht="12.8" hidden="false" customHeight="false" outlineLevel="0" collapsed="false">
      <c r="A13" s="1" t="s">
        <v>328</v>
      </c>
      <c r="B13" s="1" t="s">
        <v>329</v>
      </c>
      <c r="C13" s="1" t="s">
        <v>330</v>
      </c>
      <c r="D13" s="1" t="s">
        <v>331</v>
      </c>
      <c r="E13" s="1" t="s">
        <v>287</v>
      </c>
      <c r="F13" s="1" t="n">
        <v>9</v>
      </c>
      <c r="G13" s="1" t="n">
        <v>8</v>
      </c>
      <c r="H13" s="1" t="n">
        <v>0</v>
      </c>
      <c r="I13" s="1" t="n">
        <v>1.1</v>
      </c>
      <c r="M13" s="1" t="n">
        <v>0.51</v>
      </c>
      <c r="N13" s="1" t="n">
        <v>0.51</v>
      </c>
      <c r="S13" s="1" t="n">
        <v>1</v>
      </c>
      <c r="U13" s="1" t="n">
        <f aca="false">N13*I13/0.000001</f>
        <v>561000</v>
      </c>
      <c r="AB13" s="1" t="n">
        <v>0.6</v>
      </c>
      <c r="AC13" s="1" t="n">
        <v>3.5</v>
      </c>
      <c r="AD13" s="1" t="n">
        <v>6.5</v>
      </c>
      <c r="AE13" s="1" t="s">
        <v>332</v>
      </c>
    </row>
    <row r="14" customFormat="false" ht="12.8" hidden="false" customHeight="false" outlineLevel="0" collapsed="false">
      <c r="A14" s="1" t="s">
        <v>333</v>
      </c>
      <c r="B14" s="1" t="s">
        <v>334</v>
      </c>
      <c r="C14" s="1" t="s">
        <v>330</v>
      </c>
      <c r="D14" s="1" t="s">
        <v>281</v>
      </c>
      <c r="E14" s="1" t="s">
        <v>297</v>
      </c>
      <c r="F14" s="1" t="n">
        <v>1</v>
      </c>
      <c r="G14" s="1" t="n">
        <v>1</v>
      </c>
      <c r="H14" s="1" t="n">
        <v>1</v>
      </c>
      <c r="I14" s="1" t="n">
        <v>0.15</v>
      </c>
      <c r="L14" s="1" t="n">
        <v>0.0038</v>
      </c>
      <c r="M14" s="1" t="n">
        <v>0.0372</v>
      </c>
      <c r="N14" s="1" t="n">
        <v>0.0372</v>
      </c>
      <c r="S14" s="1" t="n">
        <v>0.75</v>
      </c>
      <c r="T14" s="1" t="n">
        <v>0.047</v>
      </c>
      <c r="U14" s="1" t="n">
        <f aca="false">N14*I14/0.000001</f>
        <v>5580</v>
      </c>
      <c r="AD14" s="1" t="n">
        <v>0.92</v>
      </c>
      <c r="AE14" s="1" t="s">
        <v>335</v>
      </c>
    </row>
    <row r="15" customFormat="false" ht="12.8" hidden="false" customHeight="false" outlineLevel="0" collapsed="false">
      <c r="A15" s="1" t="s">
        <v>336</v>
      </c>
      <c r="B15" s="1" t="s">
        <v>337</v>
      </c>
      <c r="C15" s="1" t="s">
        <v>280</v>
      </c>
      <c r="D15" s="1" t="s">
        <v>281</v>
      </c>
      <c r="E15" s="1" t="s">
        <v>308</v>
      </c>
      <c r="F15" s="1" t="n">
        <v>1</v>
      </c>
      <c r="G15" s="1" t="n">
        <v>1</v>
      </c>
      <c r="H15" s="1" t="n">
        <v>1</v>
      </c>
      <c r="I15" s="1" t="n">
        <v>0.148</v>
      </c>
      <c r="J15" s="1" t="n">
        <v>0.0254</v>
      </c>
      <c r="K15" s="1" t="n">
        <v>0.0432</v>
      </c>
      <c r="L15" s="1" t="n">
        <v>0.068</v>
      </c>
      <c r="M15" s="1" t="n">
        <v>0.125</v>
      </c>
      <c r="N15" s="1" t="n">
        <v>0.1</v>
      </c>
      <c r="O15" s="2" t="n">
        <f aca="false">Q15/L15</f>
        <v>481.027941176471</v>
      </c>
      <c r="P15" s="2" t="n">
        <f aca="false">O15/9.81</f>
        <v>49.034448641842</v>
      </c>
      <c r="Q15" s="1" t="n">
        <v>32.7099</v>
      </c>
      <c r="R15" s="1" t="n">
        <f aca="false">Q15*I15</f>
        <v>4.8410652</v>
      </c>
      <c r="S15" s="1" t="n">
        <v>3.5</v>
      </c>
      <c r="U15" s="1" t="n">
        <f aca="false">N15*I15/0.000001</f>
        <v>14800</v>
      </c>
      <c r="AE15" s="1" t="s">
        <v>338</v>
      </c>
    </row>
    <row r="16" customFormat="false" ht="12.8" hidden="false" customHeight="false" outlineLevel="0" collapsed="false">
      <c r="A16" s="1" t="s">
        <v>339</v>
      </c>
      <c r="B16" s="1" t="s">
        <v>340</v>
      </c>
      <c r="C16" s="1" t="s">
        <v>341</v>
      </c>
      <c r="D16" s="1" t="s">
        <v>281</v>
      </c>
      <c r="E16" s="1" t="s">
        <v>287</v>
      </c>
      <c r="F16" s="1" t="n">
        <v>1</v>
      </c>
      <c r="G16" s="1" t="n">
        <v>1</v>
      </c>
      <c r="H16" s="1" t="n">
        <v>1</v>
      </c>
      <c r="I16" s="1" t="n">
        <v>0.345</v>
      </c>
      <c r="L16" s="1" t="n">
        <v>0.597</v>
      </c>
      <c r="M16" s="1" t="n">
        <v>0.58</v>
      </c>
      <c r="N16" s="1" t="n">
        <v>0.58</v>
      </c>
      <c r="O16" s="2" t="n">
        <f aca="false">Q16/L16</f>
        <v>57.7599664991625</v>
      </c>
      <c r="P16" s="2" t="n">
        <f aca="false">O16/9.81</f>
        <v>5.8878661059289</v>
      </c>
      <c r="Q16" s="1" t="n">
        <v>34.4827</v>
      </c>
      <c r="R16" s="1" t="n">
        <f aca="false">Q16*I16</f>
        <v>11.8965315</v>
      </c>
      <c r="S16" s="1" t="n">
        <v>16</v>
      </c>
      <c r="T16" s="1" t="n">
        <v>0.0304</v>
      </c>
      <c r="U16" s="1" t="n">
        <f aca="false">N16*I16/0.000001</f>
        <v>200100</v>
      </c>
      <c r="V16" s="1" t="n">
        <f aca="false">(4*PI()*S16*T16*I16^2)/0.000001</f>
        <v>727514.444418762</v>
      </c>
      <c r="AD16" s="1" t="n">
        <v>20.4</v>
      </c>
      <c r="AE16" s="1" t="s">
        <v>342</v>
      </c>
    </row>
    <row r="17" customFormat="false" ht="12.8" hidden="false" customHeight="false" outlineLevel="0" collapsed="false">
      <c r="A17" s="1" t="s">
        <v>343</v>
      </c>
      <c r="B17" s="1" t="s">
        <v>344</v>
      </c>
      <c r="C17" s="1" t="s">
        <v>345</v>
      </c>
      <c r="D17" s="1" t="s">
        <v>331</v>
      </c>
      <c r="E17" s="1" t="s">
        <v>308</v>
      </c>
      <c r="F17" s="1" t="n">
        <v>10</v>
      </c>
      <c r="G17" s="1" t="n">
        <v>10</v>
      </c>
      <c r="H17" s="1" t="n">
        <v>0</v>
      </c>
      <c r="I17" s="1" t="n">
        <v>0.99</v>
      </c>
      <c r="J17" s="1" t="n">
        <v>0.054</v>
      </c>
      <c r="K17" s="1" t="n">
        <v>0.054</v>
      </c>
      <c r="L17" s="1" t="n">
        <v>1.64</v>
      </c>
      <c r="M17" s="1" t="n">
        <v>0.2475</v>
      </c>
      <c r="N17" s="1" t="n">
        <v>0.2475</v>
      </c>
      <c r="O17" s="2" t="n">
        <f aca="false">Q17/L17</f>
        <v>24.6864634146341</v>
      </c>
      <c r="P17" s="2" t="n">
        <f aca="false">O17/9.81</f>
        <v>2.51645906367321</v>
      </c>
      <c r="Q17" s="1" t="n">
        <v>40.4858</v>
      </c>
      <c r="R17" s="1" t="n">
        <f aca="false">Q17*I17</f>
        <v>40.080942</v>
      </c>
      <c r="S17" s="1" t="n">
        <v>0.6</v>
      </c>
      <c r="U17" s="1" t="n">
        <f aca="false">N17*I17/0.000001</f>
        <v>245025</v>
      </c>
      <c r="X17" s="1" t="n">
        <v>1</v>
      </c>
      <c r="Z17" s="1" t="n">
        <v>5</v>
      </c>
      <c r="AA17" s="1" t="n">
        <v>5</v>
      </c>
      <c r="AB17" s="1" t="n">
        <v>10.5</v>
      </c>
      <c r="AC17" s="1" t="n">
        <v>8</v>
      </c>
      <c r="AD17" s="1" t="n">
        <v>4</v>
      </c>
      <c r="AE17" s="1" t="s">
        <v>346</v>
      </c>
    </row>
    <row r="18" customFormat="false" ht="12.8" hidden="false" customHeight="false" outlineLevel="0" collapsed="false">
      <c r="A18" s="1" t="s">
        <v>347</v>
      </c>
      <c r="B18" s="1" t="s">
        <v>348</v>
      </c>
      <c r="C18" s="1" t="s">
        <v>349</v>
      </c>
      <c r="D18" s="1" t="s">
        <v>281</v>
      </c>
      <c r="E18" s="1" t="s">
        <v>308</v>
      </c>
      <c r="F18" s="1" t="n">
        <v>3</v>
      </c>
      <c r="G18" s="1" t="n">
        <v>2</v>
      </c>
      <c r="H18" s="1" t="n">
        <v>0</v>
      </c>
      <c r="I18" s="1" t="n">
        <v>0.35</v>
      </c>
      <c r="J18" s="1" t="n">
        <v>0.61</v>
      </c>
      <c r="K18" s="1" t="n">
        <v>0.83</v>
      </c>
      <c r="L18" s="1" t="n">
        <v>0.97</v>
      </c>
      <c r="M18" s="1" t="n">
        <v>0.5</v>
      </c>
      <c r="N18" s="1" t="n">
        <f aca="false">M18</f>
        <v>0.5</v>
      </c>
      <c r="O18" s="2" t="n">
        <f aca="false">Q18/L18</f>
        <v>51.8762886597938</v>
      </c>
      <c r="P18" s="2" t="n">
        <f aca="false">O18/9.81</f>
        <v>5.28810281955085</v>
      </c>
      <c r="Q18" s="1" t="n">
        <v>50.32</v>
      </c>
      <c r="R18" s="1" t="n">
        <f aca="false">Q18*I18</f>
        <v>17.612</v>
      </c>
      <c r="U18" s="1" t="n">
        <f aca="false">N18*I18/0.000001</f>
        <v>175000</v>
      </c>
      <c r="Z18" s="1" t="n">
        <v>1</v>
      </c>
      <c r="AA18" s="1" t="n">
        <v>7.4</v>
      </c>
      <c r="AB18" s="1" t="n">
        <v>3.4</v>
      </c>
      <c r="AE18" s="1" t="s">
        <v>350</v>
      </c>
    </row>
    <row r="19" customFormat="false" ht="12.8" hidden="false" customHeight="false" outlineLevel="0" collapsed="false">
      <c r="A19" s="1" t="s">
        <v>351</v>
      </c>
      <c r="B19" s="1" t="s">
        <v>352</v>
      </c>
      <c r="C19" s="1" t="s">
        <v>280</v>
      </c>
      <c r="D19" s="1" t="s">
        <v>281</v>
      </c>
      <c r="E19" s="1" t="s">
        <v>287</v>
      </c>
      <c r="F19" s="1" t="n">
        <v>1</v>
      </c>
      <c r="G19" s="1" t="n">
        <v>1</v>
      </c>
      <c r="H19" s="1" t="n">
        <v>1</v>
      </c>
      <c r="I19" s="1" t="n">
        <v>0.47</v>
      </c>
      <c r="J19" s="1" t="n">
        <v>0.18</v>
      </c>
      <c r="K19" s="1" t="n">
        <v>0.23</v>
      </c>
      <c r="L19" s="1" t="n">
        <v>1.65</v>
      </c>
      <c r="M19" s="1" t="n">
        <v>0.235</v>
      </c>
      <c r="N19" s="1" t="n">
        <f aca="false">M19</f>
        <v>0.235</v>
      </c>
      <c r="O19" s="2" t="n">
        <f aca="false">Q19/L19</f>
        <v>42.0363636363636</v>
      </c>
      <c r="P19" s="2" t="n">
        <f aca="false">O19/9.81</f>
        <v>4.28505235844685</v>
      </c>
      <c r="Q19" s="1" t="n">
        <v>69.36</v>
      </c>
      <c r="R19" s="1" t="n">
        <f aca="false">Q19*I19</f>
        <v>32.5992</v>
      </c>
      <c r="S19" s="1" t="n">
        <v>1.4</v>
      </c>
      <c r="U19" s="1" t="n">
        <f aca="false">N19*I19/0.000001</f>
        <v>110450</v>
      </c>
      <c r="Z19" s="1" t="n">
        <f aca="false">ROUND(40/60,2)</f>
        <v>0.67</v>
      </c>
      <c r="AA19" s="1" t="n">
        <v>8.4</v>
      </c>
      <c r="AB19" s="1" t="n">
        <v>1.3</v>
      </c>
      <c r="AE19" s="1" t="s">
        <v>353</v>
      </c>
    </row>
    <row r="20" customFormat="false" ht="12.8" hidden="false" customHeight="false" outlineLevel="0" collapsed="false">
      <c r="A20" s="1" t="s">
        <v>354</v>
      </c>
      <c r="B20" s="1" t="s">
        <v>355</v>
      </c>
      <c r="C20" s="1" t="s">
        <v>356</v>
      </c>
      <c r="D20" s="1" t="s">
        <v>331</v>
      </c>
      <c r="E20" s="1" t="s">
        <v>287</v>
      </c>
      <c r="F20" s="1" t="n">
        <v>1</v>
      </c>
      <c r="G20" s="1" t="n">
        <v>15</v>
      </c>
      <c r="H20" s="1" t="n">
        <v>0</v>
      </c>
      <c r="I20" s="1" t="n">
        <v>1.08</v>
      </c>
      <c r="J20" s="1" t="n">
        <v>0.055</v>
      </c>
      <c r="K20" s="1" t="n">
        <v>0.25</v>
      </c>
      <c r="L20" s="1" t="n">
        <v>7.5</v>
      </c>
      <c r="M20" s="1" t="n">
        <v>0.47</v>
      </c>
      <c r="N20" s="1" t="n">
        <v>0.2974</v>
      </c>
      <c r="O20" s="2" t="n">
        <f aca="false">Q20/L20</f>
        <v>9.32533333333333</v>
      </c>
      <c r="P20" s="2" t="n">
        <f aca="false">O20/9.81</f>
        <v>0.950594631328576</v>
      </c>
      <c r="Q20" s="1" t="n">
        <v>69.94</v>
      </c>
      <c r="R20" s="1" t="n">
        <f aca="false">Q20*I20</f>
        <v>75.5352</v>
      </c>
      <c r="S20" s="1" t="n">
        <v>1.35</v>
      </c>
      <c r="U20" s="1" t="n">
        <f aca="false">N20*I20/0.000001</f>
        <v>321192</v>
      </c>
      <c r="AB20" s="1" t="n">
        <v>48</v>
      </c>
      <c r="AE20" s="1" t="s">
        <v>357</v>
      </c>
    </row>
    <row r="21" customFormat="false" ht="12.8" hidden="false" customHeight="false" outlineLevel="0" collapsed="false">
      <c r="A21" s="1" t="s">
        <v>358</v>
      </c>
      <c r="B21" s="1" t="s">
        <v>359</v>
      </c>
      <c r="C21" s="1" t="s">
        <v>360</v>
      </c>
      <c r="D21" s="1" t="s">
        <v>292</v>
      </c>
      <c r="E21" s="1" t="s">
        <v>308</v>
      </c>
      <c r="F21" s="1" t="n">
        <v>1</v>
      </c>
      <c r="G21" s="1" t="n">
        <v>4</v>
      </c>
      <c r="H21" s="1" t="n">
        <v>0</v>
      </c>
      <c r="I21" s="1" t="n">
        <v>1.76</v>
      </c>
      <c r="J21" s="1" t="n">
        <v>0.22</v>
      </c>
      <c r="K21" s="1" t="n">
        <v>0.22</v>
      </c>
      <c r="L21" s="1" t="n">
        <v>3.3</v>
      </c>
      <c r="M21" s="1" t="n">
        <v>1.36</v>
      </c>
      <c r="N21" s="1" t="n">
        <v>1.1</v>
      </c>
      <c r="O21" s="2" t="n">
        <f aca="false">Q21/L21</f>
        <v>24.7933</v>
      </c>
      <c r="P21" s="2" t="n">
        <f aca="false">O21/9.81</f>
        <v>2.5273496432212</v>
      </c>
      <c r="Q21" s="1" t="n">
        <v>81.81789</v>
      </c>
      <c r="R21" s="1" t="n">
        <f aca="false">Q21*I21</f>
        <v>143.9994864</v>
      </c>
      <c r="S21" s="1" t="n">
        <v>2</v>
      </c>
      <c r="U21" s="1" t="n">
        <f aca="false">N21*I21/0.000001</f>
        <v>1936000</v>
      </c>
      <c r="X21" s="1" t="n">
        <v>1.75</v>
      </c>
      <c r="Z21" s="1" t="n">
        <v>20</v>
      </c>
      <c r="AC21" s="1" t="n">
        <v>7</v>
      </c>
      <c r="AD21" s="1" t="n">
        <v>73</v>
      </c>
      <c r="AE21" s="1" t="s">
        <v>361</v>
      </c>
    </row>
    <row r="22" customFormat="false" ht="12.8" hidden="false" customHeight="false" outlineLevel="0" collapsed="false">
      <c r="A22" s="1" t="s">
        <v>362</v>
      </c>
      <c r="B22" s="1" t="s">
        <v>363</v>
      </c>
      <c r="C22" s="1" t="s">
        <v>364</v>
      </c>
      <c r="D22" s="1" t="s">
        <v>281</v>
      </c>
      <c r="E22" s="1" t="s">
        <v>308</v>
      </c>
      <c r="F22" s="1" t="n">
        <v>3</v>
      </c>
      <c r="G22" s="1" t="n">
        <v>6</v>
      </c>
      <c r="H22" s="1" t="n">
        <v>0</v>
      </c>
      <c r="I22" s="1" t="n">
        <v>0.82</v>
      </c>
      <c r="L22" s="1" t="n">
        <v>3.63</v>
      </c>
      <c r="M22" s="1" t="n">
        <v>0.09</v>
      </c>
      <c r="N22" s="1" t="n">
        <v>0.09</v>
      </c>
      <c r="O22" s="2" t="n">
        <f aca="false">Q22/L22</f>
        <v>25.8953168044077</v>
      </c>
      <c r="P22" s="2" t="n">
        <f aca="false">O22/9.81</f>
        <v>2.63968570891006</v>
      </c>
      <c r="Q22" s="1" t="n">
        <v>94</v>
      </c>
      <c r="R22" s="1" t="n">
        <f aca="false">Q22*I22</f>
        <v>77.08</v>
      </c>
      <c r="S22" s="1" t="n">
        <v>1</v>
      </c>
      <c r="T22" s="1" t="n">
        <v>0.3658</v>
      </c>
      <c r="U22" s="1" t="n">
        <f aca="false">N22*I22/0.000001</f>
        <v>73800</v>
      </c>
      <c r="V22" s="1" t="n">
        <f aca="false">(4*PI()*S22*T22*I22^2)/0.000001</f>
        <v>3090873.77648059</v>
      </c>
      <c r="W22" s="1" t="n">
        <v>15</v>
      </c>
      <c r="X22" s="1" t="n">
        <f aca="false">ROUND(TAN(RADIANS(30)),2)</f>
        <v>0.58</v>
      </c>
      <c r="AD22" s="1" t="n">
        <v>8.5</v>
      </c>
      <c r="AE22" s="1" t="s">
        <v>365</v>
      </c>
    </row>
    <row r="23" customFormat="false" ht="12.8" hidden="false" customHeight="false" outlineLevel="0" collapsed="false">
      <c r="A23" s="1" t="s">
        <v>366</v>
      </c>
      <c r="B23" s="1" t="s">
        <v>316</v>
      </c>
      <c r="C23" s="1" t="s">
        <v>317</v>
      </c>
      <c r="D23" s="1" t="s">
        <v>281</v>
      </c>
      <c r="E23" s="1" t="s">
        <v>287</v>
      </c>
      <c r="F23" s="1" t="n">
        <v>2</v>
      </c>
      <c r="G23" s="1" t="n">
        <v>4</v>
      </c>
      <c r="H23" s="1" t="n">
        <v>0</v>
      </c>
      <c r="I23" s="1" t="n">
        <v>0.5</v>
      </c>
      <c r="J23" s="1" t="n">
        <v>0.065</v>
      </c>
      <c r="K23" s="1" t="n">
        <v>0.15</v>
      </c>
      <c r="L23" s="1" t="n">
        <v>2.5</v>
      </c>
      <c r="M23" s="1" t="n">
        <v>0.05</v>
      </c>
      <c r="N23" s="1" t="n">
        <v>0.05</v>
      </c>
      <c r="O23" s="2" t="n">
        <f aca="false">Q23/L23</f>
        <v>48.6</v>
      </c>
      <c r="P23" s="2" t="n">
        <f aca="false">O23/9.81</f>
        <v>4.95412844036697</v>
      </c>
      <c r="Q23" s="1" t="n">
        <v>121.5</v>
      </c>
      <c r="R23" s="1" t="n">
        <f aca="false">Q23*I23</f>
        <v>60.75</v>
      </c>
      <c r="S23" s="1" t="n">
        <v>2.6</v>
      </c>
      <c r="T23" s="1" t="n">
        <f aca="false">ROUND(TAN(RADIANS(30))*(I23/3),2)</f>
        <v>0.1</v>
      </c>
      <c r="U23" s="1" t="n">
        <f aca="false">N23*I23/0.000001</f>
        <v>25000</v>
      </c>
      <c r="V23" s="1" t="n">
        <f aca="false">(4*PI()*S23*T23*I23^2)/0.000001</f>
        <v>816814.089933346</v>
      </c>
      <c r="Z23" s="1" t="n">
        <v>8</v>
      </c>
      <c r="AA23" s="1" t="n">
        <v>18</v>
      </c>
      <c r="AB23" s="1" t="n">
        <v>2.7</v>
      </c>
      <c r="AE23" s="1" t="s">
        <v>367</v>
      </c>
    </row>
    <row r="24" customFormat="false" ht="12.8" hidden="false" customHeight="false" outlineLevel="0" collapsed="false">
      <c r="A24" s="1" t="s">
        <v>368</v>
      </c>
      <c r="B24" s="1" t="s">
        <v>369</v>
      </c>
      <c r="C24" s="1" t="s">
        <v>370</v>
      </c>
      <c r="D24" s="1" t="s">
        <v>281</v>
      </c>
      <c r="E24" s="1" t="s">
        <v>308</v>
      </c>
      <c r="F24" s="1" t="n">
        <v>3</v>
      </c>
      <c r="G24" s="1" t="n">
        <v>1</v>
      </c>
      <c r="H24" s="1" t="n">
        <v>0</v>
      </c>
      <c r="I24" s="1" t="n">
        <v>0.7</v>
      </c>
      <c r="J24" s="1" t="n">
        <v>0.28</v>
      </c>
      <c r="K24" s="1" t="n">
        <v>0.23</v>
      </c>
      <c r="L24" s="1" t="n">
        <v>5.9</v>
      </c>
      <c r="M24" s="1" t="n">
        <v>0.42</v>
      </c>
      <c r="N24" s="1" t="n">
        <v>0.42</v>
      </c>
      <c r="O24" s="2" t="n">
        <f aca="false">Q24/L24</f>
        <v>22.1953188135593</v>
      </c>
      <c r="P24" s="2" t="n">
        <f aca="false">O24/9.81</f>
        <v>2.26251975673388</v>
      </c>
      <c r="Q24" s="1" t="n">
        <v>130.952381</v>
      </c>
      <c r="R24" s="1" t="n">
        <f aca="false">Q24*I24</f>
        <v>91.6666667</v>
      </c>
      <c r="S24" s="1" t="n">
        <v>8</v>
      </c>
      <c r="U24" s="1" t="n">
        <f aca="false">N24*I24/0.000001</f>
        <v>294000</v>
      </c>
      <c r="X24" s="1" t="n">
        <v>0.45</v>
      </c>
      <c r="AB24" s="1" t="n">
        <v>3.5</v>
      </c>
      <c r="AE24" s="1" t="s">
        <v>371</v>
      </c>
    </row>
    <row r="25" customFormat="false" ht="12.8" hidden="false" customHeight="false" outlineLevel="0" collapsed="false">
      <c r="A25" s="1" t="s">
        <v>372</v>
      </c>
      <c r="B25" s="1" t="s">
        <v>373</v>
      </c>
      <c r="C25" s="1" t="s">
        <v>374</v>
      </c>
      <c r="D25" s="1" t="s">
        <v>375</v>
      </c>
      <c r="E25" s="1" t="s">
        <v>308</v>
      </c>
      <c r="F25" s="1" t="n">
        <v>8</v>
      </c>
      <c r="G25" s="1" t="n">
        <v>8</v>
      </c>
      <c r="H25" s="1" t="n">
        <v>0</v>
      </c>
      <c r="I25" s="1" t="n">
        <v>0.9</v>
      </c>
      <c r="J25" s="1" t="n">
        <v>0.25</v>
      </c>
      <c r="K25" s="1" t="n">
        <v>0.16</v>
      </c>
      <c r="L25" s="1" t="n">
        <v>4.3</v>
      </c>
      <c r="M25" s="1" t="n">
        <v>0.146</v>
      </c>
      <c r="N25" s="1" t="n">
        <v>0.024</v>
      </c>
      <c r="O25" s="2" t="n">
        <f aca="false">Q25/L25</f>
        <v>37.88</v>
      </c>
      <c r="P25" s="2" t="n">
        <f aca="false">O25/9.81</f>
        <v>3.86136595310907</v>
      </c>
      <c r="Q25" s="1" t="n">
        <v>162.884</v>
      </c>
      <c r="R25" s="1" t="n">
        <f aca="false">Q25*I25</f>
        <v>146.5956</v>
      </c>
      <c r="S25" s="1" t="n">
        <v>1</v>
      </c>
      <c r="T25" s="1" t="n">
        <v>0.15</v>
      </c>
      <c r="U25" s="1" t="n">
        <f aca="false">N25*I25/0.000001</f>
        <v>21600</v>
      </c>
      <c r="V25" s="1" t="n">
        <f aca="false">(4*PI()*S25*T25*I25^2)/0.000001</f>
        <v>1526814.02964464</v>
      </c>
      <c r="X25" s="1" t="n">
        <v>0.6</v>
      </c>
      <c r="AA25" s="1" t="n">
        <v>12</v>
      </c>
      <c r="AB25" s="1" t="n">
        <v>2.6</v>
      </c>
      <c r="AC25" s="1" t="n">
        <v>3.9</v>
      </c>
      <c r="AD25" s="1" t="n">
        <v>0.01</v>
      </c>
      <c r="AE25" s="1" t="s">
        <v>376</v>
      </c>
    </row>
    <row r="26" customFormat="false" ht="12.8" hidden="false" customHeight="false" outlineLevel="0" collapsed="false">
      <c r="A26" s="1" t="s">
        <v>377</v>
      </c>
      <c r="B26" s="1" t="s">
        <v>378</v>
      </c>
      <c r="C26" s="1" t="s">
        <v>379</v>
      </c>
      <c r="D26" s="1" t="s">
        <v>302</v>
      </c>
      <c r="E26" s="1" t="s">
        <v>380</v>
      </c>
      <c r="F26" s="1" t="n">
        <v>3</v>
      </c>
      <c r="G26" s="1" t="n">
        <v>3</v>
      </c>
      <c r="H26" s="1" t="n">
        <v>1</v>
      </c>
      <c r="I26" s="1" t="n">
        <v>0.018</v>
      </c>
      <c r="J26" s="1" t="n">
        <v>0.008</v>
      </c>
      <c r="K26" s="1" t="n">
        <v>0.008</v>
      </c>
      <c r="L26" s="1" t="n">
        <v>0.15</v>
      </c>
      <c r="M26" s="1" t="n">
        <v>0.00935</v>
      </c>
      <c r="N26" s="1" t="n">
        <v>0.007</v>
      </c>
      <c r="S26" s="1" t="n">
        <v>0.4</v>
      </c>
      <c r="U26" s="1" t="n">
        <f aca="false">N26*I26/0.000001</f>
        <v>126</v>
      </c>
      <c r="W26" s="1" t="n">
        <v>2</v>
      </c>
      <c r="AE26" s="1" t="s">
        <v>381</v>
      </c>
    </row>
    <row r="27" customFormat="false" ht="12.8" hidden="false" customHeight="false" outlineLevel="0" collapsed="false">
      <c r="A27" s="1" t="s">
        <v>382</v>
      </c>
      <c r="B27" s="1" t="s">
        <v>383</v>
      </c>
      <c r="C27" s="1" t="s">
        <v>384</v>
      </c>
      <c r="D27" s="1" t="s">
        <v>331</v>
      </c>
      <c r="E27" s="1" t="s">
        <v>308</v>
      </c>
      <c r="F27" s="1" t="n">
        <v>9</v>
      </c>
      <c r="G27" s="1" t="n">
        <v>9</v>
      </c>
      <c r="H27" s="1" t="n">
        <v>0</v>
      </c>
      <c r="I27" s="1" t="n">
        <v>1.6</v>
      </c>
      <c r="L27" s="1" t="n">
        <v>14.4</v>
      </c>
      <c r="M27" s="1" t="n">
        <v>0.1</v>
      </c>
      <c r="N27" s="1" t="n">
        <v>0.075</v>
      </c>
      <c r="O27" s="2" t="n">
        <f aca="false">Q27/L27</f>
        <v>64.8145833333333</v>
      </c>
      <c r="P27" s="2" t="n">
        <f aca="false">O27/9.81</f>
        <v>6.6069911654774</v>
      </c>
      <c r="Q27" s="1" t="n">
        <v>933.33</v>
      </c>
      <c r="R27" s="1" t="n">
        <f aca="false">Q27*I27</f>
        <v>1493.328</v>
      </c>
      <c r="S27" s="1" t="n">
        <v>2.093</v>
      </c>
      <c r="T27" s="1" t="n">
        <v>0.125</v>
      </c>
      <c r="U27" s="1" t="n">
        <f aca="false">N27*I27/0.000001</f>
        <v>120000</v>
      </c>
      <c r="V27" s="1" t="n">
        <f aca="false">(4*PI()*S27*T27*I27^2)/0.000001</f>
        <v>8416452.3826732</v>
      </c>
      <c r="AE27" s="1" t="s">
        <v>385</v>
      </c>
    </row>
    <row r="28" customFormat="false" ht="12.8" hidden="false" customHeight="false" outlineLevel="0" collapsed="false">
      <c r="A28" s="1" t="s">
        <v>386</v>
      </c>
      <c r="B28" s="1" t="s">
        <v>387</v>
      </c>
      <c r="C28" s="1" t="s">
        <v>388</v>
      </c>
      <c r="D28" s="1" t="s">
        <v>281</v>
      </c>
      <c r="E28" s="1" t="s">
        <v>389</v>
      </c>
      <c r="F28" s="1" t="n">
        <v>5</v>
      </c>
      <c r="G28" s="1" t="n">
        <v>4</v>
      </c>
      <c r="H28" s="1" t="n">
        <v>0</v>
      </c>
      <c r="I28" s="1" t="n">
        <v>2.4</v>
      </c>
      <c r="J28" s="1" t="n">
        <v>0.4</v>
      </c>
      <c r="K28" s="1" t="n">
        <v>0.5</v>
      </c>
      <c r="L28" s="1" t="n">
        <v>173</v>
      </c>
      <c r="M28" s="1" t="n">
        <v>1.25</v>
      </c>
      <c r="N28" s="1" t="n">
        <f aca="false">M28</f>
        <v>1.25</v>
      </c>
      <c r="S28" s="1" t="n">
        <v>1</v>
      </c>
      <c r="U28" s="1" t="n">
        <f aca="false">N28*I28/0.000001</f>
        <v>3000000</v>
      </c>
      <c r="W28" s="1" t="n">
        <v>75</v>
      </c>
      <c r="X28" s="1" t="n">
        <f aca="false">3.2*I28</f>
        <v>7.68</v>
      </c>
      <c r="Y28" s="1" t="n">
        <v>10</v>
      </c>
      <c r="AE28" s="1" t="s">
        <v>390</v>
      </c>
    </row>
    <row r="29" customFormat="false" ht="12.8" hidden="false" customHeight="false" outlineLevel="0" collapsed="false">
      <c r="A29" s="1" t="s">
        <v>391</v>
      </c>
      <c r="B29" s="1" t="s">
        <v>392</v>
      </c>
      <c r="C29" s="1" t="s">
        <v>393</v>
      </c>
      <c r="D29" s="1" t="s">
        <v>302</v>
      </c>
      <c r="E29" s="1" t="s">
        <v>380</v>
      </c>
      <c r="F29" s="1" t="n">
        <v>1</v>
      </c>
      <c r="G29" s="1" t="n">
        <v>1</v>
      </c>
      <c r="H29" s="1" t="n">
        <v>1</v>
      </c>
      <c r="I29" s="1" t="n">
        <v>0.13</v>
      </c>
      <c r="J29" s="1" t="n">
        <v>0.035</v>
      </c>
      <c r="K29" s="1" t="n">
        <v>0.045</v>
      </c>
      <c r="L29" s="1" t="n">
        <v>0.0085</v>
      </c>
      <c r="M29" s="1" t="n">
        <v>0.0078</v>
      </c>
      <c r="N29" s="1" t="n">
        <f aca="false">M29</f>
        <v>0.0078</v>
      </c>
      <c r="S29" s="1" t="n">
        <v>1</v>
      </c>
      <c r="U29" s="1" t="n">
        <f aca="false">N29*I29/0.000001</f>
        <v>1014</v>
      </c>
      <c r="Z29" s="1" t="n">
        <v>0.25</v>
      </c>
      <c r="AE29" s="1" t="s">
        <v>394</v>
      </c>
    </row>
    <row r="30" customFormat="false" ht="12.8" hidden="false" customHeight="false" outlineLevel="0" collapsed="false">
      <c r="A30" s="1" t="s">
        <v>395</v>
      </c>
      <c r="B30" s="1" t="s">
        <v>396</v>
      </c>
      <c r="C30" s="1" t="s">
        <v>397</v>
      </c>
      <c r="D30" s="1" t="s">
        <v>281</v>
      </c>
      <c r="E30" s="1" t="s">
        <v>308</v>
      </c>
      <c r="F30" s="1" t="n">
        <v>2</v>
      </c>
      <c r="G30" s="1" t="n">
        <v>2</v>
      </c>
      <c r="H30" s="1" t="n">
        <v>0</v>
      </c>
      <c r="I30" s="1" t="n">
        <v>0.5</v>
      </c>
      <c r="J30" s="1" t="n">
        <v>0.076</v>
      </c>
      <c r="K30" s="1" t="n">
        <v>0.215</v>
      </c>
      <c r="L30" s="1" t="n">
        <v>3.1</v>
      </c>
      <c r="M30" s="1" t="n">
        <v>0.68</v>
      </c>
      <c r="N30" s="1" t="n">
        <f aca="false">M30</f>
        <v>0.68</v>
      </c>
      <c r="S30" s="1" t="n">
        <v>2.5</v>
      </c>
      <c r="T30" s="1" t="n">
        <v>0.18198</v>
      </c>
      <c r="U30" s="1" t="n">
        <f aca="false">N30*I30/0.000001</f>
        <v>340000</v>
      </c>
      <c r="V30" s="1" t="n">
        <f aca="false">(4*PI()*S30*T30*I30^2)/0.000001</f>
        <v>1429267.57775068</v>
      </c>
      <c r="X30" s="1" t="n">
        <f aca="false">0.52*I30</f>
        <v>0.26</v>
      </c>
      <c r="Z30" s="1" t="n">
        <v>0.5</v>
      </c>
      <c r="AE30" s="1" t="s">
        <v>398</v>
      </c>
    </row>
    <row r="31" customFormat="false" ht="12.8" hidden="false" customHeight="false" outlineLevel="0" collapsed="false">
      <c r="A31" s="1" t="s">
        <v>399</v>
      </c>
      <c r="B31" s="1" t="s">
        <v>400</v>
      </c>
      <c r="C31" s="1" t="s">
        <v>330</v>
      </c>
      <c r="D31" s="1" t="s">
        <v>331</v>
      </c>
      <c r="E31" s="1" t="s">
        <v>287</v>
      </c>
      <c r="F31" s="1" t="n">
        <v>6</v>
      </c>
      <c r="G31" s="1" t="n">
        <v>6</v>
      </c>
      <c r="H31" s="1" t="n">
        <v>0</v>
      </c>
      <c r="I31" s="1" t="n">
        <v>1.3</v>
      </c>
      <c r="J31" s="1" t="n">
        <v>0.05</v>
      </c>
      <c r="K31" s="1" t="n">
        <v>0.09</v>
      </c>
      <c r="M31" s="1" t="n">
        <v>0.87</v>
      </c>
      <c r="N31" s="1" t="n">
        <f aca="false">M31</f>
        <v>0.87</v>
      </c>
      <c r="S31" s="1" t="n">
        <v>1.25</v>
      </c>
      <c r="U31" s="1" t="n">
        <f aca="false">N31*I31/0.000001</f>
        <v>1131000</v>
      </c>
      <c r="AE31" s="1" t="s">
        <v>401</v>
      </c>
    </row>
    <row r="32" customFormat="false" ht="12.8" hidden="false" customHeight="false" outlineLevel="0" collapsed="false">
      <c r="A32" s="1" t="s">
        <v>402</v>
      </c>
      <c r="B32" s="1" t="s">
        <v>403</v>
      </c>
      <c r="C32" s="1" t="s">
        <v>404</v>
      </c>
      <c r="D32" s="1" t="s">
        <v>302</v>
      </c>
      <c r="E32" s="1" t="s">
        <v>308</v>
      </c>
      <c r="F32" s="1" t="n">
        <v>2</v>
      </c>
      <c r="G32" s="1" t="n">
        <v>3</v>
      </c>
      <c r="H32" s="1" t="n">
        <v>0</v>
      </c>
      <c r="I32" s="1" t="n">
        <v>0.15</v>
      </c>
      <c r="J32" s="1" t="n">
        <v>0.066</v>
      </c>
      <c r="K32" s="1" t="n">
        <v>0.12</v>
      </c>
      <c r="L32" s="1" t="n">
        <v>0.46</v>
      </c>
      <c r="M32" s="1" t="n">
        <v>1.38</v>
      </c>
      <c r="N32" s="1" t="n">
        <f aca="false">M32</f>
        <v>1.38</v>
      </c>
      <c r="S32" s="1" t="n">
        <v>2</v>
      </c>
      <c r="U32" s="1" t="n">
        <f aca="false">N32*I32/0.000001</f>
        <v>207000</v>
      </c>
      <c r="AE32" s="1" t="s">
        <v>405</v>
      </c>
    </row>
    <row r="33" customFormat="false" ht="12.8" hidden="false" customHeight="false" outlineLevel="0" collapsed="false">
      <c r="A33" s="1" t="s">
        <v>406</v>
      </c>
      <c r="B33" s="1" t="s">
        <v>407</v>
      </c>
      <c r="C33" s="1" t="s">
        <v>408</v>
      </c>
      <c r="D33" s="1" t="s">
        <v>302</v>
      </c>
      <c r="E33" s="1" t="s">
        <v>308</v>
      </c>
      <c r="F33" s="1" t="n">
        <v>1</v>
      </c>
      <c r="G33" s="1" t="n">
        <v>1</v>
      </c>
      <c r="H33" s="1" t="n">
        <v>0</v>
      </c>
      <c r="I33" s="1" t="n">
        <v>0.304</v>
      </c>
      <c r="J33" s="1" t="n">
        <v>0.0742</v>
      </c>
      <c r="K33" s="1" t="n">
        <v>0.088</v>
      </c>
      <c r="L33" s="1" t="n">
        <v>1.196</v>
      </c>
      <c r="M33" s="1" t="n">
        <v>0.19</v>
      </c>
      <c r="N33" s="1" t="n">
        <f aca="false">M33</f>
        <v>0.19</v>
      </c>
      <c r="S33" s="1" t="n">
        <v>4.5</v>
      </c>
      <c r="T33" s="1" t="n">
        <v>0.0784</v>
      </c>
      <c r="U33" s="1" t="n">
        <f aca="false">N33*I33/0.000001</f>
        <v>57760</v>
      </c>
      <c r="V33" s="1" t="n">
        <f aca="false">(4*PI()*S33*T33*I33^2)/0.000001</f>
        <v>409718.531722567</v>
      </c>
      <c r="AE33" s="1" t="s">
        <v>409</v>
      </c>
    </row>
    <row r="34" customFormat="false" ht="12.8" hidden="false" customHeight="false" outlineLevel="0" collapsed="false">
      <c r="A34" s="1" t="s">
        <v>410</v>
      </c>
      <c r="B34" s="1" t="s">
        <v>411</v>
      </c>
      <c r="C34" s="1" t="s">
        <v>412</v>
      </c>
      <c r="D34" s="1" t="s">
        <v>281</v>
      </c>
      <c r="E34" s="1" t="s">
        <v>308</v>
      </c>
      <c r="F34" s="1" t="n">
        <v>1</v>
      </c>
      <c r="G34" s="1" t="n">
        <v>7</v>
      </c>
      <c r="H34" s="1" t="n">
        <v>0</v>
      </c>
      <c r="I34" s="1" t="n">
        <v>0.42</v>
      </c>
      <c r="M34" s="1" t="n">
        <v>0.2982</v>
      </c>
      <c r="N34" s="1" t="n">
        <v>0.2982</v>
      </c>
      <c r="S34" s="1" t="n">
        <v>1.5</v>
      </c>
      <c r="T34" s="1" t="n">
        <v>0.22</v>
      </c>
      <c r="U34" s="1" t="n">
        <f aca="false">N34*I34/0.000001</f>
        <v>125244</v>
      </c>
      <c r="V34" s="1" t="n">
        <f aca="false">(4*PI()*S34*T34*I34^2)/0.000001</f>
        <v>731513.566203076</v>
      </c>
      <c r="AE34" s="1" t="s">
        <v>413</v>
      </c>
    </row>
    <row r="35" customFormat="false" ht="12.8" hidden="false" customHeight="false" outlineLevel="0" collapsed="false">
      <c r="A35" s="1" t="s">
        <v>414</v>
      </c>
      <c r="B35" s="1" t="s">
        <v>411</v>
      </c>
      <c r="C35" s="1" t="s">
        <v>412</v>
      </c>
      <c r="D35" s="1" t="s">
        <v>292</v>
      </c>
      <c r="E35" s="1" t="s">
        <v>287</v>
      </c>
      <c r="F35" s="1" t="n">
        <v>1</v>
      </c>
      <c r="G35" s="1" t="n">
        <v>3</v>
      </c>
      <c r="H35" s="1" t="n">
        <v>0</v>
      </c>
      <c r="I35" s="1" t="n">
        <v>1.05</v>
      </c>
      <c r="J35" s="1" t="n">
        <v>0.22</v>
      </c>
      <c r="K35" s="1" t="n">
        <v>0.22</v>
      </c>
      <c r="L35" s="1" t="n">
        <v>26.2</v>
      </c>
      <c r="M35" s="1" t="n">
        <v>0.65</v>
      </c>
      <c r="N35" s="1" t="n">
        <f aca="false">M35</f>
        <v>0.65</v>
      </c>
      <c r="S35" s="1" t="n">
        <v>2</v>
      </c>
      <c r="U35" s="1" t="n">
        <f aca="false">N35*I35/0.000001</f>
        <v>682500</v>
      </c>
      <c r="X35" s="1" t="n">
        <v>1</v>
      </c>
      <c r="AE35" s="1" t="s">
        <v>415</v>
      </c>
    </row>
    <row r="36" customFormat="false" ht="12.8" hidden="false" customHeight="false" outlineLevel="0" collapsed="false">
      <c r="A36" s="1" t="s">
        <v>416</v>
      </c>
      <c r="B36" s="1" t="s">
        <v>411</v>
      </c>
      <c r="C36" s="1" t="s">
        <v>404</v>
      </c>
      <c r="D36" s="1" t="s">
        <v>292</v>
      </c>
      <c r="E36" s="1" t="s">
        <v>380</v>
      </c>
      <c r="F36" s="1" t="n">
        <v>1</v>
      </c>
      <c r="G36" s="1" t="n">
        <v>1</v>
      </c>
      <c r="H36" s="1" t="n">
        <v>1</v>
      </c>
      <c r="I36" s="1" t="n">
        <v>0.223</v>
      </c>
      <c r="J36" s="1" t="n">
        <v>0.0057</v>
      </c>
      <c r="L36" s="1" t="n">
        <v>0.29</v>
      </c>
      <c r="M36" s="1" t="n">
        <v>0.02</v>
      </c>
      <c r="N36" s="1" t="n">
        <f aca="false">M36</f>
        <v>0.02</v>
      </c>
      <c r="S36" s="1" t="n">
        <v>1</v>
      </c>
      <c r="T36" s="1" t="n">
        <v>0.089686</v>
      </c>
      <c r="U36" s="1" t="n">
        <f aca="false">N36*I36/0.000001</f>
        <v>4460</v>
      </c>
      <c r="V36" s="1" t="n">
        <f aca="false">(4*PI()*S36*T36*I36^2)/0.000001</f>
        <v>56045.9512894277</v>
      </c>
      <c r="AE36" s="1" t="s">
        <v>417</v>
      </c>
    </row>
    <row r="37" customFormat="false" ht="12.8" hidden="false" customHeight="false" outlineLevel="0" collapsed="false">
      <c r="A37" s="1" t="s">
        <v>418</v>
      </c>
      <c r="B37" s="1" t="s">
        <v>411</v>
      </c>
      <c r="C37" s="1" t="s">
        <v>419</v>
      </c>
      <c r="D37" s="1" t="s">
        <v>292</v>
      </c>
      <c r="E37" s="1" t="s">
        <v>322</v>
      </c>
      <c r="F37" s="1" t="n">
        <v>2</v>
      </c>
      <c r="G37" s="1" t="n">
        <v>1</v>
      </c>
      <c r="H37" s="1" t="n">
        <v>1</v>
      </c>
      <c r="I37" s="1" t="n">
        <v>0.3</v>
      </c>
      <c r="J37" s="1" t="n">
        <v>0.046</v>
      </c>
      <c r="K37" s="1" t="n">
        <v>0.086</v>
      </c>
      <c r="L37" s="1" t="n">
        <v>0.45</v>
      </c>
      <c r="M37" s="1" t="n">
        <v>0.174</v>
      </c>
      <c r="N37" s="1" t="n">
        <f aca="false">M37</f>
        <v>0.174</v>
      </c>
      <c r="S37" s="1" t="n">
        <v>30</v>
      </c>
      <c r="T37" s="1" t="n">
        <v>0.0471</v>
      </c>
      <c r="U37" s="1" t="n">
        <f aca="false">N37*I37/0.000001</f>
        <v>52200</v>
      </c>
      <c r="V37" s="1" t="n">
        <f aca="false">(4*PI()*S37*T37*I37^2)/0.000001</f>
        <v>1598065.35102806</v>
      </c>
      <c r="W37" s="1" t="n">
        <v>7.5</v>
      </c>
      <c r="AE37" s="1" t="s">
        <v>420</v>
      </c>
    </row>
    <row r="38" customFormat="false" ht="12.8" hidden="false" customHeight="false" outlineLevel="0" collapsed="false">
      <c r="A38" s="1" t="s">
        <v>421</v>
      </c>
      <c r="B38" s="1" t="s">
        <v>285</v>
      </c>
      <c r="C38" s="1" t="s">
        <v>286</v>
      </c>
      <c r="D38" s="1" t="s">
        <v>281</v>
      </c>
      <c r="E38" s="1" t="s">
        <v>287</v>
      </c>
      <c r="F38" s="1" t="n">
        <v>1</v>
      </c>
      <c r="G38" s="1" t="n">
        <v>2</v>
      </c>
      <c r="H38" s="1" t="n">
        <v>0</v>
      </c>
      <c r="I38" s="1" t="n">
        <v>0.25</v>
      </c>
      <c r="J38" s="1" t="n">
        <v>0.05</v>
      </c>
      <c r="K38" s="1" t="n">
        <v>0.062</v>
      </c>
      <c r="L38" s="1" t="n">
        <v>0.367</v>
      </c>
      <c r="M38" s="1" t="n">
        <v>0.7</v>
      </c>
      <c r="N38" s="1" t="n">
        <f aca="false">M38</f>
        <v>0.7</v>
      </c>
      <c r="S38" s="1" t="n">
        <v>6.6</v>
      </c>
      <c r="T38" s="1" t="n">
        <v>0.176</v>
      </c>
      <c r="U38" s="1" t="n">
        <f aca="false">N38*I38/0.000001</f>
        <v>175000</v>
      </c>
      <c r="V38" s="1" t="n">
        <f aca="false">(4*PI()*S38*T38*I38^2)/0.000001</f>
        <v>912318.506602476</v>
      </c>
      <c r="AE38" s="1" t="s">
        <v>422</v>
      </c>
    </row>
    <row r="39" customFormat="false" ht="12.8" hidden="false" customHeight="false" outlineLevel="0" collapsed="false">
      <c r="A39" s="1" t="s">
        <v>423</v>
      </c>
      <c r="B39" s="1" t="s">
        <v>285</v>
      </c>
      <c r="C39" s="1" t="s">
        <v>286</v>
      </c>
      <c r="D39" s="1" t="s">
        <v>281</v>
      </c>
      <c r="E39" s="1" t="s">
        <v>287</v>
      </c>
      <c r="F39" s="1" t="n">
        <v>1</v>
      </c>
      <c r="G39" s="1" t="n">
        <v>2</v>
      </c>
      <c r="H39" s="1" t="n">
        <v>0</v>
      </c>
      <c r="I39" s="1" t="n">
        <v>0.32</v>
      </c>
      <c r="J39" s="1" t="n">
        <v>0.048</v>
      </c>
      <c r="K39" s="1" t="n">
        <v>0.112</v>
      </c>
      <c r="L39" s="1" t="n">
        <v>0.835</v>
      </c>
      <c r="M39" s="1" t="n">
        <v>3.7</v>
      </c>
      <c r="N39" s="1" t="n">
        <f aca="false">M39</f>
        <v>3.7</v>
      </c>
      <c r="S39" s="1" t="n">
        <v>20</v>
      </c>
      <c r="T39" s="1" t="n">
        <v>0.196875</v>
      </c>
      <c r="U39" s="1" t="n">
        <f aca="false">N39*I39/0.000001</f>
        <v>1184000</v>
      </c>
      <c r="V39" s="1" t="n">
        <f aca="false">(4*PI()*S39*T39*I39^2)/0.000001</f>
        <v>5066760.63170962</v>
      </c>
      <c r="AE39" s="1" t="s">
        <v>424</v>
      </c>
    </row>
    <row r="40" customFormat="false" ht="12.8" hidden="false" customHeight="false" outlineLevel="0" collapsed="false">
      <c r="A40" s="1" t="s">
        <v>425</v>
      </c>
      <c r="B40" s="1" t="s">
        <v>329</v>
      </c>
      <c r="C40" s="1" t="s">
        <v>330</v>
      </c>
      <c r="D40" s="1" t="s">
        <v>331</v>
      </c>
      <c r="E40" s="1" t="s">
        <v>287</v>
      </c>
      <c r="F40" s="1" t="n">
        <v>7</v>
      </c>
      <c r="G40" s="1" t="n">
        <v>7</v>
      </c>
      <c r="H40" s="1" t="n">
        <v>0</v>
      </c>
      <c r="I40" s="1" t="n">
        <v>0.77</v>
      </c>
      <c r="M40" s="1" t="n">
        <v>0.249</v>
      </c>
      <c r="N40" s="1" t="n">
        <v>0.222</v>
      </c>
      <c r="S40" s="1" t="n">
        <v>1</v>
      </c>
      <c r="T40" s="1" t="n">
        <v>0.661</v>
      </c>
      <c r="U40" s="1" t="n">
        <f aca="false">N40*I40/0.000001</f>
        <v>170940</v>
      </c>
      <c r="V40" s="1" t="n">
        <f aca="false">(4*PI()*S40*T40*I40^2)/0.000001</f>
        <v>4924847.3517246</v>
      </c>
      <c r="AE40" s="1" t="s">
        <v>426</v>
      </c>
    </row>
    <row r="41" customFormat="false" ht="12.8" hidden="false" customHeight="false" outlineLevel="0" collapsed="false">
      <c r="A41" s="1" t="s">
        <v>427</v>
      </c>
      <c r="B41" s="1" t="s">
        <v>428</v>
      </c>
      <c r="C41" s="1" t="s">
        <v>429</v>
      </c>
      <c r="D41" s="1" t="s">
        <v>375</v>
      </c>
      <c r="E41" s="1" t="s">
        <v>308</v>
      </c>
      <c r="F41" s="1" t="n">
        <v>1</v>
      </c>
      <c r="G41" s="1" t="n">
        <v>1</v>
      </c>
      <c r="H41" s="1" t="n">
        <v>1</v>
      </c>
      <c r="I41" s="1" t="n">
        <v>0.22</v>
      </c>
      <c r="J41" s="1" t="n">
        <v>0.08</v>
      </c>
      <c r="K41" s="1" t="n">
        <v>0.15</v>
      </c>
      <c r="M41" s="1" t="n">
        <v>0.161</v>
      </c>
      <c r="N41" s="1" t="n">
        <f aca="false">M41</f>
        <v>0.161</v>
      </c>
      <c r="S41" s="1" t="n">
        <v>1</v>
      </c>
      <c r="T41" s="1" t="n">
        <v>0.105</v>
      </c>
      <c r="U41" s="1" t="n">
        <f aca="false">N41*I41/0.000001</f>
        <v>35420</v>
      </c>
      <c r="V41" s="1" t="n">
        <f aca="false">(4*PI()*S41*T41*I41^2)/0.000001</f>
        <v>63862.2954621733</v>
      </c>
      <c r="AE41" s="1" t="s">
        <v>430</v>
      </c>
    </row>
    <row r="42" customFormat="false" ht="12.8" hidden="false" customHeight="false" outlineLevel="0" collapsed="false">
      <c r="A42" s="1" t="s">
        <v>431</v>
      </c>
      <c r="B42" s="1" t="s">
        <v>432</v>
      </c>
      <c r="C42" s="1" t="s">
        <v>433</v>
      </c>
      <c r="D42" s="1" t="s">
        <v>302</v>
      </c>
      <c r="E42" s="1" t="s">
        <v>434</v>
      </c>
      <c r="F42" s="1" t="n">
        <v>1</v>
      </c>
      <c r="G42" s="1" t="n">
        <v>4</v>
      </c>
      <c r="H42" s="1" t="n">
        <v>0</v>
      </c>
      <c r="I42" s="1" t="n">
        <v>0.02</v>
      </c>
      <c r="L42" s="1" t="n">
        <v>0.001</v>
      </c>
      <c r="S42" s="1" t="n">
        <v>5</v>
      </c>
      <c r="AE42" s="1" t="s">
        <v>435</v>
      </c>
    </row>
    <row r="43" customFormat="false" ht="12.8" hidden="false" customHeight="false" outlineLevel="0" collapsed="false">
      <c r="A43" s="1" t="s">
        <v>436</v>
      </c>
      <c r="B43" s="1" t="s">
        <v>437</v>
      </c>
      <c r="C43" s="1" t="s">
        <v>349</v>
      </c>
      <c r="D43" s="1" t="s">
        <v>331</v>
      </c>
      <c r="E43" s="1" t="s">
        <v>308</v>
      </c>
      <c r="F43" s="1" t="n">
        <v>7</v>
      </c>
      <c r="G43" s="1" t="n">
        <v>4</v>
      </c>
      <c r="H43" s="1" t="n">
        <v>0</v>
      </c>
      <c r="I43" s="1" t="n">
        <v>0.7</v>
      </c>
      <c r="J43" s="1" t="n">
        <v>0.32</v>
      </c>
      <c r="K43" s="1" t="n">
        <v>0.15</v>
      </c>
      <c r="L43" s="1" t="n">
        <v>4.995</v>
      </c>
      <c r="M43" s="1" t="n">
        <v>0.45</v>
      </c>
      <c r="N43" s="1" t="n">
        <f aca="false">M43</f>
        <v>0.45</v>
      </c>
      <c r="S43" s="1" t="n">
        <v>1.65</v>
      </c>
      <c r="T43" s="1" t="n">
        <v>0.082</v>
      </c>
      <c r="U43" s="1" t="n">
        <f aca="false">N43*I43/0.000001</f>
        <v>315000</v>
      </c>
      <c r="V43" s="1" t="n">
        <f aca="false">(4*PI()*S43*T43*I43^2)/0.000001</f>
        <v>833112.67262017</v>
      </c>
      <c r="X43" s="1" t="n">
        <v>0.23</v>
      </c>
      <c r="Z43" s="1" t="n">
        <v>1</v>
      </c>
      <c r="AE43" s="1" t="s">
        <v>438</v>
      </c>
    </row>
    <row r="44" customFormat="false" ht="12.8" hidden="false" customHeight="false" outlineLevel="0" collapsed="false">
      <c r="A44" s="1" t="s">
        <v>439</v>
      </c>
      <c r="B44" s="1" t="s">
        <v>440</v>
      </c>
      <c r="C44" s="1" t="s">
        <v>441</v>
      </c>
      <c r="D44" s="1" t="s">
        <v>281</v>
      </c>
      <c r="E44" s="1" t="s">
        <v>308</v>
      </c>
      <c r="F44" s="1" t="n">
        <v>1</v>
      </c>
      <c r="G44" s="1" t="n">
        <v>1</v>
      </c>
      <c r="H44" s="1" t="n">
        <v>1</v>
      </c>
      <c r="I44" s="1" t="n">
        <v>0.17</v>
      </c>
      <c r="K44" s="1" t="n">
        <v>0.06</v>
      </c>
      <c r="M44" s="1" t="n">
        <v>0.104</v>
      </c>
      <c r="N44" s="1" t="n">
        <f aca="false">M44</f>
        <v>0.104</v>
      </c>
      <c r="S44" s="1" t="n">
        <v>1.6</v>
      </c>
      <c r="T44" s="1" t="n">
        <v>0.25</v>
      </c>
      <c r="U44" s="1" t="n">
        <f aca="false">N44*I44/0.000001</f>
        <v>17680</v>
      </c>
      <c r="V44" s="1" t="n">
        <f aca="false">(4*PI()*S44*T44*I44^2)/0.000001</f>
        <v>145267.244301992</v>
      </c>
      <c r="AE44" s="1" t="s">
        <v>442</v>
      </c>
    </row>
    <row r="45" customFormat="false" ht="12.8" hidden="false" customHeight="false" outlineLevel="0" collapsed="false">
      <c r="A45" s="1" t="s">
        <v>443</v>
      </c>
      <c r="B45" s="1" t="s">
        <v>444</v>
      </c>
      <c r="C45" s="1" t="s">
        <v>445</v>
      </c>
      <c r="D45" s="1" t="s">
        <v>281</v>
      </c>
      <c r="E45" s="1" t="s">
        <v>380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S45" s="1" t="n">
        <v>9</v>
      </c>
      <c r="T45" s="1" t="n">
        <v>0.00877</v>
      </c>
      <c r="U45" s="1" t="n">
        <f aca="false">N45*I45/0.000001</f>
        <v>256.5</v>
      </c>
      <c r="V45" s="1" t="n">
        <f aca="false">(4*PI()*S45*T45*I45^2)/0.000001</f>
        <v>3222.56494228936</v>
      </c>
      <c r="AE45" s="1" t="s">
        <v>446</v>
      </c>
    </row>
    <row r="46" customFormat="false" ht="14.9" hidden="false" customHeight="true" outlineLevel="0" collapsed="false">
      <c r="A46" s="1" t="s">
        <v>447</v>
      </c>
      <c r="B46" s="1" t="s">
        <v>444</v>
      </c>
      <c r="C46" s="1" t="s">
        <v>448</v>
      </c>
      <c r="D46" s="1" t="s">
        <v>281</v>
      </c>
      <c r="E46" s="1" t="s">
        <v>287</v>
      </c>
      <c r="F46" s="1" t="n">
        <v>2</v>
      </c>
      <c r="G46" s="1" t="n">
        <v>2</v>
      </c>
      <c r="H46" s="1" t="n">
        <v>1</v>
      </c>
      <c r="I46" s="1" t="n">
        <v>2.4</v>
      </c>
      <c r="J46" s="1" t="n">
        <v>0.4</v>
      </c>
      <c r="K46" s="1" t="n">
        <v>0.7</v>
      </c>
      <c r="L46" s="1" t="n">
        <v>200</v>
      </c>
      <c r="M46" s="1" t="n">
        <v>0.9</v>
      </c>
      <c r="N46" s="1" t="n">
        <f aca="false">M46</f>
        <v>0.9</v>
      </c>
      <c r="S46" s="1" t="n">
        <v>0.8</v>
      </c>
      <c r="T46" s="1" t="n">
        <v>0.11083</v>
      </c>
      <c r="U46" s="1" t="n">
        <f aca="false">N46*I46/0.000001</f>
        <v>2160000</v>
      </c>
      <c r="V46" s="1" t="n">
        <f aca="false">(4*PI()*S46*T46*I46^2)/0.000001</f>
        <v>6417703.78071288</v>
      </c>
      <c r="W46" s="1" t="n">
        <v>1.9</v>
      </c>
      <c r="AE46" s="1" t="s">
        <v>449</v>
      </c>
    </row>
    <row r="47" customFormat="false" ht="12.8" hidden="false" customHeight="false" outlineLevel="0" collapsed="false">
      <c r="A47" s="1" t="s">
        <v>450</v>
      </c>
      <c r="B47" s="1" t="s">
        <v>451</v>
      </c>
      <c r="C47" s="1" t="s">
        <v>452</v>
      </c>
      <c r="D47" s="1" t="s">
        <v>281</v>
      </c>
      <c r="E47" s="1" t="s">
        <v>308</v>
      </c>
      <c r="F47" s="1" t="n">
        <v>2</v>
      </c>
      <c r="G47" s="1" t="n">
        <v>3</v>
      </c>
      <c r="H47" s="1" t="n">
        <v>0</v>
      </c>
      <c r="I47" s="1" t="n">
        <v>0.65</v>
      </c>
      <c r="J47" s="1" t="n">
        <v>0.148</v>
      </c>
      <c r="K47" s="1" t="n">
        <v>0.148</v>
      </c>
      <c r="L47" s="1" t="n">
        <v>1.1</v>
      </c>
      <c r="M47" s="1" t="n">
        <v>0.4</v>
      </c>
      <c r="N47" s="1" t="n">
        <f aca="false">M47</f>
        <v>0.4</v>
      </c>
      <c r="S47" s="1" t="n">
        <v>3</v>
      </c>
      <c r="U47" s="1" t="n">
        <f aca="false">N47*I47/0.000001</f>
        <v>260000</v>
      </c>
      <c r="AE47" s="1" t="s">
        <v>453</v>
      </c>
    </row>
    <row r="48" customFormat="false" ht="12.8" hidden="false" customHeight="false" outlineLevel="0" collapsed="false">
      <c r="A48" s="1" t="s">
        <v>454</v>
      </c>
      <c r="B48" s="1" t="s">
        <v>451</v>
      </c>
      <c r="C48" s="1" t="s">
        <v>452</v>
      </c>
      <c r="D48" s="1" t="s">
        <v>281</v>
      </c>
      <c r="E48" s="1" t="s">
        <v>308</v>
      </c>
      <c r="F48" s="1" t="n">
        <v>2</v>
      </c>
      <c r="G48" s="1" t="n">
        <v>2</v>
      </c>
      <c r="H48" s="1" t="n">
        <v>0</v>
      </c>
      <c r="I48" s="1" t="n">
        <v>0.34</v>
      </c>
      <c r="L48" s="1" t="n">
        <v>1.1</v>
      </c>
      <c r="M48" s="1" t="n">
        <v>0.2</v>
      </c>
      <c r="N48" s="1" t="n">
        <f aca="false">M48</f>
        <v>0.2</v>
      </c>
      <c r="S48" s="1" t="n">
        <v>2.3</v>
      </c>
      <c r="U48" s="1" t="n">
        <f aca="false">N48*I48/0.000001</f>
        <v>68000</v>
      </c>
      <c r="X48" s="1" t="n">
        <v>0.0875</v>
      </c>
      <c r="AE48" s="1" t="s">
        <v>455</v>
      </c>
    </row>
    <row r="49" customFormat="false" ht="12.8" hidden="false" customHeight="false" outlineLevel="0" collapsed="false">
      <c r="A49" s="1" t="s">
        <v>456</v>
      </c>
      <c r="B49" s="1" t="s">
        <v>457</v>
      </c>
      <c r="C49" s="1" t="s">
        <v>458</v>
      </c>
      <c r="D49" s="1" t="s">
        <v>281</v>
      </c>
      <c r="E49" s="1" t="s">
        <v>308</v>
      </c>
      <c r="F49" s="1" t="n">
        <v>4</v>
      </c>
      <c r="G49" s="1" t="n">
        <v>3</v>
      </c>
      <c r="H49" s="1" t="n">
        <v>0</v>
      </c>
      <c r="I49" s="1" t="n">
        <v>0.46</v>
      </c>
      <c r="J49" s="1" t="n">
        <v>0.27</v>
      </c>
      <c r="K49" s="1" t="n">
        <v>0.28</v>
      </c>
      <c r="L49" s="1" t="n">
        <v>2.2</v>
      </c>
      <c r="M49" s="1" t="n">
        <v>0.38</v>
      </c>
      <c r="N49" s="1" t="n">
        <f aca="false">M49</f>
        <v>0.38</v>
      </c>
      <c r="S49" s="1" t="n">
        <v>2</v>
      </c>
      <c r="U49" s="1" t="n">
        <f aca="false">N49*I49/0.000001</f>
        <v>174800</v>
      </c>
      <c r="X49" s="1" t="n">
        <v>0.36</v>
      </c>
      <c r="AA49" s="1" t="n">
        <v>4.8</v>
      </c>
      <c r="AB49" s="1" t="n">
        <v>2.5</v>
      </c>
      <c r="AE49" s="1" t="s">
        <v>459</v>
      </c>
    </row>
    <row r="50" customFormat="false" ht="12.8" hidden="false" customHeight="false" outlineLevel="0" collapsed="false">
      <c r="A50" s="1" t="s">
        <v>460</v>
      </c>
      <c r="B50" s="1" t="s">
        <v>457</v>
      </c>
      <c r="C50" s="1" t="s">
        <v>286</v>
      </c>
      <c r="D50" s="1" t="s">
        <v>281</v>
      </c>
      <c r="E50" s="1" t="s">
        <v>308</v>
      </c>
      <c r="F50" s="1" t="n">
        <v>4</v>
      </c>
      <c r="G50" s="1" t="n">
        <v>3</v>
      </c>
      <c r="H50" s="1" t="n">
        <v>0</v>
      </c>
      <c r="I50" s="1" t="n">
        <v>0.52</v>
      </c>
      <c r="M50" s="1" t="n">
        <v>0.53</v>
      </c>
      <c r="N50" s="1" t="n">
        <f aca="false">M50</f>
        <v>0.53</v>
      </c>
      <c r="S50" s="1" t="n">
        <v>1.9</v>
      </c>
      <c r="U50" s="1" t="n">
        <f aca="false">N50*I50/0.000001</f>
        <v>275600</v>
      </c>
      <c r="W50" s="1" t="n">
        <v>75</v>
      </c>
      <c r="AE50" s="1" t="s">
        <v>461</v>
      </c>
    </row>
    <row r="51" customFormat="false" ht="12.8" hidden="false" customHeight="false" outlineLevel="0" collapsed="false">
      <c r="A51" s="1" t="s">
        <v>462</v>
      </c>
      <c r="B51" s="1" t="s">
        <v>463</v>
      </c>
      <c r="C51" s="1" t="s">
        <v>464</v>
      </c>
      <c r="D51" s="1" t="s">
        <v>281</v>
      </c>
      <c r="E51" s="1" t="s">
        <v>380</v>
      </c>
      <c r="F51" s="1" t="n">
        <v>5</v>
      </c>
      <c r="G51" s="1" t="n">
        <v>2</v>
      </c>
      <c r="H51" s="1" t="n">
        <v>0</v>
      </c>
      <c r="I51" s="1" t="n">
        <v>0.177</v>
      </c>
      <c r="L51" s="1" t="n">
        <v>0.0674</v>
      </c>
      <c r="M51" s="1" t="n">
        <v>0.028</v>
      </c>
      <c r="N51" s="1" t="n">
        <v>0.028</v>
      </c>
      <c r="S51" s="1" t="n">
        <v>2</v>
      </c>
      <c r="U51" s="1" t="n">
        <f aca="false">N51*I51/0.000001</f>
        <v>4956</v>
      </c>
      <c r="AE51" s="1" t="s">
        <v>465</v>
      </c>
    </row>
    <row r="52" customFormat="false" ht="12.8" hidden="false" customHeight="false" outlineLevel="0" collapsed="false">
      <c r="A52" s="1" t="s">
        <v>466</v>
      </c>
      <c r="B52" s="1" t="s">
        <v>306</v>
      </c>
      <c r="C52" s="1" t="s">
        <v>307</v>
      </c>
      <c r="D52" s="1" t="s">
        <v>281</v>
      </c>
      <c r="E52" s="1" t="s">
        <v>308</v>
      </c>
      <c r="F52" s="1" t="n">
        <v>2</v>
      </c>
      <c r="G52" s="1" t="n">
        <v>2</v>
      </c>
      <c r="H52" s="1" t="n">
        <v>0</v>
      </c>
      <c r="I52" s="1" t="n">
        <v>0.8</v>
      </c>
      <c r="J52" s="1" t="n">
        <v>0.3</v>
      </c>
      <c r="K52" s="1" t="n">
        <v>0.39</v>
      </c>
      <c r="L52" s="1" t="n">
        <v>5.9</v>
      </c>
      <c r="M52" s="1" t="n">
        <v>0.6</v>
      </c>
      <c r="N52" s="1" t="n">
        <v>0.2</v>
      </c>
      <c r="U52" s="1" t="n">
        <f aca="false">N52*I52/0.000001</f>
        <v>160000</v>
      </c>
      <c r="Y52" s="1" t="n">
        <v>50</v>
      </c>
      <c r="Z52" s="1" t="n">
        <v>12</v>
      </c>
      <c r="AE52" s="1" t="s">
        <v>467</v>
      </c>
    </row>
    <row r="53" customFormat="false" ht="12.8" hidden="false" customHeight="false" outlineLevel="0" collapsed="false">
      <c r="A53" s="1" t="s">
        <v>468</v>
      </c>
      <c r="B53" s="1" t="s">
        <v>469</v>
      </c>
      <c r="C53" s="1" t="s">
        <v>470</v>
      </c>
      <c r="D53" s="1" t="s">
        <v>331</v>
      </c>
      <c r="E53" s="1" t="s">
        <v>380</v>
      </c>
      <c r="F53" s="1" t="n">
        <v>2</v>
      </c>
      <c r="G53" s="1" t="n">
        <v>2</v>
      </c>
      <c r="H53" s="1" t="n">
        <v>1</v>
      </c>
      <c r="I53" s="1" t="n">
        <v>0.12</v>
      </c>
      <c r="J53" s="1" t="n">
        <v>0</v>
      </c>
      <c r="K53" s="1" t="n">
        <v>0</v>
      </c>
      <c r="L53" s="1" t="n">
        <v>0.0006</v>
      </c>
      <c r="M53" s="1" t="n">
        <v>0.008</v>
      </c>
      <c r="N53" s="1" t="n">
        <v>0.008</v>
      </c>
      <c r="S53" s="1" t="n">
        <v>0.4</v>
      </c>
      <c r="U53" s="1" t="n">
        <f aca="false">N53*I53/0.000001</f>
        <v>960</v>
      </c>
      <c r="AE53" s="1" t="s">
        <v>471</v>
      </c>
    </row>
    <row r="54" customFormat="false" ht="12.8" hidden="false" customHeight="false" outlineLevel="0" collapsed="false">
      <c r="A54" s="1" t="s">
        <v>472</v>
      </c>
      <c r="B54" s="1" t="s">
        <v>473</v>
      </c>
      <c r="C54" s="1" t="s">
        <v>474</v>
      </c>
      <c r="D54" s="1" t="s">
        <v>281</v>
      </c>
      <c r="E54" s="1" t="s">
        <v>380</v>
      </c>
      <c r="F54" s="1" t="n">
        <v>1</v>
      </c>
      <c r="G54" s="1" t="n">
        <v>1</v>
      </c>
      <c r="H54" s="1" t="n">
        <v>0</v>
      </c>
      <c r="I54" s="1" t="n">
        <v>0.096</v>
      </c>
      <c r="J54" s="1" t="n">
        <v>0.024</v>
      </c>
      <c r="K54" s="1" t="n">
        <v>0.025</v>
      </c>
      <c r="L54" s="1" t="n">
        <v>0.0162</v>
      </c>
      <c r="M54" s="1" t="n">
        <v>0.0236</v>
      </c>
      <c r="N54" s="1" t="n">
        <v>0.0236</v>
      </c>
      <c r="S54" s="1" t="n">
        <v>4</v>
      </c>
      <c r="T54" s="1" t="n">
        <v>0.013</v>
      </c>
      <c r="U54" s="1" t="n">
        <f aca="false">N54*I54/0.000001</f>
        <v>2265.6</v>
      </c>
      <c r="V54" s="1" t="n">
        <f aca="false">(4*PI()*S54*T54*I54^2)/0.000001</f>
        <v>6022.20692226058</v>
      </c>
      <c r="AE54" s="1" t="s">
        <v>475</v>
      </c>
    </row>
    <row r="55" customFormat="false" ht="12.8" hidden="false" customHeight="false" outlineLevel="0" collapsed="false">
      <c r="A55" s="1" t="s">
        <v>476</v>
      </c>
      <c r="B55" s="1" t="s">
        <v>473</v>
      </c>
      <c r="C55" s="1" t="s">
        <v>477</v>
      </c>
      <c r="D55" s="1" t="s">
        <v>302</v>
      </c>
      <c r="E55" s="1" t="s">
        <v>303</v>
      </c>
      <c r="F55" s="1" t="n">
        <v>3</v>
      </c>
      <c r="G55" s="1" t="n">
        <v>3</v>
      </c>
      <c r="H55" s="1" t="n">
        <v>1</v>
      </c>
      <c r="I55" s="1" t="n">
        <v>0.04</v>
      </c>
      <c r="J55" s="1" t="n">
        <v>0.012</v>
      </c>
      <c r="K55" s="1" t="n">
        <v>0.011</v>
      </c>
      <c r="L55" s="1" t="n">
        <v>0.00215</v>
      </c>
      <c r="M55" s="1" t="n">
        <v>0.065</v>
      </c>
      <c r="N55" s="1" t="n">
        <f aca="false">M55</f>
        <v>0.065</v>
      </c>
      <c r="S55" s="1" t="n">
        <v>5</v>
      </c>
      <c r="T55" s="1" t="n">
        <v>0.1558</v>
      </c>
      <c r="U55" s="1" t="n">
        <f aca="false">N55*I55/0.000001</f>
        <v>2600</v>
      </c>
      <c r="V55" s="1" t="n">
        <f aca="false">(4*PI()*S55*T55*I55^2)/0.000001</f>
        <v>15662.7243337373</v>
      </c>
      <c r="AE55" s="1" t="s">
        <v>478</v>
      </c>
    </row>
    <row r="56" customFormat="false" ht="12.8" hidden="false" customHeight="false" outlineLevel="0" collapsed="false">
      <c r="A56" s="1" t="s">
        <v>479</v>
      </c>
      <c r="B56" s="1" t="s">
        <v>480</v>
      </c>
      <c r="C56" s="1" t="s">
        <v>481</v>
      </c>
      <c r="D56" s="1" t="s">
        <v>302</v>
      </c>
      <c r="E56" s="1" t="s">
        <v>308</v>
      </c>
      <c r="F56" s="1" t="n">
        <v>3</v>
      </c>
      <c r="G56" s="1" t="n">
        <v>3</v>
      </c>
      <c r="H56" s="1" t="n">
        <v>0</v>
      </c>
      <c r="I56" s="1" t="n">
        <v>0.15</v>
      </c>
      <c r="J56" s="1" t="n">
        <v>0.092</v>
      </c>
      <c r="K56" s="1" t="n">
        <v>0.085</v>
      </c>
      <c r="L56" s="1" t="n">
        <v>0.49</v>
      </c>
      <c r="M56" s="1" t="n">
        <v>0.0411</v>
      </c>
      <c r="N56" s="1" t="n">
        <f aca="false">M56</f>
        <v>0.0411</v>
      </c>
      <c r="S56" s="1" t="n">
        <v>0.8</v>
      </c>
      <c r="U56" s="1" t="n">
        <f aca="false">N56*I56/0.000001</f>
        <v>6165</v>
      </c>
      <c r="AE56" s="1" t="s">
        <v>482</v>
      </c>
    </row>
    <row r="57" customFormat="false" ht="12.8" hidden="false" customHeight="false" outlineLevel="0" collapsed="false">
      <c r="A57" s="1" t="s">
        <v>483</v>
      </c>
      <c r="B57" s="1" t="s">
        <v>484</v>
      </c>
      <c r="C57" s="1" t="s">
        <v>393</v>
      </c>
      <c r="D57" s="1" t="s">
        <v>302</v>
      </c>
      <c r="E57" s="1" t="s">
        <v>308</v>
      </c>
      <c r="F57" s="1" t="n">
        <v>1</v>
      </c>
      <c r="G57" s="1" t="n">
        <v>1</v>
      </c>
      <c r="H57" s="1" t="n">
        <v>0</v>
      </c>
      <c r="I57" s="1" t="n">
        <v>0.167</v>
      </c>
      <c r="J57" s="1" t="n">
        <v>0.026</v>
      </c>
      <c r="K57" s="1" t="n">
        <v>0.048</v>
      </c>
      <c r="L57" s="1" t="n">
        <v>0.07</v>
      </c>
      <c r="M57" s="1" t="n">
        <v>0.08</v>
      </c>
      <c r="N57" s="1" t="n">
        <v>0.08</v>
      </c>
      <c r="S57" s="1" t="n">
        <v>2</v>
      </c>
      <c r="T57" s="1" t="n">
        <v>0.1497</v>
      </c>
      <c r="U57" s="1" t="n">
        <f aca="false">N57*I57/0.000001</f>
        <v>13360</v>
      </c>
      <c r="V57" s="1" t="n">
        <f aca="false">(4*PI()*S57*T57*I57^2)/0.000001</f>
        <v>104928.774913121</v>
      </c>
      <c r="AE57" s="1" t="s">
        <v>485</v>
      </c>
    </row>
    <row r="58" customFormat="false" ht="12.8" hidden="false" customHeight="false" outlineLevel="0" collapsed="false">
      <c r="A58" s="1" t="s">
        <v>486</v>
      </c>
      <c r="B58" s="1" t="s">
        <v>487</v>
      </c>
      <c r="C58" s="1" t="s">
        <v>488</v>
      </c>
      <c r="D58" s="1" t="s">
        <v>302</v>
      </c>
      <c r="E58" s="1" t="s">
        <v>287</v>
      </c>
      <c r="F58" s="1" t="n">
        <v>3</v>
      </c>
      <c r="G58" s="1" t="n">
        <v>1</v>
      </c>
      <c r="H58" s="1" t="n">
        <v>0</v>
      </c>
      <c r="I58" s="1" t="n">
        <v>0.25</v>
      </c>
      <c r="L58" s="1" t="n">
        <v>0.44</v>
      </c>
      <c r="M58" s="1" t="n">
        <v>0.37</v>
      </c>
      <c r="N58" s="1" t="n">
        <f aca="false">M58</f>
        <v>0.37</v>
      </c>
      <c r="S58" s="1" t="n">
        <v>8</v>
      </c>
      <c r="T58" s="1" t="n">
        <v>0.20977</v>
      </c>
      <c r="U58" s="1" t="n">
        <f aca="false">N58*I58/0.000001</f>
        <v>92500</v>
      </c>
      <c r="V58" s="1" t="n">
        <f aca="false">(4*PI()*S58*T58*I58^2)/0.000001</f>
        <v>1318023.78188706</v>
      </c>
      <c r="AE58" s="1" t="s">
        <v>489</v>
      </c>
    </row>
    <row r="59" customFormat="false" ht="12.8" hidden="false" customHeight="false" outlineLevel="0" collapsed="false">
      <c r="A59" s="1" t="s">
        <v>490</v>
      </c>
      <c r="B59" s="1" t="s">
        <v>491</v>
      </c>
      <c r="C59" s="1" t="s">
        <v>492</v>
      </c>
      <c r="D59" s="1" t="s">
        <v>331</v>
      </c>
      <c r="E59" s="1" t="s">
        <v>308</v>
      </c>
      <c r="F59" s="1" t="n">
        <v>13</v>
      </c>
      <c r="G59" s="1" t="n">
        <v>8</v>
      </c>
      <c r="H59" s="1" t="n">
        <v>0</v>
      </c>
      <c r="I59" s="1" t="n">
        <v>1.14</v>
      </c>
      <c r="J59" s="1" t="n">
        <v>0.038</v>
      </c>
      <c r="K59" s="1" t="n">
        <v>0.097</v>
      </c>
      <c r="M59" s="1" t="n">
        <v>0.115</v>
      </c>
      <c r="N59" s="1" t="n">
        <v>0.115</v>
      </c>
      <c r="S59" s="1" t="n">
        <v>0.55</v>
      </c>
      <c r="U59" s="1" t="n">
        <f aca="false">N59*I59/0.000001</f>
        <v>131100</v>
      </c>
      <c r="AE59" s="1" t="s">
        <v>493</v>
      </c>
    </row>
    <row r="60" customFormat="false" ht="12.8" hidden="false" customHeight="false" outlineLevel="0" collapsed="false">
      <c r="A60" s="1" t="s">
        <v>494</v>
      </c>
      <c r="B60" s="1" t="s">
        <v>495</v>
      </c>
      <c r="C60" s="1" t="s">
        <v>412</v>
      </c>
      <c r="D60" s="1" t="s">
        <v>292</v>
      </c>
      <c r="E60" s="1" t="s">
        <v>308</v>
      </c>
      <c r="F60" s="1" t="n">
        <v>1</v>
      </c>
      <c r="G60" s="1" t="n">
        <v>1</v>
      </c>
      <c r="H60" s="1" t="n">
        <v>1</v>
      </c>
      <c r="I60" s="1" t="n">
        <v>0.32</v>
      </c>
      <c r="J60" s="1" t="n">
        <v>0.064</v>
      </c>
      <c r="K60" s="1" t="n">
        <v>0.1</v>
      </c>
      <c r="M60" s="1" t="n">
        <v>0.173</v>
      </c>
      <c r="N60" s="1" t="n">
        <v>0.173</v>
      </c>
      <c r="S60" s="1" t="n">
        <v>2.4</v>
      </c>
      <c r="T60" s="1" t="n">
        <v>0.141</v>
      </c>
      <c r="U60" s="1" t="n">
        <f aca="false">N60*I60/0.000001</f>
        <v>55360</v>
      </c>
      <c r="V60" s="1" t="n">
        <f aca="false">(4*PI()*S60*T60*I60^2)/0.000001</f>
        <v>435451.885148072</v>
      </c>
      <c r="AE60" s="1" t="s">
        <v>496</v>
      </c>
    </row>
    <row r="61" customFormat="false" ht="12.8" hidden="false" customHeight="false" outlineLevel="0" collapsed="false">
      <c r="A61" s="1" t="s">
        <v>497</v>
      </c>
      <c r="B61" s="1" t="s">
        <v>498</v>
      </c>
      <c r="C61" s="1" t="s">
        <v>349</v>
      </c>
      <c r="D61" s="1" t="s">
        <v>281</v>
      </c>
      <c r="E61" s="1" t="s">
        <v>308</v>
      </c>
      <c r="F61" s="1" t="n">
        <v>2</v>
      </c>
      <c r="G61" s="1" t="n">
        <v>13</v>
      </c>
      <c r="H61" s="1" t="n">
        <v>0</v>
      </c>
      <c r="I61" s="1" t="n">
        <v>0.495</v>
      </c>
      <c r="L61" s="1" t="n">
        <v>1.256</v>
      </c>
      <c r="M61" s="1" t="n">
        <v>0.335</v>
      </c>
      <c r="N61" s="1" t="n">
        <f aca="false">M61</f>
        <v>0.335</v>
      </c>
      <c r="S61" s="1" t="n">
        <v>1</v>
      </c>
      <c r="U61" s="1" t="n">
        <f aca="false">N61*I61/0.000001</f>
        <v>165825</v>
      </c>
      <c r="W61" s="1" t="n">
        <v>51.4</v>
      </c>
      <c r="AE61" s="1" t="s">
        <v>499</v>
      </c>
    </row>
    <row r="62" customFormat="false" ht="12.8" hidden="false" customHeight="false" outlineLevel="0" collapsed="false">
      <c r="A62" s="1" t="s">
        <v>500</v>
      </c>
      <c r="B62" s="1" t="s">
        <v>501</v>
      </c>
      <c r="C62" s="1" t="s">
        <v>502</v>
      </c>
      <c r="D62" s="1" t="s">
        <v>302</v>
      </c>
      <c r="E62" s="1" t="s">
        <v>303</v>
      </c>
      <c r="F62" s="1" t="n">
        <v>1</v>
      </c>
      <c r="G62" s="1" t="n">
        <v>1</v>
      </c>
      <c r="H62" s="1" t="n">
        <v>1</v>
      </c>
      <c r="I62" s="1" t="n">
        <v>0.054</v>
      </c>
      <c r="J62" s="1" t="n">
        <v>0.008</v>
      </c>
      <c r="K62" s="1" t="n">
        <v>0.008</v>
      </c>
      <c r="L62" s="1" t="n">
        <v>0.72</v>
      </c>
      <c r="M62" s="1" t="n">
        <v>0.00467</v>
      </c>
      <c r="N62" s="1" t="n">
        <f aca="false">M62</f>
        <v>0.00467</v>
      </c>
      <c r="S62" s="1" t="n">
        <v>4.7</v>
      </c>
      <c r="T62" s="1" t="n">
        <v>0.001296</v>
      </c>
      <c r="U62" s="1" t="n">
        <f aca="false">N62*I62/0.000001</f>
        <v>252.18</v>
      </c>
      <c r="V62" s="1" t="n">
        <f aca="false">(4*PI()*S62*T62*I62^2)/0.000001</f>
        <v>223.203110816914</v>
      </c>
      <c r="AE62" s="1" t="s">
        <v>503</v>
      </c>
    </row>
    <row r="63" customFormat="false" ht="12.8" hidden="false" customHeight="false" outlineLevel="0" collapsed="false">
      <c r="A63" s="1" t="s">
        <v>504</v>
      </c>
      <c r="B63" s="1" t="s">
        <v>501</v>
      </c>
      <c r="C63" s="1" t="s">
        <v>505</v>
      </c>
      <c r="D63" s="1" t="s">
        <v>281</v>
      </c>
      <c r="E63" s="1" t="s">
        <v>380</v>
      </c>
      <c r="F63" s="1" t="n">
        <v>1</v>
      </c>
      <c r="G63" s="1" t="n">
        <v>1</v>
      </c>
      <c r="H63" s="1" t="n">
        <v>1</v>
      </c>
      <c r="I63" s="1" t="n">
        <v>0.198</v>
      </c>
      <c r="J63" s="1" t="n">
        <v>0.06</v>
      </c>
      <c r="K63" s="1" t="n">
        <v>0.065</v>
      </c>
      <c r="L63" s="1" t="n">
        <v>0.16565</v>
      </c>
      <c r="M63" s="1" t="n">
        <v>0.0075</v>
      </c>
      <c r="N63" s="1" t="n">
        <f aca="false">M63</f>
        <v>0.0075</v>
      </c>
      <c r="S63" s="1" t="n">
        <v>0.27</v>
      </c>
      <c r="U63" s="1" t="n">
        <f aca="false">N63*I63/0.000001</f>
        <v>1485</v>
      </c>
      <c r="AE63" s="1" t="s">
        <v>506</v>
      </c>
    </row>
    <row r="64" customFormat="false" ht="12.8" hidden="false" customHeight="false" outlineLevel="0" collapsed="false">
      <c r="A64" s="1" t="s">
        <v>507</v>
      </c>
      <c r="B64" s="1" t="s">
        <v>508</v>
      </c>
      <c r="C64" s="1" t="s">
        <v>509</v>
      </c>
      <c r="D64" s="1" t="s">
        <v>281</v>
      </c>
      <c r="E64" s="1" t="s">
        <v>308</v>
      </c>
      <c r="F64" s="1" t="n">
        <v>4</v>
      </c>
      <c r="G64" s="1" t="n">
        <v>4</v>
      </c>
      <c r="H64" s="1" t="n">
        <v>0</v>
      </c>
      <c r="I64" s="1" t="n">
        <v>0.545</v>
      </c>
      <c r="L64" s="1" t="n">
        <v>5</v>
      </c>
      <c r="AA64" s="1" t="n">
        <v>7.4</v>
      </c>
      <c r="AB64" s="1" t="n">
        <v>2.1</v>
      </c>
      <c r="AE64" s="1" t="s">
        <v>510</v>
      </c>
    </row>
    <row r="65" customFormat="false" ht="12.8" hidden="false" customHeight="false" outlineLevel="0" collapsed="false">
      <c r="A65" s="1" t="s">
        <v>511</v>
      </c>
      <c r="B65" s="1" t="s">
        <v>512</v>
      </c>
      <c r="C65" s="1" t="s">
        <v>513</v>
      </c>
      <c r="D65" s="1" t="s">
        <v>292</v>
      </c>
      <c r="E65" s="1" t="s">
        <v>287</v>
      </c>
      <c r="F65" s="1" t="n">
        <v>3</v>
      </c>
      <c r="G65" s="1" t="n">
        <v>3</v>
      </c>
      <c r="H65" s="1" t="n">
        <v>0</v>
      </c>
      <c r="I65" s="1" t="n">
        <v>0.7</v>
      </c>
      <c r="L65" s="1" t="n">
        <v>7.426</v>
      </c>
      <c r="M65" s="1" t="n">
        <v>0.29</v>
      </c>
      <c r="N65" s="1" t="n">
        <f aca="false">M65</f>
        <v>0.29</v>
      </c>
      <c r="S65" s="1" t="n">
        <v>1.5</v>
      </c>
      <c r="T65" s="1" t="n">
        <v>0.0836</v>
      </c>
      <c r="U65" s="1" t="n">
        <f aca="false">N65*I65/0.000001</f>
        <v>203000</v>
      </c>
      <c r="V65" s="1" t="n">
        <f aca="false">(4*PI()*S65*T65*I65^2)/0.000001</f>
        <v>772153.208769914</v>
      </c>
      <c r="AE65" s="1" t="s">
        <v>514</v>
      </c>
    </row>
    <row r="66" customFormat="false" ht="12.8" hidden="false" customHeight="false" outlineLevel="0" collapsed="false">
      <c r="A66" s="1" t="s">
        <v>515</v>
      </c>
      <c r="B66" s="1" t="s">
        <v>516</v>
      </c>
      <c r="C66" s="1" t="s">
        <v>517</v>
      </c>
      <c r="D66" s="1" t="s">
        <v>302</v>
      </c>
      <c r="E66" s="1" t="s">
        <v>518</v>
      </c>
      <c r="F66" s="1" t="n">
        <v>2</v>
      </c>
      <c r="G66" s="1" t="n">
        <v>1</v>
      </c>
      <c r="H66" s="1" t="n">
        <v>1</v>
      </c>
      <c r="I66" s="1" t="n">
        <v>0.125</v>
      </c>
      <c r="J66" s="1" t="n">
        <v>0.02</v>
      </c>
      <c r="K66" s="1" t="n">
        <v>0.02</v>
      </c>
      <c r="L66" s="1" t="n">
        <v>0.0162</v>
      </c>
      <c r="M66" s="1" t="n">
        <v>0.033</v>
      </c>
      <c r="N66" s="1" t="n">
        <v>0.033</v>
      </c>
      <c r="S66" s="1" t="n">
        <v>0.75</v>
      </c>
      <c r="U66" s="1" t="n">
        <f aca="false">N66*I66/0.000001</f>
        <v>4125</v>
      </c>
      <c r="W66" s="1" t="n">
        <v>0.15</v>
      </c>
      <c r="AE66" s="1" t="s">
        <v>519</v>
      </c>
    </row>
    <row r="67" customFormat="false" ht="12.8" hidden="false" customHeight="false" outlineLevel="0" collapsed="false">
      <c r="A67" s="1" t="s">
        <v>520</v>
      </c>
      <c r="B67" s="1" t="s">
        <v>521</v>
      </c>
      <c r="C67" s="1" t="s">
        <v>522</v>
      </c>
      <c r="D67" s="1" t="s">
        <v>281</v>
      </c>
      <c r="E67" s="1" t="s">
        <v>322</v>
      </c>
      <c r="F67" s="1" t="n">
        <v>2</v>
      </c>
      <c r="G67" s="1" t="n">
        <v>1</v>
      </c>
      <c r="H67" s="1" t="n">
        <v>1</v>
      </c>
      <c r="I67" s="1" t="n">
        <v>0.158</v>
      </c>
      <c r="K67" s="1" t="n">
        <v>0.064</v>
      </c>
      <c r="M67" s="1" t="n">
        <v>0.792</v>
      </c>
      <c r="N67" s="1" t="n">
        <v>0.792</v>
      </c>
      <c r="S67" s="1" t="n">
        <v>25</v>
      </c>
      <c r="U67" s="1" t="n">
        <f aca="false">N67*I67/0.000001</f>
        <v>125136</v>
      </c>
      <c r="AE67" s="1" t="s">
        <v>523</v>
      </c>
    </row>
    <row r="68" customFormat="false" ht="12.8" hidden="false" customHeight="false" outlineLevel="0" collapsed="false">
      <c r="A68" s="1" t="s">
        <v>524</v>
      </c>
      <c r="B68" s="1" t="s">
        <v>521</v>
      </c>
      <c r="C68" s="1" t="s">
        <v>522</v>
      </c>
      <c r="D68" s="1" t="s">
        <v>292</v>
      </c>
      <c r="E68" s="1" t="s">
        <v>434</v>
      </c>
      <c r="F68" s="1" t="n">
        <v>2</v>
      </c>
      <c r="G68" s="1" t="n">
        <v>2</v>
      </c>
      <c r="H68" s="1" t="n">
        <v>1</v>
      </c>
      <c r="I68" s="1" t="n">
        <v>0.11</v>
      </c>
      <c r="J68" s="1" t="n">
        <v>0.02</v>
      </c>
      <c r="K68" s="1" t="n">
        <v>0.045</v>
      </c>
      <c r="L68" s="1" t="n">
        <v>0.01498</v>
      </c>
      <c r="M68" s="1" t="n">
        <v>0.325</v>
      </c>
      <c r="N68" s="1" t="n">
        <v>0.225</v>
      </c>
      <c r="S68" s="1" t="n">
        <v>23</v>
      </c>
      <c r="T68" s="1" t="n">
        <v>0.1454</v>
      </c>
      <c r="U68" s="1" t="n">
        <f aca="false">N68*I68/0.000001</f>
        <v>24750</v>
      </c>
      <c r="V68" s="1" t="n">
        <f aca="false">(4*PI()*S68*T68*I68^2)/0.000001</f>
        <v>508495.924963333</v>
      </c>
      <c r="AE68" s="1" t="s">
        <v>525</v>
      </c>
    </row>
    <row r="69" customFormat="false" ht="12.8" hidden="false" customHeight="false" outlineLevel="0" collapsed="false">
      <c r="A69" s="1" t="s">
        <v>526</v>
      </c>
      <c r="B69" s="1" t="s">
        <v>527</v>
      </c>
      <c r="C69" s="1" t="s">
        <v>528</v>
      </c>
      <c r="D69" s="1" t="s">
        <v>281</v>
      </c>
      <c r="E69" s="1" t="s">
        <v>308</v>
      </c>
      <c r="F69" s="1" t="n">
        <v>3</v>
      </c>
      <c r="G69" s="1" t="n">
        <v>2</v>
      </c>
      <c r="H69" s="1" t="n">
        <v>0</v>
      </c>
      <c r="I69" s="1" t="n">
        <v>0.6</v>
      </c>
      <c r="J69" s="1" t="n">
        <v>0.12</v>
      </c>
      <c r="K69" s="1" t="n">
        <v>0.2</v>
      </c>
      <c r="L69" s="1" t="n">
        <v>1.4</v>
      </c>
      <c r="M69" s="1" t="n">
        <v>0.7</v>
      </c>
      <c r="N69" s="1" t="n">
        <f aca="false">M69</f>
        <v>0.7</v>
      </c>
      <c r="S69" s="1" t="n">
        <v>3.5</v>
      </c>
      <c r="U69" s="1" t="n">
        <f aca="false">N69*I69/0.000001</f>
        <v>420000</v>
      </c>
      <c r="Z69" s="1" t="n">
        <v>0.25</v>
      </c>
      <c r="AE69" s="1" t="s">
        <v>529</v>
      </c>
    </row>
    <row r="70" customFormat="false" ht="12.8" hidden="false" customHeight="false" outlineLevel="0" collapsed="false">
      <c r="A70" s="1" t="s">
        <v>530</v>
      </c>
      <c r="B70" s="1" t="s">
        <v>531</v>
      </c>
      <c r="C70" s="1" t="s">
        <v>532</v>
      </c>
      <c r="D70" s="1" t="s">
        <v>281</v>
      </c>
      <c r="E70" s="1" t="s">
        <v>308</v>
      </c>
      <c r="F70" s="1" t="n">
        <v>6</v>
      </c>
      <c r="G70" s="1" t="n">
        <v>2</v>
      </c>
      <c r="H70" s="1" t="n">
        <v>0</v>
      </c>
      <c r="I70" s="1" t="n">
        <v>2.285</v>
      </c>
      <c r="J70" s="1" t="n">
        <v>0.242</v>
      </c>
      <c r="K70" s="1" t="n">
        <v>0.509</v>
      </c>
      <c r="L70" s="1" t="n">
        <v>55</v>
      </c>
      <c r="M70" s="1" t="n">
        <v>1.5</v>
      </c>
      <c r="N70" s="1" t="n">
        <v>1.5</v>
      </c>
      <c r="T70" s="1" t="n">
        <v>0.075</v>
      </c>
      <c r="U70" s="1" t="n">
        <f aca="false">N70*I70/0.000001</f>
        <v>3427500</v>
      </c>
      <c r="W70" s="1" t="n">
        <v>30</v>
      </c>
      <c r="X70" s="1" t="n">
        <v>1.3</v>
      </c>
      <c r="Y70" s="1" t="n">
        <v>30</v>
      </c>
      <c r="Z70" s="1" t="n">
        <v>6</v>
      </c>
      <c r="AE70" s="1" t="s">
        <v>533</v>
      </c>
    </row>
    <row r="71" customFormat="false" ht="12.8" hidden="false" customHeight="false" outlineLevel="0" collapsed="false">
      <c r="A71" s="1" t="s">
        <v>534</v>
      </c>
      <c r="B71" s="1" t="s">
        <v>535</v>
      </c>
      <c r="C71" s="1" t="s">
        <v>536</v>
      </c>
      <c r="D71" s="1" t="s">
        <v>281</v>
      </c>
      <c r="E71" s="1" t="s">
        <v>308</v>
      </c>
      <c r="F71" s="1" t="n">
        <v>4</v>
      </c>
      <c r="G71" s="1" t="n">
        <v>2</v>
      </c>
      <c r="H71" s="1" t="n">
        <v>0</v>
      </c>
      <c r="I71" s="1" t="n">
        <v>0.5428</v>
      </c>
      <c r="J71" s="1" t="n">
        <v>0.1143</v>
      </c>
      <c r="K71" s="1" t="n">
        <v>0.127</v>
      </c>
      <c r="L71" s="1" t="n">
        <v>3</v>
      </c>
      <c r="M71" s="1" t="n">
        <v>0.597</v>
      </c>
      <c r="N71" s="1" t="n">
        <f aca="false">M71</f>
        <v>0.597</v>
      </c>
      <c r="S71" s="1" t="n">
        <v>1.9</v>
      </c>
      <c r="T71" s="1" t="n">
        <v>0.11647</v>
      </c>
      <c r="U71" s="1" t="n">
        <f aca="false">N71*I71/0.000001</f>
        <v>324051.6</v>
      </c>
      <c r="V71" s="1" t="n">
        <f aca="false">(4*PI()*S71*T71*I71^2)/0.000001</f>
        <v>819326.908765552</v>
      </c>
      <c r="AE71" s="1" t="s">
        <v>537</v>
      </c>
    </row>
    <row r="72" customFormat="false" ht="12.8" hidden="false" customHeight="false" outlineLevel="0" collapsed="false">
      <c r="A72" s="1" t="s">
        <v>538</v>
      </c>
      <c r="B72" s="1" t="s">
        <v>539</v>
      </c>
      <c r="C72" s="1" t="s">
        <v>540</v>
      </c>
      <c r="D72" s="1" t="s">
        <v>331</v>
      </c>
      <c r="E72" s="1" t="s">
        <v>389</v>
      </c>
      <c r="F72" s="1" t="n">
        <v>4</v>
      </c>
      <c r="G72" s="1" t="n">
        <v>2</v>
      </c>
      <c r="H72" s="1" t="n">
        <v>1</v>
      </c>
      <c r="I72" s="1" t="n">
        <v>0.255</v>
      </c>
      <c r="J72" s="1" t="n">
        <v>0.045</v>
      </c>
      <c r="K72" s="1" t="n">
        <v>0.045</v>
      </c>
      <c r="S72" s="1" t="n">
        <v>1.7</v>
      </c>
      <c r="T72" s="1" t="n">
        <v>0.11</v>
      </c>
      <c r="V72" s="1" t="n">
        <f aca="false">(4*PI()*S72*T72*I72^2)/0.000001</f>
        <v>152802.982600158</v>
      </c>
      <c r="AE72" s="1" t="s">
        <v>541</v>
      </c>
    </row>
    <row r="73" customFormat="false" ht="12.8" hidden="false" customHeight="false" outlineLevel="0" collapsed="false">
      <c r="A73" s="1" t="s">
        <v>542</v>
      </c>
      <c r="B73" s="1" t="s">
        <v>539</v>
      </c>
      <c r="C73" s="1" t="s">
        <v>408</v>
      </c>
      <c r="D73" s="1" t="s">
        <v>281</v>
      </c>
      <c r="E73" s="1" t="s">
        <v>434</v>
      </c>
      <c r="F73" s="1" t="n">
        <v>2</v>
      </c>
      <c r="G73" s="1" t="n">
        <v>2</v>
      </c>
      <c r="H73" s="1" t="n">
        <v>0</v>
      </c>
      <c r="I73" s="1" t="n">
        <v>0.4</v>
      </c>
      <c r="J73" s="1" t="n">
        <v>0.15</v>
      </c>
      <c r="K73" s="1" t="n">
        <v>0.04</v>
      </c>
      <c r="M73" s="1" t="n">
        <v>0.032</v>
      </c>
      <c r="N73" s="1" t="n">
        <v>0.032</v>
      </c>
      <c r="S73" s="1" t="n">
        <v>1.4</v>
      </c>
      <c r="T73" s="1" t="n">
        <v>0.001</v>
      </c>
      <c r="U73" s="1" t="n">
        <f aca="false">N73*I73/0.000001</f>
        <v>12800</v>
      </c>
      <c r="V73" s="1" t="n">
        <f aca="false">(4*PI()*S73*T73*I73^2)/0.000001</f>
        <v>2814.86701761645</v>
      </c>
      <c r="AE73" s="1" t="s">
        <v>543</v>
      </c>
    </row>
    <row r="74" customFormat="false" ht="12.8" hidden="false" customHeight="false" outlineLevel="0" collapsed="false">
      <c r="A74" s="1" t="s">
        <v>544</v>
      </c>
      <c r="B74" s="1" t="s">
        <v>545</v>
      </c>
      <c r="C74" s="1" t="s">
        <v>176</v>
      </c>
      <c r="D74" s="1" t="s">
        <v>331</v>
      </c>
      <c r="E74" s="1" t="s">
        <v>308</v>
      </c>
      <c r="F74" s="1" t="n">
        <v>3</v>
      </c>
      <c r="G74" s="1" t="n">
        <v>3</v>
      </c>
      <c r="H74" s="1" t="n">
        <v>0</v>
      </c>
      <c r="I74" s="1" t="n">
        <v>0.72</v>
      </c>
      <c r="J74" s="1" t="n">
        <v>0.056</v>
      </c>
      <c r="K74" s="1" t="n">
        <v>0.063</v>
      </c>
      <c r="L74" s="1" t="n">
        <f aca="false">ROUND(1000*I74*J74*K74,2)</f>
        <v>2.54</v>
      </c>
      <c r="M74" s="1" t="n">
        <v>0.115</v>
      </c>
      <c r="N74" s="1" t="n">
        <f aca="false">M74</f>
        <v>0.115</v>
      </c>
      <c r="S74" s="1" t="n">
        <f aca="false">ROUND(DEGREES(9.5)/360,2)</f>
        <v>1.51</v>
      </c>
      <c r="U74" s="1" t="n">
        <f aca="false">N74*I74/0.000001</f>
        <v>82800</v>
      </c>
      <c r="X74" s="1" t="n">
        <v>1</v>
      </c>
      <c r="AE74" s="1" t="s">
        <v>546</v>
      </c>
    </row>
    <row r="75" customFormat="false" ht="12.8" hidden="false" customHeight="false" outlineLevel="0" collapsed="false">
      <c r="A75" s="1" t="s">
        <v>547</v>
      </c>
      <c r="B75" s="1" t="s">
        <v>548</v>
      </c>
      <c r="C75" s="1" t="s">
        <v>547</v>
      </c>
      <c r="D75" s="1" t="s">
        <v>302</v>
      </c>
      <c r="E75" s="1" t="s">
        <v>287</v>
      </c>
      <c r="F75" s="1" t="n">
        <v>1</v>
      </c>
      <c r="G75" s="1" t="n">
        <v>1</v>
      </c>
      <c r="H75" s="1" t="n">
        <v>0</v>
      </c>
      <c r="I75" s="1" t="n">
        <v>0.337</v>
      </c>
      <c r="M75" s="1" t="n">
        <v>0.157</v>
      </c>
      <c r="N75" s="1" t="n">
        <f aca="false">M75</f>
        <v>0.157</v>
      </c>
      <c r="S75" s="1" t="n">
        <v>3.125</v>
      </c>
      <c r="T75" s="1" t="n">
        <v>0.10654</v>
      </c>
      <c r="U75" s="1" t="n">
        <f aca="false">N75*I75/0.000001</f>
        <v>52909</v>
      </c>
      <c r="V75" s="1" t="n">
        <f aca="false">(4*PI()*S75*T75*I75^2)/0.000001</f>
        <v>475151.801168599</v>
      </c>
      <c r="AA75" s="1" t="n">
        <v>5</v>
      </c>
      <c r="AB75" s="1" t="n">
        <v>2.75</v>
      </c>
      <c r="AE75" s="1" t="s">
        <v>549</v>
      </c>
    </row>
    <row r="76" customFormat="false" ht="12.8" hidden="false" customHeight="false" outlineLevel="0" collapsed="false">
      <c r="A76" s="1" t="s">
        <v>550</v>
      </c>
      <c r="B76" s="1" t="s">
        <v>551</v>
      </c>
      <c r="C76" s="1" t="s">
        <v>552</v>
      </c>
      <c r="D76" s="1" t="s">
        <v>281</v>
      </c>
      <c r="E76" s="1" t="s">
        <v>308</v>
      </c>
      <c r="F76" s="1" t="n">
        <v>3</v>
      </c>
      <c r="G76" s="1" t="n">
        <v>4</v>
      </c>
      <c r="H76" s="1" t="n">
        <v>0</v>
      </c>
      <c r="I76" s="1" t="n">
        <v>0.46</v>
      </c>
      <c r="J76" s="1" t="n">
        <v>0.1</v>
      </c>
      <c r="K76" s="1" t="n">
        <v>0.19</v>
      </c>
      <c r="L76" s="1" t="n">
        <v>1.17</v>
      </c>
      <c r="M76" s="1" t="n">
        <v>0.137</v>
      </c>
      <c r="N76" s="1" t="n">
        <v>0.137</v>
      </c>
      <c r="S76" s="1" t="n">
        <v>2</v>
      </c>
      <c r="U76" s="1" t="n">
        <f aca="false">N76*I76/0.000001</f>
        <v>63020</v>
      </c>
      <c r="AA76" s="1" t="n">
        <v>7.4</v>
      </c>
      <c r="AB76" s="1" t="n">
        <v>2.2</v>
      </c>
      <c r="AE76" s="1" t="s">
        <v>553</v>
      </c>
    </row>
    <row r="77" customFormat="false" ht="12.8" hidden="false" customHeight="false" outlineLevel="0" collapsed="false">
      <c r="A77" s="1" t="s">
        <v>554</v>
      </c>
      <c r="B77" s="1" t="s">
        <v>555</v>
      </c>
      <c r="C77" s="1" t="s">
        <v>556</v>
      </c>
      <c r="D77" s="1" t="s">
        <v>292</v>
      </c>
      <c r="E77" s="1" t="s">
        <v>308</v>
      </c>
      <c r="F77" s="1" t="n">
        <v>2</v>
      </c>
      <c r="G77" s="1" t="n">
        <v>7</v>
      </c>
      <c r="H77" s="1" t="n">
        <v>0</v>
      </c>
      <c r="I77" s="1" t="n">
        <v>0.6</v>
      </c>
      <c r="J77" s="1" t="n">
        <v>0.075</v>
      </c>
      <c r="K77" s="1" t="n">
        <v>0.1</v>
      </c>
      <c r="L77" s="1" t="n">
        <v>1.79</v>
      </c>
      <c r="M77" s="1" t="n">
        <v>0.1296</v>
      </c>
      <c r="N77" s="1" t="n">
        <f aca="false">M77</f>
        <v>0.1296</v>
      </c>
      <c r="S77" s="1" t="n">
        <v>2</v>
      </c>
      <c r="U77" s="1" t="n">
        <f aca="false">N77*I77/0.000001</f>
        <v>77760</v>
      </c>
      <c r="AE77" s="1" t="s">
        <v>557</v>
      </c>
    </row>
    <row r="78" customFormat="false" ht="12.8" hidden="false" customHeight="false" outlineLevel="0" collapsed="false">
      <c r="A78" s="1" t="s">
        <v>558</v>
      </c>
      <c r="B78" s="1" t="s">
        <v>559</v>
      </c>
      <c r="C78" s="1" t="s">
        <v>560</v>
      </c>
      <c r="D78" s="1" t="s">
        <v>302</v>
      </c>
      <c r="E78" s="1" t="s">
        <v>303</v>
      </c>
      <c r="F78" s="1" t="n">
        <v>4</v>
      </c>
      <c r="G78" s="1" t="n">
        <v>4</v>
      </c>
      <c r="H78" s="1" t="n">
        <v>0</v>
      </c>
      <c r="I78" s="1" t="n">
        <v>0.07784</v>
      </c>
      <c r="J78" s="1" t="n">
        <v>0.0487</v>
      </c>
      <c r="K78" s="1" t="n">
        <v>0.03584</v>
      </c>
      <c r="L78" s="1" t="n">
        <v>0.02561</v>
      </c>
      <c r="M78" s="1" t="n">
        <v>0.02595</v>
      </c>
      <c r="N78" s="1" t="n">
        <f aca="false">M78</f>
        <v>0.02595</v>
      </c>
      <c r="U78" s="1" t="n">
        <f aca="false">N78*I78/0.000001</f>
        <v>2019.948</v>
      </c>
      <c r="W78" s="1" t="n">
        <v>40</v>
      </c>
      <c r="AE78" s="1" t="s">
        <v>561</v>
      </c>
    </row>
    <row r="79" customFormat="false" ht="12.8" hidden="false" customHeight="false" outlineLevel="0" collapsed="false">
      <c r="A79" s="1" t="s">
        <v>562</v>
      </c>
      <c r="B79" s="1" t="s">
        <v>563</v>
      </c>
      <c r="C79" s="1" t="s">
        <v>564</v>
      </c>
      <c r="D79" s="1" t="s">
        <v>331</v>
      </c>
      <c r="E79" s="1" t="s">
        <v>308</v>
      </c>
      <c r="F79" s="1" t="n">
        <v>5</v>
      </c>
      <c r="G79" s="1" t="n">
        <v>5</v>
      </c>
      <c r="H79" s="1" t="n">
        <v>0</v>
      </c>
      <c r="I79" s="1" t="n">
        <v>0.65</v>
      </c>
      <c r="J79" s="1" t="n">
        <v>0.074</v>
      </c>
      <c r="K79" s="1" t="n">
        <v>0.074</v>
      </c>
      <c r="L79" s="1" t="n">
        <v>1.75</v>
      </c>
      <c r="M79" s="1" t="n">
        <v>0.0195</v>
      </c>
      <c r="N79" s="1" t="n">
        <f aca="false">M79</f>
        <v>0.0195</v>
      </c>
      <c r="S79" s="1" t="n">
        <v>3.5</v>
      </c>
      <c r="U79" s="1" t="n">
        <f aca="false">N79*I79/0.000001</f>
        <v>12675</v>
      </c>
      <c r="AE79" s="1" t="s">
        <v>565</v>
      </c>
    </row>
    <row r="80" customFormat="false" ht="12.8" hidden="false" customHeight="false" outlineLevel="0" collapsed="false">
      <c r="A80" s="1" t="s">
        <v>566</v>
      </c>
      <c r="B80" s="1" t="s">
        <v>567</v>
      </c>
      <c r="C80" s="1" t="s">
        <v>568</v>
      </c>
      <c r="D80" s="1" t="s">
        <v>281</v>
      </c>
      <c r="E80" s="1" t="s">
        <v>308</v>
      </c>
      <c r="F80" s="1" t="n">
        <v>2</v>
      </c>
      <c r="G80" s="1" t="n">
        <v>2</v>
      </c>
      <c r="H80" s="1" t="n">
        <v>0</v>
      </c>
      <c r="M80" s="1" t="n">
        <v>0.3</v>
      </c>
      <c r="N80" s="1" t="n">
        <f aca="false">M80</f>
        <v>0.3</v>
      </c>
      <c r="S80" s="1" t="n">
        <v>1.2</v>
      </c>
      <c r="AE80" s="1" t="s">
        <v>569</v>
      </c>
    </row>
    <row r="81" customFormat="false" ht="12.8" hidden="false" customHeight="false" outlineLevel="0" collapsed="false">
      <c r="A81" s="1" t="s">
        <v>570</v>
      </c>
      <c r="B81" s="1" t="s">
        <v>571</v>
      </c>
      <c r="C81" s="1" t="s">
        <v>572</v>
      </c>
      <c r="D81" s="1" t="s">
        <v>375</v>
      </c>
      <c r="E81" s="1" t="s">
        <v>573</v>
      </c>
      <c r="F81" s="1" t="n">
        <v>6</v>
      </c>
      <c r="G81" s="1" t="n">
        <v>6</v>
      </c>
      <c r="H81" s="1" t="n">
        <v>0</v>
      </c>
      <c r="I81" s="1" t="n">
        <v>0.3</v>
      </c>
      <c r="K81" s="1" t="n">
        <v>0.1</v>
      </c>
      <c r="M81" s="1" t="n">
        <v>0.052</v>
      </c>
      <c r="N81" s="1" t="n">
        <f aca="false">M81</f>
        <v>0.052</v>
      </c>
      <c r="S81" s="1" t="n">
        <v>1.57</v>
      </c>
      <c r="T81" s="1" t="n">
        <v>0.0043</v>
      </c>
      <c r="U81" s="1" t="n">
        <f aca="false">N81*I81/0.000001</f>
        <v>15600</v>
      </c>
      <c r="V81" s="1" t="n">
        <f aca="false">(4*PI()*S81*T81*I81^2)/0.000001</f>
        <v>7635.20112157849</v>
      </c>
      <c r="AE81" s="1" t="s">
        <v>574</v>
      </c>
    </row>
    <row r="82" customFormat="false" ht="12.8" hidden="false" customHeight="false" outlineLevel="0" collapsed="false">
      <c r="A82" s="1" t="s">
        <v>575</v>
      </c>
      <c r="B82" s="1" t="s">
        <v>576</v>
      </c>
      <c r="C82" s="1" t="s">
        <v>577</v>
      </c>
      <c r="D82" s="1" t="s">
        <v>292</v>
      </c>
      <c r="E82" s="1" t="s">
        <v>389</v>
      </c>
      <c r="F82" s="1" t="n">
        <v>3</v>
      </c>
      <c r="G82" s="1" t="n">
        <v>1</v>
      </c>
      <c r="H82" s="1" t="n">
        <v>1</v>
      </c>
      <c r="I82" s="1" t="n">
        <v>1.52</v>
      </c>
      <c r="J82" s="1" t="n">
        <v>0.36</v>
      </c>
      <c r="K82" s="1" t="n">
        <v>0.46</v>
      </c>
      <c r="L82" s="1" t="n">
        <v>40.8</v>
      </c>
      <c r="M82" s="1" t="n">
        <v>2.57</v>
      </c>
      <c r="N82" s="1" t="n">
        <f aca="false">M82</f>
        <v>2.57</v>
      </c>
      <c r="S82" s="1" t="n">
        <v>1</v>
      </c>
      <c r="U82" s="1" t="n">
        <f aca="false">N82*I82/0.000001</f>
        <v>3906400</v>
      </c>
      <c r="X82" s="1" t="n">
        <v>1</v>
      </c>
      <c r="Y82" s="1" t="n">
        <v>91.4</v>
      </c>
      <c r="Z82" s="1" t="n">
        <v>8</v>
      </c>
      <c r="AE82" s="1" t="s">
        <v>578</v>
      </c>
    </row>
    <row r="83" customFormat="false" ht="12.8" hidden="false" customHeight="false" outlineLevel="0" collapsed="false">
      <c r="A83" s="1" t="s">
        <v>579</v>
      </c>
      <c r="B83" s="1" t="s">
        <v>580</v>
      </c>
      <c r="C83" s="1" t="s">
        <v>581</v>
      </c>
      <c r="D83" s="1" t="s">
        <v>281</v>
      </c>
      <c r="E83" s="1" t="s">
        <v>308</v>
      </c>
      <c r="F83" s="1" t="n">
        <v>5</v>
      </c>
      <c r="G83" s="1" t="n">
        <v>3</v>
      </c>
      <c r="H83" s="1" t="n">
        <v>0</v>
      </c>
      <c r="I83" s="1" t="n">
        <v>0.5</v>
      </c>
      <c r="J83" s="1" t="n">
        <v>0.146</v>
      </c>
      <c r="K83" s="1" t="n">
        <v>0.17</v>
      </c>
      <c r="L83" s="1" t="n">
        <v>4.7</v>
      </c>
      <c r="M83" s="1" t="n">
        <v>1.5</v>
      </c>
      <c r="N83" s="1" t="n">
        <v>1.5</v>
      </c>
      <c r="U83" s="1" t="n">
        <f aca="false">N83*I83/0.000001</f>
        <v>750000</v>
      </c>
      <c r="AE83" s="1" t="s">
        <v>582</v>
      </c>
    </row>
    <row r="84" customFormat="false" ht="12.8" hidden="false" customHeight="false" outlineLevel="0" collapsed="false">
      <c r="A84" s="1" t="s">
        <v>583</v>
      </c>
      <c r="B84" s="1" t="s">
        <v>584</v>
      </c>
      <c r="C84" s="1" t="s">
        <v>458</v>
      </c>
      <c r="D84" s="1" t="s">
        <v>281</v>
      </c>
      <c r="E84" s="1" t="s">
        <v>308</v>
      </c>
      <c r="F84" s="1" t="n">
        <v>3</v>
      </c>
      <c r="G84" s="1" t="n">
        <v>3</v>
      </c>
      <c r="H84" s="1" t="n">
        <v>0</v>
      </c>
      <c r="I84" s="1" t="n">
        <v>0.45</v>
      </c>
      <c r="M84" s="1" t="n">
        <v>0.378</v>
      </c>
      <c r="N84" s="1" t="n">
        <f aca="false">M84</f>
        <v>0.378</v>
      </c>
      <c r="U84" s="1" t="n">
        <f aca="false">N84*I84/0.000001</f>
        <v>170100</v>
      </c>
      <c r="AE84" s="1" t="s">
        <v>585</v>
      </c>
    </row>
    <row r="85" customFormat="false" ht="12.8" hidden="false" customHeight="false" outlineLevel="0" collapsed="false">
      <c r="A85" s="1" t="s">
        <v>586</v>
      </c>
      <c r="B85" s="1" t="s">
        <v>587</v>
      </c>
      <c r="C85" s="1" t="s">
        <v>349</v>
      </c>
      <c r="D85" s="1" t="s">
        <v>292</v>
      </c>
      <c r="E85" s="1" t="s">
        <v>308</v>
      </c>
      <c r="F85" s="1" t="n">
        <v>5</v>
      </c>
      <c r="G85" s="1" t="n">
        <v>4</v>
      </c>
      <c r="H85" s="1" t="n">
        <v>0</v>
      </c>
      <c r="I85" s="1" t="n">
        <v>0.56</v>
      </c>
      <c r="J85" s="1" t="n">
        <v>0.24</v>
      </c>
      <c r="K85" s="1" t="n">
        <v>0.16</v>
      </c>
      <c r="L85" s="1" t="n">
        <v>3.29</v>
      </c>
      <c r="M85" s="1" t="n">
        <v>0.616</v>
      </c>
      <c r="N85" s="1" t="n">
        <v>0.616</v>
      </c>
      <c r="S85" s="1" t="n">
        <v>1.4</v>
      </c>
      <c r="U85" s="1" t="n">
        <f aca="false">N85*I85/0.000001</f>
        <v>344960</v>
      </c>
      <c r="X85" s="1" t="n">
        <v>0.224</v>
      </c>
      <c r="Z85" s="1" t="n">
        <v>2</v>
      </c>
      <c r="AA85" s="1" t="n">
        <v>7.4</v>
      </c>
      <c r="AE85" s="1" t="s">
        <v>588</v>
      </c>
    </row>
    <row r="86" customFormat="false" ht="13.5" hidden="false" customHeight="true" outlineLevel="0" collapsed="false">
      <c r="A86" s="1" t="s">
        <v>589</v>
      </c>
      <c r="B86" s="1" t="s">
        <v>590</v>
      </c>
      <c r="C86" s="1" t="s">
        <v>589</v>
      </c>
      <c r="D86" s="1" t="s">
        <v>302</v>
      </c>
      <c r="E86" s="1" t="s">
        <v>308</v>
      </c>
      <c r="F86" s="1" t="n">
        <v>1</v>
      </c>
      <c r="G86" s="1" t="n">
        <v>1</v>
      </c>
      <c r="H86" s="1" t="n">
        <v>0</v>
      </c>
      <c r="I86" s="1" t="n">
        <v>0.26</v>
      </c>
      <c r="J86" s="1" t="n">
        <v>0.065</v>
      </c>
      <c r="K86" s="1" t="n">
        <v>0.115</v>
      </c>
      <c r="L86" s="1" t="n">
        <v>0.53</v>
      </c>
      <c r="M86" s="1" t="n">
        <v>0.032</v>
      </c>
      <c r="N86" s="1" t="n">
        <f aca="false">M86</f>
        <v>0.032</v>
      </c>
      <c r="S86" s="1" t="n">
        <v>0.32</v>
      </c>
      <c r="T86" s="1" t="n">
        <v>0.346</v>
      </c>
      <c r="U86" s="1" t="n">
        <f aca="false">N86*I86/0.000001</f>
        <v>8320</v>
      </c>
      <c r="V86" s="1" t="n">
        <f aca="false">(4*PI()*S86*T86*I86^2)/0.000001</f>
        <v>94055.1622789169</v>
      </c>
      <c r="AE86" s="1" t="s">
        <v>591</v>
      </c>
    </row>
    <row r="87" customFormat="false" ht="13.5" hidden="false" customHeight="true" outlineLevel="0" collapsed="false">
      <c r="A87" s="1" t="s">
        <v>592</v>
      </c>
      <c r="B87" s="1" t="s">
        <v>593</v>
      </c>
      <c r="C87" s="1" t="s">
        <v>594</v>
      </c>
      <c r="D87" s="1" t="s">
        <v>281</v>
      </c>
      <c r="E87" s="1" t="s">
        <v>287</v>
      </c>
      <c r="F87" s="1" t="n">
        <v>4</v>
      </c>
      <c r="G87" s="1" t="n">
        <v>4</v>
      </c>
      <c r="H87" s="1" t="n">
        <v>0</v>
      </c>
      <c r="I87" s="1" t="n">
        <v>0.78</v>
      </c>
      <c r="J87" s="1" t="n">
        <v>0.21</v>
      </c>
      <c r="K87" s="1" t="n">
        <v>0.19</v>
      </c>
      <c r="L87" s="1" t="n">
        <v>4.23</v>
      </c>
      <c r="M87" s="1" t="n">
        <v>0.72</v>
      </c>
      <c r="N87" s="1" t="n">
        <f aca="false">M87</f>
        <v>0.72</v>
      </c>
      <c r="U87" s="1" t="n">
        <f aca="false">N87*I87/0.000001</f>
        <v>561600</v>
      </c>
      <c r="X87" s="1" t="n">
        <v>0.37</v>
      </c>
      <c r="AE87" s="1" t="s">
        <v>595</v>
      </c>
    </row>
    <row r="88" customFormat="false" ht="12.8" hidden="false" customHeight="false" outlineLevel="0" collapsed="false">
      <c r="A88" s="1" t="s">
        <v>596</v>
      </c>
      <c r="B88" s="1" t="s">
        <v>597</v>
      </c>
      <c r="C88" s="1" t="s">
        <v>598</v>
      </c>
      <c r="D88" s="1" t="s">
        <v>281</v>
      </c>
      <c r="E88" s="1" t="s">
        <v>573</v>
      </c>
      <c r="F88" s="1" t="n">
        <v>8</v>
      </c>
      <c r="G88" s="1" t="n">
        <v>3</v>
      </c>
      <c r="H88" s="1" t="n">
        <v>0</v>
      </c>
      <c r="I88" s="1" t="n">
        <v>1</v>
      </c>
      <c r="S88" s="1" t="n">
        <v>0.5</v>
      </c>
      <c r="T88" s="1" t="n">
        <v>0.056</v>
      </c>
      <c r="V88" s="1" t="n">
        <f aca="false">(4*PI()*S88*T88*I88^2)/0.000001</f>
        <v>351858.377202057</v>
      </c>
      <c r="AE88" s="1" t="s">
        <v>599</v>
      </c>
    </row>
    <row r="89" customFormat="false" ht="12.8" hidden="false" customHeight="false" outlineLevel="0" collapsed="false">
      <c r="A89" s="1" t="s">
        <v>600</v>
      </c>
      <c r="B89" s="1" t="s">
        <v>601</v>
      </c>
      <c r="C89" s="1" t="s">
        <v>321</v>
      </c>
      <c r="D89" s="1" t="s">
        <v>281</v>
      </c>
      <c r="E89" s="1" t="s">
        <v>322</v>
      </c>
      <c r="F89" s="1" t="n">
        <v>2</v>
      </c>
      <c r="G89" s="1" t="n">
        <v>2</v>
      </c>
      <c r="H89" s="1" t="n">
        <v>0</v>
      </c>
      <c r="I89" s="1" t="n">
        <v>0.305</v>
      </c>
      <c r="M89" s="1" t="n">
        <v>0.2562</v>
      </c>
      <c r="N89" s="1" t="n">
        <v>0.2562</v>
      </c>
      <c r="S89" s="1" t="n">
        <v>5.4</v>
      </c>
      <c r="U89" s="1" t="n">
        <f aca="false">N89*I89/0.000001</f>
        <v>78141</v>
      </c>
      <c r="AE89" s="1" t="s">
        <v>602</v>
      </c>
    </row>
    <row r="90" customFormat="false" ht="12.8" hidden="false" customHeight="false" outlineLevel="0" collapsed="false">
      <c r="A90" s="1" t="s">
        <v>603</v>
      </c>
      <c r="B90" s="1" t="s">
        <v>601</v>
      </c>
      <c r="C90" s="1" t="s">
        <v>404</v>
      </c>
      <c r="D90" s="1" t="s">
        <v>281</v>
      </c>
      <c r="E90" s="1" t="s">
        <v>380</v>
      </c>
      <c r="F90" s="1" t="n">
        <v>1</v>
      </c>
      <c r="G90" s="1" t="n">
        <v>1</v>
      </c>
      <c r="H90" s="1" t="n">
        <v>1</v>
      </c>
      <c r="I90" s="1" t="n">
        <v>0.23</v>
      </c>
      <c r="J90" s="1" t="n">
        <v>0.065</v>
      </c>
      <c r="K90" s="1" t="n">
        <v>0.13</v>
      </c>
      <c r="L90" s="1" t="n">
        <v>0.295</v>
      </c>
      <c r="M90" s="1" t="n">
        <v>0.0063</v>
      </c>
      <c r="N90" s="1" t="n">
        <f aca="false">M90</f>
        <v>0.0063</v>
      </c>
      <c r="S90" s="1" t="n">
        <v>2</v>
      </c>
      <c r="U90" s="1" t="n">
        <f aca="false">N90*I90/0.000001</f>
        <v>1449</v>
      </c>
      <c r="AE90" s="1" t="s">
        <v>604</v>
      </c>
    </row>
    <row r="91" customFormat="false" ht="12.8" hidden="false" customHeight="false" outlineLevel="0" collapsed="false">
      <c r="A91" s="1" t="s">
        <v>605</v>
      </c>
      <c r="B91" s="1" t="s">
        <v>606</v>
      </c>
      <c r="C91" s="1" t="s">
        <v>607</v>
      </c>
      <c r="D91" s="1" t="s">
        <v>292</v>
      </c>
      <c r="E91" s="1" t="s">
        <v>303</v>
      </c>
      <c r="F91" s="1" t="n">
        <v>1</v>
      </c>
      <c r="G91" s="1" t="n">
        <v>1</v>
      </c>
      <c r="H91" s="1" t="n">
        <v>1</v>
      </c>
      <c r="I91" s="1" t="n">
        <v>0.063</v>
      </c>
      <c r="J91" s="1" t="n">
        <v>0.034</v>
      </c>
      <c r="K91" s="1" t="n">
        <v>0.01</v>
      </c>
      <c r="M91" s="1" t="n">
        <v>0.02</v>
      </c>
      <c r="N91" s="1" t="n">
        <f aca="false">M91</f>
        <v>0.02</v>
      </c>
      <c r="S91" s="1" t="n">
        <v>3</v>
      </c>
      <c r="U91" s="1" t="n">
        <f aca="false">N91*I91/0.000001</f>
        <v>1260</v>
      </c>
      <c r="X91" s="1" t="n">
        <v>0.04</v>
      </c>
      <c r="AE91" s="1" t="s">
        <v>608</v>
      </c>
    </row>
    <row r="92" customFormat="false" ht="12.8" hidden="false" customHeight="false" outlineLevel="0" collapsed="false">
      <c r="A92" s="1" t="s">
        <v>609</v>
      </c>
      <c r="B92" s="1" t="s">
        <v>610</v>
      </c>
      <c r="C92" s="1" t="s">
        <v>176</v>
      </c>
      <c r="D92" s="1" t="s">
        <v>281</v>
      </c>
      <c r="E92" s="1" t="s">
        <v>308</v>
      </c>
      <c r="F92" s="1" t="n">
        <v>2</v>
      </c>
      <c r="G92" s="1" t="n">
        <v>2</v>
      </c>
      <c r="H92" s="1" t="n">
        <v>0</v>
      </c>
      <c r="I92" s="1" t="n">
        <v>0.58</v>
      </c>
      <c r="L92" s="1" t="n">
        <v>2.49</v>
      </c>
      <c r="M92" s="1" t="n">
        <v>0.15</v>
      </c>
      <c r="N92" s="1" t="n">
        <v>0.15</v>
      </c>
      <c r="S92" s="1" t="n">
        <v>1</v>
      </c>
      <c r="U92" s="1" t="n">
        <f aca="false">N92*I92/0.000001</f>
        <v>87000</v>
      </c>
      <c r="AE92" s="1" t="s">
        <v>611</v>
      </c>
    </row>
    <row r="93" customFormat="false" ht="12.8" hidden="false" customHeight="false" outlineLevel="0" collapsed="false">
      <c r="A93" s="1" t="s">
        <v>612</v>
      </c>
      <c r="B93" s="1" t="s">
        <v>613</v>
      </c>
      <c r="C93" s="1" t="s">
        <v>412</v>
      </c>
      <c r="D93" s="1" t="s">
        <v>281</v>
      </c>
      <c r="E93" s="1" t="s">
        <v>573</v>
      </c>
      <c r="F93" s="1" t="n">
        <v>1</v>
      </c>
      <c r="G93" s="1" t="n">
        <v>1</v>
      </c>
      <c r="H93" s="1" t="n">
        <v>0</v>
      </c>
      <c r="I93" s="1" t="n">
        <v>0.146</v>
      </c>
      <c r="J93" s="1" t="n">
        <v>0.017</v>
      </c>
      <c r="K93" s="1" t="n">
        <v>0.034</v>
      </c>
      <c r="L93" s="1" t="n">
        <v>0.03</v>
      </c>
      <c r="M93" s="1" t="n">
        <v>0.112</v>
      </c>
      <c r="N93" s="1" t="n">
        <f aca="false">M93</f>
        <v>0.112</v>
      </c>
      <c r="S93" s="1" t="n">
        <v>2.5</v>
      </c>
      <c r="T93" s="1" t="n">
        <v>0.01299</v>
      </c>
      <c r="U93" s="1" t="n">
        <f aca="false">N93*I93/0.000001</f>
        <v>16352</v>
      </c>
      <c r="V93" s="1" t="n">
        <f aca="false">(4*PI()*S93*T93*I93^2)/0.000001</f>
        <v>8698.90795160921</v>
      </c>
      <c r="W93" s="1" t="n">
        <v>0.057</v>
      </c>
      <c r="X93" s="1" t="n">
        <v>0.136</v>
      </c>
      <c r="AB93" s="1" t="n">
        <v>0.62</v>
      </c>
      <c r="AE93" s="1" t="s">
        <v>614</v>
      </c>
    </row>
    <row r="94" customFormat="false" ht="12.8" hidden="false" customHeight="false" outlineLevel="0" collapsed="false">
      <c r="A94" s="1" t="s">
        <v>615</v>
      </c>
      <c r="B94" s="1" t="s">
        <v>613</v>
      </c>
      <c r="C94" s="1" t="s">
        <v>458</v>
      </c>
      <c r="D94" s="1" t="s">
        <v>302</v>
      </c>
      <c r="E94" s="1" t="s">
        <v>308</v>
      </c>
      <c r="F94" s="1" t="n">
        <v>3</v>
      </c>
      <c r="G94" s="1" t="n">
        <v>3</v>
      </c>
      <c r="H94" s="1" t="n">
        <v>0</v>
      </c>
      <c r="I94" s="1" t="n">
        <v>0.4</v>
      </c>
      <c r="J94" s="1" t="n">
        <v>0.14</v>
      </c>
      <c r="K94" s="1" t="n">
        <v>0.142</v>
      </c>
      <c r="L94" s="1" t="n">
        <v>3.1</v>
      </c>
      <c r="M94" s="1" t="n">
        <v>0.4</v>
      </c>
      <c r="N94" s="1" t="n">
        <v>0.4</v>
      </c>
      <c r="U94" s="1" t="n">
        <f aca="false">N94*I94/0.000001</f>
        <v>160000</v>
      </c>
      <c r="Z94" s="1" t="n">
        <v>5</v>
      </c>
      <c r="AE94" s="1" t="s">
        <v>585</v>
      </c>
    </row>
    <row r="95" customFormat="false" ht="12.8" hidden="false" customHeight="false" outlineLevel="0" collapsed="false">
      <c r="A95" s="1" t="s">
        <v>616</v>
      </c>
      <c r="B95" s="1" t="s">
        <v>613</v>
      </c>
      <c r="C95" s="1" t="s">
        <v>617</v>
      </c>
      <c r="D95" s="1" t="s">
        <v>292</v>
      </c>
      <c r="E95" s="1" t="s">
        <v>518</v>
      </c>
      <c r="F95" s="1" t="n">
        <v>1</v>
      </c>
      <c r="G95" s="1" t="n">
        <v>1</v>
      </c>
      <c r="H95" s="1" t="n">
        <v>1</v>
      </c>
      <c r="I95" s="1" t="n">
        <v>0.09</v>
      </c>
      <c r="J95" s="1" t="n">
        <v>0.035</v>
      </c>
      <c r="K95" s="1" t="n">
        <v>0.01</v>
      </c>
      <c r="M95" s="1" t="n">
        <v>0.0015</v>
      </c>
      <c r="N95" s="1" t="n">
        <v>0.0015</v>
      </c>
      <c r="S95" s="1" t="n">
        <v>1</v>
      </c>
      <c r="U95" s="1" t="n">
        <f aca="false">N95*I95/0.000001</f>
        <v>135</v>
      </c>
      <c r="Z95" s="1" t="n">
        <v>11</v>
      </c>
    </row>
    <row r="96" customFormat="false" ht="12.8" hidden="false" customHeight="false" outlineLevel="0" collapsed="false">
      <c r="A96" s="1" t="s">
        <v>618</v>
      </c>
      <c r="B96" s="1" t="s">
        <v>619</v>
      </c>
      <c r="C96" s="1" t="s">
        <v>620</v>
      </c>
      <c r="D96" s="1" t="s">
        <v>281</v>
      </c>
      <c r="E96" s="1" t="s">
        <v>308</v>
      </c>
      <c r="F96" s="1" t="n">
        <v>4</v>
      </c>
      <c r="G96" s="1" t="n">
        <v>4</v>
      </c>
      <c r="H96" s="1" t="n">
        <v>0</v>
      </c>
      <c r="I96" s="1" t="n">
        <v>0.588</v>
      </c>
      <c r="J96" s="1" t="n">
        <v>0.08</v>
      </c>
      <c r="K96" s="1" t="n">
        <v>0.95</v>
      </c>
      <c r="L96" s="1" t="n">
        <v>2.79</v>
      </c>
      <c r="M96" s="1" t="n">
        <v>0.355</v>
      </c>
      <c r="N96" s="1" t="n">
        <f aca="false">M96</f>
        <v>0.355</v>
      </c>
      <c r="S96" s="1" t="n">
        <v>1.5</v>
      </c>
      <c r="T96" s="1" t="n">
        <v>0.1</v>
      </c>
      <c r="U96" s="1" t="n">
        <f aca="false">N96*I96/0.000001</f>
        <v>208740</v>
      </c>
      <c r="V96" s="1" t="n">
        <f aca="false">(4*PI()*S96*T96*I96^2)/0.000001</f>
        <v>651712.08625365</v>
      </c>
      <c r="AE96" s="1" t="s">
        <v>621</v>
      </c>
    </row>
    <row r="97" customFormat="false" ht="12.8" hidden="false" customHeight="false" outlineLevel="0" collapsed="false">
      <c r="A97" s="1" t="s">
        <v>622</v>
      </c>
      <c r="B97" s="1" t="s">
        <v>623</v>
      </c>
      <c r="C97" s="1" t="s">
        <v>556</v>
      </c>
      <c r="D97" s="1" t="s">
        <v>375</v>
      </c>
      <c r="E97" s="1" t="s">
        <v>308</v>
      </c>
      <c r="F97" s="1" t="n">
        <v>3</v>
      </c>
      <c r="G97" s="1" t="n">
        <v>7</v>
      </c>
      <c r="H97" s="1" t="n">
        <v>0</v>
      </c>
      <c r="I97" s="1" t="n">
        <v>0.506</v>
      </c>
      <c r="J97" s="1" t="n">
        <v>0.248</v>
      </c>
      <c r="K97" s="1" t="n">
        <v>0.128</v>
      </c>
      <c r="L97" s="1" t="n">
        <v>1.08</v>
      </c>
      <c r="M97" s="1" t="n">
        <v>0.42504</v>
      </c>
      <c r="N97" s="1" t="n">
        <v>0.043478</v>
      </c>
      <c r="S97" s="1" t="n">
        <v>2</v>
      </c>
      <c r="T97" s="1" t="n">
        <f aca="false">ROUND(TAN(RADIANS(22.7/2))*(I97/2),2)</f>
        <v>0.05</v>
      </c>
      <c r="U97" s="1" t="n">
        <f aca="false">N97*I97/0.000001</f>
        <v>21999.868</v>
      </c>
      <c r="V97" s="1" t="n">
        <f aca="false">(4*PI()*S97*T97*I97^2)/0.000001</f>
        <v>321744.326661806</v>
      </c>
      <c r="W97" s="1" t="n">
        <v>91</v>
      </c>
      <c r="AA97" s="1" t="n">
        <v>7.4</v>
      </c>
      <c r="AB97" s="1" t="n">
        <v>1.5</v>
      </c>
      <c r="AE97" s="1" t="s">
        <v>624</v>
      </c>
    </row>
    <row r="98" customFormat="false" ht="12.8" hidden="false" customHeight="false" outlineLevel="0" collapsed="false">
      <c r="A98" s="1" t="s">
        <v>625</v>
      </c>
      <c r="B98" s="1" t="s">
        <v>626</v>
      </c>
      <c r="C98" s="1" t="s">
        <v>176</v>
      </c>
      <c r="D98" s="1" t="s">
        <v>281</v>
      </c>
      <c r="E98" s="1" t="s">
        <v>308</v>
      </c>
      <c r="F98" s="1" t="n">
        <v>4</v>
      </c>
      <c r="G98" s="1" t="n">
        <v>2</v>
      </c>
      <c r="H98" s="1" t="n">
        <v>0</v>
      </c>
      <c r="I98" s="1" t="n">
        <v>0.6</v>
      </c>
      <c r="M98" s="1" t="n">
        <v>0.5</v>
      </c>
      <c r="N98" s="1" t="n">
        <f aca="false">M98</f>
        <v>0.5</v>
      </c>
      <c r="S98" s="1" t="n">
        <v>2</v>
      </c>
      <c r="U98" s="1" t="n">
        <f aca="false">N98*I98/0.000001</f>
        <v>300000</v>
      </c>
      <c r="AE98" s="1" t="s">
        <v>627</v>
      </c>
    </row>
    <row r="99" customFormat="false" ht="12.8" hidden="false" customHeight="false" outlineLevel="0" collapsed="false">
      <c r="A99" s="1" t="s">
        <v>628</v>
      </c>
      <c r="B99" s="1" t="s">
        <v>629</v>
      </c>
      <c r="C99" s="1" t="s">
        <v>630</v>
      </c>
      <c r="D99" s="1" t="s">
        <v>281</v>
      </c>
      <c r="E99" s="1" t="s">
        <v>308</v>
      </c>
      <c r="F99" s="1" t="n">
        <v>4</v>
      </c>
      <c r="G99" s="1" t="n">
        <v>4</v>
      </c>
      <c r="H99" s="1" t="n">
        <v>0</v>
      </c>
      <c r="I99" s="1" t="n">
        <v>0.605</v>
      </c>
      <c r="J99" s="1" t="n">
        <v>0.08</v>
      </c>
      <c r="K99" s="1" t="n">
        <v>0.2</v>
      </c>
      <c r="L99" s="1" t="n">
        <v>3.8</v>
      </c>
      <c r="M99" s="1" t="n">
        <v>0.28</v>
      </c>
      <c r="N99" s="1" t="n">
        <v>0.28</v>
      </c>
      <c r="S99" s="1" t="n">
        <v>1.67</v>
      </c>
      <c r="T99" s="1" t="n">
        <v>0.099</v>
      </c>
      <c r="U99" s="1" t="n">
        <f aca="false">N99*I99/0.000001</f>
        <v>169400</v>
      </c>
      <c r="V99" s="1" t="n">
        <f aca="false">(4*PI()*S99*T99*I99^2)/0.000001</f>
        <v>760452.827595295</v>
      </c>
      <c r="AA99" s="1" t="n">
        <v>6</v>
      </c>
      <c r="AB99" s="1" t="n">
        <v>2.5</v>
      </c>
      <c r="AE99" s="1" t="s">
        <v>631</v>
      </c>
    </row>
    <row r="100" customFormat="false" ht="12.8" hidden="false" customHeight="false" outlineLevel="0" collapsed="false">
      <c r="A100" s="1" t="s">
        <v>632</v>
      </c>
      <c r="B100" s="1" t="s">
        <v>633</v>
      </c>
      <c r="C100" s="1" t="s">
        <v>412</v>
      </c>
      <c r="D100" s="1" t="s">
        <v>292</v>
      </c>
      <c r="E100" s="1" t="s">
        <v>380</v>
      </c>
      <c r="F100" s="1" t="n">
        <v>1</v>
      </c>
      <c r="G100" s="1" t="n">
        <v>1</v>
      </c>
      <c r="H100" s="1" t="n">
        <v>1</v>
      </c>
      <c r="I100" s="1" t="n">
        <v>0.078</v>
      </c>
      <c r="J100" s="1" t="n">
        <v>0.022</v>
      </c>
      <c r="K100" s="1" t="n">
        <v>0.03</v>
      </c>
      <c r="L100" s="1" t="n">
        <v>0.295</v>
      </c>
      <c r="M100" s="1" t="n">
        <v>0.03</v>
      </c>
      <c r="N100" s="1" t="n">
        <f aca="false">M100</f>
        <v>0.03</v>
      </c>
      <c r="S100" s="1" t="n">
        <v>4</v>
      </c>
      <c r="U100" s="1" t="n">
        <f aca="false">N100*I100/0.000001</f>
        <v>2340</v>
      </c>
      <c r="X100" s="1" t="n">
        <f aca="false">I100/20</f>
        <v>0.0039</v>
      </c>
      <c r="Z100" s="1" t="n">
        <v>0.25</v>
      </c>
      <c r="AE100" s="1" t="s">
        <v>634</v>
      </c>
    </row>
    <row r="101" customFormat="false" ht="12.8" hidden="false" customHeight="false" outlineLevel="0" collapsed="false">
      <c r="A101" s="1" t="s">
        <v>635</v>
      </c>
      <c r="B101" s="1" t="s">
        <v>348</v>
      </c>
      <c r="C101" s="1" t="s">
        <v>636</v>
      </c>
      <c r="D101" s="1" t="s">
        <v>302</v>
      </c>
      <c r="E101" s="1" t="s">
        <v>287</v>
      </c>
      <c r="F101" s="1" t="n">
        <v>1</v>
      </c>
      <c r="G101" s="1" t="n">
        <v>1</v>
      </c>
      <c r="H101" s="1" t="n">
        <v>0</v>
      </c>
      <c r="I101" s="1" t="n">
        <v>0.295</v>
      </c>
      <c r="J101" s="1" t="n">
        <v>0.12</v>
      </c>
      <c r="K101" s="1" t="n">
        <v>0.17</v>
      </c>
      <c r="L101" s="1" t="n">
        <v>1.604</v>
      </c>
      <c r="M101" s="1" t="n">
        <v>0.0002</v>
      </c>
      <c r="N101" s="1" t="n">
        <f aca="false">M101</f>
        <v>0.0002</v>
      </c>
      <c r="S101" s="1" t="n">
        <v>1</v>
      </c>
      <c r="T101" s="1" t="n">
        <v>0.074</v>
      </c>
      <c r="U101" s="1" t="n">
        <f aca="false">N101*I101/0.000001</f>
        <v>59</v>
      </c>
      <c r="V101" s="1" t="n">
        <f aca="false">(4*PI()*S101*T101*I101^2)/0.000001</f>
        <v>80925.5418008809</v>
      </c>
      <c r="X101" s="1" t="n">
        <v>0.6</v>
      </c>
      <c r="AE101" s="1" t="s">
        <v>637</v>
      </c>
    </row>
    <row r="102" customFormat="false" ht="12.8" hidden="false" customHeight="false" outlineLevel="0" collapsed="false">
      <c r="A102" s="1" t="s">
        <v>638</v>
      </c>
      <c r="B102" s="1" t="s">
        <v>348</v>
      </c>
      <c r="C102" s="1" t="s">
        <v>349</v>
      </c>
      <c r="D102" s="1" t="s">
        <v>331</v>
      </c>
      <c r="E102" s="1" t="s">
        <v>287</v>
      </c>
      <c r="F102" s="1" t="n">
        <v>18</v>
      </c>
      <c r="G102" s="1" t="n">
        <v>9</v>
      </c>
      <c r="H102" s="1" t="n">
        <v>0</v>
      </c>
      <c r="I102" s="1" t="n">
        <v>0.117</v>
      </c>
      <c r="J102" s="1" t="n">
        <v>0.075</v>
      </c>
      <c r="K102" s="1" t="n">
        <v>0.075</v>
      </c>
      <c r="L102" s="1" t="n">
        <v>6.75</v>
      </c>
      <c r="M102" s="1" t="n">
        <v>0.07</v>
      </c>
      <c r="N102" s="1" t="n">
        <v>0.07</v>
      </c>
      <c r="U102" s="1" t="n">
        <f aca="false">N102*I102/0.000001</f>
        <v>8190</v>
      </c>
      <c r="AE102" s="1" t="s">
        <v>639</v>
      </c>
    </row>
    <row r="103" customFormat="false" ht="12.8" hidden="false" customHeight="false" outlineLevel="0" collapsed="false">
      <c r="A103" s="1" t="s">
        <v>640</v>
      </c>
      <c r="B103" s="1" t="s">
        <v>348</v>
      </c>
      <c r="C103" s="1" t="s">
        <v>349</v>
      </c>
      <c r="D103" s="1" t="s">
        <v>281</v>
      </c>
      <c r="E103" s="1" t="s">
        <v>308</v>
      </c>
      <c r="F103" s="1" t="n">
        <v>6</v>
      </c>
      <c r="G103" s="1" t="n">
        <v>4</v>
      </c>
      <c r="H103" s="1" t="n">
        <v>0</v>
      </c>
      <c r="I103" s="1" t="n">
        <v>0.4</v>
      </c>
      <c r="J103" s="1" t="n">
        <v>0.04</v>
      </c>
      <c r="K103" s="1" t="n">
        <v>0.078</v>
      </c>
      <c r="L103" s="1" t="n">
        <v>0.5</v>
      </c>
      <c r="M103" s="1" t="n">
        <v>0.32</v>
      </c>
      <c r="N103" s="1" t="n">
        <f aca="false">M103</f>
        <v>0.32</v>
      </c>
      <c r="S103" s="1" t="n">
        <v>2</v>
      </c>
      <c r="U103" s="1" t="n">
        <f aca="false">N103*I103/0.000001</f>
        <v>128000</v>
      </c>
      <c r="W103" s="1" t="n">
        <f aca="false">ROUND(DEGREES(1),2)</f>
        <v>57.3</v>
      </c>
      <c r="X103" s="1" t="n">
        <v>0.2</v>
      </c>
      <c r="AE103" s="1" t="s">
        <v>641</v>
      </c>
    </row>
    <row r="104" customFormat="false" ht="12.8" hidden="false" customHeight="false" outlineLevel="0" collapsed="false">
      <c r="A104" s="1" t="s">
        <v>642</v>
      </c>
      <c r="B104" s="1" t="s">
        <v>348</v>
      </c>
      <c r="C104" s="1" t="s">
        <v>349</v>
      </c>
      <c r="D104" s="1" t="s">
        <v>281</v>
      </c>
      <c r="E104" s="1" t="s">
        <v>287</v>
      </c>
      <c r="F104" s="1" t="n">
        <v>1</v>
      </c>
      <c r="G104" s="1" t="n">
        <v>2</v>
      </c>
      <c r="H104" s="1" t="n">
        <v>0</v>
      </c>
      <c r="I104" s="1" t="n">
        <v>0.37</v>
      </c>
      <c r="J104" s="1" t="n">
        <v>0.028</v>
      </c>
      <c r="K104" s="1" t="n">
        <v>0.075</v>
      </c>
      <c r="M104" s="1" t="n">
        <v>1.2</v>
      </c>
      <c r="N104" s="1" t="n">
        <f aca="false">M104</f>
        <v>1.2</v>
      </c>
      <c r="S104" s="1" t="n">
        <v>8</v>
      </c>
      <c r="U104" s="1" t="n">
        <f aca="false">N104*I104/0.000001</f>
        <v>444000</v>
      </c>
      <c r="W104" s="1" t="n">
        <v>63.8</v>
      </c>
      <c r="AE104" s="1" t="s">
        <v>643</v>
      </c>
    </row>
    <row r="105" customFormat="false" ht="12.8" hidden="false" customHeight="false" outlineLevel="0" collapsed="false">
      <c r="A105" s="1" t="s">
        <v>644</v>
      </c>
      <c r="B105" s="1" t="s">
        <v>645</v>
      </c>
      <c r="C105" s="1" t="s">
        <v>630</v>
      </c>
      <c r="D105" s="1" t="s">
        <v>302</v>
      </c>
      <c r="E105" s="1" t="s">
        <v>308</v>
      </c>
      <c r="F105" s="1" t="n">
        <v>4</v>
      </c>
      <c r="G105" s="1" t="n">
        <v>4</v>
      </c>
      <c r="H105" s="1" t="n">
        <v>0</v>
      </c>
      <c r="I105" s="1" t="n">
        <v>0.44</v>
      </c>
      <c r="J105" s="1" t="n">
        <v>0.316</v>
      </c>
      <c r="K105" s="1" t="n">
        <v>0.08</v>
      </c>
      <c r="L105" s="1" t="n">
        <v>1.3</v>
      </c>
      <c r="M105" s="1" t="n">
        <v>0.538</v>
      </c>
      <c r="N105" s="1" t="n">
        <f aca="false">M105</f>
        <v>0.538</v>
      </c>
      <c r="S105" s="1" t="n">
        <v>2.6</v>
      </c>
      <c r="U105" s="1" t="n">
        <f aca="false">N105*I105/0.000001</f>
        <v>236720</v>
      </c>
      <c r="AA105" s="1" t="n">
        <v>11.1</v>
      </c>
      <c r="AB105" s="1" t="n">
        <v>2</v>
      </c>
      <c r="AE105" s="1" t="s">
        <v>646</v>
      </c>
    </row>
    <row r="106" customFormat="false" ht="12.8" hidden="false" customHeight="false" outlineLevel="0" collapsed="false">
      <c r="A106" s="1" t="s">
        <v>647</v>
      </c>
      <c r="B106" s="1" t="s">
        <v>648</v>
      </c>
      <c r="C106" s="1" t="s">
        <v>349</v>
      </c>
      <c r="D106" s="1" t="s">
        <v>281</v>
      </c>
      <c r="E106" s="1" t="s">
        <v>308</v>
      </c>
      <c r="F106" s="1" t="n">
        <v>6</v>
      </c>
      <c r="G106" s="1" t="n">
        <v>4</v>
      </c>
      <c r="H106" s="1" t="n">
        <v>0</v>
      </c>
      <c r="I106" s="1" t="n">
        <v>0.614</v>
      </c>
      <c r="J106" s="1" t="n">
        <v>0.083</v>
      </c>
      <c r="K106" s="1" t="n">
        <v>0.081</v>
      </c>
      <c r="L106" s="1" t="n">
        <v>2.21</v>
      </c>
      <c r="M106" s="1" t="n">
        <v>0.46</v>
      </c>
      <c r="N106" s="1" t="n">
        <f aca="false">M106</f>
        <v>0.46</v>
      </c>
      <c r="S106" s="1" t="n">
        <v>6.2</v>
      </c>
      <c r="U106" s="1" t="n">
        <f aca="false">N106*I106/0.000001</f>
        <v>282440</v>
      </c>
      <c r="AE106" s="1" t="s">
        <v>649</v>
      </c>
    </row>
    <row r="107" customFormat="false" ht="12.8" hidden="false" customHeight="false" outlineLevel="0" collapsed="false">
      <c r="A107" s="1" t="s">
        <v>622</v>
      </c>
      <c r="B107" s="1" t="s">
        <v>650</v>
      </c>
      <c r="C107" s="1" t="s">
        <v>556</v>
      </c>
      <c r="D107" s="1" t="s">
        <v>375</v>
      </c>
      <c r="E107" s="1" t="s">
        <v>308</v>
      </c>
      <c r="F107" s="1" t="n">
        <v>4</v>
      </c>
      <c r="G107" s="1" t="n">
        <v>8</v>
      </c>
      <c r="H107" s="1" t="n">
        <v>1</v>
      </c>
      <c r="I107" s="1" t="n">
        <v>0.31</v>
      </c>
      <c r="L107" s="1" t="n">
        <v>0.5</v>
      </c>
      <c r="M107" s="1" t="n">
        <v>0.67</v>
      </c>
      <c r="N107" s="1" t="n">
        <v>0.67</v>
      </c>
      <c r="S107" s="1" t="n">
        <v>3</v>
      </c>
      <c r="T107" s="1" t="n">
        <v>0.16</v>
      </c>
      <c r="U107" s="1" t="n">
        <f aca="false">N107*I107/0.000001</f>
        <v>207700</v>
      </c>
      <c r="V107" s="1" t="n">
        <f aca="false">(4*PI()*S107*T107*I107^2)/0.000001</f>
        <v>579661.54369916</v>
      </c>
      <c r="AD107" s="1" t="n">
        <v>5.6</v>
      </c>
      <c r="AE107" s="1" t="s">
        <v>651</v>
      </c>
    </row>
  </sheetData>
  <hyperlinks>
    <hyperlink ref="AE5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O7" activeCellId="0" sqref="O7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652</v>
      </c>
      <c r="B2" s="9" t="s">
        <v>653</v>
      </c>
      <c r="C2" s="9" t="s">
        <v>654</v>
      </c>
      <c r="D2" s="9" t="s">
        <v>655</v>
      </c>
      <c r="E2" s="9" t="s">
        <v>287</v>
      </c>
      <c r="F2" s="9" t="n">
        <v>2</v>
      </c>
      <c r="G2" s="9" t="n">
        <v>3</v>
      </c>
      <c r="H2" s="9" t="n">
        <v>0.4</v>
      </c>
      <c r="K2" s="9" t="n">
        <v>1.059</v>
      </c>
      <c r="L2" s="9" t="n">
        <v>0.231</v>
      </c>
      <c r="M2" s="9" t="n">
        <v>0.15</v>
      </c>
      <c r="N2" s="9" t="n">
        <f aca="false">P2/K2</f>
        <v>0.58</v>
      </c>
      <c r="O2" s="9" t="n">
        <f aca="false">N2/9.81</f>
        <v>0.0591233435270133</v>
      </c>
      <c r="P2" s="9" t="n">
        <v>0.61422</v>
      </c>
      <c r="Q2" s="9" t="n">
        <f aca="false">P2*H2</f>
        <v>0.245688</v>
      </c>
      <c r="R2" s="9" t="n">
        <v>2</v>
      </c>
      <c r="T2" s="9" t="n">
        <f aca="false">(H2*M2)/0.000001</f>
        <v>60000</v>
      </c>
      <c r="V2" s="9" t="n">
        <v>0.15</v>
      </c>
      <c r="W2" s="10" t="n">
        <v>0.25</v>
      </c>
      <c r="Z2" s="11"/>
      <c r="AC2" s="9" t="n">
        <v>0.1</v>
      </c>
      <c r="AD2" s="1" t="s">
        <v>656</v>
      </c>
    </row>
    <row r="3" customFormat="false" ht="13.8" hidden="false" customHeight="false" outlineLevel="0" collapsed="false">
      <c r="A3" s="9" t="s">
        <v>524</v>
      </c>
      <c r="B3" s="9" t="s">
        <v>334</v>
      </c>
      <c r="C3" s="9" t="s">
        <v>657</v>
      </c>
      <c r="D3" s="9" t="s">
        <v>658</v>
      </c>
      <c r="E3" s="9" t="s">
        <v>434</v>
      </c>
      <c r="F3" s="9" t="n">
        <v>2</v>
      </c>
      <c r="G3" s="9" t="n">
        <f aca="false">F3</f>
        <v>2</v>
      </c>
      <c r="H3" s="9" t="n">
        <v>0.226</v>
      </c>
      <c r="I3" s="9" t="n">
        <v>0.226</v>
      </c>
      <c r="J3" s="9" t="n">
        <v>0.0003</v>
      </c>
      <c r="K3" s="9" t="n">
        <v>0.0135</v>
      </c>
      <c r="L3" s="9" t="n">
        <v>0.25</v>
      </c>
      <c r="M3" s="9" t="n">
        <v>0.24</v>
      </c>
      <c r="N3" s="9" t="n">
        <f aca="false">P3/K3</f>
        <v>229.42962962963</v>
      </c>
      <c r="O3" s="9" t="n">
        <f aca="false">N3/9.81</f>
        <v>23.3873220825311</v>
      </c>
      <c r="P3" s="9" t="n">
        <v>3.0973</v>
      </c>
      <c r="Q3" s="9" t="n">
        <f aca="false">P3*H3</f>
        <v>0.6999898</v>
      </c>
      <c r="R3" s="9" t="n">
        <v>15</v>
      </c>
      <c r="T3" s="9" t="n">
        <f aca="false">(H3*M3)/0.000001</f>
        <v>54240</v>
      </c>
      <c r="Z3" s="11"/>
      <c r="AD3" s="9" t="s">
        <v>525</v>
      </c>
    </row>
    <row r="4" customFormat="false" ht="13.8" hidden="false" customHeight="false" outlineLevel="0" collapsed="false">
      <c r="A4" s="9" t="s">
        <v>659</v>
      </c>
      <c r="B4" s="9" t="s">
        <v>411</v>
      </c>
      <c r="C4" s="9" t="s">
        <v>291</v>
      </c>
      <c r="D4" s="9" t="s">
        <v>658</v>
      </c>
      <c r="E4" s="9" t="s">
        <v>660</v>
      </c>
      <c r="F4" s="9" t="n">
        <v>2</v>
      </c>
      <c r="G4" s="9" t="n">
        <f aca="false">F4</f>
        <v>2</v>
      </c>
      <c r="H4" s="9" t="n">
        <v>0.21</v>
      </c>
      <c r="I4" s="9" t="n">
        <v>0.33</v>
      </c>
      <c r="J4" s="9" t="n">
        <v>0.05</v>
      </c>
      <c r="K4" s="9" t="n">
        <v>0.119</v>
      </c>
      <c r="L4" s="9" t="n">
        <v>0.07</v>
      </c>
      <c r="M4" s="9" t="n">
        <f aca="false">L4</f>
        <v>0.07</v>
      </c>
      <c r="N4" s="9" t="n">
        <f aca="false">P4/K4</f>
        <v>2352.94117647059</v>
      </c>
      <c r="O4" s="9" t="n">
        <f aca="false">N4/9.81</f>
        <v>239.851292198837</v>
      </c>
      <c r="P4" s="9" t="n">
        <v>280</v>
      </c>
      <c r="Q4" s="9" t="n">
        <f aca="false">P4*H4</f>
        <v>58.8</v>
      </c>
      <c r="R4" s="9" t="n">
        <v>0.157</v>
      </c>
      <c r="S4" s="9" t="n">
        <v>0.010332</v>
      </c>
      <c r="T4" s="9" t="n">
        <f aca="false">(H4*M4)/0.000001</f>
        <v>14700</v>
      </c>
      <c r="U4" s="9" t="n">
        <f aca="false">(4*PI()*R4*S4*H4^2)/0.000001</f>
        <v>898.943721260302</v>
      </c>
      <c r="Z4" s="11"/>
      <c r="AB4" s="9" t="n">
        <v>2</v>
      </c>
      <c r="AD4" s="9" t="s">
        <v>661</v>
      </c>
    </row>
    <row r="5" customFormat="false" ht="13.8" hidden="false" customHeight="false" outlineLevel="0" collapsed="false">
      <c r="A5" s="9" t="s">
        <v>662</v>
      </c>
      <c r="B5" s="9" t="s">
        <v>411</v>
      </c>
      <c r="C5" s="9" t="s">
        <v>291</v>
      </c>
      <c r="D5" s="9" t="s">
        <v>658</v>
      </c>
      <c r="E5" s="9" t="s">
        <v>380</v>
      </c>
      <c r="F5" s="9" t="n">
        <v>2</v>
      </c>
      <c r="G5" s="9" t="n">
        <f aca="false">F5</f>
        <v>2</v>
      </c>
      <c r="H5" s="9" t="n">
        <v>0.11</v>
      </c>
      <c r="I5" s="9" t="n">
        <v>0.21</v>
      </c>
      <c r="J5" s="9" t="n">
        <v>0.025</v>
      </c>
      <c r="K5" s="9" t="n">
        <v>0.055</v>
      </c>
      <c r="L5" s="9" t="n">
        <v>0.0074</v>
      </c>
      <c r="M5" s="9" t="n">
        <v>0.00737</v>
      </c>
      <c r="R5" s="9" t="n">
        <v>0.167</v>
      </c>
      <c r="S5" s="9" t="n">
        <v>0.20238</v>
      </c>
      <c r="T5" s="9" t="n">
        <f aca="false">(H5*M5)/0.000001</f>
        <v>810.7</v>
      </c>
      <c r="U5" s="9" t="n">
        <f aca="false">(4*PI()*R5*S5*H5^2)/0.000001</f>
        <v>5139.00803902615</v>
      </c>
      <c r="Z5" s="11"/>
      <c r="AD5" s="9" t="s">
        <v>663</v>
      </c>
    </row>
    <row r="6" customFormat="false" ht="13.8" hidden="false" customHeight="false" outlineLevel="0" collapsed="false">
      <c r="A6" s="9" t="s">
        <v>664</v>
      </c>
      <c r="B6" s="9" t="s">
        <v>665</v>
      </c>
      <c r="C6" s="9" t="s">
        <v>666</v>
      </c>
      <c r="D6" s="9" t="s">
        <v>658</v>
      </c>
      <c r="E6" s="9" t="s">
        <v>660</v>
      </c>
      <c r="F6" s="9" t="n">
        <v>4</v>
      </c>
      <c r="G6" s="9" t="n">
        <f aca="false">F6</f>
        <v>4</v>
      </c>
      <c r="H6" s="9" t="n">
        <v>0.035</v>
      </c>
      <c r="I6" s="9" t="n">
        <v>0.027</v>
      </c>
      <c r="J6" s="9" t="n">
        <v>0.005</v>
      </c>
      <c r="K6" s="9" t="n">
        <v>0.0096</v>
      </c>
      <c r="L6" s="9" t="n">
        <v>0.009</v>
      </c>
      <c r="M6" s="9" t="n">
        <f aca="false">L6</f>
        <v>0.009</v>
      </c>
      <c r="R6" s="9" t="n">
        <v>0.4167</v>
      </c>
      <c r="T6" s="9" t="n">
        <f aca="false">(H6*M6)/0.000001</f>
        <v>315</v>
      </c>
      <c r="Z6" s="11"/>
      <c r="AD6" s="9" t="s">
        <v>667</v>
      </c>
    </row>
    <row r="7" customFormat="false" ht="13.8" hidden="false" customHeight="false" outlineLevel="0" collapsed="false">
      <c r="A7" s="9" t="s">
        <v>668</v>
      </c>
      <c r="B7" s="9" t="s">
        <v>669</v>
      </c>
      <c r="C7" s="9" t="s">
        <v>670</v>
      </c>
      <c r="D7" s="9" t="s">
        <v>658</v>
      </c>
      <c r="E7" s="9" t="s">
        <v>389</v>
      </c>
      <c r="F7" s="9" t="n">
        <v>1</v>
      </c>
      <c r="G7" s="9" t="n">
        <f aca="false">F7</f>
        <v>1</v>
      </c>
      <c r="H7" s="9" t="n">
        <v>0.5</v>
      </c>
      <c r="I7" s="9" t="n">
        <v>0.6</v>
      </c>
      <c r="J7" s="9" t="n">
        <v>0.065</v>
      </c>
      <c r="K7" s="9" t="n">
        <v>3.4</v>
      </c>
      <c r="L7" s="9" t="n">
        <v>0.7</v>
      </c>
      <c r="M7" s="9" t="n">
        <f aca="false">L7</f>
        <v>0.7</v>
      </c>
      <c r="R7" s="9" t="n">
        <v>1</v>
      </c>
      <c r="S7" s="9" t="n">
        <v>0.11</v>
      </c>
      <c r="T7" s="9" t="n">
        <f aca="false">(H7*M7)/0.000001</f>
        <v>350000</v>
      </c>
      <c r="U7" s="9" t="n">
        <f aca="false">(4*PI()*R7*S7*H7^2)/0.000001</f>
        <v>345575.191894877</v>
      </c>
      <c r="Z7" s="11"/>
      <c r="AD7" s="9" t="s">
        <v>671</v>
      </c>
    </row>
    <row r="8" customFormat="false" ht="13.8" hidden="false" customHeight="false" outlineLevel="0" collapsed="false">
      <c r="A8" s="9" t="s">
        <v>672</v>
      </c>
      <c r="B8" s="9" t="s">
        <v>669</v>
      </c>
      <c r="C8" s="9" t="s">
        <v>670</v>
      </c>
      <c r="D8" s="9" t="s">
        <v>658</v>
      </c>
      <c r="E8" s="9" t="s">
        <v>389</v>
      </c>
      <c r="F8" s="9" t="n">
        <v>1</v>
      </c>
      <c r="G8" s="9" t="n">
        <f aca="false">F8</f>
        <v>1</v>
      </c>
      <c r="H8" s="9" t="n">
        <v>0.7</v>
      </c>
      <c r="I8" s="9" t="n">
        <v>0.98</v>
      </c>
      <c r="J8" s="9" t="n">
        <v>0.065</v>
      </c>
      <c r="K8" s="9" t="n">
        <v>7</v>
      </c>
      <c r="L8" s="9" t="n">
        <v>0.9</v>
      </c>
      <c r="M8" s="9" t="n">
        <f aca="false">L8</f>
        <v>0.9</v>
      </c>
      <c r="R8" s="9" t="n">
        <v>1.2</v>
      </c>
      <c r="S8" s="9" t="n">
        <v>0.18857</v>
      </c>
      <c r="T8" s="9" t="n">
        <f aca="false">(H8*M8)/0.000001</f>
        <v>630000</v>
      </c>
      <c r="U8" s="9" t="n">
        <f aca="false">(4*PI()*R8*S8*H8^2)/0.000001</f>
        <v>1393348.61796883</v>
      </c>
      <c r="Z8" s="11"/>
      <c r="AD8" s="9" t="s">
        <v>673</v>
      </c>
    </row>
    <row r="9" customFormat="false" ht="13.8" hidden="false" customHeight="false" outlineLevel="0" collapsed="false">
      <c r="A9" s="9" t="s">
        <v>674</v>
      </c>
      <c r="B9" s="9" t="s">
        <v>669</v>
      </c>
      <c r="C9" s="9" t="s">
        <v>360</v>
      </c>
      <c r="D9" s="9" t="s">
        <v>658</v>
      </c>
      <c r="E9" s="9" t="s">
        <v>287</v>
      </c>
      <c r="F9" s="9" t="n">
        <v>3</v>
      </c>
      <c r="G9" s="9" t="n">
        <f aca="false">F9</f>
        <v>3</v>
      </c>
      <c r="H9" s="9" t="n">
        <v>0.5</v>
      </c>
      <c r="I9" s="9" t="n">
        <v>0.67</v>
      </c>
      <c r="J9" s="9" t="n">
        <v>0.06</v>
      </c>
      <c r="K9" s="9" t="n">
        <v>4</v>
      </c>
      <c r="L9" s="9" t="n">
        <v>0.4</v>
      </c>
      <c r="M9" s="9" t="n">
        <f aca="false">L9</f>
        <v>0.4</v>
      </c>
      <c r="T9" s="9" t="n">
        <f aca="false">(H9*M9)/0.000001</f>
        <v>200000</v>
      </c>
      <c r="Z9" s="11"/>
      <c r="AD9" s="9" t="s">
        <v>422</v>
      </c>
    </row>
    <row r="10" customFormat="false" ht="13.8" hidden="false" customHeight="false" outlineLevel="0" collapsed="false">
      <c r="A10" s="9" t="s">
        <v>675</v>
      </c>
      <c r="B10" s="9" t="s">
        <v>669</v>
      </c>
      <c r="C10" s="9" t="s">
        <v>360</v>
      </c>
      <c r="D10" s="9" t="s">
        <v>658</v>
      </c>
      <c r="E10" s="9" t="s">
        <v>287</v>
      </c>
      <c r="F10" s="9" t="n">
        <v>3</v>
      </c>
      <c r="G10" s="9" t="n">
        <f aca="false">F10</f>
        <v>3</v>
      </c>
      <c r="H10" s="9" t="n">
        <v>0.46</v>
      </c>
      <c r="I10" s="9" t="n">
        <v>0.83</v>
      </c>
      <c r="J10" s="9" t="n">
        <v>0.06</v>
      </c>
      <c r="K10" s="9" t="n">
        <v>4</v>
      </c>
      <c r="L10" s="9" t="n">
        <v>0.3</v>
      </c>
      <c r="M10" s="9" t="n">
        <f aca="false">L10</f>
        <v>0.3</v>
      </c>
      <c r="R10" s="9" t="n">
        <v>0.5</v>
      </c>
      <c r="S10" s="9" t="n">
        <v>0.38</v>
      </c>
      <c r="T10" s="9" t="n">
        <f aca="false">(H10*M10)/0.000001</f>
        <v>138000</v>
      </c>
      <c r="U10" s="9" t="n">
        <f aca="false">(4*PI()*R10*S10*H10^2)/0.000001</f>
        <v>505218.364179696</v>
      </c>
      <c r="Z10" s="11"/>
      <c r="AD10" s="9" t="s">
        <v>422</v>
      </c>
    </row>
    <row r="11" customFormat="false" ht="13.8" hidden="false" customHeight="false" outlineLevel="0" collapsed="false">
      <c r="A11" s="9" t="s">
        <v>676</v>
      </c>
      <c r="B11" s="9" t="s">
        <v>677</v>
      </c>
      <c r="C11" s="9" t="s">
        <v>280</v>
      </c>
      <c r="D11" s="9" t="s">
        <v>658</v>
      </c>
      <c r="E11" s="9" t="s">
        <v>308</v>
      </c>
      <c r="F11" s="9" t="n">
        <v>2</v>
      </c>
      <c r="G11" s="9" t="n">
        <f aca="false">F11</f>
        <v>2</v>
      </c>
      <c r="H11" s="9" t="n">
        <v>0.65</v>
      </c>
      <c r="I11" s="9" t="n">
        <v>0.61</v>
      </c>
      <c r="J11" s="9" t="n">
        <v>0.14</v>
      </c>
      <c r="K11" s="9" t="n">
        <v>6.1</v>
      </c>
      <c r="L11" s="9" t="n">
        <v>0.18</v>
      </c>
      <c r="M11" s="9" t="n">
        <f aca="false">L11</f>
        <v>0.18</v>
      </c>
      <c r="R11" s="9" t="n">
        <v>1.4</v>
      </c>
      <c r="T11" s="9" t="n">
        <f aca="false">(H11*M11)/0.000001</f>
        <v>117000</v>
      </c>
      <c r="Z11" s="11"/>
      <c r="AD11" s="9" t="s">
        <v>678</v>
      </c>
    </row>
    <row r="12" customFormat="false" ht="13.8" hidden="false" customHeight="false" outlineLevel="0" collapsed="false">
      <c r="A12" s="9" t="s">
        <v>679</v>
      </c>
      <c r="B12" s="9" t="s">
        <v>680</v>
      </c>
      <c r="C12" s="9" t="s">
        <v>680</v>
      </c>
      <c r="D12" s="9" t="s">
        <v>658</v>
      </c>
      <c r="E12" s="9" t="s">
        <v>287</v>
      </c>
      <c r="F12" s="9" t="n">
        <v>3</v>
      </c>
      <c r="G12" s="9" t="n">
        <f aca="false">F12</f>
        <v>3</v>
      </c>
      <c r="H12" s="9" t="n">
        <v>0.615</v>
      </c>
      <c r="I12" s="9" t="n">
        <v>0.96</v>
      </c>
      <c r="J12" s="9" t="n">
        <v>0.145</v>
      </c>
      <c r="K12" s="9" t="n">
        <v>10</v>
      </c>
      <c r="L12" s="9" t="n">
        <v>0.5</v>
      </c>
      <c r="M12" s="9" t="n">
        <f aca="false">L12</f>
        <v>0.5</v>
      </c>
      <c r="S12" s="9" t="n">
        <v>0.55</v>
      </c>
      <c r="T12" s="9" t="n">
        <f aca="false">(H12*M12)/0.000001</f>
        <v>307500</v>
      </c>
      <c r="X12" s="9" t="n">
        <v>0.5</v>
      </c>
      <c r="Y12" s="10" t="n">
        <v>0.5</v>
      </c>
      <c r="Z12" s="11"/>
      <c r="AD12" s="9" t="s">
        <v>681</v>
      </c>
    </row>
    <row r="13" customFormat="false" ht="13.8" hidden="false" customHeight="false" outlineLevel="0" collapsed="false">
      <c r="A13" s="9" t="s">
        <v>682</v>
      </c>
      <c r="B13" s="9" t="s">
        <v>683</v>
      </c>
      <c r="C13" s="9" t="s">
        <v>670</v>
      </c>
      <c r="D13" s="9" t="s">
        <v>658</v>
      </c>
      <c r="E13" s="9" t="s">
        <v>308</v>
      </c>
      <c r="F13" s="9" t="n">
        <v>2</v>
      </c>
      <c r="G13" s="9" t="n">
        <f aca="false">F13</f>
        <v>2</v>
      </c>
      <c r="H13" s="9" t="n">
        <v>0.5</v>
      </c>
      <c r="I13" s="9" t="n">
        <v>0.6</v>
      </c>
      <c r="J13" s="9" t="n">
        <v>0.14</v>
      </c>
      <c r="K13" s="9" t="n">
        <v>3.4</v>
      </c>
      <c r="L13" s="9" t="n">
        <v>0.7</v>
      </c>
      <c r="M13" s="9" t="n">
        <f aca="false">L13</f>
        <v>0.7</v>
      </c>
      <c r="R13" s="9" t="n">
        <v>0.8</v>
      </c>
      <c r="S13" s="9" t="n">
        <v>0.45</v>
      </c>
      <c r="T13" s="9" t="n">
        <f aca="false">(H13*M13)/0.000001</f>
        <v>350000</v>
      </c>
      <c r="U13" s="9" t="n">
        <f aca="false">(4*PI()*R13*S13*H13^2)/0.000001</f>
        <v>1130973.35529233</v>
      </c>
      <c r="Z13" s="11"/>
      <c r="AD13" s="9" t="s">
        <v>684</v>
      </c>
    </row>
    <row r="14" customFormat="false" ht="13.8" hidden="false" customHeight="false" outlineLevel="0" collapsed="false">
      <c r="A14" s="9" t="s">
        <v>685</v>
      </c>
      <c r="B14" s="9" t="s">
        <v>683</v>
      </c>
      <c r="C14" s="9" t="s">
        <v>670</v>
      </c>
      <c r="D14" s="9" t="s">
        <v>658</v>
      </c>
      <c r="E14" s="9" t="s">
        <v>308</v>
      </c>
      <c r="F14" s="9" t="n">
        <v>2</v>
      </c>
      <c r="G14" s="9" t="n">
        <f aca="false">F14</f>
        <v>2</v>
      </c>
      <c r="H14" s="9" t="n">
        <v>0.65</v>
      </c>
      <c r="I14" s="9" t="n">
        <v>0.9</v>
      </c>
      <c r="J14" s="9" t="n">
        <v>0.17</v>
      </c>
      <c r="K14" s="9" t="n">
        <v>7</v>
      </c>
      <c r="L14" s="9" t="n">
        <v>0.62</v>
      </c>
      <c r="M14" s="9" t="n">
        <f aca="false">L14</f>
        <v>0.62</v>
      </c>
      <c r="R14" s="9" t="n">
        <v>2</v>
      </c>
      <c r="T14" s="9" t="n">
        <f aca="false">(H14*M14)/0.000001</f>
        <v>403000</v>
      </c>
      <c r="Z14" s="11"/>
      <c r="AD14" s="9" t="s">
        <v>686</v>
      </c>
    </row>
    <row r="15" customFormat="false" ht="13.8" hidden="false" customHeight="false" outlineLevel="0" collapsed="false">
      <c r="A15" s="9" t="s">
        <v>687</v>
      </c>
      <c r="B15" s="9" t="s">
        <v>688</v>
      </c>
      <c r="C15" s="9" t="s">
        <v>689</v>
      </c>
      <c r="D15" s="9" t="s">
        <v>655</v>
      </c>
      <c r="E15" s="9" t="s">
        <v>308</v>
      </c>
      <c r="F15" s="9" t="n">
        <v>12</v>
      </c>
      <c r="G15" s="9" t="n">
        <v>10</v>
      </c>
      <c r="H15" s="9" t="n">
        <v>0.33</v>
      </c>
      <c r="I15" s="9" t="n">
        <v>0.1778</v>
      </c>
      <c r="J15" s="9" t="n">
        <v>0.033</v>
      </c>
      <c r="K15" s="9" t="n">
        <v>1.16</v>
      </c>
      <c r="L15" s="9" t="n">
        <v>0.24</v>
      </c>
      <c r="M15" s="9" t="n">
        <f aca="false">L15</f>
        <v>0.24</v>
      </c>
      <c r="R15" s="9" t="n">
        <v>1.8</v>
      </c>
      <c r="T15" s="9" t="n">
        <f aca="false">(H15*M15)/0.000001</f>
        <v>79200</v>
      </c>
      <c r="V15" s="9" t="n">
        <v>260</v>
      </c>
      <c r="Z15" s="11"/>
      <c r="AD15" s="9" t="s">
        <v>690</v>
      </c>
    </row>
    <row r="16" customFormat="false" ht="13.8" hidden="false" customHeight="false" outlineLevel="0" collapsed="false">
      <c r="A16" s="9" t="s">
        <v>691</v>
      </c>
      <c r="B16" s="9" t="s">
        <v>692</v>
      </c>
      <c r="C16" s="9" t="s">
        <v>693</v>
      </c>
      <c r="D16" s="9" t="s">
        <v>655</v>
      </c>
      <c r="E16" s="9" t="s">
        <v>308</v>
      </c>
      <c r="F16" s="9" t="n">
        <v>2</v>
      </c>
      <c r="G16" s="9" t="n">
        <v>2</v>
      </c>
      <c r="H16" s="9" t="n">
        <v>1</v>
      </c>
      <c r="I16" s="9" t="n">
        <v>0.18</v>
      </c>
      <c r="J16" s="9" t="n">
        <v>0.35</v>
      </c>
      <c r="K16" s="9" t="n">
        <v>3.55</v>
      </c>
      <c r="L16" s="9" t="n">
        <v>0.149</v>
      </c>
      <c r="M16" s="9" t="n">
        <f aca="false">L16</f>
        <v>0.149</v>
      </c>
      <c r="R16" s="9" t="n">
        <v>1.57</v>
      </c>
      <c r="T16" s="9" t="n">
        <f aca="false">(H16*M16)/0.000001</f>
        <v>149000</v>
      </c>
      <c r="V16" s="9" t="n">
        <v>2.2</v>
      </c>
      <c r="Y16" s="9"/>
      <c r="Z16" s="11"/>
      <c r="AD16" s="9" t="s">
        <v>694</v>
      </c>
    </row>
    <row r="17" customFormat="false" ht="13.8" hidden="false" customHeight="false" outlineLevel="0" collapsed="false">
      <c r="A17" s="9" t="s">
        <v>695</v>
      </c>
      <c r="B17" s="9" t="s">
        <v>692</v>
      </c>
      <c r="C17" s="9" t="s">
        <v>693</v>
      </c>
      <c r="D17" s="9" t="s">
        <v>655</v>
      </c>
      <c r="E17" s="9" t="s">
        <v>308</v>
      </c>
      <c r="F17" s="9" t="n">
        <v>2</v>
      </c>
      <c r="G17" s="9" t="n">
        <f aca="false">F17</f>
        <v>2</v>
      </c>
      <c r="H17" s="9" t="n">
        <v>1</v>
      </c>
      <c r="I17" s="9" t="n">
        <v>0.18</v>
      </c>
      <c r="J17" s="9" t="n">
        <v>0.35</v>
      </c>
      <c r="K17" s="9" t="n">
        <v>15.74</v>
      </c>
      <c r="L17" s="9" t="n">
        <v>0.13</v>
      </c>
      <c r="M17" s="9" t="n">
        <f aca="false">L17</f>
        <v>0.13</v>
      </c>
      <c r="T17" s="9" t="n">
        <f aca="false">(H17*M17)/0.000001</f>
        <v>130000</v>
      </c>
      <c r="Z17" s="11"/>
      <c r="AD17" s="9" t="s">
        <v>696</v>
      </c>
    </row>
    <row r="18" customFormat="false" ht="13.8" hidden="false" customHeight="false" outlineLevel="0" collapsed="false">
      <c r="A18" s="9" t="s">
        <v>697</v>
      </c>
      <c r="B18" s="9" t="s">
        <v>692</v>
      </c>
      <c r="C18" s="9" t="s">
        <v>693</v>
      </c>
      <c r="D18" s="9" t="s">
        <v>655</v>
      </c>
      <c r="E18" s="9" t="s">
        <v>287</v>
      </c>
      <c r="F18" s="9" t="n">
        <v>3</v>
      </c>
      <c r="G18" s="9" t="n">
        <f aca="false">F18</f>
        <v>3</v>
      </c>
      <c r="H18" s="9" t="n">
        <v>1.98</v>
      </c>
      <c r="I18" s="9" t="n">
        <v>0.44</v>
      </c>
      <c r="J18" s="9" t="n">
        <v>0.44</v>
      </c>
      <c r="K18" s="9" t="n">
        <v>104.1</v>
      </c>
      <c r="L18" s="9" t="n">
        <v>0.04</v>
      </c>
      <c r="M18" s="9" t="n">
        <f aca="false">L18</f>
        <v>0.04</v>
      </c>
      <c r="R18" s="9" t="n">
        <v>3</v>
      </c>
      <c r="T18" s="9" t="n">
        <f aca="false">(H18*M18)/0.000001</f>
        <v>79200</v>
      </c>
      <c r="V18" s="9" t="n">
        <v>0.16</v>
      </c>
      <c r="X18" s="9" t="n">
        <v>10</v>
      </c>
      <c r="Z18" s="11"/>
      <c r="AD18" s="9" t="s">
        <v>698</v>
      </c>
    </row>
    <row r="19" customFormat="false" ht="12.8" hidden="false" customHeight="false" outlineLevel="0" collapsed="false">
      <c r="A19" s="9" t="s">
        <v>699</v>
      </c>
      <c r="B19" s="9" t="s">
        <v>700</v>
      </c>
      <c r="C19" s="9" t="s">
        <v>701</v>
      </c>
      <c r="D19" s="9" t="s">
        <v>655</v>
      </c>
      <c r="E19" s="9" t="s">
        <v>287</v>
      </c>
      <c r="F19" s="9" t="n">
        <v>1</v>
      </c>
      <c r="G19" s="9" t="n">
        <v>2</v>
      </c>
      <c r="H19" s="9" t="n">
        <v>0.095</v>
      </c>
      <c r="K19" s="9" t="n">
        <v>0.02265</v>
      </c>
      <c r="L19" s="9" t="n">
        <v>0.117</v>
      </c>
      <c r="M19" s="9" t="n">
        <v>0.117</v>
      </c>
      <c r="P19" s="9" t="n">
        <v>5.641</v>
      </c>
      <c r="R19" s="9" t="n">
        <v>1.3</v>
      </c>
      <c r="AC19" s="9" t="n">
        <v>0.66</v>
      </c>
      <c r="AD19" s="9" t="s">
        <v>702</v>
      </c>
    </row>
    <row r="20" customFormat="false" ht="13.8" hidden="false" customHeight="false" outlineLevel="0" collapsed="false">
      <c r="A20" s="9" t="s">
        <v>703</v>
      </c>
      <c r="B20" s="9" t="s">
        <v>495</v>
      </c>
      <c r="C20" s="9" t="s">
        <v>704</v>
      </c>
      <c r="D20" s="9" t="s">
        <v>658</v>
      </c>
      <c r="E20" s="9" t="s">
        <v>297</v>
      </c>
      <c r="F20" s="9" t="n">
        <v>2</v>
      </c>
      <c r="G20" s="9" t="n">
        <f aca="false">F20</f>
        <v>2</v>
      </c>
      <c r="H20" s="9" t="n">
        <v>0.093</v>
      </c>
      <c r="K20" s="9" t="n">
        <v>0.0425</v>
      </c>
      <c r="L20" s="9" t="n">
        <v>0.135</v>
      </c>
      <c r="M20" s="9" t="n">
        <v>0.135</v>
      </c>
      <c r="P20" s="9" t="n">
        <v>0.18</v>
      </c>
      <c r="R20" s="9" t="n">
        <v>5</v>
      </c>
      <c r="T20" s="9" t="n">
        <f aca="false">(H20*M20)/0.000001</f>
        <v>12555</v>
      </c>
      <c r="W20" s="10" t="n">
        <v>0.085</v>
      </c>
      <c r="Y20" s="10" t="n">
        <v>3.25</v>
      </c>
      <c r="Z20" s="11"/>
      <c r="AC20" s="9" t="n">
        <v>0.024</v>
      </c>
      <c r="AD20" s="9" t="s">
        <v>705</v>
      </c>
    </row>
    <row r="21" customFormat="false" ht="13.8" hidden="false" customHeight="false" outlineLevel="0" collapsed="false">
      <c r="A21" s="9" t="s">
        <v>706</v>
      </c>
      <c r="B21" s="9" t="s">
        <v>501</v>
      </c>
      <c r="C21" s="9" t="s">
        <v>707</v>
      </c>
      <c r="D21" s="9" t="s">
        <v>708</v>
      </c>
      <c r="E21" s="9" t="s">
        <v>287</v>
      </c>
      <c r="F21" s="9" t="n">
        <v>16</v>
      </c>
      <c r="G21" s="9" t="n">
        <f aca="false">F21</f>
        <v>16</v>
      </c>
      <c r="H21" s="9" t="n">
        <v>0.462</v>
      </c>
      <c r="I21" s="9" t="n">
        <v>0.077</v>
      </c>
      <c r="J21" s="9" t="n">
        <v>0.125</v>
      </c>
      <c r="L21" s="9" t="n">
        <v>0.325</v>
      </c>
      <c r="M21" s="9" t="n">
        <v>0.17</v>
      </c>
      <c r="P21" s="9" t="n">
        <v>3.5</v>
      </c>
      <c r="Q21" s="9" t="n">
        <f aca="false">P21*H21</f>
        <v>1.617</v>
      </c>
      <c r="R21" s="9" t="n">
        <v>1</v>
      </c>
      <c r="T21" s="9" t="n">
        <f aca="false">(H21*M21)/0.000001</f>
        <v>78540</v>
      </c>
      <c r="Z21" s="11"/>
      <c r="AD21" s="9" t="s">
        <v>709</v>
      </c>
    </row>
    <row r="22" customFormat="false" ht="13.8" hidden="false" customHeight="false" outlineLevel="0" collapsed="false">
      <c r="A22" s="9" t="s">
        <v>710</v>
      </c>
      <c r="B22" s="9" t="s">
        <v>711</v>
      </c>
      <c r="C22" s="9" t="s">
        <v>712</v>
      </c>
      <c r="D22" s="9" t="s">
        <v>658</v>
      </c>
      <c r="E22" s="9" t="s">
        <v>308</v>
      </c>
      <c r="F22" s="9" t="n">
        <v>2</v>
      </c>
      <c r="G22" s="9" t="n">
        <f aca="false">F22</f>
        <v>2</v>
      </c>
      <c r="H22" s="9" t="n">
        <v>0.71</v>
      </c>
      <c r="I22" s="9" t="n">
        <v>0.91</v>
      </c>
      <c r="J22" s="9" t="n">
        <v>0.15</v>
      </c>
      <c r="K22" s="9" t="n">
        <v>6</v>
      </c>
      <c r="L22" s="9" t="n">
        <v>0.5</v>
      </c>
      <c r="M22" s="9" t="n">
        <f aca="false">L22</f>
        <v>0.5</v>
      </c>
      <c r="R22" s="9" t="n">
        <v>0.5</v>
      </c>
      <c r="S22" s="9" t="n">
        <v>0.35211</v>
      </c>
      <c r="T22" s="9" t="n">
        <f aca="false">(H22*M22)/0.000001</f>
        <v>355000</v>
      </c>
      <c r="U22" s="9" t="n">
        <f aca="false">(4*PI()*R22*S22*H22^2)/0.000001</f>
        <v>1115256.9160074</v>
      </c>
      <c r="Z22" s="11"/>
      <c r="AD22" s="9" t="s">
        <v>713</v>
      </c>
    </row>
    <row r="23" customFormat="false" ht="13.8" hidden="false" customHeight="false" outlineLevel="0" collapsed="false">
      <c r="A23" s="9" t="s">
        <v>714</v>
      </c>
      <c r="B23" s="9" t="s">
        <v>316</v>
      </c>
      <c r="C23" s="9" t="s">
        <v>317</v>
      </c>
      <c r="D23" s="9" t="s">
        <v>658</v>
      </c>
      <c r="E23" s="9" t="s">
        <v>308</v>
      </c>
      <c r="F23" s="9" t="n">
        <v>6</v>
      </c>
      <c r="G23" s="9" t="n">
        <f aca="false">F23</f>
        <v>6</v>
      </c>
      <c r="H23" s="9" t="n">
        <v>0.37</v>
      </c>
      <c r="I23" s="9" t="n">
        <v>0.8</v>
      </c>
      <c r="J23" s="9" t="n">
        <v>0.17</v>
      </c>
      <c r="K23" s="9" t="n">
        <v>5</v>
      </c>
      <c r="L23" s="9" t="n">
        <v>0.3</v>
      </c>
      <c r="M23" s="9" t="n">
        <f aca="false">L23</f>
        <v>0.3</v>
      </c>
      <c r="R23" s="9" t="n">
        <v>1.5</v>
      </c>
      <c r="T23" s="9" t="n">
        <f aca="false">(H23*M23)/0.000001</f>
        <v>111000</v>
      </c>
      <c r="W23" s="10" t="n">
        <v>0.01</v>
      </c>
      <c r="Z23" s="11"/>
      <c r="AD23" s="9" t="s">
        <v>715</v>
      </c>
    </row>
    <row r="24" customFormat="false" ht="13.8" hidden="false" customHeight="false" outlineLevel="0" collapsed="false">
      <c r="A24" s="9" t="s">
        <v>716</v>
      </c>
      <c r="B24" s="9" t="s">
        <v>316</v>
      </c>
      <c r="C24" s="9" t="s">
        <v>317</v>
      </c>
      <c r="D24" s="9" t="s">
        <v>708</v>
      </c>
      <c r="E24" s="9" t="s">
        <v>308</v>
      </c>
      <c r="F24" s="9" t="n">
        <v>8</v>
      </c>
      <c r="G24" s="9" t="n">
        <v>10</v>
      </c>
      <c r="H24" s="9" t="n">
        <v>0.8</v>
      </c>
      <c r="I24" s="9" t="n">
        <v>0.56</v>
      </c>
      <c r="J24" s="9" t="n">
        <v>0.11</v>
      </c>
      <c r="K24" s="9" t="n">
        <v>9.2</v>
      </c>
      <c r="L24" s="9" t="n">
        <v>0.2</v>
      </c>
      <c r="M24" s="9" t="n">
        <f aca="false">L24</f>
        <v>0.2</v>
      </c>
      <c r="R24" s="9" t="n">
        <v>0.88</v>
      </c>
      <c r="S24" s="9" t="n">
        <v>0.1443</v>
      </c>
      <c r="T24" s="9" t="n">
        <f aca="false">(H24*M24)/0.000001</f>
        <v>160000</v>
      </c>
      <c r="U24" s="9" t="n">
        <f aca="false">(4*PI()*R24*S24*H24^2)/0.000001</f>
        <v>1021265.92390002</v>
      </c>
      <c r="Z24" s="11" t="n">
        <v>7.5</v>
      </c>
      <c r="AA24" s="9" t="n">
        <v>3</v>
      </c>
      <c r="AD24" s="9" t="s">
        <v>717</v>
      </c>
    </row>
    <row r="25" customFormat="false" ht="13.8" hidden="false" customHeight="false" outlineLevel="0" collapsed="false">
      <c r="A25" s="9" t="s">
        <v>718</v>
      </c>
      <c r="B25" s="9" t="s">
        <v>545</v>
      </c>
      <c r="C25" s="9" t="s">
        <v>360</v>
      </c>
      <c r="D25" s="9" t="s">
        <v>658</v>
      </c>
      <c r="E25" s="9" t="s">
        <v>287</v>
      </c>
      <c r="F25" s="9" t="n">
        <v>2</v>
      </c>
      <c r="G25" s="9" t="n">
        <f aca="false">F25</f>
        <v>2</v>
      </c>
      <c r="H25" s="9" t="n">
        <v>0.4</v>
      </c>
      <c r="I25" s="9" t="n">
        <v>0.62</v>
      </c>
      <c r="J25" s="9" t="n">
        <v>0.055</v>
      </c>
      <c r="K25" s="9" t="n">
        <v>3.2</v>
      </c>
      <c r="L25" s="9" t="n">
        <v>0.6</v>
      </c>
      <c r="M25" s="9" t="n">
        <f aca="false">L25</f>
        <v>0.6</v>
      </c>
      <c r="R25" s="9" t="n">
        <v>1</v>
      </c>
      <c r="T25" s="9" t="n">
        <f aca="false">(H25*M25)/0.000001</f>
        <v>240000</v>
      </c>
      <c r="Z25" s="11"/>
      <c r="AD25" s="9" t="s">
        <v>719</v>
      </c>
    </row>
    <row r="26" customFormat="false" ht="13.8" hidden="false" customHeight="false" outlineLevel="0" collapsed="false">
      <c r="A26" s="9" t="s">
        <v>720</v>
      </c>
      <c r="B26" s="9" t="s">
        <v>721</v>
      </c>
      <c r="C26" s="9" t="s">
        <v>666</v>
      </c>
      <c r="D26" s="9" t="s">
        <v>658</v>
      </c>
      <c r="E26" s="9" t="s">
        <v>660</v>
      </c>
      <c r="F26" s="9" t="n">
        <v>16</v>
      </c>
      <c r="G26" s="9" t="n">
        <f aca="false">F26</f>
        <v>16</v>
      </c>
      <c r="H26" s="9" t="n">
        <v>0.14</v>
      </c>
      <c r="I26" s="9" t="n">
        <v>0.108</v>
      </c>
      <c r="J26" s="9" t="n">
        <v>0.04</v>
      </c>
      <c r="K26" s="9" t="n">
        <v>0.06</v>
      </c>
      <c r="L26" s="9" t="n">
        <v>0.005</v>
      </c>
      <c r="M26" s="9" t="n">
        <f aca="false">L26</f>
        <v>0.005</v>
      </c>
      <c r="R26" s="9" t="n">
        <v>0.4</v>
      </c>
      <c r="S26" s="9" t="n">
        <v>0.107</v>
      </c>
      <c r="T26" s="9" t="n">
        <f aca="false">(H26*M26)/0.000001</f>
        <v>700</v>
      </c>
      <c r="U26" s="9" t="n">
        <f aca="false">(4*PI()*R26*S26*H26^2)/0.000001</f>
        <v>10541.6769809736</v>
      </c>
      <c r="Z26" s="11"/>
      <c r="AD26" s="9" t="s">
        <v>722</v>
      </c>
    </row>
    <row r="27" customFormat="false" ht="13.8" hidden="false" customHeight="false" outlineLevel="0" collapsed="false">
      <c r="A27" s="9" t="s">
        <v>723</v>
      </c>
      <c r="B27" s="9" t="s">
        <v>724</v>
      </c>
      <c r="C27" s="9" t="s">
        <v>725</v>
      </c>
      <c r="D27" s="9" t="s">
        <v>726</v>
      </c>
      <c r="E27" s="9" t="s">
        <v>308</v>
      </c>
      <c r="F27" s="9" t="n">
        <v>16</v>
      </c>
      <c r="G27" s="9" t="n">
        <f aca="false">F27</f>
        <v>16</v>
      </c>
      <c r="H27" s="9" t="n">
        <v>0.8</v>
      </c>
      <c r="I27" s="9" t="n">
        <v>0.4</v>
      </c>
      <c r="J27" s="9" t="n">
        <v>0.72</v>
      </c>
      <c r="K27" s="9" t="n">
        <v>25</v>
      </c>
      <c r="L27" s="9" t="n">
        <v>0.193</v>
      </c>
      <c r="M27" s="9" t="n">
        <f aca="false">L27</f>
        <v>0.193</v>
      </c>
      <c r="R27" s="9" t="n">
        <v>1.5</v>
      </c>
      <c r="S27" s="9" t="n">
        <v>0.12674</v>
      </c>
      <c r="T27" s="9" t="n">
        <f aca="false">(H27*M27)/0.000001</f>
        <v>154400</v>
      </c>
      <c r="U27" s="9" t="n">
        <f aca="false">(4*PI()*R27*S27*H27^2)/0.000001</f>
        <v>1528955.33919733</v>
      </c>
      <c r="Z27" s="11"/>
      <c r="AD27" s="12" t="s">
        <v>727</v>
      </c>
    </row>
    <row r="28" customFormat="false" ht="13.8" hidden="false" customHeight="false" outlineLevel="0" collapsed="false">
      <c r="A28" s="9" t="s">
        <v>728</v>
      </c>
      <c r="B28" s="9" t="s">
        <v>587</v>
      </c>
      <c r="C28" s="9" t="s">
        <v>729</v>
      </c>
      <c r="D28" s="9" t="s">
        <v>708</v>
      </c>
      <c r="E28" s="9" t="s">
        <v>380</v>
      </c>
      <c r="F28" s="9" t="n">
        <v>12</v>
      </c>
      <c r="G28" s="9" t="n">
        <v>12</v>
      </c>
      <c r="H28" s="9" t="n">
        <v>0.05</v>
      </c>
      <c r="I28" s="9" t="n">
        <v>0.0385</v>
      </c>
      <c r="J28" s="9" t="n">
        <v>0.0055</v>
      </c>
      <c r="L28" s="9" t="n">
        <v>0.053</v>
      </c>
      <c r="M28" s="9" t="n">
        <v>0.032</v>
      </c>
      <c r="R28" s="9" t="n">
        <v>0.5</v>
      </c>
      <c r="S28" s="9" t="n">
        <v>0.04</v>
      </c>
      <c r="T28" s="9" t="n">
        <f aca="false">(H28*M28)/0.000001</f>
        <v>1600</v>
      </c>
      <c r="U28" s="9" t="n">
        <f aca="false">(4*PI()*R28*S28*H28^2)/0.000001</f>
        <v>628.318530717959</v>
      </c>
      <c r="Z28" s="11"/>
      <c r="AD28" s="9" t="s">
        <v>730</v>
      </c>
    </row>
    <row r="29" customFormat="false" ht="13.8" hidden="false" customHeight="false" outlineLevel="0" collapsed="false">
      <c r="A29" s="9" t="s">
        <v>731</v>
      </c>
      <c r="B29" s="9" t="s">
        <v>732</v>
      </c>
      <c r="C29" s="9" t="s">
        <v>733</v>
      </c>
      <c r="D29" s="9" t="s">
        <v>726</v>
      </c>
      <c r="E29" s="9" t="s">
        <v>573</v>
      </c>
      <c r="F29" s="9" t="n">
        <v>4</v>
      </c>
      <c r="G29" s="9" t="n">
        <f aca="false">F29</f>
        <v>4</v>
      </c>
      <c r="H29" s="9" t="n">
        <v>0.06</v>
      </c>
      <c r="I29" s="9" t="n">
        <v>0.065</v>
      </c>
      <c r="J29" s="9" t="n">
        <v>0.043</v>
      </c>
      <c r="K29" s="9" t="n">
        <v>3.8</v>
      </c>
      <c r="L29" s="9" t="n">
        <v>0.0572</v>
      </c>
      <c r="M29" s="9" t="n">
        <f aca="false">L29</f>
        <v>0.0572</v>
      </c>
      <c r="R29" s="9" t="n">
        <v>0.4</v>
      </c>
      <c r="T29" s="9" t="n">
        <f aca="false">(H29*M29)/0.000001</f>
        <v>3432</v>
      </c>
      <c r="Z29" s="11"/>
      <c r="AD29" s="12" t="s">
        <v>734</v>
      </c>
    </row>
    <row r="30" customFormat="false" ht="13.8" hidden="false" customHeight="false" outlineLevel="0" collapsed="false">
      <c r="A30" s="9" t="s">
        <v>735</v>
      </c>
      <c r="B30" s="9" t="s">
        <v>736</v>
      </c>
      <c r="C30" s="9" t="s">
        <v>737</v>
      </c>
      <c r="D30" s="9" t="s">
        <v>726</v>
      </c>
      <c r="E30" s="9" t="s">
        <v>308</v>
      </c>
      <c r="F30" s="9" t="n">
        <v>34</v>
      </c>
      <c r="G30" s="9" t="n">
        <f aca="false">F30</f>
        <v>34</v>
      </c>
      <c r="H30" s="9" t="n">
        <v>0.8832</v>
      </c>
      <c r="I30" s="9" t="n">
        <v>0.386</v>
      </c>
      <c r="J30" s="9" t="n">
        <v>0.1</v>
      </c>
      <c r="K30" s="9" t="n">
        <v>70</v>
      </c>
      <c r="L30" s="9" t="n">
        <v>0.33</v>
      </c>
      <c r="M30" s="9" t="n">
        <f aca="false">L30</f>
        <v>0.33</v>
      </c>
      <c r="R30" s="9" t="n">
        <v>1</v>
      </c>
      <c r="S30" s="9" t="n">
        <v>0.095</v>
      </c>
      <c r="T30" s="9" t="n">
        <f aca="false">(H30*M30)/0.000001</f>
        <v>291456</v>
      </c>
      <c r="U30" s="9" t="n">
        <f aca="false">(4*PI()*R30*S30*H30^2)/0.000001</f>
        <v>931218.488856016</v>
      </c>
      <c r="Z30" s="11"/>
      <c r="AD30" s="12" t="s">
        <v>738</v>
      </c>
    </row>
    <row r="31" customFormat="false" ht="13.8" hidden="false" customHeight="false" outlineLevel="0" collapsed="false">
      <c r="A31" s="9" t="s">
        <v>739</v>
      </c>
      <c r="B31" s="9" t="s">
        <v>740</v>
      </c>
      <c r="C31" s="9" t="s">
        <v>741</v>
      </c>
      <c r="D31" s="9" t="s">
        <v>655</v>
      </c>
      <c r="E31" s="9" t="s">
        <v>308</v>
      </c>
      <c r="F31" s="9" t="n">
        <v>4</v>
      </c>
      <c r="G31" s="9" t="n">
        <v>2</v>
      </c>
      <c r="H31" s="9" t="n">
        <v>0.375</v>
      </c>
      <c r="I31" s="9" t="n">
        <v>0.164</v>
      </c>
      <c r="J31" s="9" t="n">
        <v>0.11</v>
      </c>
      <c r="K31" s="9" t="n">
        <v>2.5</v>
      </c>
      <c r="L31" s="9" t="n">
        <v>0.0351</v>
      </c>
      <c r="M31" s="9" t="n">
        <f aca="false">L31</f>
        <v>0.0351</v>
      </c>
      <c r="R31" s="9" t="n">
        <v>1</v>
      </c>
      <c r="S31" s="9" t="n">
        <v>0.41569</v>
      </c>
      <c r="T31" s="9" t="n">
        <f aca="false">(H31*M31)/0.000001</f>
        <v>13162.5</v>
      </c>
      <c r="U31" s="9" t="n">
        <f aca="false">(4*PI()*R31*S31*H31^2)/0.000001</f>
        <v>734584.865721042</v>
      </c>
      <c r="Z31" s="11"/>
      <c r="AD31" s="9" t="s">
        <v>742</v>
      </c>
    </row>
    <row r="32" customFormat="false" ht="12.8" hidden="false" customHeight="false" outlineLevel="0" collapsed="false">
      <c r="A32" s="9" t="s">
        <v>743</v>
      </c>
      <c r="B32" s="9" t="s">
        <v>744</v>
      </c>
      <c r="C32" s="9" t="s">
        <v>745</v>
      </c>
      <c r="D32" s="9" t="s">
        <v>658</v>
      </c>
      <c r="E32" s="9" t="s">
        <v>308</v>
      </c>
      <c r="F32" s="9" t="n">
        <v>4</v>
      </c>
      <c r="G32" s="9" t="n">
        <v>12</v>
      </c>
      <c r="H32" s="9" t="n">
        <v>0.345</v>
      </c>
      <c r="I32" s="9" t="n">
        <v>0.762</v>
      </c>
      <c r="K32" s="9" t="n">
        <v>4.55</v>
      </c>
      <c r="L32" s="9" t="n">
        <v>0.25</v>
      </c>
      <c r="M32" s="9" t="n">
        <v>0.25</v>
      </c>
      <c r="S32" s="9" t="n">
        <v>0.33</v>
      </c>
      <c r="T32" s="9" t="n">
        <f aca="false">(H32*M32)/0.000001</f>
        <v>86250</v>
      </c>
    </row>
    <row r="33" customFormat="false" ht="13.8" hidden="false" customHeight="false" outlineLevel="0" collapsed="false">
      <c r="A33" s="9" t="s">
        <v>746</v>
      </c>
      <c r="B33" s="9" t="s">
        <v>747</v>
      </c>
      <c r="C33" s="9" t="s">
        <v>748</v>
      </c>
      <c r="D33" s="9" t="s">
        <v>658</v>
      </c>
      <c r="E33" s="9" t="s">
        <v>389</v>
      </c>
      <c r="F33" s="9" t="n">
        <v>2</v>
      </c>
      <c r="G33" s="9" t="n">
        <f aca="false">F33</f>
        <v>2</v>
      </c>
      <c r="H33" s="9" t="n">
        <v>0.15</v>
      </c>
      <c r="I33" s="9" t="n">
        <v>0.17</v>
      </c>
      <c r="J33" s="9" t="n">
        <v>0.01</v>
      </c>
      <c r="K33" s="9" t="n">
        <v>3.8</v>
      </c>
      <c r="L33" s="9" t="n">
        <v>0.1</v>
      </c>
      <c r="M33" s="9" t="n">
        <f aca="false">L33</f>
        <v>0.1</v>
      </c>
      <c r="R33" s="9" t="n">
        <v>10</v>
      </c>
      <c r="S33" s="9" t="n">
        <v>0.1533</v>
      </c>
      <c r="T33" s="9" t="n">
        <f aca="false">(H33*M33)/0.000001</f>
        <v>15000</v>
      </c>
      <c r="U33" s="9" t="n">
        <f aca="false">(4*PI()*R33*S33*H33^2)/0.000001</f>
        <v>433445.538415784</v>
      </c>
      <c r="Z33" s="11"/>
      <c r="AD33" s="9" t="s">
        <v>749</v>
      </c>
    </row>
    <row r="34" customFormat="false" ht="13.8" hidden="false" customHeight="false" outlineLevel="0" collapsed="false">
      <c r="A34" s="9" t="s">
        <v>750</v>
      </c>
      <c r="B34" s="9" t="s">
        <v>751</v>
      </c>
      <c r="C34" s="9" t="s">
        <v>752</v>
      </c>
      <c r="D34" s="9" t="s">
        <v>658</v>
      </c>
      <c r="E34" s="9" t="s">
        <v>380</v>
      </c>
      <c r="F34" s="9" t="n">
        <v>16</v>
      </c>
      <c r="G34" s="9" t="n">
        <f aca="false">F34</f>
        <v>16</v>
      </c>
      <c r="H34" s="9" t="n">
        <v>0.18</v>
      </c>
      <c r="I34" s="9" t="n">
        <v>0.14</v>
      </c>
      <c r="J34" s="9" t="n">
        <v>0.6</v>
      </c>
      <c r="K34" s="9" t="n">
        <v>0.315</v>
      </c>
      <c r="L34" s="9" t="n">
        <v>0.018</v>
      </c>
      <c r="M34" s="9" t="n">
        <f aca="false">L34</f>
        <v>0.018</v>
      </c>
      <c r="R34" s="9" t="n">
        <v>1.25</v>
      </c>
      <c r="S34" s="9" t="n">
        <v>0.01527</v>
      </c>
      <c r="T34" s="9" t="n">
        <f aca="false">(H34*M34)/0.000001</f>
        <v>3240</v>
      </c>
      <c r="U34" s="9" t="n">
        <f aca="false">(4*PI()*R34*S34*H34^2)/0.000001</f>
        <v>7771.48341089122</v>
      </c>
      <c r="Z34" s="11"/>
      <c r="AD34" s="9" t="s">
        <v>753</v>
      </c>
    </row>
    <row r="35" customFormat="false" ht="13.8" hidden="false" customHeight="false" outlineLevel="0" collapsed="false">
      <c r="A35" s="9" t="s">
        <v>754</v>
      </c>
      <c r="B35" s="9" t="s">
        <v>755</v>
      </c>
      <c r="C35" s="9" t="s">
        <v>349</v>
      </c>
      <c r="D35" s="9" t="s">
        <v>726</v>
      </c>
      <c r="E35" s="9" t="s">
        <v>308</v>
      </c>
      <c r="F35" s="9" t="n">
        <v>3</v>
      </c>
      <c r="G35" s="9" t="n">
        <f aca="false">F35</f>
        <v>3</v>
      </c>
      <c r="H35" s="9" t="n">
        <v>1.323</v>
      </c>
      <c r="I35" s="9" t="n">
        <v>0.884</v>
      </c>
      <c r="J35" s="9" t="n">
        <v>0.381</v>
      </c>
      <c r="K35" s="9" t="n">
        <v>51.9</v>
      </c>
      <c r="L35" s="9" t="n">
        <v>0.33</v>
      </c>
      <c r="M35" s="9" t="n">
        <f aca="false">L35</f>
        <v>0.33</v>
      </c>
      <c r="R35" s="9" t="n">
        <v>2</v>
      </c>
      <c r="T35" s="9" t="n">
        <f aca="false">(H35*M35)/0.000001</f>
        <v>436590</v>
      </c>
      <c r="V35" s="9" t="n">
        <v>55</v>
      </c>
      <c r="Z35" s="11"/>
      <c r="AD35" s="12" t="s">
        <v>756</v>
      </c>
    </row>
    <row r="36" customFormat="false" ht="13.8" hidden="false" customHeight="false" outlineLevel="0" collapsed="false">
      <c r="A36" s="9" t="s">
        <v>757</v>
      </c>
      <c r="B36" s="9" t="s">
        <v>758</v>
      </c>
      <c r="C36" s="9" t="s">
        <v>759</v>
      </c>
      <c r="D36" s="9" t="s">
        <v>708</v>
      </c>
      <c r="E36" s="9" t="s">
        <v>308</v>
      </c>
      <c r="F36" s="9" t="n">
        <v>6</v>
      </c>
      <c r="G36" s="9" t="n">
        <f aca="false">F36</f>
        <v>6</v>
      </c>
      <c r="H36" s="9" t="n">
        <v>0.272</v>
      </c>
      <c r="I36" s="9" t="n">
        <v>0.06</v>
      </c>
      <c r="J36" s="9" t="n">
        <v>0.136</v>
      </c>
      <c r="L36" s="9" t="n">
        <v>0.08</v>
      </c>
      <c r="M36" s="9" t="n">
        <v>0.03</v>
      </c>
      <c r="S36" s="9" t="n">
        <v>0.136836</v>
      </c>
      <c r="T36" s="9" t="n">
        <f aca="false">(H36*M36)/0.000001</f>
        <v>8160</v>
      </c>
      <c r="Z36" s="11"/>
      <c r="AD36" s="9" t="s">
        <v>760</v>
      </c>
    </row>
    <row r="37" customFormat="false" ht="13.8" hidden="false" customHeight="false" outlineLevel="0" collapsed="false">
      <c r="A37" s="9" t="s">
        <v>761</v>
      </c>
      <c r="B37" s="9" t="s">
        <v>613</v>
      </c>
      <c r="C37" s="9" t="s">
        <v>412</v>
      </c>
      <c r="D37" s="9" t="s">
        <v>658</v>
      </c>
      <c r="E37" s="9" t="s">
        <v>573</v>
      </c>
      <c r="F37" s="9" t="n">
        <v>4</v>
      </c>
      <c r="G37" s="9" t="n">
        <f aca="false">F37</f>
        <v>4</v>
      </c>
      <c r="H37" s="9" t="n">
        <v>0.133</v>
      </c>
      <c r="I37" s="9" t="n">
        <v>0.22</v>
      </c>
      <c r="J37" s="9" t="n">
        <v>0.066</v>
      </c>
      <c r="K37" s="9" t="n">
        <v>0.354</v>
      </c>
      <c r="L37" s="9" t="n">
        <v>0.057</v>
      </c>
      <c r="M37" s="9" t="n">
        <f aca="false">L37</f>
        <v>0.057</v>
      </c>
      <c r="R37" s="9" t="n">
        <v>1.28</v>
      </c>
      <c r="S37" s="9" t="n">
        <v>0.42857</v>
      </c>
      <c r="T37" s="9" t="n">
        <f aca="false">(H37*M37)/0.000001</f>
        <v>7581</v>
      </c>
      <c r="U37" s="9" t="n">
        <f aca="false">(4*PI()*R37*S37*H37^2)/0.000001</f>
        <v>121939.632736348</v>
      </c>
      <c r="W37" s="10" t="n">
        <v>0.118</v>
      </c>
      <c r="Z37" s="11"/>
      <c r="AD37" s="9" t="s">
        <v>762</v>
      </c>
    </row>
    <row r="38" customFormat="false" ht="13.8" hidden="false" customHeight="false" outlineLevel="0" collapsed="false">
      <c r="A38" s="9" t="s">
        <v>763</v>
      </c>
      <c r="B38" s="9" t="s">
        <v>613</v>
      </c>
      <c r="C38" s="9" t="s">
        <v>764</v>
      </c>
      <c r="D38" s="9" t="s">
        <v>655</v>
      </c>
      <c r="E38" s="9" t="s">
        <v>308</v>
      </c>
      <c r="F38" s="9" t="n">
        <v>7</v>
      </c>
      <c r="G38" s="9" t="n">
        <f aca="false">F38</f>
        <v>7</v>
      </c>
      <c r="H38" s="9" t="n">
        <v>0.6</v>
      </c>
      <c r="K38" s="9" t="n">
        <v>3.22</v>
      </c>
      <c r="L38" s="9" t="n">
        <v>0.115</v>
      </c>
      <c r="M38" s="9" t="n">
        <f aca="false">L38</f>
        <v>0.115</v>
      </c>
      <c r="R38" s="9" t="n">
        <v>6.4</v>
      </c>
      <c r="T38" s="9" t="n">
        <f aca="false">(H38*M38)/0.000001</f>
        <v>69000</v>
      </c>
      <c r="Z38" s="11"/>
      <c r="AD38" s="9" t="s">
        <v>765</v>
      </c>
    </row>
    <row r="39" customFormat="false" ht="13.8" hidden="false" customHeight="false" outlineLevel="0" collapsed="false">
      <c r="A39" s="9" t="s">
        <v>766</v>
      </c>
      <c r="B39" s="9" t="s">
        <v>626</v>
      </c>
      <c r="C39" s="9" t="s">
        <v>360</v>
      </c>
      <c r="D39" s="9" t="s">
        <v>658</v>
      </c>
      <c r="E39" s="9" t="s">
        <v>287</v>
      </c>
      <c r="F39" s="9" t="n">
        <v>1</v>
      </c>
      <c r="G39" s="9" t="n">
        <f aca="false">F39</f>
        <v>1</v>
      </c>
      <c r="H39" s="9" t="n">
        <v>0.5</v>
      </c>
      <c r="I39" s="9" t="n">
        <v>0.7</v>
      </c>
      <c r="J39" s="9" t="n">
        <v>0.14</v>
      </c>
      <c r="K39" s="9" t="n">
        <v>3.8</v>
      </c>
      <c r="L39" s="9" t="n">
        <v>0.7</v>
      </c>
      <c r="M39" s="9" t="n">
        <f aca="false">L39</f>
        <v>0.7</v>
      </c>
      <c r="R39" s="9" t="n">
        <v>2</v>
      </c>
      <c r="S39" s="9" t="n">
        <v>0.3356</v>
      </c>
      <c r="T39" s="9" t="n">
        <f aca="false">(H39*M39)/0.000001</f>
        <v>350000</v>
      </c>
      <c r="U39" s="9" t="n">
        <f aca="false">(4*PI()*R39*S39*H39^2)/0.000001</f>
        <v>2108636.98908947</v>
      </c>
      <c r="W39" s="10" t="n">
        <v>3</v>
      </c>
      <c r="Z39" s="11"/>
      <c r="AD39" s="9" t="s">
        <v>767</v>
      </c>
    </row>
    <row r="40" customFormat="false" ht="13.8" hidden="false" customHeight="false" outlineLevel="0" collapsed="false">
      <c r="A40" s="9" t="s">
        <v>768</v>
      </c>
      <c r="B40" s="9" t="s">
        <v>769</v>
      </c>
      <c r="C40" s="9" t="s">
        <v>770</v>
      </c>
      <c r="D40" s="9" t="s">
        <v>658</v>
      </c>
      <c r="E40" s="9" t="s">
        <v>308</v>
      </c>
      <c r="F40" s="9" t="n">
        <v>8</v>
      </c>
      <c r="G40" s="9" t="n">
        <f aca="false">F40</f>
        <v>8</v>
      </c>
      <c r="H40" s="9" t="n">
        <v>0.3</v>
      </c>
      <c r="I40" s="9" t="n">
        <v>0.5</v>
      </c>
      <c r="J40" s="9" t="n">
        <v>0.02</v>
      </c>
      <c r="K40" s="9" t="n">
        <v>1</v>
      </c>
      <c r="L40" s="9" t="n">
        <v>0.13</v>
      </c>
      <c r="M40" s="9" t="n">
        <f aca="false">L40</f>
        <v>0.13</v>
      </c>
      <c r="R40" s="9" t="n">
        <v>1</v>
      </c>
      <c r="T40" s="9" t="n">
        <f aca="false">(H40*M40)/0.000001</f>
        <v>39000</v>
      </c>
      <c r="Z40" s="11"/>
      <c r="AD40" s="9" t="s">
        <v>771</v>
      </c>
    </row>
    <row r="41" customFormat="false" ht="13.8" hidden="false" customHeight="false" outlineLevel="0" collapsed="false">
      <c r="A41" s="9" t="s">
        <v>772</v>
      </c>
      <c r="B41" s="9" t="s">
        <v>773</v>
      </c>
      <c r="C41" s="9" t="s">
        <v>657</v>
      </c>
      <c r="D41" s="9" t="s">
        <v>658</v>
      </c>
      <c r="E41" s="9" t="s">
        <v>322</v>
      </c>
      <c r="F41" s="9" t="n">
        <v>2</v>
      </c>
      <c r="G41" s="9" t="n">
        <f aca="false">F41</f>
        <v>2</v>
      </c>
      <c r="H41" s="9" t="n">
        <v>0.11</v>
      </c>
      <c r="I41" s="9" t="n">
        <v>0.23</v>
      </c>
      <c r="J41" s="9" t="n">
        <v>0.00075</v>
      </c>
      <c r="L41" s="9" t="n">
        <v>0.2</v>
      </c>
      <c r="M41" s="9" t="n">
        <f aca="false">L41</f>
        <v>0.2</v>
      </c>
      <c r="R41" s="9" t="n">
        <v>10</v>
      </c>
      <c r="S41" s="9" t="n">
        <v>0.2272</v>
      </c>
      <c r="T41" s="9" t="n">
        <f aca="false">(H41*M41)/0.000001</f>
        <v>22000</v>
      </c>
      <c r="U41" s="9" t="n">
        <f aca="false">(4*PI()*R41*S41*H41^2)/0.000001</f>
        <v>345464.607833471</v>
      </c>
      <c r="Z41" s="11"/>
      <c r="AD41" s="9" t="s">
        <v>774</v>
      </c>
    </row>
    <row r="42" customFormat="false" ht="13.8" hidden="false" customHeight="false" outlineLevel="0" collapsed="false">
      <c r="A42" s="9" t="s">
        <v>775</v>
      </c>
      <c r="B42" s="9" t="s">
        <v>776</v>
      </c>
      <c r="C42" s="9" t="s">
        <v>317</v>
      </c>
      <c r="D42" s="9" t="s">
        <v>658</v>
      </c>
      <c r="E42" s="9" t="s">
        <v>308</v>
      </c>
      <c r="F42" s="9" t="n">
        <v>6</v>
      </c>
      <c r="G42" s="9" t="n">
        <f aca="false">F42</f>
        <v>6</v>
      </c>
      <c r="H42" s="9" t="n">
        <v>0.5</v>
      </c>
      <c r="I42" s="9" t="n">
        <v>1</v>
      </c>
      <c r="J42" s="9" t="n">
        <v>0.2</v>
      </c>
      <c r="K42" s="9" t="n">
        <v>7.3</v>
      </c>
      <c r="L42" s="9" t="n">
        <v>0.4</v>
      </c>
      <c r="M42" s="9" t="n">
        <f aca="false">L42</f>
        <v>0.4</v>
      </c>
      <c r="R42" s="9" t="n">
        <v>1</v>
      </c>
      <c r="T42" s="9" t="n">
        <f aca="false">(H42*M42)/0.000001</f>
        <v>200000</v>
      </c>
      <c r="W42" s="10" t="n">
        <v>0.1</v>
      </c>
      <c r="Z42" s="11"/>
      <c r="AD42" s="9" t="s">
        <v>777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P3" activeCellId="0" sqref="P3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778</v>
      </c>
      <c r="B2" s="9" t="s">
        <v>779</v>
      </c>
      <c r="C2" s="9" t="s">
        <v>779</v>
      </c>
      <c r="D2" s="9" t="s">
        <v>780</v>
      </c>
      <c r="E2" s="9" t="s">
        <v>287</v>
      </c>
      <c r="F2" s="9" t="n">
        <v>8</v>
      </c>
      <c r="G2" s="9" t="n">
        <f aca="false">F2</f>
        <v>8</v>
      </c>
      <c r="H2" s="9" t="n">
        <v>1</v>
      </c>
      <c r="I2" s="9" t="n">
        <v>0</v>
      </c>
      <c r="J2" s="9" t="n">
        <v>0</v>
      </c>
      <c r="K2" s="9" t="n">
        <v>75</v>
      </c>
      <c r="L2" s="9" t="n">
        <v>2</v>
      </c>
      <c r="M2" s="9" t="n">
        <v>2</v>
      </c>
      <c r="N2" s="9" t="n">
        <f aca="false">P2/K2</f>
        <v>1.536</v>
      </c>
      <c r="O2" s="9" t="n">
        <f aca="false">N2/9.81</f>
        <v>0.156574923547401</v>
      </c>
      <c r="P2" s="9" t="n">
        <v>115.2</v>
      </c>
      <c r="Q2" s="9" t="n">
        <f aca="false">P2*H2</f>
        <v>115.2</v>
      </c>
      <c r="R2" s="9" t="n">
        <v>2</v>
      </c>
      <c r="T2" s="9" t="n">
        <f aca="false">(M2*H2)/0.000001</f>
        <v>2000000</v>
      </c>
      <c r="X2" s="9" t="n">
        <v>100</v>
      </c>
      <c r="AD2" s="11" t="s">
        <v>781</v>
      </c>
    </row>
    <row r="3" customFormat="false" ht="13.8" hidden="false" customHeight="false" outlineLevel="0" collapsed="false">
      <c r="A3" s="9" t="s">
        <v>782</v>
      </c>
      <c r="B3" s="9" t="s">
        <v>783</v>
      </c>
      <c r="C3" s="9" t="s">
        <v>784</v>
      </c>
      <c r="D3" s="9" t="s">
        <v>780</v>
      </c>
      <c r="E3" s="9" t="s">
        <v>287</v>
      </c>
      <c r="F3" s="9" t="n">
        <v>4</v>
      </c>
      <c r="G3" s="9" t="n">
        <f aca="false">F3</f>
        <v>4</v>
      </c>
      <c r="H3" s="9" t="n">
        <v>0.78</v>
      </c>
      <c r="I3" s="9" t="n">
        <v>0.44</v>
      </c>
      <c r="J3" s="9" t="n">
        <v>0.13</v>
      </c>
      <c r="K3" s="9" t="n">
        <v>24.4</v>
      </c>
      <c r="L3" s="9" t="n">
        <v>0.74</v>
      </c>
      <c r="M3" s="9" t="n">
        <v>0.74</v>
      </c>
      <c r="N3" s="9" t="n">
        <f aca="false">P3/K3</f>
        <v>3.4335</v>
      </c>
      <c r="O3" s="9" t="n">
        <f aca="false">N3/9.81</f>
        <v>0.35</v>
      </c>
      <c r="P3" s="9" t="n">
        <v>83.7774</v>
      </c>
      <c r="Q3" s="9" t="n">
        <f aca="false">P3*H3</f>
        <v>65.346372</v>
      </c>
      <c r="R3" s="9" t="n">
        <v>6</v>
      </c>
      <c r="S3" s="9" t="n">
        <v>0.0288</v>
      </c>
      <c r="T3" s="9" t="n">
        <f aca="false">(M3*H3)/0.000001</f>
        <v>577200</v>
      </c>
      <c r="U3" s="9" t="n">
        <f aca="false">(4*PI()*R3*S3*H3^2)/0.000001</f>
        <v>1321121.64357091</v>
      </c>
      <c r="AC3" s="9" t="n">
        <v>58.3</v>
      </c>
      <c r="AD3" s="11" t="s">
        <v>785</v>
      </c>
    </row>
    <row r="4" customFormat="false" ht="13.8" hidden="false" customHeight="false" outlineLevel="0" collapsed="false">
      <c r="A4" s="9" t="s">
        <v>786</v>
      </c>
      <c r="B4" s="9" t="s">
        <v>680</v>
      </c>
      <c r="C4" s="9" t="s">
        <v>680</v>
      </c>
      <c r="D4" s="9" t="s">
        <v>780</v>
      </c>
      <c r="E4" s="9" t="s">
        <v>287</v>
      </c>
      <c r="F4" s="9" t="n">
        <v>2</v>
      </c>
      <c r="G4" s="9" t="n">
        <f aca="false">F4</f>
        <v>2</v>
      </c>
      <c r="H4" s="9" t="n">
        <v>0.77</v>
      </c>
      <c r="I4" s="9" t="n">
        <v>0.19</v>
      </c>
      <c r="J4" s="9" t="n">
        <v>0.19</v>
      </c>
      <c r="K4" s="9" t="n">
        <v>9.6</v>
      </c>
      <c r="L4" s="9" t="n">
        <v>1.389</v>
      </c>
      <c r="M4" s="9" t="n">
        <f aca="false">L4</f>
        <v>1.389</v>
      </c>
      <c r="T4" s="9" t="n">
        <f aca="false">(M4*H4)/0.000001</f>
        <v>1069530</v>
      </c>
      <c r="Y4" s="10" t="n">
        <v>7</v>
      </c>
      <c r="AD4" s="11" t="s">
        <v>787</v>
      </c>
    </row>
    <row r="5" customFormat="false" ht="13.8" hidden="false" customHeight="false" outlineLevel="0" collapsed="false">
      <c r="A5" s="9" t="s">
        <v>788</v>
      </c>
      <c r="B5" s="9" t="s">
        <v>789</v>
      </c>
      <c r="C5" s="9" t="s">
        <v>790</v>
      </c>
      <c r="D5" s="9" t="s">
        <v>780</v>
      </c>
      <c r="E5" s="9" t="s">
        <v>287</v>
      </c>
      <c r="F5" s="9" t="n">
        <v>4</v>
      </c>
      <c r="G5" s="9" t="n">
        <f aca="false">F5</f>
        <v>4</v>
      </c>
      <c r="H5" s="9" t="n">
        <v>0.889</v>
      </c>
      <c r="I5" s="9" t="n">
        <v>1.0668</v>
      </c>
      <c r="J5" s="9" t="n">
        <v>0.508</v>
      </c>
      <c r="K5" s="9" t="n">
        <v>52</v>
      </c>
      <c r="L5" s="9" t="n">
        <v>0.2</v>
      </c>
      <c r="M5" s="9" t="n">
        <f aca="false">L5</f>
        <v>0.2</v>
      </c>
      <c r="R5" s="9" t="n">
        <v>3.5</v>
      </c>
      <c r="T5" s="9" t="n">
        <f aca="false">(M5*H5)/0.000001</f>
        <v>177800</v>
      </c>
      <c r="X5" s="9" t="n">
        <v>12.19</v>
      </c>
      <c r="AD5" s="11" t="s">
        <v>791</v>
      </c>
    </row>
    <row r="6" customFormat="false" ht="13.8" hidden="false" customHeight="false" outlineLevel="0" collapsed="false">
      <c r="A6" s="9" t="s">
        <v>792</v>
      </c>
      <c r="B6" s="9" t="s">
        <v>793</v>
      </c>
      <c r="C6" s="9" t="s">
        <v>794</v>
      </c>
      <c r="D6" s="9" t="s">
        <v>780</v>
      </c>
      <c r="E6" s="9" t="s">
        <v>287</v>
      </c>
      <c r="F6" s="9" t="n">
        <v>4</v>
      </c>
      <c r="G6" s="9" t="n">
        <f aca="false">F6</f>
        <v>4</v>
      </c>
      <c r="H6" s="9" t="n">
        <v>1.7</v>
      </c>
      <c r="I6" s="9" t="n">
        <v>0.76</v>
      </c>
      <c r="J6" s="9" t="n">
        <v>0.28</v>
      </c>
      <c r="K6" s="9" t="n">
        <v>90.72</v>
      </c>
      <c r="L6" s="9" t="n">
        <v>1.2</v>
      </c>
      <c r="M6" s="9" t="n">
        <f aca="false">L6</f>
        <v>1.2</v>
      </c>
      <c r="R6" s="9" t="n">
        <v>1</v>
      </c>
      <c r="T6" s="9" t="n">
        <f aca="false">(M6*H6)/0.000001</f>
        <v>2040000</v>
      </c>
      <c r="X6" s="9" t="n">
        <v>100</v>
      </c>
      <c r="Y6" s="10" t="n">
        <v>12</v>
      </c>
      <c r="AD6" s="11" t="s">
        <v>795</v>
      </c>
    </row>
    <row r="7" customFormat="false" ht="13.8" hidden="false" customHeight="false" outlineLevel="0" collapsed="false">
      <c r="A7" s="9" t="s">
        <v>796</v>
      </c>
      <c r="B7" s="9" t="s">
        <v>692</v>
      </c>
      <c r="C7" s="9" t="s">
        <v>193</v>
      </c>
      <c r="D7" s="9" t="s">
        <v>780</v>
      </c>
      <c r="E7" s="9" t="s">
        <v>287</v>
      </c>
      <c r="F7" s="9" t="n">
        <v>12</v>
      </c>
      <c r="G7" s="9" t="n">
        <f aca="false">F7</f>
        <v>12</v>
      </c>
      <c r="H7" s="9" t="n">
        <v>1.68</v>
      </c>
      <c r="I7" s="9" t="n">
        <v>0.73</v>
      </c>
      <c r="J7" s="9" t="n">
        <v>0.55</v>
      </c>
      <c r="K7" s="9" t="n">
        <v>90</v>
      </c>
      <c r="L7" s="9" t="n">
        <v>0.168</v>
      </c>
      <c r="M7" s="9" t="n">
        <f aca="false">L7</f>
        <v>0.168</v>
      </c>
      <c r="T7" s="9" t="n">
        <f aca="false">(M7*H7)/0.000001</f>
        <v>282240</v>
      </c>
      <c r="AD7" s="11" t="s">
        <v>797</v>
      </c>
    </row>
    <row r="8" customFormat="false" ht="13.8" hidden="false" customHeight="false" outlineLevel="0" collapsed="false">
      <c r="A8" s="9" t="s">
        <v>798</v>
      </c>
      <c r="B8" s="9" t="s">
        <v>799</v>
      </c>
      <c r="C8" s="9" t="s">
        <v>800</v>
      </c>
      <c r="D8" s="9" t="s">
        <v>780</v>
      </c>
      <c r="E8" s="9" t="s">
        <v>287</v>
      </c>
      <c r="F8" s="9" t="n">
        <v>6</v>
      </c>
      <c r="G8" s="9" t="n">
        <f aca="false">F8</f>
        <v>6</v>
      </c>
      <c r="H8" s="9" t="n">
        <v>0.65</v>
      </c>
      <c r="I8" s="9" t="n">
        <v>0.45</v>
      </c>
      <c r="J8" s="9" t="n">
        <v>0.13</v>
      </c>
      <c r="K8" s="9" t="n">
        <v>16</v>
      </c>
      <c r="L8" s="9" t="n">
        <v>1</v>
      </c>
      <c r="M8" s="9" t="n">
        <f aca="false">L8</f>
        <v>1</v>
      </c>
      <c r="P8" s="11"/>
      <c r="Q8" s="11"/>
      <c r="T8" s="9" t="n">
        <f aca="false">(M8*H8)/0.000001</f>
        <v>650000</v>
      </c>
      <c r="W8" s="9" t="n">
        <v>30</v>
      </c>
      <c r="X8" s="10" t="n">
        <v>5</v>
      </c>
      <c r="Y8" s="9"/>
      <c r="AD8" s="11" t="s">
        <v>801</v>
      </c>
    </row>
    <row r="9" customFormat="false" ht="13.8" hidden="false" customHeight="false" outlineLevel="0" collapsed="false">
      <c r="A9" s="9" t="s">
        <v>802</v>
      </c>
      <c r="B9" s="9" t="s">
        <v>803</v>
      </c>
      <c r="C9" s="9" t="s">
        <v>803</v>
      </c>
      <c r="D9" s="9" t="s">
        <v>780</v>
      </c>
      <c r="E9" s="9" t="s">
        <v>287</v>
      </c>
      <c r="F9" s="9" t="n">
        <v>6</v>
      </c>
      <c r="G9" s="9" t="n">
        <f aca="false">F9</f>
        <v>6</v>
      </c>
      <c r="H9" s="9" t="n">
        <v>0.638</v>
      </c>
      <c r="I9" s="9" t="n">
        <v>0.44</v>
      </c>
      <c r="J9" s="9" t="n">
        <v>0.13</v>
      </c>
      <c r="K9" s="9" t="n">
        <v>16.5</v>
      </c>
      <c r="L9" s="9" t="n">
        <v>1</v>
      </c>
      <c r="M9" s="9" t="n">
        <f aca="false">L9</f>
        <v>1</v>
      </c>
      <c r="P9" s="11"/>
      <c r="Q9" s="11"/>
      <c r="T9" s="9" t="n">
        <f aca="false">(M9*H9)/0.000001</f>
        <v>638000</v>
      </c>
      <c r="W9" s="9" t="n">
        <v>30.48</v>
      </c>
      <c r="X9" s="10" t="n">
        <v>5</v>
      </c>
      <c r="Y9" s="9"/>
      <c r="AD9" s="11" t="s">
        <v>804</v>
      </c>
    </row>
    <row r="10" customFormat="false" ht="13.8" hidden="false" customHeight="false" outlineLevel="0" collapsed="false">
      <c r="A10" s="9" t="s">
        <v>805</v>
      </c>
      <c r="B10" s="9" t="s">
        <v>806</v>
      </c>
      <c r="C10" s="9" t="s">
        <v>807</v>
      </c>
      <c r="D10" s="9" t="s">
        <v>780</v>
      </c>
      <c r="E10" s="9" t="s">
        <v>308</v>
      </c>
      <c r="F10" s="9" t="n">
        <v>12</v>
      </c>
      <c r="G10" s="9" t="n">
        <f aca="false">F10</f>
        <v>12</v>
      </c>
      <c r="H10" s="9" t="n">
        <v>0.3</v>
      </c>
      <c r="I10" s="9" t="n">
        <v>0.3</v>
      </c>
      <c r="J10" s="9" t="n">
        <v>0</v>
      </c>
      <c r="K10" s="9" t="n">
        <v>0</v>
      </c>
      <c r="L10" s="9" t="n">
        <v>0.035</v>
      </c>
      <c r="M10" s="9" t="n">
        <f aca="false">L10</f>
        <v>0.035</v>
      </c>
      <c r="R10" s="9" t="n">
        <v>0.5</v>
      </c>
      <c r="T10" s="9" t="n">
        <f aca="false">(M10*H10)/0.000001</f>
        <v>10500</v>
      </c>
      <c r="V10" s="9" t="n">
        <v>11.5</v>
      </c>
      <c r="AD10" s="11" t="s">
        <v>808</v>
      </c>
    </row>
    <row r="11" customFormat="false" ht="13.8" hidden="false" customHeight="false" outlineLevel="0" collapsed="false">
      <c r="A11" s="9" t="s">
        <v>809</v>
      </c>
      <c r="B11" s="9" t="s">
        <v>688</v>
      </c>
      <c r="C11" s="9" t="s">
        <v>689</v>
      </c>
      <c r="D11" s="9" t="s">
        <v>780</v>
      </c>
      <c r="E11" s="9" t="s">
        <v>308</v>
      </c>
      <c r="F11" s="9" t="n">
        <v>20</v>
      </c>
      <c r="G11" s="9" t="n">
        <f aca="false">F11</f>
        <v>20</v>
      </c>
      <c r="H11" s="9" t="n">
        <v>1.01</v>
      </c>
      <c r="I11" s="9" t="n">
        <v>0</v>
      </c>
      <c r="J11" s="9" t="n">
        <v>0</v>
      </c>
      <c r="K11" s="9" t="n">
        <v>26.5</v>
      </c>
      <c r="L11" s="9" t="n">
        <v>1.2</v>
      </c>
      <c r="M11" s="9" t="n">
        <f aca="false">L11</f>
        <v>1.2</v>
      </c>
      <c r="R11" s="9" t="n">
        <v>2.5</v>
      </c>
      <c r="T11" s="9" t="n">
        <f aca="false">(M11*H11)/0.000001</f>
        <v>1212000</v>
      </c>
      <c r="V11" s="9" t="n">
        <v>37</v>
      </c>
      <c r="AD11" s="11" t="s">
        <v>810</v>
      </c>
    </row>
    <row r="12" customFormat="false" ht="13.8" hidden="false" customHeight="false" outlineLevel="0" collapsed="false">
      <c r="A12" s="9" t="s">
        <v>811</v>
      </c>
      <c r="B12" s="9" t="s">
        <v>773</v>
      </c>
      <c r="C12" s="9" t="s">
        <v>458</v>
      </c>
      <c r="D12" s="9" t="s">
        <v>780</v>
      </c>
      <c r="E12" s="9" t="s">
        <v>308</v>
      </c>
      <c r="F12" s="9" t="n">
        <v>8</v>
      </c>
      <c r="G12" s="9" t="n">
        <f aca="false">F12</f>
        <v>8</v>
      </c>
      <c r="H12" s="9" t="n">
        <v>0.2</v>
      </c>
      <c r="I12" s="9" t="n">
        <v>0.2</v>
      </c>
      <c r="J12" s="9" t="n">
        <v>0.175</v>
      </c>
      <c r="K12" s="9" t="n">
        <v>5</v>
      </c>
      <c r="L12" s="9" t="n">
        <v>0.198</v>
      </c>
      <c r="M12" s="9" t="n">
        <f aca="false">L12</f>
        <v>0.198</v>
      </c>
      <c r="R12" s="9" t="n">
        <v>4</v>
      </c>
      <c r="T12" s="9" t="n">
        <f aca="false">(M12*H12)/0.000001</f>
        <v>39600</v>
      </c>
      <c r="AD12" s="11" t="s">
        <v>812</v>
      </c>
    </row>
    <row r="13" customFormat="false" ht="13.8" hidden="false" customHeight="false" outlineLevel="0" collapsed="false">
      <c r="A13" s="9" t="s">
        <v>813</v>
      </c>
      <c r="B13" s="9" t="s">
        <v>814</v>
      </c>
      <c r="C13" s="9" t="s">
        <v>815</v>
      </c>
      <c r="D13" s="9" t="s">
        <v>780</v>
      </c>
      <c r="E13" s="9" t="s">
        <v>308</v>
      </c>
      <c r="F13" s="9" t="n">
        <v>4</v>
      </c>
      <c r="G13" s="9" t="n">
        <f aca="false">F13</f>
        <v>4</v>
      </c>
      <c r="H13" s="9" t="n">
        <v>1.01</v>
      </c>
      <c r="I13" s="9" t="n">
        <v>0.53</v>
      </c>
      <c r="J13" s="9" t="n">
        <v>0.53</v>
      </c>
      <c r="K13" s="9" t="n">
        <v>105</v>
      </c>
      <c r="L13" s="9" t="n">
        <v>0.6</v>
      </c>
      <c r="M13" s="9" t="n">
        <f aca="false">L13</f>
        <v>0.6</v>
      </c>
      <c r="R13" s="9" t="n">
        <v>6.4</v>
      </c>
      <c r="T13" s="9" t="n">
        <f aca="false">(M13*H13)/0.000001</f>
        <v>606000</v>
      </c>
      <c r="V13" s="9" t="n">
        <v>100</v>
      </c>
      <c r="X13" s="9" t="n">
        <v>100</v>
      </c>
      <c r="AD13" s="11" t="s">
        <v>816</v>
      </c>
    </row>
    <row r="14" customFormat="false" ht="13.8" hidden="false" customHeight="false" outlineLevel="0" collapsed="false">
      <c r="A14" s="9" t="s">
        <v>817</v>
      </c>
      <c r="B14" s="9" t="s">
        <v>818</v>
      </c>
      <c r="C14" s="9" t="s">
        <v>819</v>
      </c>
      <c r="D14" s="9" t="s">
        <v>780</v>
      </c>
      <c r="E14" s="9" t="s">
        <v>308</v>
      </c>
      <c r="F14" s="9" t="n">
        <v>8</v>
      </c>
      <c r="G14" s="9" t="n">
        <f aca="false">F14</f>
        <v>8</v>
      </c>
      <c r="H14" s="9" t="n">
        <v>2</v>
      </c>
      <c r="I14" s="9" t="n">
        <v>0.5</v>
      </c>
      <c r="J14" s="9" t="n">
        <v>0.5</v>
      </c>
      <c r="K14" s="9" t="n">
        <v>0</v>
      </c>
      <c r="L14" s="9" t="n">
        <v>2</v>
      </c>
      <c r="M14" s="9" t="n">
        <f aca="false">L14</f>
        <v>2</v>
      </c>
      <c r="T14" s="9" t="n">
        <f aca="false">(M14*H14)/0.000001</f>
        <v>4000000</v>
      </c>
      <c r="AD14" s="11" t="s">
        <v>820</v>
      </c>
    </row>
    <row r="15" customFormat="false" ht="13.8" hidden="false" customHeight="false" outlineLevel="0" collapsed="false">
      <c r="A15" s="9" t="s">
        <v>821</v>
      </c>
      <c r="B15" s="9" t="s">
        <v>822</v>
      </c>
      <c r="C15" s="9" t="s">
        <v>823</v>
      </c>
      <c r="D15" s="9" t="s">
        <v>780</v>
      </c>
      <c r="E15" s="9" t="s">
        <v>308</v>
      </c>
      <c r="F15" s="9" t="n">
        <v>6</v>
      </c>
      <c r="G15" s="9" t="n">
        <f aca="false">F15</f>
        <v>6</v>
      </c>
      <c r="H15" s="9" t="n">
        <v>0.57</v>
      </c>
      <c r="I15" s="9" t="n">
        <v>0</v>
      </c>
      <c r="J15" s="9" t="n">
        <v>0.202</v>
      </c>
      <c r="K15" s="9" t="n">
        <v>11.5</v>
      </c>
      <c r="L15" s="9" t="n">
        <v>0.06</v>
      </c>
      <c r="M15" s="9" t="n">
        <v>0.04788</v>
      </c>
      <c r="R15" s="9" t="n">
        <v>0.35</v>
      </c>
      <c r="T15" s="9" t="n">
        <f aca="false">(M15*H15)/0.000001</f>
        <v>27291.6</v>
      </c>
      <c r="AD15" s="11" t="s">
        <v>824</v>
      </c>
    </row>
    <row r="16" customFormat="false" ht="13.8" hidden="false" customHeight="false" outlineLevel="0" collapsed="false">
      <c r="A16" s="9" t="s">
        <v>825</v>
      </c>
      <c r="B16" s="9" t="s">
        <v>826</v>
      </c>
      <c r="C16" s="9" t="s">
        <v>827</v>
      </c>
      <c r="D16" s="9" t="s">
        <v>780</v>
      </c>
      <c r="E16" s="9" t="s">
        <v>308</v>
      </c>
      <c r="F16" s="9" t="n">
        <v>8</v>
      </c>
      <c r="G16" s="9" t="n">
        <f aca="false">F16</f>
        <v>8</v>
      </c>
      <c r="H16" s="9" t="n">
        <v>0.225</v>
      </c>
      <c r="I16" s="9" t="n">
        <v>0.14</v>
      </c>
      <c r="J16" s="9" t="n">
        <v>0.14</v>
      </c>
      <c r="K16" s="9" t="n">
        <v>3.5</v>
      </c>
      <c r="L16" s="9" t="n">
        <v>0.05</v>
      </c>
      <c r="M16" s="9" t="n">
        <f aca="false">L16</f>
        <v>0.05</v>
      </c>
      <c r="T16" s="9" t="n">
        <f aca="false">(M16*H16)/0.000001</f>
        <v>11250</v>
      </c>
      <c r="AD16" s="11" t="s">
        <v>828</v>
      </c>
    </row>
    <row r="17" customFormat="false" ht="13.8" hidden="false" customHeight="false" outlineLevel="0" collapsed="false">
      <c r="A17" s="9" t="s">
        <v>829</v>
      </c>
      <c r="B17" s="9" t="s">
        <v>473</v>
      </c>
      <c r="C17" s="9" t="s">
        <v>830</v>
      </c>
      <c r="D17" s="9" t="s">
        <v>780</v>
      </c>
      <c r="E17" s="9" t="s">
        <v>573</v>
      </c>
      <c r="F17" s="9" t="n">
        <v>8</v>
      </c>
      <c r="G17" s="9" t="n">
        <f aca="false">F17</f>
        <v>8</v>
      </c>
      <c r="H17" s="9" t="n">
        <v>0.12</v>
      </c>
      <c r="I17" s="9" t="n">
        <v>0.162</v>
      </c>
      <c r="J17" s="9" t="n">
        <v>0.03</v>
      </c>
      <c r="K17" s="9" t="n">
        <v>0.0825</v>
      </c>
      <c r="L17" s="9" t="n">
        <v>0.0225</v>
      </c>
      <c r="M17" s="9" t="n">
        <f aca="false">L17</f>
        <v>0.0225</v>
      </c>
      <c r="R17" s="9" t="n">
        <v>1.11</v>
      </c>
      <c r="S17" s="9" t="n">
        <v>0.45833</v>
      </c>
      <c r="T17" s="9" t="n">
        <f aca="false">(M17*H17)/0.000001</f>
        <v>2700</v>
      </c>
      <c r="U17" s="9" t="n">
        <f aca="false">(4*PI()*R17*S17*H17^2)/0.000001</f>
        <v>92060.561584569</v>
      </c>
      <c r="AD17" s="11" t="s">
        <v>831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V26" activeCellId="0" sqref="V26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3" min="3" style="0" width="39.48"/>
    <col collapsed="false" customWidth="true" hidden="false" outlineLevel="0" max="15" min="15" style="0" width="13.66"/>
    <col collapsed="false" customWidth="true" hidden="false" outlineLevel="0" max="16" min="16" style="0" width="13"/>
    <col collapsed="false" customWidth="true" hidden="false" outlineLevel="0" max="17" min="17" style="0" width="11.78"/>
    <col collapsed="false" customWidth="true" hidden="false" outlineLevel="0" max="31" min="31" style="0" width="42.91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832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s="1" customFormat="true" ht="12.8" hidden="false" customHeight="false" outlineLevel="0" collapsed="false">
      <c r="A2" s="1" t="s">
        <v>833</v>
      </c>
      <c r="B2" s="1" t="s">
        <v>295</v>
      </c>
      <c r="C2" s="1" t="s">
        <v>296</v>
      </c>
      <c r="D2" s="1" t="s">
        <v>834</v>
      </c>
      <c r="E2" s="1" t="s">
        <v>297</v>
      </c>
      <c r="F2" s="1" t="n">
        <v>8</v>
      </c>
      <c r="G2" s="1" t="n">
        <v>8</v>
      </c>
      <c r="H2" s="1" t="n">
        <v>1</v>
      </c>
      <c r="I2" s="1" t="n">
        <v>0.163</v>
      </c>
      <c r="L2" s="1" t="n">
        <v>0.23</v>
      </c>
      <c r="M2" s="1" t="n">
        <v>0.0032</v>
      </c>
      <c r="N2" s="1" t="n">
        <v>0.0032</v>
      </c>
      <c r="O2" s="2" t="n">
        <f aca="false">Q2/L2</f>
        <v>339.130434782609</v>
      </c>
      <c r="P2" s="2" t="n">
        <f aca="false">O2/9.81</f>
        <v>34.5698710277889</v>
      </c>
      <c r="Q2" s="1" t="n">
        <v>78</v>
      </c>
      <c r="R2" s="1" t="n">
        <f aca="false">Q2*I2</f>
        <v>12.714</v>
      </c>
      <c r="S2" s="1" t="n">
        <v>0.2</v>
      </c>
      <c r="U2" s="1" t="n">
        <f aca="false">N2*I2/0.000001</f>
        <v>521.6</v>
      </c>
      <c r="AD2" s="1" t="n">
        <v>0.25</v>
      </c>
      <c r="AE2" s="1" t="s">
        <v>835</v>
      </c>
    </row>
    <row r="3" customFormat="false" ht="13.8" hidden="false" customHeight="false" outlineLevel="0" collapsed="false">
      <c r="A3" s="0" t="s">
        <v>836</v>
      </c>
      <c r="B3" s="0" t="s">
        <v>837</v>
      </c>
      <c r="C3" s="0" t="s">
        <v>838</v>
      </c>
      <c r="D3" s="0" t="s">
        <v>834</v>
      </c>
      <c r="E3" s="0" t="s">
        <v>573</v>
      </c>
      <c r="F3" s="0" t="n">
        <v>8</v>
      </c>
      <c r="G3" s="0" t="n">
        <v>8</v>
      </c>
      <c r="H3" s="0" t="n">
        <v>1</v>
      </c>
      <c r="I3" s="0" t="n">
        <v>0.3</v>
      </c>
      <c r="L3" s="0" t="n">
        <v>3</v>
      </c>
      <c r="M3" s="0" t="n">
        <v>0.05</v>
      </c>
      <c r="N3" s="0" t="n">
        <v>0.05</v>
      </c>
      <c r="O3" s="2" t="n">
        <f aca="false">Q3/L3</f>
        <v>17.6666666666667</v>
      </c>
      <c r="P3" s="2" t="n">
        <f aca="false">O3/9.81</f>
        <v>1.8008834522596</v>
      </c>
      <c r="Q3" s="0" t="n">
        <v>53</v>
      </c>
      <c r="R3" s="1" t="n">
        <f aca="false">Q3*I3</f>
        <v>15.9</v>
      </c>
      <c r="S3" s="0" t="n">
        <v>0.75</v>
      </c>
      <c r="U3" s="1" t="n">
        <f aca="false">N3*I3/0.000001</f>
        <v>15000</v>
      </c>
      <c r="AD3" s="0" t="n">
        <v>2.6</v>
      </c>
      <c r="AE3" s="0" t="s">
        <v>839</v>
      </c>
    </row>
    <row r="4" customFormat="false" ht="13.8" hidden="false" customHeight="false" outlineLevel="0" collapsed="false">
      <c r="A4" s="0" t="s">
        <v>840</v>
      </c>
      <c r="B4" s="0" t="s">
        <v>841</v>
      </c>
      <c r="C4" s="0" t="s">
        <v>842</v>
      </c>
      <c r="D4" s="0" t="s">
        <v>834</v>
      </c>
      <c r="E4" s="0" t="s">
        <v>308</v>
      </c>
      <c r="F4" s="0" t="n">
        <v>9</v>
      </c>
      <c r="G4" s="0" t="n">
        <v>8</v>
      </c>
      <c r="H4" s="0" t="n">
        <v>1</v>
      </c>
      <c r="I4" s="0" t="n">
        <v>0.6</v>
      </c>
      <c r="J4" s="0" t="n">
        <v>0.5</v>
      </c>
      <c r="L4" s="0" t="n">
        <v>2.1</v>
      </c>
      <c r="M4" s="0" t="n">
        <v>0.1</v>
      </c>
      <c r="N4" s="0" t="n">
        <v>0.1</v>
      </c>
      <c r="O4" s="2" t="n">
        <f aca="false">Q4/L4</f>
        <v>21.4285714285714</v>
      </c>
      <c r="P4" s="2" t="n">
        <f aca="false">O4/9.81</f>
        <v>2.18435998252512</v>
      </c>
      <c r="Q4" s="0" t="n">
        <v>45</v>
      </c>
      <c r="R4" s="1" t="n">
        <f aca="false">Q4*I4</f>
        <v>27</v>
      </c>
      <c r="S4" s="0" t="n">
        <v>2</v>
      </c>
      <c r="U4" s="1" t="n">
        <f aca="false">N4*I4/0.000001</f>
        <v>60000</v>
      </c>
      <c r="AD4" s="0" t="n">
        <v>4.51</v>
      </c>
      <c r="AE4" s="0" t="s">
        <v>342</v>
      </c>
    </row>
    <row r="5" customFormat="false" ht="13.8" hidden="false" customHeight="false" outlineLevel="0" collapsed="false">
      <c r="A5" s="0" t="s">
        <v>843</v>
      </c>
      <c r="B5" s="0" t="s">
        <v>844</v>
      </c>
      <c r="C5" s="0" t="s">
        <v>845</v>
      </c>
      <c r="D5" s="0" t="s">
        <v>834</v>
      </c>
      <c r="E5" s="0" t="s">
        <v>308</v>
      </c>
      <c r="F5" s="0" t="n">
        <v>8</v>
      </c>
      <c r="G5" s="0" t="n">
        <v>8</v>
      </c>
      <c r="H5" s="0" t="n">
        <v>1</v>
      </c>
      <c r="I5" s="0" t="n">
        <v>0.38</v>
      </c>
      <c r="L5" s="0" t="n">
        <v>2.68</v>
      </c>
      <c r="M5" s="0" t="n">
        <v>0.0986</v>
      </c>
      <c r="N5" s="0" t="n">
        <v>0.0986</v>
      </c>
      <c r="O5" s="2" t="n">
        <f aca="false">Q5/L5</f>
        <v>14.4939552238806</v>
      </c>
      <c r="P5" s="2" t="n">
        <f aca="false">O5/9.81</f>
        <v>1.47746740304593</v>
      </c>
      <c r="Q5" s="0" t="n">
        <v>38.8438</v>
      </c>
      <c r="R5" s="1" t="n">
        <f aca="false">Q5*I5</f>
        <v>14.760644</v>
      </c>
      <c r="S5" s="0" t="n">
        <v>0.9</v>
      </c>
      <c r="U5" s="1" t="n">
        <f aca="false">N5*I5/0.000001</f>
        <v>37468</v>
      </c>
      <c r="AD5" s="0" t="n">
        <v>3.83</v>
      </c>
      <c r="AE5" s="0" t="s">
        <v>846</v>
      </c>
    </row>
    <row r="6" customFormat="false" ht="13.8" hidden="false" customHeight="false" outlineLevel="0" collapsed="false">
      <c r="A6" s="0" t="s">
        <v>847</v>
      </c>
      <c r="B6" s="0" t="s">
        <v>848</v>
      </c>
      <c r="C6" s="0" t="s">
        <v>849</v>
      </c>
      <c r="D6" s="0" t="s">
        <v>834</v>
      </c>
      <c r="E6" s="0" t="s">
        <v>850</v>
      </c>
      <c r="F6" s="0" t="n">
        <v>8</v>
      </c>
      <c r="G6" s="0" t="n">
        <v>8</v>
      </c>
      <c r="H6" s="0" t="n">
        <v>1</v>
      </c>
      <c r="I6" s="0" t="n">
        <v>0.6</v>
      </c>
      <c r="L6" s="0" t="n">
        <v>0.242</v>
      </c>
      <c r="M6" s="0" t="n">
        <v>0.0542</v>
      </c>
      <c r="N6" s="0" t="n">
        <v>0.0542</v>
      </c>
      <c r="O6" s="2" t="n">
        <f aca="false">Q6/L6</f>
        <v>1296.07438016529</v>
      </c>
      <c r="P6" s="2" t="n">
        <f aca="false">O6/9.81</f>
        <v>132.117673819092</v>
      </c>
      <c r="Q6" s="0" t="n">
        <v>313.65</v>
      </c>
      <c r="R6" s="1" t="n">
        <f aca="false">Q6*I6</f>
        <v>188.19</v>
      </c>
      <c r="S6" s="0" t="n">
        <v>0.5</v>
      </c>
      <c r="T6" s="0" t="n">
        <v>0.05</v>
      </c>
      <c r="U6" s="1" t="n">
        <f aca="false">N6*I6/0.000001</f>
        <v>32520</v>
      </c>
      <c r="AD6" s="0" t="n">
        <v>17</v>
      </c>
      <c r="AE6" s="0" t="s">
        <v>851</v>
      </c>
    </row>
    <row r="7" customFormat="false" ht="13.8" hidden="false" customHeight="false" outlineLevel="0" collapsed="false">
      <c r="A7" s="0" t="s">
        <v>852</v>
      </c>
      <c r="B7" s="0" t="s">
        <v>848</v>
      </c>
      <c r="C7" s="0" t="s">
        <v>849</v>
      </c>
      <c r="D7" s="0" t="s">
        <v>834</v>
      </c>
      <c r="E7" s="0" t="s">
        <v>853</v>
      </c>
      <c r="F7" s="0" t="n">
        <v>8</v>
      </c>
      <c r="G7" s="0" t="n">
        <v>8</v>
      </c>
      <c r="H7" s="0" t="n">
        <v>0</v>
      </c>
      <c r="I7" s="0" t="n">
        <v>0.316</v>
      </c>
      <c r="L7" s="0" t="n">
        <v>76</v>
      </c>
      <c r="M7" s="0" t="n">
        <v>0.0847</v>
      </c>
      <c r="N7" s="0" t="n">
        <v>0.0847</v>
      </c>
      <c r="O7" s="2" t="n">
        <f aca="false">Q7/L7</f>
        <v>10.8743421052632</v>
      </c>
      <c r="P7" s="2" t="n">
        <f aca="false">O7/9.81</f>
        <v>1.10849562744782</v>
      </c>
      <c r="Q7" s="0" t="n">
        <v>826.45</v>
      </c>
      <c r="R7" s="1" t="n">
        <f aca="false">Q7*I7</f>
        <v>261.1582</v>
      </c>
      <c r="S7" s="0" t="n">
        <v>0.12</v>
      </c>
      <c r="U7" s="1" t="n">
        <f aca="false">N7*I7/0.000001</f>
        <v>26765.2</v>
      </c>
      <c r="AD7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5259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2022-05-31T10:40:38Z</dcterms:modified>
  <cp:revision>2548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