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rvo" sheetId="1" state="visible" r:id="rId2"/>
    <sheet name="Motor" sheetId="2" state="visible" r:id="rId3"/>
    <sheet name="Smart Materials" sheetId="3" state="visible" r:id="rId4"/>
    <sheet name="Rigid Tail" sheetId="4" state="visible" r:id="rId5"/>
    <sheet name="Compliant Tail" sheetId="5" state="visible" r:id="rId6"/>
    <sheet name="Mast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<sst xmlns="http://schemas.openxmlformats.org/spreadsheetml/2006/main" count="540" uniqueCount="132">
  <si>
    <t xml:space="preserve">Name</t>
  </si>
  <si>
    <t xml:space="preserve">Author</t>
  </si>
  <si>
    <t xml:space="preserve">Affiliation</t>
  </si>
  <si>
    <t xml:space="preserve">Locomotion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</si>
  <si>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</si>
  <si>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</si>
  <si>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</si>
  <si>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</si>
  <si>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</si>
  <si>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</si>
  <si>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</si>
  <si>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</si>
  <si>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</si>
  <si>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</si>
  <si>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</si>
  <si>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</si>
  <si>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</si>
  <si>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Freq [Hz]</t>
  </si>
  <si>
    <t xml:space="preserve">A [BL]</t>
  </si>
  <si>
    <t xml:space="preserve">Yaw Speed [m/s]</t>
  </si>
  <si>
    <t xml:space="preserve">Yaw Radius [m]</t>
  </si>
  <si>
    <t xml:space="preserve">Max Depth [m]</t>
  </si>
  <si>
    <t xml:space="preserve">Endurance [hr]</t>
  </si>
  <si>
    <t xml:space="preserve">Operating Voltage [V]</t>
  </si>
  <si>
    <t xml:space="preserve">Battery Rating [Ah]</t>
  </si>
  <si>
    <t xml:space="preserve">Hotel Power [W]</t>
  </si>
  <si>
    <t xml:space="preserve">Mechanical Power [W]</t>
  </si>
  <si>
    <t xml:space="preserve">Reference</t>
  </si>
  <si>
    <t xml:space="preserve">Polish Naval Academy Cyberfish</t>
  </si>
  <si>
    <t xml:space="preserve">Szymak</t>
  </si>
  <si>
    <t xml:space="preserve">Polish Naval Academy</t>
  </si>
  <si>
    <t xml:space="preserve">Carangiform</t>
  </si>
  <si>
    <t xml:space="preserve">Servo</t>
  </si>
  <si>
    <t xml:space="preserve">https://doi.org/10.1007/978-3-319-05353-0_43</t>
  </si>
  <si>
    <t xml:space="preserve">Miro-9</t>
  </si>
  <si>
    <t xml:space="preserve">Joo</t>
  </si>
  <si>
    <t xml:space="preserve">Airo Inc.</t>
  </si>
  <si>
    <t xml:space="preserve">http://www.airo.kr/?ckattempt=1</t>
  </si>
  <si>
    <t xml:space="preserve">Miro-7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</si>
  <si>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</si>
  <si>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</si>
  <si>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</si>
  <si>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</si>
  <si>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IMSat Artefact</t>
  </si>
  <si>
    <t xml:space="preserve">Manfredi</t>
  </si>
  <si>
    <t xml:space="preserve">University of Dundee</t>
  </si>
  <si>
    <t xml:space="preserve">Anguiliform</t>
  </si>
  <si>
    <t xml:space="preserve">https://doi.org/10.1007/s00422-013-0566-2</t>
  </si>
  <si>
    <t xml:space="preserve">Beihang SPC-III</t>
  </si>
  <si>
    <t xml:space="preserve">Liang</t>
  </si>
  <si>
    <t xml:space="preserve">Beihang University</t>
  </si>
  <si>
    <t xml:space="preserve">Thunniform</t>
  </si>
  <si>
    <t xml:space="preserve">https://doi.org/10.1002/rob.20363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</si>
  <si>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</si>
  <si>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</si>
  <si>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</si>
  <si>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</si>
  <si>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University of Glasgow 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</si>
  <si>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</si>
  <si>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</si>
  <si>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</si>
  <si>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</si>
  <si>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CAS Robotic Shark</t>
  </si>
  <si>
    <t xml:space="preserve">Yu</t>
  </si>
  <si>
    <t xml:space="preserve">Chinese Academy of Science</t>
  </si>
  <si>
    <t xml:space="preserve">https://doi.org/10.5772/62887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</si>
  <si>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</si>
  <si>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</si>
  <si>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</si>
  <si>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</si>
  <si>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Harvard Finbot</t>
  </si>
  <si>
    <t xml:space="preserve">Berlinger</t>
  </si>
  <si>
    <t xml:space="preserve">Harvard University</t>
  </si>
  <si>
    <t xml:space="preserve">Ostraciiform</t>
  </si>
  <si>
    <t xml:space="preserve">https://doi.org/10.1088/1748-3190/abd013</t>
  </si>
  <si>
    <t xml:space="preserve">MIT Carangiform</t>
  </si>
  <si>
    <t xml:space="preserve">Epps</t>
  </si>
  <si>
    <t xml:space="preserve">MIT</t>
  </si>
  <si>
    <t xml:space="preserve">https://doi.org/10.1007/s00348-009-0684-8</t>
  </si>
  <si>
    <t xml:space="preserve">MAR</t>
  </si>
  <si>
    <t xml:space="preserve">Struebig</t>
  </si>
  <si>
    <t xml:space="preserve">Technical University of Munich</t>
  </si>
  <si>
    <t xml:space="preserve">Motor</t>
  </si>
  <si>
    <t xml:space="preserve">https://doi.org/10.1088/1748-3190/ab6be0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</si>
  <si>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</si>
  <si>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</si>
  <si>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</si>
  <si>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</si>
  <si>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MIT Pnuematic SoFi</t>
  </si>
  <si>
    <t xml:space="preserve">Katzschmann</t>
  </si>
  <si>
    <t xml:space="preserve">https://doi.org/10.1126/scirobotics.aar3449</t>
  </si>
  <si>
    <t xml:space="preserve">Nanyang Arowana</t>
  </si>
  <si>
    <t xml:space="preserve">Low</t>
  </si>
  <si>
    <t xml:space="preserve">Nanyang Technological University</t>
  </si>
  <si>
    <t xml:space="preserve">https://doi.org/10.1109/ICMA.2007.4303527</t>
  </si>
  <si>
    <t xml:space="preserve">Kyushu University Carangiform</t>
  </si>
  <si>
    <t xml:space="preserve">Fujiwara</t>
  </si>
  <si>
    <t xml:space="preserve">Kyushu University</t>
  </si>
  <si>
    <t xml:space="preserve">https://doi.org/10.1109/IROS.2017.8206281</t>
  </si>
  <si>
    <t xml:space="preserve">Nanyang NAF-1</t>
  </si>
  <si>
    <t xml:space="preserve">https://doi.org/10.1109/ROBOT.2010.5509848</t>
  </si>
  <si>
    <t xml:space="preserve">Ho Chi Minh Labriform</t>
  </si>
  <si>
    <t xml:space="preserve">Ahn Pham</t>
  </si>
  <si>
    <t xml:space="preserve">Ho Chi Min City University of Technology</t>
  </si>
  <si>
    <t xml:space="preserve">Labriform</t>
  </si>
  <si>
    <t xml:space="preserve">https://doi.org/10.1017/S0263574719000997</t>
  </si>
  <si>
    <t xml:space="preserve">Naro-Tartaruga</t>
  </si>
  <si>
    <t xml:space="preserve">Naro</t>
  </si>
  <si>
    <t xml:space="preserve">LiftBased</t>
  </si>
  <si>
    <t xml:space="preserve">http://www.naro.ethz.ch/p2/tartaruga.html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</si>
  <si>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</si>
  <si>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</si>
  <si>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</si>
  <si>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</si>
  <si>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Wichita State IPMC</t>
  </si>
  <si>
    <t xml:space="preserve">Hou</t>
  </si>
  <si>
    <t xml:space="preserve">Wichita State University</t>
  </si>
  <si>
    <t xml:space="preserve">IPMC</t>
  </si>
  <si>
    <t xml:space="preserve">https://doi.org/10.1115/DSCC2016-9915</t>
  </si>
  <si>
    <t xml:space="preserve">UV Robotic Mantaray</t>
  </si>
  <si>
    <t xml:space="preserve">Chen</t>
  </si>
  <si>
    <t xml:space="preserve">Rajiform</t>
  </si>
  <si>
    <t xml:space="preserve">http://brcl.me.uh.edu/Paper/JSMN11.pdf</t>
  </si>
  <si>
    <t xml:space="preserve">University of EC PFC</t>
  </si>
  <si>
    <t xml:space="preserve">Shintake</t>
  </si>
  <si>
    <t xml:space="preserve">University of Electro-communications</t>
  </si>
  <si>
    <t xml:space="preserve">PFC</t>
  </si>
  <si>
    <t xml:space="preserve">https://doi.org/10.1109/ROBOT.2009.5152723</t>
  </si>
  <si>
    <t xml:space="preserve">Harvard Live Muscle Fish</t>
  </si>
  <si>
    <t xml:space="preserve">Herr</t>
  </si>
  <si>
    <t xml:space="preserve">Muscle</t>
  </si>
  <si>
    <t xml:space="preserve">https://doi.org/10.1186/1743-0003-1-6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</si>
</sst>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n">
        <v>4</v>
      </c>
      <c r="G2" s="3" t="n">
        <v>3</v>
      </c>
      <c r="H2" s="3" t="n">
        <v>0</v>
      </c>
      <c r="I2" s="3" t="n">
        <v>0.69</v>
      </c>
      <c r="J2" s="3" t="n">
        <v>0.22</v>
      </c>
      <c r="K2" s="3" t="n">
        <v>0.23</v>
      </c>
      <c r="L2" s="3" t="n">
        <v>3.4</v>
      </c>
      <c r="M2" s="3" t="n">
        <v>0.66</v>
      </c>
      <c r="N2" s="3" t="n">
        <v>0.66</v>
      </c>
      <c r="O2" s="4" t="n">
        <f aca="false">P2/L2</f>
        <v>3.95588235294118</v>
      </c>
      <c r="P2" s="3" t="n">
        <v>13.45</v>
      </c>
      <c r="Q2" s="3" t="n">
        <f aca="false">P2*I2</f>
        <v>9.2805</v>
      </c>
      <c r="R2" s="3" t="n">
        <v>1.4</v>
      </c>
      <c r="S2" s="3" t="n">
        <f aca="false">ROUND(TAN(RADIANS(20))*(I2/3),2)</f>
        <v>0.08</v>
      </c>
      <c r="W2" s="3" t="n">
        <v>3</v>
      </c>
      <c r="X2" s="3" t="n">
        <v>11.1</v>
      </c>
      <c r="Y2" s="3" t="n">
        <v>2.4</v>
      </c>
      <c r="AB2" s="3" t="s">
        <v>33</v>
      </c>
    </row>
    <row r="3" s="3" customFormat="true" ht="13.8" hidden="false" customHeight="false" outlineLevel="0" collapsed="false">
      <c r="A3" s="3" t="s">
        <v>34</v>
      </c>
      <c r="B3" s="3" t="s">
        <v>35</v>
      </c>
      <c r="C3" s="3" t="s">
        <v>36</v>
      </c>
      <c r="D3" s="3" t="s">
        <v>31</v>
      </c>
      <c r="E3" s="3" t="s">
        <v>32</v>
      </c>
      <c r="F3" s="3" t="n">
        <v>2</v>
      </c>
      <c r="G3" s="3" t="n">
        <v>2</v>
      </c>
      <c r="H3" s="3" t="n">
        <v>0</v>
      </c>
      <c r="I3" s="3" t="n">
        <v>0.53</v>
      </c>
      <c r="J3" s="3" t="n">
        <v>0.11</v>
      </c>
      <c r="K3" s="3" t="n">
        <v>0.25</v>
      </c>
      <c r="L3" s="3" t="n">
        <v>2.6</v>
      </c>
      <c r="M3" s="3" t="n">
        <v>0.5</v>
      </c>
      <c r="N3" s="3" t="n">
        <f aca="false">M3</f>
        <v>0.5</v>
      </c>
      <c r="O3" s="4" t="n">
        <f aca="false">P3/L3</f>
        <v>6.13846153846154</v>
      </c>
      <c r="P3" s="3" t="n">
        <v>15.96</v>
      </c>
      <c r="Q3" s="3" t="n">
        <f aca="false">P3*I3</f>
        <v>8.4588</v>
      </c>
      <c r="U3" s="3" t="n">
        <v>0.5</v>
      </c>
      <c r="V3" s="3" t="n">
        <v>30</v>
      </c>
      <c r="W3" s="3" t="n">
        <v>20</v>
      </c>
      <c r="X3" s="3" t="n">
        <v>14</v>
      </c>
      <c r="Y3" s="3" t="n">
        <v>11.4</v>
      </c>
      <c r="AB3" s="3" t="s">
        <v>37</v>
      </c>
    </row>
    <row r="4" s="3" customFormat="true" ht="13.8" hidden="false" customHeight="false" outlineLevel="0" collapsed="false">
      <c r="A4" s="3" t="s">
        <v>38</v>
      </c>
      <c r="B4" s="3" t="s">
        <v>35</v>
      </c>
      <c r="C4" s="3" t="s">
        <v>36</v>
      </c>
      <c r="D4" s="3" t="s">
        <v>31</v>
      </c>
      <c r="E4" s="3" t="s">
        <v>32</v>
      </c>
      <c r="F4" s="3" t="n">
        <v>2</v>
      </c>
      <c r="G4" s="3" t="n">
        <v>2</v>
      </c>
      <c r="H4" s="3" t="n">
        <v>0</v>
      </c>
      <c r="I4" s="3" t="n">
        <v>0.35</v>
      </c>
      <c r="J4" s="3" t="n">
        <v>0.07</v>
      </c>
      <c r="K4" s="3" t="n">
        <v>0.19</v>
      </c>
      <c r="L4" s="3" t="n">
        <v>1.3</v>
      </c>
      <c r="M4" s="3" t="n">
        <v>0.5</v>
      </c>
      <c r="N4" s="3" t="n">
        <f aca="false">M4</f>
        <v>0.5</v>
      </c>
      <c r="O4" s="4" t="n">
        <f aca="false">P4/L4</f>
        <v>8.76923076923077</v>
      </c>
      <c r="P4" s="3" t="n">
        <v>11.4</v>
      </c>
      <c r="Q4" s="3" t="n">
        <f aca="false">P4*I4</f>
        <v>3.99</v>
      </c>
      <c r="U4" s="3" t="n">
        <v>0.3</v>
      </c>
      <c r="V4" s="3" t="n">
        <v>20</v>
      </c>
      <c r="W4" s="3" t="n">
        <v>14</v>
      </c>
      <c r="X4" s="3" t="n">
        <v>14</v>
      </c>
      <c r="Y4" s="3" t="n">
        <v>5.7</v>
      </c>
      <c r="AB4" s="3" t="s">
        <v>37</v>
      </c>
    </row>
    <row r="5" s="3" customFormat="true" ht="13.8" hidden="false" customHeight="false" outlineLevel="0" collapsed="false">
      <c r="A5" s="3" t="s">
        <v>39</v>
      </c>
      <c r="B5" s="3" t="s">
        <v>40</v>
      </c>
      <c r="C5" s="3" t="s">
        <v>41</v>
      </c>
      <c r="D5" s="3" t="s">
        <v>31</v>
      </c>
      <c r="E5" s="3" t="s">
        <v>32</v>
      </c>
      <c r="F5" s="3" t="n">
        <v>3</v>
      </c>
      <c r="G5" s="3" t="n">
        <v>1</v>
      </c>
      <c r="H5" s="3" t="n">
        <v>0</v>
      </c>
      <c r="I5" s="3" t="n">
        <v>0.7</v>
      </c>
      <c r="J5" s="3" t="n">
        <v>0.28</v>
      </c>
      <c r="K5" s="3" t="n">
        <v>0.23</v>
      </c>
      <c r="L5" s="3" t="n">
        <v>5.9</v>
      </c>
      <c r="M5" s="3" t="n">
        <v>0.42</v>
      </c>
      <c r="N5" s="3" t="n">
        <v>0.42</v>
      </c>
      <c r="O5" s="4" t="n">
        <f aca="false">P5/L5</f>
        <v>22.1953188135593</v>
      </c>
      <c r="P5" s="3" t="n">
        <v>130.952381</v>
      </c>
      <c r="Q5" s="3" t="n">
        <f aca="false">P5*I5</f>
        <v>91.6666667</v>
      </c>
      <c r="R5" s="3" t="n">
        <v>8</v>
      </c>
      <c r="U5" s="3" t="n">
        <v>0.45</v>
      </c>
      <c r="Y5" s="3" t="n">
        <v>3.5</v>
      </c>
      <c r="AB5" s="3" t="s">
        <v>42</v>
      </c>
    </row>
    <row r="6" s="3" customFormat="true" ht="13.8" hidden="false" customHeight="false" outlineLevel="0" collapsed="false">
      <c r="A6" s="3" t="s">
        <v>43</v>
      </c>
      <c r="B6" s="3" t="s">
        <v>44</v>
      </c>
      <c r="C6" s="3" t="s">
        <v>45</v>
      </c>
      <c r="D6" s="3" t="s">
        <v>46</v>
      </c>
      <c r="E6" s="3" t="s">
        <v>32</v>
      </c>
      <c r="F6" s="3" t="n">
        <v>10</v>
      </c>
      <c r="G6" s="3" t="n">
        <v>10</v>
      </c>
      <c r="H6" s="3" t="n">
        <v>0</v>
      </c>
      <c r="I6" s="3" t="n">
        <v>0.99</v>
      </c>
      <c r="J6" s="3" t="n">
        <v>0.054</v>
      </c>
      <c r="K6" s="3" t="n">
        <v>0.054</v>
      </c>
      <c r="L6" s="3" t="n">
        <v>1.64</v>
      </c>
      <c r="M6" s="3" t="n">
        <v>0.2475</v>
      </c>
      <c r="N6" s="3" t="n">
        <v>0.2475</v>
      </c>
      <c r="O6" s="4" t="n">
        <f aca="false">P6/L6</f>
        <v>24.6864634146341</v>
      </c>
      <c r="P6" s="3" t="n">
        <v>40.4858</v>
      </c>
      <c r="Q6" s="3" t="n">
        <f aca="false">P6*I6</f>
        <v>40.080942</v>
      </c>
      <c r="R6" s="3" t="n">
        <v>0.6</v>
      </c>
      <c r="U6" s="3" t="n">
        <v>1</v>
      </c>
      <c r="W6" s="3" t="n">
        <v>5</v>
      </c>
      <c r="X6" s="3" t="n">
        <v>5</v>
      </c>
      <c r="Y6" s="3" t="n">
        <v>10.5</v>
      </c>
      <c r="Z6" s="3" t="n">
        <v>8</v>
      </c>
      <c r="AA6" s="3" t="n">
        <v>4</v>
      </c>
      <c r="AB6" s="3" t="s">
        <v>47</v>
      </c>
    </row>
    <row r="7" s="3" customFormat="true" ht="13.8" hidden="false" customHeight="false" outlineLevel="0" collapsed="false">
      <c r="A7" s="3" t="s">
        <v>48</v>
      </c>
      <c r="B7" s="3" t="s">
        <v>49</v>
      </c>
      <c r="C7" s="3" t="s">
        <v>50</v>
      </c>
      <c r="D7" s="3" t="s">
        <v>51</v>
      </c>
      <c r="E7" s="3" t="s">
        <v>32</v>
      </c>
      <c r="F7" s="3" t="n">
        <v>1</v>
      </c>
      <c r="G7" s="3" t="n">
        <v>4</v>
      </c>
      <c r="H7" s="3" t="n">
        <v>0</v>
      </c>
      <c r="I7" s="3" t="n">
        <v>1.76</v>
      </c>
      <c r="J7" s="3" t="n">
        <v>0.22</v>
      </c>
      <c r="K7" s="3" t="n">
        <v>0.22</v>
      </c>
      <c r="L7" s="3" t="n">
        <v>3.3</v>
      </c>
      <c r="M7" s="3" t="n">
        <v>1.36</v>
      </c>
      <c r="N7" s="3" t="n">
        <v>1.1</v>
      </c>
      <c r="O7" s="4" t="n">
        <f aca="false">P7/L7</f>
        <v>24.7933</v>
      </c>
      <c r="P7" s="3" t="n">
        <v>81.81789</v>
      </c>
      <c r="Q7" s="3" t="n">
        <f aca="false">P7*I7</f>
        <v>143.9994864</v>
      </c>
      <c r="R7" s="3" t="n">
        <v>2</v>
      </c>
      <c r="S7" s="3" t="n">
        <v>0.31</v>
      </c>
      <c r="U7" s="3" t="n">
        <v>1.75</v>
      </c>
      <c r="W7" s="3" t="n">
        <v>20</v>
      </c>
      <c r="Z7" s="3" t="n">
        <v>7</v>
      </c>
      <c r="AA7" s="3" t="n">
        <v>73</v>
      </c>
      <c r="AB7" s="3" t="s">
        <v>52</v>
      </c>
    </row>
    <row r="8" s="3" customFormat="true" ht="13.8" hidden="false" customHeight="false" outlineLevel="0" collapsed="false">
      <c r="A8" s="3" t="s">
        <v>53</v>
      </c>
      <c r="B8" s="3" t="s">
        <v>54</v>
      </c>
      <c r="C8" s="3" t="s">
        <v>55</v>
      </c>
      <c r="D8" s="3" t="s">
        <v>31</v>
      </c>
      <c r="E8" s="3" t="s">
        <v>32</v>
      </c>
      <c r="F8" s="3" t="n">
        <v>3</v>
      </c>
      <c r="G8" s="3" t="n">
        <v>6</v>
      </c>
      <c r="H8" s="3" t="n">
        <v>0</v>
      </c>
      <c r="I8" s="3" t="n">
        <v>0.82</v>
      </c>
      <c r="L8" s="3" t="n">
        <v>3.63</v>
      </c>
      <c r="M8" s="3" t="n">
        <v>0.09</v>
      </c>
      <c r="N8" s="3" t="n">
        <v>0.09</v>
      </c>
      <c r="O8" s="4" t="n">
        <f aca="false">P8/L8</f>
        <v>27.5482093663912</v>
      </c>
      <c r="P8" s="3" t="n">
        <v>100</v>
      </c>
      <c r="Q8" s="3" t="n">
        <f aca="false">P8*I8</f>
        <v>82</v>
      </c>
      <c r="R8" s="3" t="n">
        <v>1</v>
      </c>
      <c r="S8" s="3" t="n">
        <v>0.3</v>
      </c>
      <c r="T8" s="3" t="n">
        <v>15</v>
      </c>
      <c r="U8" s="3" t="n">
        <f aca="false">ROUND(TAN(RADIANS(30)),2)</f>
        <v>0.58</v>
      </c>
      <c r="Z8" s="3" t="n">
        <v>8.5</v>
      </c>
      <c r="AA8" s="3" t="n">
        <v>5</v>
      </c>
      <c r="AB8" s="3" t="s">
        <v>56</v>
      </c>
    </row>
    <row r="9" s="3" customFormat="true" ht="13.8" hidden="false" customHeight="false" outlineLevel="0" collapsed="false">
      <c r="A9" s="3" t="s">
        <v>57</v>
      </c>
      <c r="B9" s="3" t="s">
        <v>58</v>
      </c>
      <c r="C9" s="3" t="s">
        <v>59</v>
      </c>
      <c r="D9" s="3" t="s">
        <v>60</v>
      </c>
      <c r="E9" s="3" t="s">
        <v>32</v>
      </c>
      <c r="F9" s="3" t="n">
        <v>8</v>
      </c>
      <c r="G9" s="3" t="n">
        <v>8</v>
      </c>
      <c r="H9" s="3" t="n">
        <v>0</v>
      </c>
      <c r="I9" s="3" t="n">
        <v>0.9</v>
      </c>
      <c r="J9" s="3" t="n">
        <v>0.25</v>
      </c>
      <c r="K9" s="3" t="n">
        <v>0.16</v>
      </c>
      <c r="L9" s="3" t="n">
        <v>4.3</v>
      </c>
      <c r="M9" s="3" t="n">
        <v>0.146</v>
      </c>
      <c r="N9" s="3" t="n">
        <v>0.024</v>
      </c>
      <c r="O9" s="4" t="n">
        <f aca="false">P9/L9</f>
        <v>37.88</v>
      </c>
      <c r="P9" s="3" t="n">
        <v>162.884</v>
      </c>
      <c r="Q9" s="3" t="n">
        <f aca="false">P9*I9</f>
        <v>146.5956</v>
      </c>
      <c r="R9" s="3" t="n">
        <v>1</v>
      </c>
      <c r="S9" s="3" t="n">
        <v>0.15</v>
      </c>
      <c r="U9" s="3" t="n">
        <v>0.6</v>
      </c>
      <c r="X9" s="3" t="n">
        <v>12</v>
      </c>
      <c r="Y9" s="3" t="n">
        <v>2.6</v>
      </c>
      <c r="Z9" s="3" t="n">
        <v>3.9</v>
      </c>
      <c r="AA9" s="3" t="n">
        <v>0.01</v>
      </c>
      <c r="AB9" s="3" t="s">
        <v>61</v>
      </c>
    </row>
    <row r="10" s="3" customFormat="true" ht="13.8" hidden="false" customHeight="false" outlineLevel="0" collapsed="false">
      <c r="A10" s="3" t="s">
        <v>62</v>
      </c>
      <c r="B10" s="3" t="s">
        <v>63</v>
      </c>
      <c r="C10" s="3" t="s">
        <v>64</v>
      </c>
      <c r="D10" s="3" t="s">
        <v>31</v>
      </c>
      <c r="E10" s="3" t="s">
        <v>32</v>
      </c>
      <c r="F10" s="3" t="n">
        <v>3</v>
      </c>
      <c r="G10" s="3" t="n">
        <v>2</v>
      </c>
      <c r="H10" s="3" t="n">
        <v>0</v>
      </c>
      <c r="I10" s="3" t="n">
        <v>0.35</v>
      </c>
      <c r="J10" s="3" t="n">
        <v>0.61</v>
      </c>
      <c r="K10" s="3" t="n">
        <v>0.83</v>
      </c>
      <c r="L10" s="3" t="n">
        <v>0.97</v>
      </c>
      <c r="M10" s="3" t="n">
        <v>0.5</v>
      </c>
      <c r="N10" s="3" t="n">
        <f aca="false">M10</f>
        <v>0.5</v>
      </c>
      <c r="O10" s="4" t="n">
        <f aca="false">P10/L10</f>
        <v>51.8762886597938</v>
      </c>
      <c r="P10" s="3" t="n">
        <v>50.32</v>
      </c>
      <c r="Q10" s="3" t="n">
        <f aca="false">P10*I10</f>
        <v>17.612</v>
      </c>
      <c r="W10" s="3" t="n">
        <v>1</v>
      </c>
      <c r="X10" s="3" t="n">
        <v>7.4</v>
      </c>
      <c r="Y10" s="3" t="n">
        <v>3.4</v>
      </c>
      <c r="AB10" s="3" t="s">
        <v>65</v>
      </c>
    </row>
    <row r="11" s="3" customFormat="true" ht="13.8" hidden="false" customHeight="false" outlineLevel="0" collapsed="false">
      <c r="A11" s="3" t="s">
        <v>66</v>
      </c>
      <c r="B11" s="3" t="s">
        <v>67</v>
      </c>
      <c r="C11" s="3" t="s">
        <v>68</v>
      </c>
      <c r="D11" s="3" t="s">
        <v>46</v>
      </c>
      <c r="E11" s="3" t="s">
        <v>32</v>
      </c>
      <c r="F11" s="3" t="n">
        <v>9</v>
      </c>
      <c r="G11" s="3" t="n">
        <v>9</v>
      </c>
      <c r="H11" s="3" t="n">
        <v>0</v>
      </c>
      <c r="I11" s="3" t="n">
        <v>1.6</v>
      </c>
      <c r="L11" s="3" t="n">
        <v>14.4</v>
      </c>
      <c r="M11" s="3" t="n">
        <v>0.1</v>
      </c>
      <c r="N11" s="3" t="n">
        <v>0.075</v>
      </c>
      <c r="O11" s="4" t="n">
        <f aca="false">P11/L11</f>
        <v>64.8145833333333</v>
      </c>
      <c r="P11" s="3" t="n">
        <v>933.33</v>
      </c>
      <c r="Q11" s="3" t="n">
        <f aca="false">P11*I11</f>
        <v>1493.328</v>
      </c>
      <c r="R11" s="3" t="n">
        <v>2.093</v>
      </c>
      <c r="S11" s="3" t="n">
        <v>0.46185</v>
      </c>
      <c r="AB11" s="3" t="s">
        <v>69</v>
      </c>
    </row>
    <row r="12" s="5" customFormat="true" ht="13.8" hidden="false" customHeight="false" outlineLevel="0" collapsed="false">
      <c r="A12" s="3" t="s">
        <v>70</v>
      </c>
      <c r="B12" s="3" t="s">
        <v>71</v>
      </c>
      <c r="C12" s="3" t="s">
        <v>72</v>
      </c>
      <c r="D12" s="3" t="s">
        <v>73</v>
      </c>
      <c r="E12" s="3" t="s">
        <v>32</v>
      </c>
      <c r="F12" s="3" t="n">
        <v>1</v>
      </c>
      <c r="G12" s="3" t="n">
        <v>1</v>
      </c>
      <c r="H12" s="3" t="n">
        <v>0</v>
      </c>
      <c r="I12" s="3" t="n">
        <v>0.12</v>
      </c>
      <c r="J12" s="3"/>
      <c r="K12" s="3"/>
      <c r="L12" s="3" t="n">
        <v>0.138</v>
      </c>
      <c r="M12" s="3" t="n">
        <v>0.122</v>
      </c>
      <c r="N12" s="3" t="n">
        <v>0.7</v>
      </c>
      <c r="O12" s="4" t="n">
        <f aca="false">P12/L12</f>
        <v>80.4</v>
      </c>
      <c r="P12" s="3" t="n">
        <v>11.0952</v>
      </c>
      <c r="Q12" s="3" t="n">
        <f aca="false">P12*I12</f>
        <v>1.331424</v>
      </c>
      <c r="R12" s="3" t="n">
        <v>2.75</v>
      </c>
      <c r="S12" s="3" t="n">
        <v>0.1</v>
      </c>
      <c r="T12" s="3"/>
      <c r="U12" s="3"/>
      <c r="V12" s="3"/>
      <c r="W12" s="3"/>
      <c r="X12" s="3"/>
      <c r="Y12" s="3"/>
      <c r="Z12" s="3"/>
      <c r="AA12" s="3"/>
      <c r="AB12" s="3" t="s">
        <v>74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="5" customFormat="true" ht="13.8" hidden="false" customHeight="false" outlineLevel="0" collapsed="false">
      <c r="A13" s="3" t="s">
        <v>75</v>
      </c>
      <c r="B13" s="3" t="s">
        <v>76</v>
      </c>
      <c r="C13" s="3" t="s">
        <v>77</v>
      </c>
      <c r="D13" s="3" t="s">
        <v>31</v>
      </c>
      <c r="E13" s="3" t="s">
        <v>32</v>
      </c>
      <c r="F13" s="3" t="n">
        <v>1</v>
      </c>
      <c r="G13" s="3" t="n">
        <v>1</v>
      </c>
      <c r="H13" s="3" t="n">
        <v>1</v>
      </c>
      <c r="I13" s="3" t="n">
        <v>0.148</v>
      </c>
      <c r="J13" s="3" t="n">
        <v>0.0254</v>
      </c>
      <c r="K13" s="3" t="n">
        <v>0.0432</v>
      </c>
      <c r="L13" s="3" t="n">
        <v>0.068</v>
      </c>
      <c r="M13" s="3" t="n">
        <v>0.125</v>
      </c>
      <c r="N13" s="3" t="n">
        <v>0.1</v>
      </c>
      <c r="O13" s="4" t="n">
        <f aca="false">P13/L13</f>
        <v>481.027941176471</v>
      </c>
      <c r="P13" s="3" t="n">
        <v>32.7099</v>
      </c>
      <c r="Q13" s="3" t="n">
        <f aca="false">P13*I13</f>
        <v>4.8410652</v>
      </c>
      <c r="R13" s="3" t="n">
        <v>3.5</v>
      </c>
      <c r="S13" s="3" t="n">
        <v>0.025</v>
      </c>
      <c r="T13" s="3"/>
      <c r="U13" s="3"/>
      <c r="V13" s="3"/>
      <c r="W13" s="3"/>
      <c r="X13" s="3"/>
      <c r="Y13" s="3"/>
      <c r="Z13" s="3"/>
      <c r="AA13" s="3"/>
      <c r="AB13" s="3" t="s">
        <v>78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79</v>
      </c>
      <c r="B2" s="3" t="s">
        <v>80</v>
      </c>
      <c r="C2" s="3" t="s">
        <v>81</v>
      </c>
      <c r="D2" s="3" t="s">
        <v>46</v>
      </c>
      <c r="E2" s="3" t="s">
        <v>82</v>
      </c>
      <c r="F2" s="3" t="n">
        <v>1</v>
      </c>
      <c r="G2" s="3" t="n">
        <v>15</v>
      </c>
      <c r="H2" s="3" t="n">
        <v>0</v>
      </c>
      <c r="I2" s="3" t="n">
        <v>1.08</v>
      </c>
      <c r="J2" s="3" t="n">
        <v>0.055</v>
      </c>
      <c r="K2" s="3" t="n">
        <v>0.25</v>
      </c>
      <c r="L2" s="3" t="n">
        <v>7.5</v>
      </c>
      <c r="M2" s="3" t="n">
        <v>0.47</v>
      </c>
      <c r="N2" s="3" t="n">
        <v>0.2974</v>
      </c>
      <c r="O2" s="4" t="n">
        <f aca="false">P2/L2</f>
        <v>9.32533333333333</v>
      </c>
      <c r="P2" s="3" t="n">
        <v>69.94</v>
      </c>
      <c r="Q2" s="3" t="n">
        <f aca="false">P2*I2</f>
        <v>75.5352</v>
      </c>
      <c r="R2" s="3" t="n">
        <v>1.35</v>
      </c>
      <c r="Y2" s="3" t="n">
        <v>48</v>
      </c>
      <c r="AB2" s="3" t="s">
        <v>83</v>
      </c>
    </row>
    <row r="3" s="3" customFormat="true" ht="13.8" hidden="false" customHeight="false" outlineLevel="0" collapsed="false">
      <c r="A3" s="3" t="s">
        <v>84</v>
      </c>
      <c r="B3" s="3" t="s">
        <v>85</v>
      </c>
      <c r="C3" s="3" t="s">
        <v>86</v>
      </c>
      <c r="D3" s="3" t="s">
        <v>51</v>
      </c>
      <c r="E3" s="3" t="s">
        <v>82</v>
      </c>
      <c r="F3" s="3" t="n">
        <v>1</v>
      </c>
      <c r="G3" s="3" t="n">
        <v>1</v>
      </c>
      <c r="H3" s="3" t="n">
        <v>1</v>
      </c>
      <c r="I3" s="3" t="n">
        <v>0.255</v>
      </c>
      <c r="J3" s="3" t="n">
        <v>0.0492</v>
      </c>
      <c r="K3" s="3" t="n">
        <v>0.0678</v>
      </c>
      <c r="L3" s="3" t="n">
        <v>0.306</v>
      </c>
      <c r="M3" s="3" t="n">
        <v>1.02</v>
      </c>
      <c r="N3" s="3" t="n">
        <v>0.408</v>
      </c>
      <c r="O3" s="4" t="n">
        <f aca="false">P3/L3</f>
        <v>12.7441176470588</v>
      </c>
      <c r="P3" s="3" t="n">
        <v>3.8997</v>
      </c>
      <c r="Q3" s="3" t="n">
        <f aca="false">P3*I3</f>
        <v>0.9944235</v>
      </c>
      <c r="R3" s="3" t="n">
        <v>15</v>
      </c>
      <c r="S3" s="3" t="n">
        <v>0.034</v>
      </c>
      <c r="W3" s="3" t="n">
        <v>1.16</v>
      </c>
      <c r="AB3" s="3" t="s">
        <v>87</v>
      </c>
    </row>
    <row r="4" s="3" customFormat="true" ht="13.8" hidden="false" customHeight="false" outlineLevel="0" collapsed="false">
      <c r="A4" s="3" t="s">
        <v>88</v>
      </c>
      <c r="B4" s="3" t="s">
        <v>89</v>
      </c>
      <c r="C4" s="3" t="s">
        <v>77</v>
      </c>
      <c r="D4" s="3" t="s">
        <v>31</v>
      </c>
      <c r="E4" s="3" t="s">
        <v>82</v>
      </c>
      <c r="F4" s="3" t="n">
        <v>1</v>
      </c>
      <c r="G4" s="3" t="n">
        <v>1</v>
      </c>
      <c r="H4" s="3" t="n">
        <v>1</v>
      </c>
      <c r="I4" s="3" t="n">
        <v>0.47</v>
      </c>
      <c r="J4" s="3" t="n">
        <v>0.18</v>
      </c>
      <c r="K4" s="3" t="n">
        <v>0.23</v>
      </c>
      <c r="L4" s="3" t="n">
        <v>1.65</v>
      </c>
      <c r="M4" s="3" t="n">
        <v>0.235</v>
      </c>
      <c r="N4" s="3" t="n">
        <f aca="false">M4</f>
        <v>0.235</v>
      </c>
      <c r="O4" s="4" t="n">
        <f aca="false">P4/L4</f>
        <v>42.0363636363636</v>
      </c>
      <c r="P4" s="3" t="n">
        <v>69.36</v>
      </c>
      <c r="Q4" s="3" t="n">
        <f aca="false">P4*I4</f>
        <v>32.5992</v>
      </c>
      <c r="R4" s="3" t="n">
        <v>1.4</v>
      </c>
      <c r="S4" s="3" t="n">
        <f aca="false">ROUND(TAN(RADIANS(30))*(I4/3),2)</f>
        <v>0.09</v>
      </c>
      <c r="W4" s="3" t="n">
        <f aca="false">ROUND(40/60,2)</f>
        <v>0.67</v>
      </c>
      <c r="X4" s="3" t="n">
        <v>8.4</v>
      </c>
      <c r="Y4" s="3" t="n">
        <v>1.3</v>
      </c>
      <c r="AB4" s="3" t="s">
        <v>90</v>
      </c>
    </row>
    <row r="5" s="3" customFormat="true" ht="13.8" hidden="false" customHeight="false" outlineLevel="0" collapsed="false">
      <c r="A5" s="3" t="s">
        <v>91</v>
      </c>
      <c r="B5" s="3" t="s">
        <v>92</v>
      </c>
      <c r="C5" s="3" t="s">
        <v>93</v>
      </c>
      <c r="D5" s="3" t="s">
        <v>31</v>
      </c>
      <c r="E5" s="3" t="s">
        <v>82</v>
      </c>
      <c r="F5" s="3" t="n">
        <v>2</v>
      </c>
      <c r="G5" s="3" t="n">
        <v>4</v>
      </c>
      <c r="H5" s="3" t="n">
        <v>0</v>
      </c>
      <c r="I5" s="3" t="n">
        <v>0.5</v>
      </c>
      <c r="J5" s="3" t="n">
        <v>0.065</v>
      </c>
      <c r="K5" s="3" t="n">
        <v>0.15</v>
      </c>
      <c r="L5" s="3" t="n">
        <v>2.5</v>
      </c>
      <c r="M5" s="3" t="n">
        <v>0.05</v>
      </c>
      <c r="N5" s="3" t="n">
        <v>0.05</v>
      </c>
      <c r="O5" s="4" t="n">
        <f aca="false">P5/L5</f>
        <v>48.6</v>
      </c>
      <c r="P5" s="3" t="n">
        <v>121.5</v>
      </c>
      <c r="Q5" s="3" t="n">
        <f aca="false">P5*I5</f>
        <v>60.75</v>
      </c>
      <c r="R5" s="3" t="n">
        <v>2.6</v>
      </c>
      <c r="S5" s="3" t="n">
        <f aca="false">ROUND(TAN(RADIANS(30))*(I5/3),2)</f>
        <v>0.1</v>
      </c>
      <c r="W5" s="3" t="n">
        <v>8</v>
      </c>
      <c r="X5" s="3" t="n">
        <v>18</v>
      </c>
      <c r="Y5" s="3" t="n">
        <v>2.7</v>
      </c>
      <c r="AB5" s="3" t="s">
        <v>94</v>
      </c>
    </row>
    <row r="6" s="3" customFormat="true" ht="13.8" hidden="false" customHeight="false" outlineLevel="0" collapsed="false">
      <c r="A6" s="3" t="s">
        <v>95</v>
      </c>
      <c r="B6" s="3" t="s">
        <v>96</v>
      </c>
      <c r="C6" s="3" t="s">
        <v>97</v>
      </c>
      <c r="D6" s="3" t="s">
        <v>31</v>
      </c>
      <c r="E6" s="3" t="s">
        <v>82</v>
      </c>
      <c r="F6" s="3" t="n">
        <v>1</v>
      </c>
      <c r="G6" s="3" t="n">
        <v>1</v>
      </c>
      <c r="H6" s="3" t="n">
        <v>1</v>
      </c>
      <c r="I6" s="3" t="n">
        <v>0.427</v>
      </c>
      <c r="L6" s="3" t="n">
        <v>0.826</v>
      </c>
      <c r="M6" s="3" t="n">
        <v>0.717</v>
      </c>
      <c r="N6" s="3" t="n">
        <v>0.5</v>
      </c>
      <c r="O6" s="4" t="n">
        <f aca="false">P6/L6</f>
        <v>121.06416464891</v>
      </c>
      <c r="P6" s="3" t="n">
        <v>99.999</v>
      </c>
      <c r="Q6" s="3" t="n">
        <f aca="false">P6*I6</f>
        <v>42.699573</v>
      </c>
      <c r="R6" s="3" t="n">
        <v>7</v>
      </c>
      <c r="S6" s="3" t="n">
        <v>0.014</v>
      </c>
      <c r="AB6" s="3" t="s">
        <v>98</v>
      </c>
    </row>
    <row r="7" s="3" customFormat="true" ht="13.8" hidden="false" customHeight="false" outlineLevel="0" collapsed="false">
      <c r="A7" s="3" t="s">
        <v>99</v>
      </c>
      <c r="B7" s="3" t="s">
        <v>92</v>
      </c>
      <c r="C7" s="3" t="s">
        <v>93</v>
      </c>
      <c r="D7" s="3" t="s">
        <v>31</v>
      </c>
      <c r="E7" s="3" t="s">
        <v>82</v>
      </c>
      <c r="F7" s="3" t="n">
        <v>2</v>
      </c>
      <c r="G7" s="3" t="n">
        <v>3</v>
      </c>
      <c r="H7" s="3" t="n">
        <v>0</v>
      </c>
      <c r="I7" s="3" t="n">
        <v>0.661</v>
      </c>
      <c r="J7" s="3" t="n">
        <v>0.1</v>
      </c>
      <c r="K7" s="3" t="n">
        <v>0.26</v>
      </c>
      <c r="L7" s="3" t="n">
        <v>0.0068</v>
      </c>
      <c r="M7" s="3" t="n">
        <v>0.33</v>
      </c>
      <c r="N7" s="3" t="n">
        <f aca="false">M7</f>
        <v>0.33</v>
      </c>
      <c r="O7" s="4" t="n">
        <f aca="false">P7/L7</f>
        <v>2451.47058823529</v>
      </c>
      <c r="P7" s="3" t="n">
        <v>16.67</v>
      </c>
      <c r="Q7" s="3" t="n">
        <f aca="false">P7*I7</f>
        <v>11.01887</v>
      </c>
      <c r="R7" s="3" t="n">
        <v>2</v>
      </c>
      <c r="S7" s="3" t="n">
        <f aca="false">ROUND(TAN(RADIANS(30))*(I7/3),2)</f>
        <v>0.13</v>
      </c>
      <c r="U7" s="3" t="n">
        <v>0.1</v>
      </c>
      <c r="W7" s="3" t="n">
        <v>4</v>
      </c>
      <c r="X7" s="3" t="n">
        <v>15</v>
      </c>
      <c r="Y7" s="3" t="n">
        <v>4</v>
      </c>
      <c r="AB7" s="3" t="s">
        <v>100</v>
      </c>
    </row>
    <row r="8" s="3" customFormat="true" ht="13.8" hidden="false" customHeight="false" outlineLevel="0" collapsed="false">
      <c r="A8" s="3" t="s">
        <v>101</v>
      </c>
      <c r="B8" s="3" t="s">
        <v>102</v>
      </c>
      <c r="C8" s="3" t="s">
        <v>103</v>
      </c>
      <c r="D8" s="3" t="s">
        <v>104</v>
      </c>
      <c r="E8" s="3" t="s">
        <v>82</v>
      </c>
      <c r="F8" s="3" t="n">
        <v>2</v>
      </c>
      <c r="G8" s="3" t="n">
        <v>3</v>
      </c>
      <c r="H8" s="0"/>
      <c r="I8" s="3" t="n">
        <v>0.4</v>
      </c>
      <c r="L8" s="3" t="n">
        <v>1.059</v>
      </c>
      <c r="M8" s="3" t="n">
        <v>0.231</v>
      </c>
      <c r="N8" s="3" t="n">
        <v>0.15</v>
      </c>
      <c r="O8" s="3" t="n">
        <f aca="false">P8/L8</f>
        <v>0.58</v>
      </c>
      <c r="P8" s="3" t="n">
        <v>0.61422</v>
      </c>
      <c r="Q8" s="3" t="n">
        <f aca="false">P8*I8</f>
        <v>0.245688</v>
      </c>
      <c r="R8" s="3" t="n">
        <v>2</v>
      </c>
      <c r="T8" s="3" t="n">
        <v>0.15</v>
      </c>
      <c r="U8" s="6" t="n">
        <v>0.25</v>
      </c>
      <c r="W8" s="6"/>
      <c r="AA8" s="3" t="n">
        <v>0.1</v>
      </c>
      <c r="AB8" s="3" t="s">
        <v>105</v>
      </c>
    </row>
    <row r="9" s="3" customFormat="true" ht="13.8" hidden="false" customHeight="false" outlineLevel="0" collapsed="false">
      <c r="A9" s="3" t="s">
        <v>106</v>
      </c>
      <c r="B9" s="3" t="s">
        <v>107</v>
      </c>
      <c r="C9" s="3" t="s">
        <v>107</v>
      </c>
      <c r="D9" s="3" t="s">
        <v>108</v>
      </c>
      <c r="E9" s="3" t="s">
        <v>82</v>
      </c>
      <c r="F9" s="3" t="n">
        <v>8</v>
      </c>
      <c r="G9" s="3" t="n">
        <f aca="false">F9</f>
        <v>8</v>
      </c>
      <c r="H9" s="0"/>
      <c r="I9" s="3" t="n">
        <v>1</v>
      </c>
      <c r="J9" s="3" t="n">
        <v>0</v>
      </c>
      <c r="K9" s="3" t="n">
        <v>0</v>
      </c>
      <c r="L9" s="3" t="n">
        <v>75</v>
      </c>
      <c r="M9" s="3" t="n">
        <v>2</v>
      </c>
      <c r="N9" s="3" t="n">
        <v>2</v>
      </c>
      <c r="O9" s="3" t="n">
        <f aca="false">P9/L9</f>
        <v>1.536</v>
      </c>
      <c r="P9" s="3" t="n">
        <v>115.2</v>
      </c>
      <c r="Q9" s="3" t="n">
        <f aca="false">P9*I8</f>
        <v>46.08</v>
      </c>
      <c r="R9" s="3" t="n">
        <v>2</v>
      </c>
      <c r="U9" s="6"/>
      <c r="V9" s="3" t="n">
        <v>100</v>
      </c>
      <c r="W9" s="6"/>
      <c r="AB9" s="3" t="s">
        <v>109</v>
      </c>
    </row>
    <row r="10" s="3" customFormat="true" ht="13.8" hidden="false" customHeight="false" outlineLevel="0" collapsed="false">
      <c r="A10" s="3" t="s">
        <v>110</v>
      </c>
      <c r="B10" s="3" t="s">
        <v>111</v>
      </c>
      <c r="C10" s="3" t="s">
        <v>112</v>
      </c>
      <c r="D10" s="3" t="s">
        <v>108</v>
      </c>
      <c r="E10" s="3" t="s">
        <v>82</v>
      </c>
      <c r="F10" s="3" t="n">
        <v>4</v>
      </c>
      <c r="G10" s="3" t="n">
        <f aca="false">F10</f>
        <v>4</v>
      </c>
      <c r="H10" s="0"/>
      <c r="I10" s="3" t="n">
        <v>0.78</v>
      </c>
      <c r="J10" s="3" t="n">
        <v>0.44</v>
      </c>
      <c r="K10" s="3" t="n">
        <v>0.13</v>
      </c>
      <c r="L10" s="3" t="n">
        <v>24.4</v>
      </c>
      <c r="M10" s="3" t="n">
        <v>0.77</v>
      </c>
      <c r="N10" s="3" t="n">
        <v>0.77</v>
      </c>
      <c r="O10" s="3" t="n">
        <f aca="false">P10/L10</f>
        <v>3.4335</v>
      </c>
      <c r="P10" s="3" t="n">
        <v>83.7774</v>
      </c>
      <c r="Q10" s="3" t="n">
        <f aca="false">P10*I9</f>
        <v>83.7774</v>
      </c>
      <c r="R10" s="3" t="n">
        <v>6</v>
      </c>
      <c r="S10" s="3" t="n">
        <f aca="false">ROUND(TAN(RADIANS(20))*0.153,2)</f>
        <v>0.06</v>
      </c>
      <c r="U10" s="6"/>
      <c r="W10" s="6"/>
      <c r="AB10" s="3" t="s">
        <v>113</v>
      </c>
    </row>
    <row r="11" s="3" customFormat="true" ht="13.8" hidden="false" customHeight="false" outlineLevel="0" collapsed="false">
      <c r="O11" s="4"/>
    </row>
    <row r="12" s="5" customFormat="tru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="5" customFormat="tru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8" min="8" style="0" width="18.33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114</v>
      </c>
      <c r="B2" s="3" t="s">
        <v>115</v>
      </c>
      <c r="C2" s="3" t="s">
        <v>116</v>
      </c>
      <c r="D2" s="3" t="s">
        <v>73</v>
      </c>
      <c r="E2" s="3" t="s">
        <v>117</v>
      </c>
      <c r="F2" s="3" t="n">
        <v>3</v>
      </c>
      <c r="G2" s="3" t="n">
        <v>3</v>
      </c>
      <c r="H2" s="3" t="n">
        <v>1</v>
      </c>
      <c r="I2" s="3" t="n">
        <v>0.018</v>
      </c>
      <c r="J2" s="3" t="n">
        <v>0.008</v>
      </c>
      <c r="K2" s="3" t="n">
        <v>0.008</v>
      </c>
      <c r="L2" s="3" t="n">
        <v>0.15</v>
      </c>
      <c r="M2" s="3" t="n">
        <v>0.00935</v>
      </c>
      <c r="N2" s="3" t="n">
        <v>0.007</v>
      </c>
      <c r="O2" s="4" t="n">
        <f aca="false">P2/L2</f>
        <v>3565.06</v>
      </c>
      <c r="P2" s="3" t="n">
        <v>534.759</v>
      </c>
      <c r="Q2" s="3" t="n">
        <f aca="false">P2*I2</f>
        <v>9.625662</v>
      </c>
      <c r="R2" s="3" t="n">
        <v>0.4</v>
      </c>
      <c r="T2" s="3" t="n">
        <v>2</v>
      </c>
      <c r="AB2" s="3" t="s">
        <v>118</v>
      </c>
    </row>
    <row r="3" s="3" customFormat="true" ht="13.8" hidden="false" customHeight="false" outlineLevel="0" collapsed="false">
      <c r="A3" s="3" t="s">
        <v>119</v>
      </c>
      <c r="B3" s="3" t="s">
        <v>120</v>
      </c>
      <c r="C3" s="3" t="s">
        <v>86</v>
      </c>
      <c r="D3" s="3" t="s">
        <v>121</v>
      </c>
      <c r="E3" s="3" t="s">
        <v>117</v>
      </c>
      <c r="F3" s="3" t="n">
        <v>2</v>
      </c>
      <c r="G3" s="3" t="n">
        <f aca="false">F3</f>
        <v>2</v>
      </c>
      <c r="H3" s="0"/>
      <c r="I3" s="3" t="n">
        <v>0.11</v>
      </c>
      <c r="J3" s="3" t="n">
        <v>0.21</v>
      </c>
      <c r="K3" s="3" t="n">
        <v>0.025</v>
      </c>
      <c r="L3" s="3" t="n">
        <v>0.055</v>
      </c>
      <c r="M3" s="3" t="n">
        <v>0.0074</v>
      </c>
      <c r="N3" s="3" t="n">
        <v>0.00737</v>
      </c>
      <c r="O3" s="3" t="n">
        <f aca="false">P3/L3</f>
        <v>6167.45454545455</v>
      </c>
      <c r="P3" s="3" t="n">
        <v>339.21</v>
      </c>
      <c r="Q3" s="3" t="n">
        <f aca="false">P3*I3</f>
        <v>37.3131</v>
      </c>
      <c r="R3" s="3" t="n">
        <v>0.167</v>
      </c>
      <c r="S3" s="3" t="n">
        <f aca="false">0.45*0.085</f>
        <v>0.03825</v>
      </c>
      <c r="U3" s="6"/>
      <c r="W3" s="6"/>
      <c r="AB3" s="3" t="s">
        <v>122</v>
      </c>
    </row>
    <row r="4" s="3" customFormat="true" ht="13.8" hidden="false" customHeight="false" outlineLevel="0" collapsed="false">
      <c r="A4" s="3" t="s">
        <v>123</v>
      </c>
      <c r="B4" s="3" t="s">
        <v>124</v>
      </c>
      <c r="C4" s="3" t="s">
        <v>125</v>
      </c>
      <c r="D4" s="3" t="s">
        <v>121</v>
      </c>
      <c r="E4" s="3" t="s">
        <v>126</v>
      </c>
      <c r="F4" s="3" t="n">
        <v>2</v>
      </c>
      <c r="G4" s="3" t="n">
        <f aca="false">F4</f>
        <v>2</v>
      </c>
      <c r="H4" s="0"/>
      <c r="I4" s="3" t="n">
        <v>0.226</v>
      </c>
      <c r="J4" s="3" t="n">
        <v>0.226</v>
      </c>
      <c r="K4" s="3" t="n">
        <v>0.0003</v>
      </c>
      <c r="L4" s="3" t="n">
        <v>0.0135</v>
      </c>
      <c r="M4" s="3" t="n">
        <v>0.25</v>
      </c>
      <c r="N4" s="3" t="n">
        <v>0.24</v>
      </c>
      <c r="O4" s="3" t="n">
        <f aca="false">P4/L4</f>
        <v>229.42962962963</v>
      </c>
      <c r="P4" s="3" t="n">
        <v>3.0973</v>
      </c>
      <c r="Q4" s="3" t="n">
        <f aca="false">P4*I4</f>
        <v>0.6999898</v>
      </c>
      <c r="R4" s="3" t="n">
        <v>15</v>
      </c>
      <c r="U4" s="6"/>
      <c r="W4" s="6"/>
      <c r="AB4" s="3" t="s">
        <v>127</v>
      </c>
    </row>
    <row r="5" s="7" customFormat="true" ht="12.8" hidden="false" customHeight="false" outlineLevel="0" collapsed="false">
      <c r="O5" s="8"/>
    </row>
    <row r="6" s="7" customFormat="true" ht="12.8" hidden="false" customHeight="false" outlineLevel="0" collapsed="false">
      <c r="O6" s="8"/>
    </row>
    <row r="7" s="7" customFormat="true" ht="12.8" hidden="false" customHeight="false" outlineLevel="0" collapsed="false">
      <c r="O7" s="8"/>
    </row>
    <row r="8" s="7" customFormat="true" ht="12.8" hidden="false" customHeight="false" outlineLevel="0" collapsed="false">
      <c r="O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18.06"/>
    <col collapsed="false" customWidth="true" hidden="false" outlineLevel="0" max="4" min="4" style="0" width="16.94"/>
    <col collapsed="false" customWidth="true" hidden="false" outlineLevel="0" max="16" min="16" style="0" width="14.0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n">
        <v>4</v>
      </c>
      <c r="G2" s="3" t="n">
        <v>3</v>
      </c>
      <c r="H2" s="3" t="n">
        <v>0</v>
      </c>
      <c r="I2" s="3" t="n">
        <v>0.69</v>
      </c>
      <c r="J2" s="3" t="n">
        <v>0.22</v>
      </c>
      <c r="K2" s="3" t="n">
        <v>0.23</v>
      </c>
      <c r="L2" s="3" t="n">
        <v>3.4</v>
      </c>
      <c r="M2" s="3" t="n">
        <v>0.66</v>
      </c>
      <c r="N2" s="3" t="n">
        <v>0.66</v>
      </c>
      <c r="O2" s="4" t="n">
        <v>3.95588235294118</v>
      </c>
      <c r="P2" s="3" t="n">
        <v>13.45</v>
      </c>
      <c r="Q2" s="3" t="n">
        <v>9.2805</v>
      </c>
      <c r="R2" s="3" t="n">
        <v>1.4</v>
      </c>
      <c r="S2" s="3" t="n">
        <v>0.08</v>
      </c>
      <c r="W2" s="3" t="n">
        <v>3</v>
      </c>
      <c r="X2" s="3" t="n">
        <v>11.1</v>
      </c>
      <c r="Y2" s="3" t="n">
        <v>2.4</v>
      </c>
      <c r="AB2" s="3" t="s">
        <v>33</v>
      </c>
    </row>
    <row r="3" s="3" customFormat="true" ht="13.8" hidden="false" customHeight="false" outlineLevel="0" collapsed="false">
      <c r="A3" s="3" t="s">
        <v>34</v>
      </c>
      <c r="B3" s="3" t="s">
        <v>35</v>
      </c>
      <c r="C3" s="3" t="s">
        <v>36</v>
      </c>
      <c r="D3" s="3" t="s">
        <v>31</v>
      </c>
      <c r="E3" s="3" t="s">
        <v>32</v>
      </c>
      <c r="F3" s="3" t="n">
        <v>2</v>
      </c>
      <c r="G3" s="3" t="n">
        <v>2</v>
      </c>
      <c r="H3" s="3" t="n">
        <v>0</v>
      </c>
      <c r="I3" s="3" t="n">
        <v>0.53</v>
      </c>
      <c r="J3" s="3" t="n">
        <v>0.11</v>
      </c>
      <c r="K3" s="3" t="n">
        <v>0.25</v>
      </c>
      <c r="L3" s="3" t="n">
        <v>2.6</v>
      </c>
      <c r="M3" s="3" t="n">
        <v>0.5</v>
      </c>
      <c r="N3" s="3" t="n">
        <v>0.5</v>
      </c>
      <c r="O3" s="4" t="n">
        <v>6.13846153846154</v>
      </c>
      <c r="P3" s="3" t="n">
        <v>15.96</v>
      </c>
      <c r="Q3" s="3" t="n">
        <v>8.4588</v>
      </c>
      <c r="U3" s="3" t="n">
        <v>0.5</v>
      </c>
      <c r="V3" s="3" t="n">
        <v>30</v>
      </c>
      <c r="W3" s="3" t="n">
        <v>20</v>
      </c>
      <c r="X3" s="3" t="n">
        <v>14</v>
      </c>
      <c r="Y3" s="3" t="n">
        <v>11.4</v>
      </c>
      <c r="AB3" s="3" t="s">
        <v>37</v>
      </c>
    </row>
    <row r="4" s="3" customFormat="true" ht="13.8" hidden="false" customHeight="false" outlineLevel="0" collapsed="false">
      <c r="A4" s="3" t="s">
        <v>38</v>
      </c>
      <c r="B4" s="3" t="s">
        <v>35</v>
      </c>
      <c r="C4" s="3" t="s">
        <v>36</v>
      </c>
      <c r="D4" s="3" t="s">
        <v>31</v>
      </c>
      <c r="E4" s="3" t="s">
        <v>32</v>
      </c>
      <c r="F4" s="3" t="n">
        <v>2</v>
      </c>
      <c r="G4" s="3" t="n">
        <v>2</v>
      </c>
      <c r="H4" s="3" t="n">
        <v>0</v>
      </c>
      <c r="I4" s="3" t="n">
        <v>0.35</v>
      </c>
      <c r="J4" s="3" t="n">
        <v>0.07</v>
      </c>
      <c r="K4" s="3" t="n">
        <v>0.19</v>
      </c>
      <c r="L4" s="3" t="n">
        <v>1.3</v>
      </c>
      <c r="M4" s="3" t="n">
        <v>0.5</v>
      </c>
      <c r="N4" s="3" t="n">
        <v>0.5</v>
      </c>
      <c r="O4" s="4" t="n">
        <v>8.76923076923077</v>
      </c>
      <c r="P4" s="3" t="n">
        <v>11.4</v>
      </c>
      <c r="Q4" s="3" t="n">
        <v>3.99</v>
      </c>
      <c r="U4" s="3" t="n">
        <v>0.3</v>
      </c>
      <c r="V4" s="3" t="n">
        <v>20</v>
      </c>
      <c r="W4" s="3" t="n">
        <v>14</v>
      </c>
      <c r="X4" s="3" t="n">
        <v>14</v>
      </c>
      <c r="Y4" s="3" t="n">
        <v>5.7</v>
      </c>
      <c r="AB4" s="3" t="s">
        <v>37</v>
      </c>
    </row>
    <row r="5" s="3" customFormat="true" ht="13.8" hidden="false" customHeight="false" outlineLevel="0" collapsed="false">
      <c r="A5" s="3" t="s">
        <v>39</v>
      </c>
      <c r="B5" s="3" t="s">
        <v>40</v>
      </c>
      <c r="C5" s="3" t="s">
        <v>41</v>
      </c>
      <c r="D5" s="3" t="s">
        <v>31</v>
      </c>
      <c r="E5" s="3" t="s">
        <v>32</v>
      </c>
      <c r="F5" s="3" t="n">
        <v>3</v>
      </c>
      <c r="G5" s="3" t="n">
        <v>1</v>
      </c>
      <c r="H5" s="3" t="n">
        <v>0</v>
      </c>
      <c r="I5" s="3" t="n">
        <v>0.7</v>
      </c>
      <c r="J5" s="3" t="n">
        <v>0.28</v>
      </c>
      <c r="K5" s="3" t="n">
        <v>0.23</v>
      </c>
      <c r="L5" s="3" t="n">
        <v>5.9</v>
      </c>
      <c r="M5" s="3" t="n">
        <v>0.42</v>
      </c>
      <c r="N5" s="3" t="n">
        <v>0.42</v>
      </c>
      <c r="O5" s="4" t="n">
        <v>22.1953188135593</v>
      </c>
      <c r="P5" s="3" t="n">
        <v>130.952381</v>
      </c>
      <c r="Q5" s="3" t="n">
        <v>91.6666667</v>
      </c>
      <c r="R5" s="3" t="n">
        <v>8</v>
      </c>
      <c r="U5" s="3" t="n">
        <v>0.45</v>
      </c>
      <c r="Y5" s="3" t="n">
        <v>3.5</v>
      </c>
      <c r="AB5" s="3" t="s">
        <v>42</v>
      </c>
    </row>
    <row r="6" s="3" customFormat="true" ht="13.8" hidden="false" customHeight="false" outlineLevel="0" collapsed="false">
      <c r="A6" s="3" t="s">
        <v>43</v>
      </c>
      <c r="B6" s="3" t="s">
        <v>44</v>
      </c>
      <c r="C6" s="3" t="s">
        <v>45</v>
      </c>
      <c r="D6" s="3" t="s">
        <v>46</v>
      </c>
      <c r="E6" s="3" t="s">
        <v>32</v>
      </c>
      <c r="F6" s="3" t="n">
        <v>10</v>
      </c>
      <c r="G6" s="3" t="n">
        <v>10</v>
      </c>
      <c r="H6" s="3" t="n">
        <v>0</v>
      </c>
      <c r="I6" s="3" t="n">
        <v>0.99</v>
      </c>
      <c r="J6" s="3" t="n">
        <v>0.054</v>
      </c>
      <c r="K6" s="3" t="n">
        <v>0.054</v>
      </c>
      <c r="L6" s="3" t="n">
        <v>1.64</v>
      </c>
      <c r="M6" s="3" t="n">
        <v>0.2475</v>
      </c>
      <c r="N6" s="3" t="n">
        <v>0.2475</v>
      </c>
      <c r="O6" s="4" t="n">
        <v>24.6864634146341</v>
      </c>
      <c r="P6" s="3" t="n">
        <v>40.4858</v>
      </c>
      <c r="Q6" s="3" t="n">
        <v>40.080942</v>
      </c>
      <c r="R6" s="3" t="n">
        <v>0.6</v>
      </c>
      <c r="U6" s="3" t="n">
        <v>1</v>
      </c>
      <c r="W6" s="3" t="n">
        <v>5</v>
      </c>
      <c r="X6" s="3" t="n">
        <v>5</v>
      </c>
      <c r="Y6" s="3" t="n">
        <v>10.5</v>
      </c>
      <c r="Z6" s="3" t="n">
        <v>8</v>
      </c>
      <c r="AA6" s="3" t="n">
        <v>4</v>
      </c>
      <c r="AB6" s="3" t="s">
        <v>47</v>
      </c>
    </row>
    <row r="7" s="3" customFormat="true" ht="13.8" hidden="false" customHeight="false" outlineLevel="0" collapsed="false">
      <c r="A7" s="3" t="s">
        <v>57</v>
      </c>
      <c r="B7" s="3" t="s">
        <v>58</v>
      </c>
      <c r="C7" s="3" t="s">
        <v>59</v>
      </c>
      <c r="D7" s="3" t="s">
        <v>60</v>
      </c>
      <c r="E7" s="3" t="s">
        <v>32</v>
      </c>
      <c r="F7" s="3" t="n">
        <v>8</v>
      </c>
      <c r="G7" s="3" t="n">
        <v>8</v>
      </c>
      <c r="H7" s="3" t="n">
        <v>0</v>
      </c>
      <c r="I7" s="3" t="n">
        <v>0.9</v>
      </c>
      <c r="J7" s="3" t="n">
        <v>0.25</v>
      </c>
      <c r="K7" s="3" t="n">
        <v>0.16</v>
      </c>
      <c r="L7" s="3" t="n">
        <v>4.3</v>
      </c>
      <c r="M7" s="3" t="n">
        <v>0.146</v>
      </c>
      <c r="N7" s="3" t="n">
        <v>0.024</v>
      </c>
      <c r="O7" s="4" t="n">
        <v>37.88</v>
      </c>
      <c r="P7" s="3" t="n">
        <v>162.884</v>
      </c>
      <c r="Q7" s="3" t="n">
        <v>146.5956</v>
      </c>
      <c r="R7" s="3" t="n">
        <v>1</v>
      </c>
      <c r="S7" s="3" t="n">
        <v>0.15</v>
      </c>
      <c r="U7" s="3" t="n">
        <v>0.6</v>
      </c>
      <c r="X7" s="3" t="n">
        <v>12</v>
      </c>
      <c r="Y7" s="3" t="n">
        <v>2.6</v>
      </c>
      <c r="Z7" s="3" t="n">
        <v>3.9</v>
      </c>
      <c r="AA7" s="3" t="n">
        <v>0.01</v>
      </c>
      <c r="AB7" s="3" t="s">
        <v>61</v>
      </c>
    </row>
    <row r="8" s="3" customFormat="true" ht="13.8" hidden="false" customHeight="false" outlineLevel="0" collapsed="false">
      <c r="A8" s="3" t="s">
        <v>62</v>
      </c>
      <c r="B8" s="3" t="s">
        <v>63</v>
      </c>
      <c r="C8" s="3" t="s">
        <v>64</v>
      </c>
      <c r="D8" s="3" t="s">
        <v>31</v>
      </c>
      <c r="E8" s="3" t="s">
        <v>32</v>
      </c>
      <c r="F8" s="3" t="n">
        <v>3</v>
      </c>
      <c r="G8" s="3" t="n">
        <v>2</v>
      </c>
      <c r="H8" s="3" t="n">
        <v>0</v>
      </c>
      <c r="I8" s="3" t="n">
        <v>0.35</v>
      </c>
      <c r="J8" s="3" t="n">
        <v>0.61</v>
      </c>
      <c r="K8" s="3" t="n">
        <v>0.83</v>
      </c>
      <c r="L8" s="3" t="n">
        <v>0.97</v>
      </c>
      <c r="M8" s="3" t="n">
        <v>0.5</v>
      </c>
      <c r="N8" s="3" t="n">
        <v>0.5</v>
      </c>
      <c r="O8" s="4" t="n">
        <v>51.8762886597938</v>
      </c>
      <c r="P8" s="3" t="n">
        <v>50.32</v>
      </c>
      <c r="Q8" s="3" t="n">
        <v>17.612</v>
      </c>
      <c r="W8" s="3" t="n">
        <v>1</v>
      </c>
      <c r="X8" s="3" t="n">
        <v>7.4</v>
      </c>
      <c r="Y8" s="3" t="n">
        <v>3.4</v>
      </c>
      <c r="AB8" s="3" t="s">
        <v>65</v>
      </c>
    </row>
    <row r="9" s="3" customFormat="true" ht="13.8" hidden="false" customHeight="false" outlineLevel="0" collapsed="false">
      <c r="A9" s="3" t="s">
        <v>66</v>
      </c>
      <c r="B9" s="3" t="s">
        <v>67</v>
      </c>
      <c r="C9" s="3" t="s">
        <v>68</v>
      </c>
      <c r="D9" s="3" t="s">
        <v>46</v>
      </c>
      <c r="E9" s="3" t="s">
        <v>32</v>
      </c>
      <c r="F9" s="3" t="n">
        <v>9</v>
      </c>
      <c r="G9" s="3" t="n">
        <v>9</v>
      </c>
      <c r="H9" s="3" t="n">
        <v>0</v>
      </c>
      <c r="I9" s="3" t="n">
        <v>1.6</v>
      </c>
      <c r="L9" s="3" t="n">
        <v>14.4</v>
      </c>
      <c r="M9" s="3" t="n">
        <v>0.1</v>
      </c>
      <c r="N9" s="3" t="n">
        <v>0.075</v>
      </c>
      <c r="O9" s="4" t="n">
        <v>64.8145833333333</v>
      </c>
      <c r="P9" s="3" t="n">
        <v>933.33</v>
      </c>
      <c r="Q9" s="3" t="n">
        <v>1493.328</v>
      </c>
      <c r="R9" s="3" t="n">
        <v>2.093</v>
      </c>
      <c r="S9" s="3" t="n">
        <v>0.46185</v>
      </c>
      <c r="AB9" s="3" t="s">
        <v>69</v>
      </c>
    </row>
    <row r="10" s="5" customFormat="true" ht="13.8" hidden="false" customHeight="false" outlineLevel="0" collapsed="false">
      <c r="A10" s="3" t="s">
        <v>70</v>
      </c>
      <c r="B10" s="3" t="s">
        <v>71</v>
      </c>
      <c r="C10" s="3" t="s">
        <v>72</v>
      </c>
      <c r="D10" s="3" t="s">
        <v>73</v>
      </c>
      <c r="E10" s="3" t="s">
        <v>32</v>
      </c>
      <c r="F10" s="3" t="n">
        <v>1</v>
      </c>
      <c r="G10" s="3" t="n">
        <v>1</v>
      </c>
      <c r="H10" s="3" t="n">
        <v>0</v>
      </c>
      <c r="I10" s="3" t="n">
        <v>0.12</v>
      </c>
      <c r="J10" s="3"/>
      <c r="K10" s="3"/>
      <c r="L10" s="3" t="n">
        <v>0.138</v>
      </c>
      <c r="M10" s="3" t="n">
        <v>0.122</v>
      </c>
      <c r="N10" s="3" t="n">
        <v>0.7</v>
      </c>
      <c r="O10" s="4" t="n">
        <v>80.4</v>
      </c>
      <c r="P10" s="3" t="n">
        <v>11.0952</v>
      </c>
      <c r="Q10" s="3" t="n">
        <v>1.331424</v>
      </c>
      <c r="R10" s="3" t="n">
        <v>2.75</v>
      </c>
      <c r="S10" s="3" t="n">
        <v>0.1</v>
      </c>
      <c r="T10" s="3"/>
      <c r="U10" s="3"/>
      <c r="V10" s="3"/>
      <c r="W10" s="3"/>
      <c r="X10" s="3"/>
      <c r="Y10" s="3"/>
      <c r="Z10" s="3"/>
      <c r="AA10" s="3"/>
      <c r="AB10" s="3" t="s">
        <v>74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="3" customFormat="true" ht="13.8" hidden="false" customHeight="false" outlineLevel="0" collapsed="false">
      <c r="O11" s="4"/>
    </row>
    <row r="12" s="5" customFormat="tru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="5" customFormat="tru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62"/>
    <col collapsed="false" customWidth="true" hidden="false" outlineLevel="0" max="2" min="2" style="0" width="17.36"/>
    <col collapsed="false" customWidth="true" hidden="false" outlineLevel="0" max="3" min="3" style="0" width="18.4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="3" customFormat="true" ht="13.8" hidden="false" customHeight="false" outlineLevel="0" collapsed="false">
      <c r="A2" s="3" t="s">
        <v>84</v>
      </c>
      <c r="B2" s="3" t="s">
        <v>85</v>
      </c>
      <c r="C2" s="3" t="s">
        <v>86</v>
      </c>
      <c r="D2" s="3" t="s">
        <v>51</v>
      </c>
      <c r="E2" s="3" t="s">
        <v>82</v>
      </c>
      <c r="F2" s="3" t="n">
        <v>1</v>
      </c>
      <c r="G2" s="3" t="n">
        <v>1</v>
      </c>
      <c r="H2" s="3" t="n">
        <v>1</v>
      </c>
      <c r="I2" s="3" t="n">
        <v>0.255</v>
      </c>
      <c r="J2" s="3" t="n">
        <v>0.0492</v>
      </c>
      <c r="K2" s="3" t="n">
        <v>0.0678</v>
      </c>
      <c r="L2" s="3" t="n">
        <v>0.306</v>
      </c>
      <c r="M2" s="3" t="n">
        <v>1.02</v>
      </c>
      <c r="N2" s="3" t="n">
        <v>0.408</v>
      </c>
      <c r="O2" s="4" t="n">
        <f aca="false">P2/L2</f>
        <v>12.7441176470588</v>
      </c>
      <c r="P2" s="3" t="n">
        <v>3.8997</v>
      </c>
      <c r="Q2" s="3" t="n">
        <f aca="false">P2*I2</f>
        <v>0.9944235</v>
      </c>
      <c r="R2" s="3" t="n">
        <v>15</v>
      </c>
      <c r="S2" s="3" t="n">
        <v>0.034</v>
      </c>
      <c r="W2" s="3" t="n">
        <v>1.16</v>
      </c>
      <c r="AB2" s="3" t="s">
        <v>87</v>
      </c>
    </row>
    <row r="3" s="3" customFormat="true" ht="13.8" hidden="false" customHeight="false" outlineLevel="0" collapsed="false">
      <c r="A3" s="3" t="s">
        <v>88</v>
      </c>
      <c r="B3" s="3" t="s">
        <v>89</v>
      </c>
      <c r="C3" s="3" t="s">
        <v>77</v>
      </c>
      <c r="D3" s="3" t="s">
        <v>31</v>
      </c>
      <c r="E3" s="3" t="s">
        <v>82</v>
      </c>
      <c r="F3" s="3" t="n">
        <v>1</v>
      </c>
      <c r="G3" s="3" t="n">
        <v>1</v>
      </c>
      <c r="H3" s="3" t="n">
        <v>1</v>
      </c>
      <c r="I3" s="3" t="n">
        <v>0.47</v>
      </c>
      <c r="J3" s="3" t="n">
        <v>0.18</v>
      </c>
      <c r="K3" s="3" t="n">
        <v>0.23</v>
      </c>
      <c r="L3" s="3" t="n">
        <v>1.65</v>
      </c>
      <c r="M3" s="3" t="n">
        <v>0.235</v>
      </c>
      <c r="N3" s="3" t="n">
        <f aca="false">M3</f>
        <v>0.235</v>
      </c>
      <c r="O3" s="4" t="n">
        <f aca="false">P3/L3</f>
        <v>42.0363636363636</v>
      </c>
      <c r="P3" s="3" t="n">
        <v>69.36</v>
      </c>
      <c r="Q3" s="3" t="n">
        <f aca="false">P3*I3</f>
        <v>32.5992</v>
      </c>
      <c r="R3" s="3" t="n">
        <v>1.4</v>
      </c>
      <c r="S3" s="3" t="n">
        <f aca="false">ROUND(TAN(RADIANS(30))*(I3/3),2)</f>
        <v>0.09</v>
      </c>
      <c r="W3" s="3" t="n">
        <f aca="false">ROUND(40/60,2)</f>
        <v>0.67</v>
      </c>
      <c r="X3" s="3" t="n">
        <v>8.4</v>
      </c>
      <c r="Y3" s="3" t="n">
        <v>1.3</v>
      </c>
      <c r="AB3" s="3" t="s">
        <v>90</v>
      </c>
    </row>
    <row r="4" s="3" customFormat="true" ht="13.8" hidden="false" customHeight="false" outlineLevel="0" collapsed="false">
      <c r="A4" s="3" t="s">
        <v>95</v>
      </c>
      <c r="B4" s="3" t="s">
        <v>96</v>
      </c>
      <c r="C4" s="3" t="s">
        <v>97</v>
      </c>
      <c r="D4" s="3" t="s">
        <v>31</v>
      </c>
      <c r="E4" s="3" t="s">
        <v>82</v>
      </c>
      <c r="F4" s="3" t="n">
        <v>1</v>
      </c>
      <c r="G4" s="3" t="n">
        <v>1</v>
      </c>
      <c r="H4" s="3" t="n">
        <v>1</v>
      </c>
      <c r="I4" s="3" t="n">
        <v>0.427</v>
      </c>
      <c r="L4" s="3" t="n">
        <v>0.826</v>
      </c>
      <c r="M4" s="3" t="n">
        <v>0.717</v>
      </c>
      <c r="N4" s="3" t="n">
        <v>0.5</v>
      </c>
      <c r="O4" s="4" t="n">
        <f aca="false">P4/L4</f>
        <v>121.06416464891</v>
      </c>
      <c r="P4" s="3" t="n">
        <v>99.999</v>
      </c>
      <c r="Q4" s="3" t="n">
        <f aca="false">P4*I4</f>
        <v>42.699573</v>
      </c>
      <c r="R4" s="3" t="n">
        <v>7</v>
      </c>
      <c r="S4" s="3" t="n">
        <v>0.014</v>
      </c>
      <c r="AB4" s="3" t="s">
        <v>98</v>
      </c>
    </row>
    <row r="5" s="3" customFormat="true" ht="13.8" hidden="false" customHeight="false" outlineLevel="0" collapsed="false">
      <c r="A5" s="3" t="s">
        <v>75</v>
      </c>
      <c r="B5" s="3" t="s">
        <v>76</v>
      </c>
      <c r="C5" s="3" t="s">
        <v>77</v>
      </c>
      <c r="D5" s="3" t="s">
        <v>31</v>
      </c>
      <c r="E5" s="3" t="s">
        <v>32</v>
      </c>
      <c r="F5" s="3" t="n">
        <v>1</v>
      </c>
      <c r="G5" s="3" t="n">
        <v>1</v>
      </c>
      <c r="H5" s="3" t="n">
        <v>1</v>
      </c>
      <c r="I5" s="3" t="n">
        <v>0.148</v>
      </c>
      <c r="J5" s="3" t="n">
        <v>0.0254</v>
      </c>
      <c r="K5" s="3" t="n">
        <v>0.0432</v>
      </c>
      <c r="L5" s="3" t="n">
        <v>0.068</v>
      </c>
      <c r="M5" s="3" t="n">
        <v>0.125</v>
      </c>
      <c r="N5" s="3" t="n">
        <v>0.1</v>
      </c>
      <c r="O5" s="4" t="n">
        <f aca="false">P5/L5</f>
        <v>481.027941176471</v>
      </c>
      <c r="P5" s="3" t="n">
        <v>32.7099</v>
      </c>
      <c r="Q5" s="3" t="n">
        <f aca="false">P5*I5</f>
        <v>4.8410652</v>
      </c>
      <c r="R5" s="3" t="n">
        <v>3.5</v>
      </c>
      <c r="S5" s="3" t="n">
        <v>0.025</v>
      </c>
      <c r="AB5" s="3" t="s">
        <v>78</v>
      </c>
    </row>
    <row r="6" s="3" customFormat="true" ht="13.8" hidden="false" customHeight="false" outlineLevel="0" collapsed="false">
      <c r="O6" s="4"/>
    </row>
    <row r="7" s="3" customFormat="true" ht="13.8" hidden="false" customHeight="false" outlineLevel="0" collapsed="false">
      <c r="O7" s="4"/>
    </row>
    <row r="8" s="3" customFormat="true" ht="13.8" hidden="false" customHeight="false" outlineLevel="0" collapsed="false">
      <c r="O8" s="4"/>
    </row>
    <row r="9" s="3" customFormat="true" ht="13.8" hidden="false" customHeight="false" outlineLevel="0" collapsed="false">
      <c r="O9" s="4"/>
    </row>
    <row r="10" s="3" customFormat="true" ht="13.8" hidden="false" customHeight="false" outlineLevel="0" collapsed="false">
      <c r="O1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9" activeCellId="0" sqref="A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" width="36.12"/>
    <col collapsed="false" customWidth="false" hidden="false" outlineLevel="0" max="2" min="2" style="5" width="11.52"/>
    <col collapsed="false" customWidth="true" hidden="false" outlineLevel="0" max="3" min="3" style="5" width="23.34"/>
    <col collapsed="false" customWidth="false" hidden="false" outlineLevel="0" max="5" min="4" style="5" width="11.52"/>
    <col collapsed="false" customWidth="true" hidden="false" outlineLevel="0" max="6" min="6" style="5" width="17.51"/>
    <col collapsed="false" customWidth="true" hidden="false" outlineLevel="0" max="7" min="7" style="5" width="16.81"/>
    <col collapsed="false" customWidth="true" hidden="false" outlineLevel="0" max="8" min="8" style="5" width="19.04"/>
    <col collapsed="false" customWidth="false" hidden="false" outlineLevel="0" max="1024" min="9" style="5" width="11.52"/>
  </cols>
  <sheetData>
    <row r="1" s="9" customFormat="true" ht="13.8" hidden="false" customHeight="fals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="3" customFormat="true" ht="13.8" hidden="false" customHeight="false" outlineLevel="0" collapsed="false">
      <c r="A2" s="3" t="s">
        <v>79</v>
      </c>
      <c r="B2" s="3" t="s">
        <v>80</v>
      </c>
      <c r="C2" s="3" t="s">
        <v>81</v>
      </c>
      <c r="D2" s="3" t="s">
        <v>46</v>
      </c>
      <c r="E2" s="3" t="s">
        <v>82</v>
      </c>
      <c r="F2" s="3" t="n">
        <v>1</v>
      </c>
      <c r="G2" s="3" t="n">
        <v>15</v>
      </c>
      <c r="H2" s="3" t="n">
        <v>0</v>
      </c>
      <c r="I2" s="3" t="n">
        <v>1.08</v>
      </c>
      <c r="J2" s="3" t="n">
        <v>0.055</v>
      </c>
      <c r="K2" s="3" t="n">
        <v>0.25</v>
      </c>
      <c r="L2" s="3" t="n">
        <v>7.5</v>
      </c>
      <c r="M2" s="3" t="n">
        <v>0.47</v>
      </c>
      <c r="N2" s="3" t="n">
        <v>0.2974</v>
      </c>
      <c r="O2" s="4" t="n">
        <f aca="false">P2/L2</f>
        <v>9.32533333333333</v>
      </c>
      <c r="P2" s="3" t="n">
        <v>69.94</v>
      </c>
      <c r="Q2" s="3" t="n">
        <f aca="false">P2*I2</f>
        <v>75.5352</v>
      </c>
      <c r="R2" s="3" t="n">
        <v>1.35</v>
      </c>
      <c r="Y2" s="3" t="n">
        <v>48</v>
      </c>
      <c r="AB2" s="3" t="s">
        <v>83</v>
      </c>
    </row>
    <row r="3" s="3" customFormat="true" ht="13.8" hidden="false" customHeight="false" outlineLevel="0" collapsed="false">
      <c r="A3" s="3" t="s">
        <v>91</v>
      </c>
      <c r="B3" s="3" t="s">
        <v>92</v>
      </c>
      <c r="C3" s="3" t="s">
        <v>93</v>
      </c>
      <c r="D3" s="3" t="s">
        <v>31</v>
      </c>
      <c r="E3" s="3" t="s">
        <v>82</v>
      </c>
      <c r="F3" s="3" t="n">
        <v>2</v>
      </c>
      <c r="G3" s="3" t="n">
        <v>4</v>
      </c>
      <c r="H3" s="3" t="n">
        <v>0</v>
      </c>
      <c r="I3" s="3" t="n">
        <v>0.5</v>
      </c>
      <c r="J3" s="3" t="n">
        <v>0.065</v>
      </c>
      <c r="K3" s="3" t="n">
        <v>0.15</v>
      </c>
      <c r="L3" s="3" t="n">
        <v>2.5</v>
      </c>
      <c r="M3" s="3" t="n">
        <v>0.05</v>
      </c>
      <c r="N3" s="3" t="n">
        <v>0.05</v>
      </c>
      <c r="O3" s="4" t="n">
        <f aca="false">P3/L3</f>
        <v>48.6</v>
      </c>
      <c r="P3" s="3" t="n">
        <v>121.5</v>
      </c>
      <c r="Q3" s="3" t="n">
        <f aca="false">P3*I3</f>
        <v>60.75</v>
      </c>
      <c r="R3" s="3" t="n">
        <v>2.6</v>
      </c>
      <c r="S3" s="3" t="n">
        <f aca="false">ROUND(TAN(RADIANS(30))*(I3/3),2)</f>
        <v>0.1</v>
      </c>
      <c r="W3" s="3" t="n">
        <v>8</v>
      </c>
      <c r="X3" s="3" t="n">
        <v>18</v>
      </c>
      <c r="Y3" s="3" t="n">
        <v>2.7</v>
      </c>
      <c r="AB3" s="3" t="s">
        <v>94</v>
      </c>
    </row>
    <row r="4" s="3" customFormat="true" ht="13.8" hidden="false" customHeight="false" outlineLevel="0" collapsed="false">
      <c r="A4" s="3" t="s">
        <v>99</v>
      </c>
      <c r="B4" s="3" t="s">
        <v>92</v>
      </c>
      <c r="C4" s="3" t="s">
        <v>93</v>
      </c>
      <c r="D4" s="3" t="s">
        <v>31</v>
      </c>
      <c r="E4" s="3" t="s">
        <v>82</v>
      </c>
      <c r="F4" s="3" t="n">
        <v>2</v>
      </c>
      <c r="G4" s="3" t="n">
        <v>3</v>
      </c>
      <c r="H4" s="3" t="n">
        <v>0</v>
      </c>
      <c r="I4" s="3" t="n">
        <v>0.661</v>
      </c>
      <c r="J4" s="3" t="n">
        <v>0.1</v>
      </c>
      <c r="K4" s="3" t="n">
        <v>0.26</v>
      </c>
      <c r="L4" s="3" t="n">
        <v>0.0068</v>
      </c>
      <c r="M4" s="3" t="n">
        <v>0.33</v>
      </c>
      <c r="N4" s="3" t="n">
        <f aca="false">M4</f>
        <v>0.33</v>
      </c>
      <c r="O4" s="4" t="n">
        <f aca="false">P4/L4</f>
        <v>2451.47058823529</v>
      </c>
      <c r="P4" s="3" t="n">
        <v>16.67</v>
      </c>
      <c r="Q4" s="3" t="n">
        <f aca="false">P4*I4</f>
        <v>11.01887</v>
      </c>
      <c r="R4" s="3" t="n">
        <v>2</v>
      </c>
      <c r="S4" s="3" t="n">
        <f aca="false">ROUND(TAN(RADIANS(30))*(I4/3),2)</f>
        <v>0.13</v>
      </c>
      <c r="U4" s="3" t="n">
        <v>0.1</v>
      </c>
      <c r="W4" s="3" t="n">
        <v>4</v>
      </c>
      <c r="X4" s="3" t="n">
        <v>15</v>
      </c>
      <c r="Y4" s="3" t="n">
        <v>4</v>
      </c>
      <c r="AB4" s="3" t="s">
        <v>100</v>
      </c>
    </row>
    <row r="5" s="3" customFormat="true" ht="13.8" hidden="false" customHeight="false" outlineLevel="0" collapsed="false">
      <c r="A5" s="3" t="s">
        <v>128</v>
      </c>
      <c r="B5" s="3" t="s">
        <v>129</v>
      </c>
      <c r="C5" s="3" t="s">
        <v>77</v>
      </c>
      <c r="D5" s="3" t="s">
        <v>31</v>
      </c>
      <c r="E5" s="3" t="s">
        <v>130</v>
      </c>
      <c r="F5" s="3" t="n">
        <v>2</v>
      </c>
      <c r="G5" s="3" t="n">
        <v>1</v>
      </c>
      <c r="H5" s="3" t="n">
        <v>0</v>
      </c>
      <c r="I5" s="3" t="n">
        <v>0.12</v>
      </c>
      <c r="J5" s="3" t="n">
        <v>0.07</v>
      </c>
      <c r="K5" s="3" t="n">
        <v>0.05</v>
      </c>
      <c r="L5" s="3" t="n">
        <v>0.01215</v>
      </c>
      <c r="M5" s="3" t="n">
        <v>0.045</v>
      </c>
      <c r="N5" s="3" t="n">
        <f aca="false">M5</f>
        <v>0.045</v>
      </c>
      <c r="O5" s="4" t="n">
        <f aca="false">P5/L5</f>
        <v>123.456790123457</v>
      </c>
      <c r="P5" s="3" t="n">
        <v>1.5</v>
      </c>
      <c r="Q5" s="3" t="n">
        <f aca="false">P5*I5</f>
        <v>0.18</v>
      </c>
      <c r="R5" s="3" t="n">
        <v>3.1</v>
      </c>
      <c r="S5" s="3" t="n">
        <v>0.0016</v>
      </c>
      <c r="U5" s="3" t="n">
        <v>0.4</v>
      </c>
      <c r="W5" s="3" t="n">
        <v>4</v>
      </c>
      <c r="X5" s="3" t="n">
        <v>2.8</v>
      </c>
      <c r="Y5" s="3" t="n">
        <v>0.096</v>
      </c>
      <c r="AB5" s="3" t="s">
        <v>131</v>
      </c>
    </row>
    <row r="6" s="3" customFormat="true" ht="13.8" hidden="false" customHeight="false" outlineLevel="0" collapsed="false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n">
        <v>4</v>
      </c>
      <c r="G6" s="3" t="n">
        <v>3</v>
      </c>
      <c r="H6" s="3" t="n">
        <v>0</v>
      </c>
      <c r="I6" s="3" t="n">
        <v>0.69</v>
      </c>
      <c r="J6" s="3" t="n">
        <v>0.22</v>
      </c>
      <c r="K6" s="3" t="n">
        <v>0.23</v>
      </c>
      <c r="L6" s="3" t="n">
        <v>3.4</v>
      </c>
      <c r="M6" s="3" t="n">
        <v>0.66</v>
      </c>
      <c r="N6" s="3" t="n">
        <v>0.66</v>
      </c>
      <c r="O6" s="4" t="n">
        <f aca="false">P6/L6</f>
        <v>3.95588235294118</v>
      </c>
      <c r="P6" s="3" t="n">
        <v>13.45</v>
      </c>
      <c r="Q6" s="3" t="n">
        <f aca="false">P6*I6</f>
        <v>9.2805</v>
      </c>
      <c r="R6" s="3" t="n">
        <v>1.4</v>
      </c>
      <c r="S6" s="3" t="n">
        <f aca="false">ROUND(TAN(RADIANS(20))*(I6/3),2)</f>
        <v>0.08</v>
      </c>
      <c r="W6" s="3" t="n">
        <v>3</v>
      </c>
      <c r="X6" s="3" t="n">
        <v>11.1</v>
      </c>
      <c r="Y6" s="3" t="n">
        <v>2.4</v>
      </c>
      <c r="AB6" s="3" t="s">
        <v>33</v>
      </c>
    </row>
    <row r="7" s="3" customFormat="true" ht="13.8" hidden="false" customHeight="false" outlineLevel="0" collapsed="false">
      <c r="A7" s="3" t="s">
        <v>34</v>
      </c>
      <c r="B7" s="3" t="s">
        <v>35</v>
      </c>
      <c r="C7" s="3" t="s">
        <v>36</v>
      </c>
      <c r="D7" s="3" t="s">
        <v>31</v>
      </c>
      <c r="E7" s="3" t="s">
        <v>32</v>
      </c>
      <c r="F7" s="3" t="n">
        <v>2</v>
      </c>
      <c r="G7" s="3" t="n">
        <v>2</v>
      </c>
      <c r="H7" s="3" t="n">
        <v>0</v>
      </c>
      <c r="I7" s="3" t="n">
        <v>0.53</v>
      </c>
      <c r="J7" s="3" t="n">
        <v>0.11</v>
      </c>
      <c r="K7" s="3" t="n">
        <v>0.25</v>
      </c>
      <c r="L7" s="3" t="n">
        <v>2.6</v>
      </c>
      <c r="M7" s="3" t="n">
        <v>0.5</v>
      </c>
      <c r="N7" s="3" t="n">
        <f aca="false">M7</f>
        <v>0.5</v>
      </c>
      <c r="O7" s="4" t="n">
        <f aca="false">P7/L7</f>
        <v>6.13846153846154</v>
      </c>
      <c r="P7" s="3" t="n">
        <v>15.96</v>
      </c>
      <c r="Q7" s="3" t="n">
        <f aca="false">P7*I7</f>
        <v>8.4588</v>
      </c>
      <c r="U7" s="3" t="n">
        <v>0.5</v>
      </c>
      <c r="V7" s="3" t="n">
        <v>30</v>
      </c>
      <c r="W7" s="3" t="n">
        <v>20</v>
      </c>
      <c r="X7" s="3" t="n">
        <v>14</v>
      </c>
      <c r="Y7" s="3" t="n">
        <v>11.4</v>
      </c>
      <c r="AB7" s="3" t="s">
        <v>37</v>
      </c>
    </row>
    <row r="8" s="3" customFormat="true" ht="13.8" hidden="false" customHeight="false" outlineLevel="0" collapsed="false">
      <c r="A8" s="3" t="s">
        <v>38</v>
      </c>
      <c r="B8" s="3" t="s">
        <v>35</v>
      </c>
      <c r="C8" s="3" t="s">
        <v>36</v>
      </c>
      <c r="D8" s="3" t="s">
        <v>31</v>
      </c>
      <c r="E8" s="3" t="s">
        <v>32</v>
      </c>
      <c r="F8" s="3" t="n">
        <v>2</v>
      </c>
      <c r="G8" s="3" t="n">
        <v>2</v>
      </c>
      <c r="H8" s="3" t="n">
        <v>0</v>
      </c>
      <c r="I8" s="3" t="n">
        <v>0.35</v>
      </c>
      <c r="J8" s="3" t="n">
        <v>0.07</v>
      </c>
      <c r="K8" s="3" t="n">
        <v>0.19</v>
      </c>
      <c r="L8" s="3" t="n">
        <v>1.3</v>
      </c>
      <c r="M8" s="3" t="n">
        <v>0.5</v>
      </c>
      <c r="N8" s="3" t="n">
        <f aca="false">M8</f>
        <v>0.5</v>
      </c>
      <c r="O8" s="4" t="n">
        <f aca="false">P8/L8</f>
        <v>8.76923076923077</v>
      </c>
      <c r="P8" s="3" t="n">
        <v>11.4</v>
      </c>
      <c r="Q8" s="3" t="n">
        <f aca="false">P8*I8</f>
        <v>3.99</v>
      </c>
      <c r="U8" s="3" t="n">
        <v>0.3</v>
      </c>
      <c r="V8" s="3" t="n">
        <v>20</v>
      </c>
      <c r="W8" s="3" t="n">
        <v>14</v>
      </c>
      <c r="X8" s="3" t="n">
        <v>14</v>
      </c>
      <c r="Y8" s="3" t="n">
        <v>5.7</v>
      </c>
      <c r="AB8" s="3" t="s">
        <v>37</v>
      </c>
    </row>
    <row r="9" s="3" customFormat="true" ht="13.8" hidden="false" customHeight="false" outlineLevel="0" collapsed="false">
      <c r="A9" s="3" t="s">
        <v>39</v>
      </c>
      <c r="B9" s="3" t="s">
        <v>40</v>
      </c>
      <c r="C9" s="3" t="s">
        <v>41</v>
      </c>
      <c r="D9" s="3" t="s">
        <v>31</v>
      </c>
      <c r="E9" s="3" t="s">
        <v>32</v>
      </c>
      <c r="F9" s="3" t="n">
        <v>3</v>
      </c>
      <c r="G9" s="3" t="n">
        <v>1</v>
      </c>
      <c r="H9" s="3" t="n">
        <v>0</v>
      </c>
      <c r="I9" s="3" t="n">
        <v>0.7</v>
      </c>
      <c r="J9" s="3" t="n">
        <v>0.28</v>
      </c>
      <c r="K9" s="3" t="n">
        <v>0.23</v>
      </c>
      <c r="L9" s="3" t="n">
        <v>5.9</v>
      </c>
      <c r="M9" s="3" t="n">
        <v>0.42</v>
      </c>
      <c r="N9" s="3" t="n">
        <v>0.42</v>
      </c>
      <c r="O9" s="4" t="n">
        <f aca="false">P9/L9</f>
        <v>22.1953188135593</v>
      </c>
      <c r="P9" s="3" t="n">
        <v>130.952381</v>
      </c>
      <c r="Q9" s="3" t="n">
        <f aca="false">P9*I9</f>
        <v>91.6666667</v>
      </c>
      <c r="R9" s="3" t="n">
        <v>8</v>
      </c>
      <c r="U9" s="3" t="n">
        <v>0.45</v>
      </c>
      <c r="Y9" s="3" t="n">
        <v>3.5</v>
      </c>
      <c r="AB9" s="3" t="s">
        <v>42</v>
      </c>
    </row>
    <row r="10" s="3" customFormat="true" ht="13.8" hidden="false" customHeight="false" outlineLevel="0" collapsed="false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32</v>
      </c>
      <c r="F10" s="3" t="n">
        <v>10</v>
      </c>
      <c r="G10" s="3" t="n">
        <v>10</v>
      </c>
      <c r="H10" s="3" t="n">
        <v>0</v>
      </c>
      <c r="I10" s="3" t="n">
        <v>0.99</v>
      </c>
      <c r="J10" s="3" t="n">
        <v>0.054</v>
      </c>
      <c r="K10" s="3" t="n">
        <v>0.054</v>
      </c>
      <c r="L10" s="3" t="n">
        <v>1.64</v>
      </c>
      <c r="M10" s="3" t="n">
        <v>0.2475</v>
      </c>
      <c r="N10" s="3" t="n">
        <v>0.2475</v>
      </c>
      <c r="O10" s="4" t="n">
        <f aca="false">P10/L10</f>
        <v>24.6864634146341</v>
      </c>
      <c r="P10" s="3" t="n">
        <v>40.4858</v>
      </c>
      <c r="Q10" s="3" t="n">
        <f aca="false">P10*I10</f>
        <v>40.080942</v>
      </c>
      <c r="R10" s="3" t="n">
        <v>0.6</v>
      </c>
      <c r="U10" s="3" t="n">
        <v>1</v>
      </c>
      <c r="W10" s="3" t="n">
        <v>5</v>
      </c>
      <c r="X10" s="3" t="n">
        <v>5</v>
      </c>
      <c r="Y10" s="3" t="n">
        <v>10.5</v>
      </c>
      <c r="Z10" s="3" t="n">
        <v>8</v>
      </c>
      <c r="AA10" s="3" t="n">
        <v>4</v>
      </c>
      <c r="AB10" s="3" t="s">
        <v>47</v>
      </c>
    </row>
    <row r="11" s="3" customFormat="true" ht="13.8" hidden="false" customHeight="false" outlineLevel="0" collapsed="false">
      <c r="A11" s="3" t="s">
        <v>48</v>
      </c>
      <c r="B11" s="3" t="s">
        <v>49</v>
      </c>
      <c r="C11" s="3" t="s">
        <v>50</v>
      </c>
      <c r="D11" s="3" t="s">
        <v>51</v>
      </c>
      <c r="E11" s="3" t="s">
        <v>32</v>
      </c>
      <c r="F11" s="3" t="n">
        <v>1</v>
      </c>
      <c r="G11" s="3" t="n">
        <v>4</v>
      </c>
      <c r="H11" s="3" t="n">
        <v>0</v>
      </c>
      <c r="I11" s="3" t="n">
        <v>1.76</v>
      </c>
      <c r="J11" s="3" t="n">
        <v>0.22</v>
      </c>
      <c r="K11" s="3" t="n">
        <v>0.22</v>
      </c>
      <c r="L11" s="3" t="n">
        <v>3.3</v>
      </c>
      <c r="M11" s="3" t="n">
        <v>1.36</v>
      </c>
      <c r="N11" s="3" t="n">
        <v>1.1</v>
      </c>
      <c r="O11" s="4" t="n">
        <f aca="false">P11/L11</f>
        <v>24.7933</v>
      </c>
      <c r="P11" s="3" t="n">
        <v>81.81789</v>
      </c>
      <c r="Q11" s="3" t="n">
        <f aca="false">P11*I11</f>
        <v>143.9994864</v>
      </c>
      <c r="R11" s="3" t="n">
        <v>2</v>
      </c>
      <c r="S11" s="3" t="n">
        <v>0.31</v>
      </c>
      <c r="U11" s="3" t="n">
        <v>1.75</v>
      </c>
      <c r="W11" s="3" t="n">
        <v>20</v>
      </c>
      <c r="Z11" s="3" t="n">
        <v>7</v>
      </c>
      <c r="AA11" s="3" t="n">
        <v>73</v>
      </c>
      <c r="AB11" s="3" t="s">
        <v>52</v>
      </c>
    </row>
    <row r="12" s="3" customFormat="true" ht="13.8" hidden="false" customHeight="false" outlineLevel="0" collapsed="false">
      <c r="A12" s="3" t="s">
        <v>53</v>
      </c>
      <c r="B12" s="3" t="s">
        <v>54</v>
      </c>
      <c r="C12" s="3" t="s">
        <v>55</v>
      </c>
      <c r="D12" s="3" t="s">
        <v>31</v>
      </c>
      <c r="E12" s="3" t="s">
        <v>32</v>
      </c>
      <c r="F12" s="3" t="n">
        <v>3</v>
      </c>
      <c r="G12" s="3" t="n">
        <v>6</v>
      </c>
      <c r="H12" s="3" t="n">
        <v>0</v>
      </c>
      <c r="I12" s="3" t="n">
        <v>0.82</v>
      </c>
      <c r="L12" s="3" t="n">
        <v>3.63</v>
      </c>
      <c r="M12" s="3" t="n">
        <v>0.09</v>
      </c>
      <c r="N12" s="3" t="n">
        <v>0.09</v>
      </c>
      <c r="O12" s="4" t="n">
        <f aca="false">P12/L12</f>
        <v>27.5482093663912</v>
      </c>
      <c r="P12" s="3" t="n">
        <v>100</v>
      </c>
      <c r="Q12" s="3" t="n">
        <f aca="false">P12*I12</f>
        <v>82</v>
      </c>
      <c r="R12" s="3" t="n">
        <v>1</v>
      </c>
      <c r="S12" s="3" t="n">
        <v>0.3</v>
      </c>
      <c r="T12" s="3" t="n">
        <v>15</v>
      </c>
      <c r="U12" s="3" t="n">
        <f aca="false">ROUND(TAN(RADIANS(30)),2)</f>
        <v>0.58</v>
      </c>
      <c r="Z12" s="3" t="n">
        <v>8.5</v>
      </c>
      <c r="AA12" s="3" t="n">
        <v>5</v>
      </c>
      <c r="AB12" s="3" t="s">
        <v>56</v>
      </c>
    </row>
    <row r="13" s="3" customFormat="true" ht="13.8" hidden="false" customHeight="false" outlineLevel="0" collapsed="false">
      <c r="A13" s="3" t="s">
        <v>57</v>
      </c>
      <c r="B13" s="3" t="s">
        <v>58</v>
      </c>
      <c r="C13" s="3" t="s">
        <v>59</v>
      </c>
      <c r="D13" s="3" t="s">
        <v>60</v>
      </c>
      <c r="E13" s="3" t="s">
        <v>32</v>
      </c>
      <c r="F13" s="3" t="n">
        <v>8</v>
      </c>
      <c r="G13" s="3" t="n">
        <v>8</v>
      </c>
      <c r="H13" s="3" t="n">
        <v>0</v>
      </c>
      <c r="I13" s="3" t="n">
        <v>0.9</v>
      </c>
      <c r="J13" s="3" t="n">
        <v>0.25</v>
      </c>
      <c r="K13" s="3" t="n">
        <v>0.16</v>
      </c>
      <c r="L13" s="3" t="n">
        <v>4.3</v>
      </c>
      <c r="M13" s="3" t="n">
        <v>0.146</v>
      </c>
      <c r="N13" s="3" t="n">
        <v>0.024</v>
      </c>
      <c r="O13" s="4" t="n">
        <f aca="false">P13/L13</f>
        <v>37.88</v>
      </c>
      <c r="P13" s="3" t="n">
        <v>162.884</v>
      </c>
      <c r="Q13" s="3" t="n">
        <f aca="false">P13*I13</f>
        <v>146.5956</v>
      </c>
      <c r="R13" s="3" t="n">
        <v>1</v>
      </c>
      <c r="S13" s="3" t="n">
        <v>0.15</v>
      </c>
      <c r="U13" s="3" t="n">
        <v>0.6</v>
      </c>
      <c r="X13" s="3" t="n">
        <v>12</v>
      </c>
      <c r="Y13" s="3" t="n">
        <v>2.6</v>
      </c>
      <c r="Z13" s="3" t="n">
        <v>3.9</v>
      </c>
      <c r="AA13" s="3" t="n">
        <v>0.01</v>
      </c>
      <c r="AB13" s="3" t="s">
        <v>61</v>
      </c>
    </row>
    <row r="14" s="3" customFormat="true" ht="13.8" hidden="false" customHeight="false" outlineLevel="0" collapsed="false">
      <c r="A14" s="3" t="s">
        <v>62</v>
      </c>
      <c r="B14" s="3" t="s">
        <v>63</v>
      </c>
      <c r="C14" s="3" t="s">
        <v>64</v>
      </c>
      <c r="D14" s="3" t="s">
        <v>31</v>
      </c>
      <c r="E14" s="3" t="s">
        <v>32</v>
      </c>
      <c r="F14" s="3" t="n">
        <v>3</v>
      </c>
      <c r="G14" s="3" t="n">
        <v>2</v>
      </c>
      <c r="H14" s="3" t="n">
        <v>0</v>
      </c>
      <c r="I14" s="3" t="n">
        <v>0.35</v>
      </c>
      <c r="J14" s="3" t="n">
        <v>0.61</v>
      </c>
      <c r="K14" s="3" t="n">
        <v>0.83</v>
      </c>
      <c r="L14" s="3" t="n">
        <v>0.97</v>
      </c>
      <c r="M14" s="3" t="n">
        <v>0.5</v>
      </c>
      <c r="N14" s="3" t="n">
        <f aca="false">M14</f>
        <v>0.5</v>
      </c>
      <c r="O14" s="4" t="n">
        <f aca="false">P14/L14</f>
        <v>51.8762886597938</v>
      </c>
      <c r="P14" s="3" t="n">
        <v>50.32</v>
      </c>
      <c r="Q14" s="3" t="n">
        <f aca="false">P14*I14</f>
        <v>17.612</v>
      </c>
      <c r="W14" s="3" t="n">
        <v>1</v>
      </c>
      <c r="X14" s="3" t="n">
        <v>7.4</v>
      </c>
      <c r="Y14" s="3" t="n">
        <v>3.4</v>
      </c>
      <c r="AB14" s="3" t="s">
        <v>65</v>
      </c>
    </row>
    <row r="15" s="3" customFormat="true" ht="13.8" hidden="false" customHeight="false" outlineLevel="0" collapsed="false">
      <c r="A15" s="3" t="s">
        <v>66</v>
      </c>
      <c r="B15" s="3" t="s">
        <v>67</v>
      </c>
      <c r="C15" s="3" t="s">
        <v>68</v>
      </c>
      <c r="D15" s="3" t="s">
        <v>46</v>
      </c>
      <c r="E15" s="3" t="s">
        <v>32</v>
      </c>
      <c r="F15" s="3" t="n">
        <v>9</v>
      </c>
      <c r="G15" s="3" t="n">
        <v>9</v>
      </c>
      <c r="H15" s="3" t="n">
        <v>0</v>
      </c>
      <c r="I15" s="3" t="n">
        <v>1.6</v>
      </c>
      <c r="L15" s="3" t="n">
        <v>14.4</v>
      </c>
      <c r="M15" s="3" t="n">
        <v>0.1</v>
      </c>
      <c r="N15" s="3" t="n">
        <v>0.075</v>
      </c>
      <c r="O15" s="4" t="n">
        <f aca="false">P15/L15</f>
        <v>64.8145833333333</v>
      </c>
      <c r="P15" s="3" t="n">
        <v>933.33</v>
      </c>
      <c r="Q15" s="3" t="n">
        <f aca="false">P15*I15</f>
        <v>1493.328</v>
      </c>
      <c r="R15" s="3" t="n">
        <v>2.093</v>
      </c>
      <c r="S15" s="3" t="n">
        <v>0.46185</v>
      </c>
      <c r="AB15" s="3" t="s">
        <v>69</v>
      </c>
    </row>
    <row r="16" s="3" customFormat="true" ht="13.8" hidden="false" customHeight="false" outlineLevel="0" collapsed="false">
      <c r="A16" s="3" t="s">
        <v>70</v>
      </c>
      <c r="B16" s="3" t="s">
        <v>71</v>
      </c>
      <c r="C16" s="3" t="s">
        <v>72</v>
      </c>
      <c r="D16" s="3" t="s">
        <v>73</v>
      </c>
      <c r="E16" s="3" t="s">
        <v>32</v>
      </c>
      <c r="F16" s="3" t="n">
        <v>1</v>
      </c>
      <c r="G16" s="3" t="n">
        <v>1</v>
      </c>
      <c r="H16" s="3" t="n">
        <v>0</v>
      </c>
      <c r="I16" s="3" t="n">
        <v>0.12</v>
      </c>
      <c r="L16" s="3" t="n">
        <v>0.138</v>
      </c>
      <c r="M16" s="3" t="n">
        <v>0.122</v>
      </c>
      <c r="N16" s="3" t="n">
        <v>0.7</v>
      </c>
      <c r="O16" s="4" t="n">
        <f aca="false">P16/L16</f>
        <v>80.4</v>
      </c>
      <c r="P16" s="3" t="n">
        <v>11.0952</v>
      </c>
      <c r="Q16" s="3" t="n">
        <f aca="false">P16*I16</f>
        <v>1.331424</v>
      </c>
      <c r="R16" s="3" t="n">
        <v>2.75</v>
      </c>
      <c r="S16" s="3" t="n">
        <v>0.1</v>
      </c>
      <c r="AB16" s="3" t="s">
        <v>74</v>
      </c>
    </row>
    <row r="17" s="3" customFormat="true" ht="13.8" hidden="false" customHeight="false" outlineLevel="0" collapsed="false">
      <c r="A17" s="3" t="s">
        <v>114</v>
      </c>
      <c r="B17" s="3" t="s">
        <v>115</v>
      </c>
      <c r="C17" s="3" t="s">
        <v>116</v>
      </c>
      <c r="D17" s="3" t="s">
        <v>73</v>
      </c>
      <c r="E17" s="3" t="s">
        <v>117</v>
      </c>
      <c r="F17" s="3" t="n">
        <v>3</v>
      </c>
      <c r="G17" s="3" t="n">
        <v>3</v>
      </c>
      <c r="H17" s="3" t="n">
        <v>1</v>
      </c>
      <c r="I17" s="3" t="n">
        <v>0.018</v>
      </c>
      <c r="J17" s="3" t="n">
        <v>0.008</v>
      </c>
      <c r="K17" s="3" t="n">
        <v>0.008</v>
      </c>
      <c r="L17" s="3" t="n">
        <v>0.15</v>
      </c>
      <c r="M17" s="3" t="n">
        <v>0.00935</v>
      </c>
      <c r="N17" s="3" t="n">
        <v>0.007</v>
      </c>
      <c r="O17" s="4" t="n">
        <f aca="false">P17/L17</f>
        <v>3565.06</v>
      </c>
      <c r="P17" s="3" t="n">
        <v>534.759</v>
      </c>
      <c r="Q17" s="3" t="n">
        <f aca="false">P17*I17</f>
        <v>9.625662</v>
      </c>
      <c r="R17" s="3" t="n">
        <v>0.4</v>
      </c>
      <c r="T17" s="3" t="n">
        <v>2</v>
      </c>
      <c r="AB17" s="3" t="s">
        <v>118</v>
      </c>
    </row>
    <row r="18" s="3" customFormat="true" ht="13.8" hidden="false" customHeight="false" outlineLevel="0" collapsed="false">
      <c r="A18" s="3" t="s">
        <v>84</v>
      </c>
      <c r="B18" s="3" t="s">
        <v>85</v>
      </c>
      <c r="C18" s="3" t="s">
        <v>86</v>
      </c>
      <c r="D18" s="3" t="s">
        <v>51</v>
      </c>
      <c r="E18" s="3" t="s">
        <v>82</v>
      </c>
      <c r="F18" s="3" t="n">
        <v>1</v>
      </c>
      <c r="G18" s="3" t="n">
        <v>1</v>
      </c>
      <c r="H18" s="3" t="n">
        <v>1</v>
      </c>
      <c r="I18" s="3" t="n">
        <v>0.255</v>
      </c>
      <c r="J18" s="3" t="n">
        <v>0.0492</v>
      </c>
      <c r="K18" s="3" t="n">
        <v>0.0678</v>
      </c>
      <c r="L18" s="3" t="n">
        <v>0.306</v>
      </c>
      <c r="M18" s="3" t="n">
        <v>1.02</v>
      </c>
      <c r="N18" s="3" t="n">
        <v>0.408</v>
      </c>
      <c r="O18" s="4" t="n">
        <f aca="false">P18/L18</f>
        <v>12.7441176470588</v>
      </c>
      <c r="P18" s="3" t="n">
        <v>3.8997</v>
      </c>
      <c r="Q18" s="3" t="n">
        <f aca="false">P18*I18</f>
        <v>0.9944235</v>
      </c>
      <c r="R18" s="3" t="n">
        <v>15</v>
      </c>
      <c r="S18" s="3" t="n">
        <v>0.034</v>
      </c>
      <c r="W18" s="3" t="n">
        <v>1.16</v>
      </c>
      <c r="AB18" s="3" t="s">
        <v>87</v>
      </c>
    </row>
    <row r="19" s="3" customFormat="true" ht="13.8" hidden="false" customHeight="false" outlineLevel="0" collapsed="false">
      <c r="A19" s="3" t="s">
        <v>88</v>
      </c>
      <c r="B19" s="3" t="s">
        <v>89</v>
      </c>
      <c r="C19" s="3" t="s">
        <v>77</v>
      </c>
      <c r="D19" s="3" t="s">
        <v>31</v>
      </c>
      <c r="E19" s="3" t="s">
        <v>82</v>
      </c>
      <c r="F19" s="3" t="n">
        <v>1</v>
      </c>
      <c r="G19" s="3" t="n">
        <v>1</v>
      </c>
      <c r="H19" s="3" t="n">
        <v>1</v>
      </c>
      <c r="I19" s="3" t="n">
        <v>0.47</v>
      </c>
      <c r="J19" s="3" t="n">
        <v>0.18</v>
      </c>
      <c r="K19" s="3" t="n">
        <v>0.23</v>
      </c>
      <c r="L19" s="3" t="n">
        <v>1.65</v>
      </c>
      <c r="M19" s="3" t="n">
        <v>0.235</v>
      </c>
      <c r="N19" s="3" t="n">
        <f aca="false">M19</f>
        <v>0.235</v>
      </c>
      <c r="O19" s="4" t="n">
        <f aca="false">P19/L19</f>
        <v>42.0363636363636</v>
      </c>
      <c r="P19" s="3" t="n">
        <v>69.36</v>
      </c>
      <c r="Q19" s="3" t="n">
        <f aca="false">P19*I19</f>
        <v>32.5992</v>
      </c>
      <c r="R19" s="3" t="n">
        <v>1.4</v>
      </c>
      <c r="S19" s="3" t="n">
        <f aca="false">ROUND(TAN(RADIANS(30))*(I19/3),2)</f>
        <v>0.09</v>
      </c>
      <c r="W19" s="3" t="n">
        <f aca="false">ROUND(40/60,2)</f>
        <v>0.67</v>
      </c>
      <c r="X19" s="3" t="n">
        <v>8.4</v>
      </c>
      <c r="Y19" s="3" t="n">
        <v>1.3</v>
      </c>
      <c r="AB19" s="3" t="s">
        <v>90</v>
      </c>
    </row>
    <row r="20" s="3" customFormat="true" ht="13.8" hidden="false" customHeight="false" outlineLevel="0" collapsed="false">
      <c r="A20" s="3" t="s">
        <v>95</v>
      </c>
      <c r="B20" s="3" t="s">
        <v>96</v>
      </c>
      <c r="C20" s="3" t="s">
        <v>97</v>
      </c>
      <c r="D20" s="3" t="s">
        <v>31</v>
      </c>
      <c r="E20" s="3" t="s">
        <v>82</v>
      </c>
      <c r="F20" s="3" t="n">
        <v>1</v>
      </c>
      <c r="G20" s="3" t="n">
        <v>1</v>
      </c>
      <c r="H20" s="3" t="n">
        <v>1</v>
      </c>
      <c r="I20" s="3" t="n">
        <v>0.427</v>
      </c>
      <c r="L20" s="3" t="n">
        <v>0.826</v>
      </c>
      <c r="M20" s="3" t="n">
        <v>0.717</v>
      </c>
      <c r="N20" s="3" t="n">
        <v>0.5</v>
      </c>
      <c r="O20" s="4" t="n">
        <f aca="false">P20/L20</f>
        <v>121.06416464891</v>
      </c>
      <c r="P20" s="3" t="n">
        <v>99.999</v>
      </c>
      <c r="Q20" s="3" t="n">
        <f aca="false">P20*I20</f>
        <v>42.699573</v>
      </c>
      <c r="R20" s="3" t="n">
        <v>7</v>
      </c>
      <c r="S20" s="3" t="n">
        <v>0.014</v>
      </c>
      <c r="AB20" s="3" t="s">
        <v>98</v>
      </c>
    </row>
    <row r="21" s="3" customFormat="true" ht="13.8" hidden="false" customHeight="false" outlineLevel="0" collapsed="false">
      <c r="A21" s="3" t="s">
        <v>75</v>
      </c>
      <c r="B21" s="3" t="s">
        <v>76</v>
      </c>
      <c r="C21" s="3" t="s">
        <v>77</v>
      </c>
      <c r="D21" s="3" t="s">
        <v>31</v>
      </c>
      <c r="E21" s="3" t="s">
        <v>32</v>
      </c>
      <c r="F21" s="3" t="n">
        <v>1</v>
      </c>
      <c r="G21" s="3" t="n">
        <v>1</v>
      </c>
      <c r="H21" s="3" t="n">
        <v>1</v>
      </c>
      <c r="I21" s="3" t="n">
        <v>0.148</v>
      </c>
      <c r="J21" s="3" t="n">
        <v>0.0254</v>
      </c>
      <c r="K21" s="3" t="n">
        <v>0.0432</v>
      </c>
      <c r="L21" s="3" t="n">
        <v>0.068</v>
      </c>
      <c r="M21" s="3" t="n">
        <v>0.125</v>
      </c>
      <c r="N21" s="3" t="n">
        <v>0.1</v>
      </c>
      <c r="O21" s="4" t="n">
        <f aca="false">P21/L21</f>
        <v>481.027941176471</v>
      </c>
      <c r="P21" s="3" t="n">
        <v>32.7099</v>
      </c>
      <c r="Q21" s="3" t="n">
        <f aca="false">P21*I21</f>
        <v>4.8410652</v>
      </c>
      <c r="R21" s="3" t="n">
        <v>3.5</v>
      </c>
      <c r="S21" s="3" t="n">
        <v>0.025</v>
      </c>
      <c r="AB21" s="3" t="s">
        <v>78</v>
      </c>
    </row>
    <row r="22" s="3" customFormat="true" ht="13.8" hidden="false" customHeight="false" outlineLevel="0" collapsed="false">
      <c r="A22" s="3" t="s">
        <v>119</v>
      </c>
      <c r="B22" s="3" t="s">
        <v>120</v>
      </c>
      <c r="C22" s="3" t="s">
        <v>86</v>
      </c>
      <c r="D22" s="3" t="s">
        <v>121</v>
      </c>
      <c r="E22" s="3" t="s">
        <v>117</v>
      </c>
      <c r="F22" s="3" t="n">
        <v>2</v>
      </c>
      <c r="G22" s="3" t="n">
        <f aca="false">F22</f>
        <v>2</v>
      </c>
      <c r="H22" s="0"/>
      <c r="I22" s="3" t="n">
        <v>0.11</v>
      </c>
      <c r="J22" s="3" t="n">
        <v>0.21</v>
      </c>
      <c r="K22" s="3" t="n">
        <v>0.025</v>
      </c>
      <c r="L22" s="3" t="n">
        <v>0.055</v>
      </c>
      <c r="M22" s="3" t="n">
        <v>0.0074</v>
      </c>
      <c r="N22" s="3" t="n">
        <v>0.00737</v>
      </c>
      <c r="O22" s="3" t="n">
        <f aca="false">P22/L22</f>
        <v>6167.45454545455</v>
      </c>
      <c r="P22" s="3" t="n">
        <v>339.21</v>
      </c>
      <c r="Q22" s="3" t="n">
        <f aca="false">P22*I22</f>
        <v>37.3131</v>
      </c>
      <c r="R22" s="3" t="n">
        <v>0.167</v>
      </c>
      <c r="S22" s="3" t="n">
        <f aca="false">0.45*0.085</f>
        <v>0.03825</v>
      </c>
      <c r="U22" s="6"/>
      <c r="W22" s="6"/>
      <c r="AB22" s="3" t="s">
        <v>122</v>
      </c>
    </row>
    <row r="23" s="3" customFormat="true" ht="13.8" hidden="false" customHeight="false" outlineLevel="0" collapsed="false">
      <c r="A23" s="3" t="s">
        <v>101</v>
      </c>
      <c r="B23" s="3" t="s">
        <v>102</v>
      </c>
      <c r="C23" s="3" t="s">
        <v>103</v>
      </c>
      <c r="D23" s="3" t="s">
        <v>104</v>
      </c>
      <c r="E23" s="3" t="s">
        <v>82</v>
      </c>
      <c r="F23" s="3" t="n">
        <v>2</v>
      </c>
      <c r="G23" s="3" t="n">
        <v>3</v>
      </c>
      <c r="H23" s="0"/>
      <c r="I23" s="3" t="n">
        <v>0.4</v>
      </c>
      <c r="L23" s="3" t="n">
        <v>1.059</v>
      </c>
      <c r="M23" s="3" t="n">
        <v>0.231</v>
      </c>
      <c r="N23" s="3" t="n">
        <v>0.15</v>
      </c>
      <c r="O23" s="3" t="n">
        <f aca="false">P23/L23</f>
        <v>0.58</v>
      </c>
      <c r="P23" s="3" t="n">
        <v>0.61422</v>
      </c>
      <c r="Q23" s="3" t="n">
        <f aca="false">P23*I23</f>
        <v>0.245688</v>
      </c>
      <c r="R23" s="3" t="n">
        <v>2</v>
      </c>
      <c r="T23" s="3" t="n">
        <v>0.15</v>
      </c>
      <c r="U23" s="6" t="n">
        <v>0.25</v>
      </c>
      <c r="W23" s="6"/>
      <c r="AA23" s="3" t="n">
        <v>0.1</v>
      </c>
      <c r="AB23" s="3" t="s">
        <v>105</v>
      </c>
    </row>
    <row r="24" s="3" customFormat="true" ht="13.8" hidden="false" customHeight="false" outlineLevel="0" collapsed="false">
      <c r="A24" s="3" t="s">
        <v>106</v>
      </c>
      <c r="B24" s="3" t="s">
        <v>107</v>
      </c>
      <c r="C24" s="3" t="s">
        <v>107</v>
      </c>
      <c r="D24" s="3" t="s">
        <v>108</v>
      </c>
      <c r="E24" s="3" t="s">
        <v>82</v>
      </c>
      <c r="F24" s="3" t="n">
        <v>8</v>
      </c>
      <c r="G24" s="3" t="n">
        <f aca="false">F24</f>
        <v>8</v>
      </c>
      <c r="H24" s="0"/>
      <c r="I24" s="3" t="n">
        <v>1</v>
      </c>
      <c r="J24" s="3" t="n">
        <v>0</v>
      </c>
      <c r="K24" s="3" t="n">
        <v>0</v>
      </c>
      <c r="L24" s="3" t="n">
        <v>75</v>
      </c>
      <c r="M24" s="3" t="n">
        <v>2</v>
      </c>
      <c r="N24" s="3" t="n">
        <v>2</v>
      </c>
      <c r="O24" s="3" t="n">
        <f aca="false">P24/L24</f>
        <v>1.536</v>
      </c>
      <c r="P24" s="3" t="n">
        <v>115.2</v>
      </c>
      <c r="Q24" s="3" t="n">
        <f aca="false">P24*I23</f>
        <v>46.08</v>
      </c>
      <c r="R24" s="3" t="n">
        <v>2</v>
      </c>
      <c r="U24" s="6"/>
      <c r="V24" s="3" t="n">
        <v>100</v>
      </c>
      <c r="W24" s="6"/>
      <c r="AB24" s="3" t="s">
        <v>109</v>
      </c>
    </row>
    <row r="25" customFormat="false" ht="13.8" hidden="false" customHeight="false" outlineLevel="0" collapsed="false">
      <c r="A25" s="3" t="s">
        <v>110</v>
      </c>
      <c r="B25" s="3" t="s">
        <v>111</v>
      </c>
      <c r="C25" s="3" t="s">
        <v>112</v>
      </c>
      <c r="D25" s="3" t="s">
        <v>108</v>
      </c>
      <c r="E25" s="3" t="s">
        <v>82</v>
      </c>
      <c r="F25" s="3" t="n">
        <v>4</v>
      </c>
      <c r="G25" s="3" t="n">
        <f aca="false">F25</f>
        <v>4</v>
      </c>
      <c r="H25" s="0"/>
      <c r="I25" s="3" t="n">
        <v>0.78</v>
      </c>
      <c r="J25" s="3" t="n">
        <v>0.44</v>
      </c>
      <c r="K25" s="3" t="n">
        <v>0.13</v>
      </c>
      <c r="L25" s="3" t="n">
        <v>24.4</v>
      </c>
      <c r="M25" s="3" t="n">
        <v>0.77</v>
      </c>
      <c r="N25" s="3" t="n">
        <v>0.77</v>
      </c>
      <c r="O25" s="3" t="n">
        <f aca="false">P25/L25</f>
        <v>3.4335</v>
      </c>
      <c r="P25" s="3" t="n">
        <v>83.7774</v>
      </c>
      <c r="Q25" s="3" t="n">
        <f aca="false">P25*I24</f>
        <v>83.7774</v>
      </c>
      <c r="R25" s="3" t="n">
        <v>6</v>
      </c>
      <c r="S25" s="3" t="n">
        <f aca="false">ROUND(TAN(RADIANS(20))*0.153,2)</f>
        <v>0.06</v>
      </c>
      <c r="T25" s="3"/>
      <c r="U25" s="6"/>
      <c r="V25" s="3"/>
      <c r="W25" s="6"/>
      <c r="X25" s="3"/>
      <c r="Y25" s="3"/>
      <c r="Z25" s="3"/>
      <c r="AA25" s="3"/>
      <c r="AB25" s="3" t="s">
        <v>113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customFormat="false" ht="13.8" hidden="false" customHeight="false" outlineLevel="0" collapsed="false">
      <c r="A26" s="3" t="s">
        <v>123</v>
      </c>
      <c r="B26" s="3" t="s">
        <v>124</v>
      </c>
      <c r="C26" s="3" t="s">
        <v>125</v>
      </c>
      <c r="D26" s="3" t="s">
        <v>121</v>
      </c>
      <c r="E26" s="3" t="s">
        <v>126</v>
      </c>
      <c r="F26" s="3" t="n">
        <v>2</v>
      </c>
      <c r="G26" s="3" t="n">
        <f aca="false">F26</f>
        <v>2</v>
      </c>
      <c r="H26" s="0"/>
      <c r="I26" s="3" t="n">
        <v>0.226</v>
      </c>
      <c r="J26" s="3" t="n">
        <v>0.226</v>
      </c>
      <c r="K26" s="3" t="n">
        <v>0.0003</v>
      </c>
      <c r="L26" s="3" t="n">
        <v>0.0135</v>
      </c>
      <c r="M26" s="3" t="n">
        <v>0.25</v>
      </c>
      <c r="N26" s="3" t="n">
        <v>0.24</v>
      </c>
      <c r="O26" s="3" t="n">
        <f aca="false">P26/L26</f>
        <v>229.42962962963</v>
      </c>
      <c r="P26" s="3" t="n">
        <v>3.0973</v>
      </c>
      <c r="Q26" s="3" t="n">
        <f aca="false">P26*I26</f>
        <v>0.6999898</v>
      </c>
      <c r="R26" s="3" t="n">
        <v>15</v>
      </c>
      <c r="S26" s="3"/>
      <c r="T26" s="3"/>
      <c r="U26" s="6"/>
      <c r="V26" s="3"/>
      <c r="W26" s="6"/>
      <c r="X26" s="3"/>
      <c r="Y26" s="3"/>
      <c r="Z26" s="3"/>
      <c r="AA26" s="3"/>
      <c r="AB26" s="3" t="s">
        <v>127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2022-03-02T14:46:08Z</dcterms:created>
  <dc:creator/>
  <dc:description/>
  <dc:language>en-NZ</dc:language>
  <cp:lastModifiedBy/>
  <dcterms:modified xsi:type="dcterms:W3CDTF">2022-03-02T16:02:15Z</dcterms:modified>
  <cp:revision>40</cp:revision>
  <dc:subject/>
  <dc:title/>
</cp:coreProperties>
</file>