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defaultThemeVersion="166925"/>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FFFFC71E-9B03-054E-8685-8A50851AD211}" xr6:coauthVersionLast="45" xr6:coauthVersionMax="45" xr10:uidLastSave="{00000000-0000-0000-0000-000000000000}"/>
  <bookViews>
    <workbookView xWindow="0" yWindow="460" windowWidth="38400" windowHeight="21140" tabRatio="705"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3" i="6" l="1"/>
  <c r="G9" i="6"/>
  <c r="G8" i="6"/>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G17" i="6" s="1"/>
  <c r="D12" i="1"/>
  <c r="G50" i="2" l="1"/>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<sst xmlns="http://schemas.openxmlformats.org/spreadsheetml/2006/main" count="1096" uniqueCount="400">
  <si>
    <r>
      <rPr>
        <b/>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</si>
  <si>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General Testing Information</t>
  </si>
  <si>
    <t>MASVS VERSION</t>
  </si>
  <si>
    <t>1.1.4</t>
  </si>
  <si>
    <t>Online version of the MASVS:</t>
  </si>
  <si>
    <t>MSTG Version:</t>
  </si>
  <si>
    <t>Online version of the MSTG:</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</si>
  <si>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</si>
  <si>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</si>
  <si>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</si>
  <si>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</si>
  <si>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</si>
  <si>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</si>
  <si>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</si>
  <si>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</si>
  <si>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</si>
  <si>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</si>
  <si>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</si>
  <si>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</si>
  <si>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</si>
  <si>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</si>
  <si>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</si>
  <si>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</si>
  <si>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</si>
  <si>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</si>
  <si>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</si>
  <si>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</si>
  <si>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</si>
  <si>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</si>
  <si>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</si>
  <si>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</si>
  <si>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</si>
  <si>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</si>
  <si>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</si>
  <si>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</si>
  <si>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</si>
  <si>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</si>
  <si>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</si>
  <si>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</si>
  <si>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</si>
  <si>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</si>
  <si>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</si>
  <si>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</si>
  <si>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</si>
  <si>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</si>
  <si>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</si>
  <si>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</si>
  <si>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</si>
  <si>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</si>
  <si>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</si>
  <si>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</si>
  <si>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</si>
  <si>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</si>
  <si>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</si>
  <si>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</si>
  <si>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</si>
  <si>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</si>
  <si>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</si>
  <si>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</si>
  <si>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</si>
  <si>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</si>
  <si>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</si>
  <si>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</si>
  <si>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</si>
  <si>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</si>
  <si>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</si>
  <si>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</si>
  <si>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</si>
  <si>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</si>
  <si>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</si>
  <si>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</si>
  <si>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</si>
  <si>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</si>
  <si>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</si>
  <si>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</si>
  <si>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</si>
  <si>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</si>
  <si>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</si>
  <si>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</si>
  <si>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</si>
  <si>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</si>
  <si>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</si>
  <si>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</si>
  <si>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</si>
  <si>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</si>
  <si>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</si>
  <si>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</si>
  <si>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</si>
  <si>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</si>
  <si>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</si>
  <si>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</si>
  <si>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</si>
  <si>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</si>
  <si>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</si>
  <si>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</si>
  <si>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</si>
  <si>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</si>
  <si>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</si>
  <si>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</si>
  <si>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</si>
  <si>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</si>
  <si>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</si>
  <si>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</si>
  <si>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</si>
  <si>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</si>
  <si>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</si>
  <si>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</si>
  <si>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</si>
  <si>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</si>
  <si>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</si>
  <si>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</si>
  <si>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</si>
  <si>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</si>
  <si>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</si>
  <si>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</si>
  <si>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</si>
  <si>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</si>
  <si>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</si>
  <si>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</si>
  <si>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</si>
  <si>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</si>
  <si>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</si>
  <si>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</si>
  <si>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</si>
  <si>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</si>
  <si>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</si>
  <si>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</si>
  <si>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</si>
  <si>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</si>
  <si>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</si>
  <si>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</si>
  <si>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</si>
  <si>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</si>
  <si>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</si>
  <si>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</si>
  <si>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</si>
  <si>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</si>
  <si>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</si>
  <si>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</si>
  <si>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</si>
  <si>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</si>
  <si>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</si>
  <si>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</si>
  <si>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</si>
  <si>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</si>
  <si>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</si>
  <si>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</si>
  <si>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</si>
  <si>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</si>
  <si>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</si>
  <si>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</si>
  <si>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</si>
  <si>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</si>
  <si>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</si>
  <si>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</si>
  <si>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</si>
  <si>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</si>
  <si>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</si>
  <si>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</si>
  <si>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</si>
  <si>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</si>
  <si>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</si>
  <si>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</si>
  <si>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</si>
  <si>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</si>
  <si>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</si>
  <si>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</si>
  <si>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</si>
  <si>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</si>
  <si>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</si>
  <si>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</si>
  <si>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</si>
  <si>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</si>
  <si>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</si>
  <si>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</si>
  <si>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</si>
  <si>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</si>
  <si>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</si>
  <si>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</si>
  <si>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</si>
  <si>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</si>
  <si>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</si>
  <si>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</si>
  <si>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</si>
  <si>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</si>
  <si>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</si>
  <si>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</si>
  <si>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</si>
  <si>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</si>
  <si>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</si>
  <si>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</si>
  <si>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</si>
  <si>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</si>
  <si>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</si>
  <si>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</si>
  <si>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</si>
  <si>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</si>
  <si>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</si>
  <si>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</si>
  <si>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</si>
  <si>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</si>
  <si>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</si>
  <si>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</si>
  <si>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</si>
  <si>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</si>
  <si>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</si>
  <si>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</si>
  <si>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</si>
  <si>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</si>
  <si>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</si>
  <si>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</si>
  <si>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</si>
  <si>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</si>
  <si>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</si>
  <si>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</si>
  <si>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</si>
  <si>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</si>
  <si>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</si>
  <si>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</si>
  <si>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</si>
  <si>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</si>
  <si>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</si>
  <si>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</si>
  <si>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</si>
  <si>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</si>
  <si>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</si>
  <si>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</si>
  <si>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</si>
  <si>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</si>
  <si>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</si>
  <si>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</si>
  <si>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</si>
  <si>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</si>
  <si>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</si>
  <si>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</si>
  <si>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</si>
  <si>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</si>
  <si>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</si>
  <si>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</si>
  <si>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</si>
  <si>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</si>
  <si>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</si>
  <si>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</si>
  <si>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</si>
  <si>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</si>
  <si>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</si>
  <si>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</si>
  <si>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</si>
  <si>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</si>
  <si>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</si>
  <si>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</si>
  <si>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</si>
  <si>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</si>
  <si>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</si>
  <si>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</si>
  <si>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</si>
  <si>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</si>
  <si>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</si>
  <si>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</si>
  <si>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</si>
  <si>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</si>
  <si>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</si>
  <si>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</si>
  <si>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</si>
  <si>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</si>
  <si>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</si>
  <si>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</si>
  <si>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</si>
  <si>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</si>
  <si>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</si>
  <si>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</si>
  <si>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</si>
  <si>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</si>
  <si>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</si>
  <si>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</si>
  <si>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</si>
  <si>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</si>
  <si>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</si>
  <si>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</si>
  <si>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</si>
  <si>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</si>
  <si>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</si>
  <si>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</si>
  <si>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</si>
  <si>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</si>
  <si>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</si>
  <si>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</si>
  <si>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</si>
  <si>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</si>
  <si>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</si>
  <si>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</si>
  <si>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</si>
  <si>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</si>
  <si>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</si>
  <si>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</si>
  <si>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</si>
  <si>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</si>
  <si>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</si>
  <si>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</si>
  <si>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</si>
  <si>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</si>
  <si>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</si>
  <si>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</si>
  <si>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</si>
  <si>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</si>
  <si>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</si>
  <si>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</si>
  <si>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</si>
  <si>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</si>
  <si>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</si>
  <si>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</si>
  <si>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</si>
  <si>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</si>
  <si>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</si>
  <si>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</si>
  <si>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</si>
  <si>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</si>
  <si>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</si>
  <si>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</si>
  <si>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</si>
  <si>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</si>
  <si>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</si>
  <si>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</si>
  <si>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</si>
  <si>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</si>
  <si>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</si>
  <si>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</si>
  <si>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</si>
  <si>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</si>
  <si>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</si>
  <si>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</si>
  <si>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</si>
  <si>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</si>
  <si>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</si>
  <si>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</si>
  <si>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</si>
  <si>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</si>
  <si>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</si>
  <si>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</si>
  <si>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</si>
  <si>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</si>
  <si>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</si>
  <si>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</si>
  <si>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</si>
  <si>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</si>
  <si>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</si>
  <si>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</si>
  <si>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</si>
  <si>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</si>
  <si>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</si>
  <si>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</si>
  <si>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</si>
  <si>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</si>
  <si>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</si>
  <si>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</si>
  <si>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</si>
  <si>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</si>
  <si>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</si>
  <si>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</si>
  <si>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</si>
  <si>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</si>
  <si>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</si>
  <si>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</si>
  <si>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</si>
  <si>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</si>
  <si>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A responsible disclosure policy is in place and effectively applied.</t>
  </si>
  <si>
    <t>The app should comply with privacy laws and regulations.</t>
  </si>
  <si>
    <t>2.13</t>
  </si>
  <si>
    <t>2.14</t>
  </si>
  <si>
    <t>2.15</t>
  </si>
  <si>
    <t>MSTG-STORAGE‑13</t>
  </si>
  <si>
    <t>MSTG-STORAGE‑14</t>
  </si>
  <si>
    <t>MSTG-STORAGE‑15</t>
  </si>
  <si>
    <t>System credential storage facilities need to be used to store sensitive data, such as PII, user credentials or cryptographic keys.</t>
  </si>
  <si>
    <t>No sensitive data should be stored locally on the mobile device. Instead, data should be retrieved from a remote endpoint when needed and only be kept in memory.</t>
  </si>
  <si>
    <t>If sensitive data is still required to be stored locally, it should be encrypted using a key derived from hardware backed storage which requires authentication.</t>
  </si>
  <si>
    <t>The app’s local storage should be wiped after an excessive number of failed authentication attempts.</t>
  </si>
  <si>
    <t>The app does not use cryptographic protocols or algorithms that are widely considered deprecated for security purposes.</t>
  </si>
  <si>
    <t>4.12</t>
  </si>
  <si>
    <t>MSTG-AUTH-12</t>
  </si>
  <si>
    <t>The app informs the user of all sensitive activities with their account. Users are able to view a list of devices, view contextual information (IP address, location, etc.), and to block specific devices.</t>
  </si>
  <si>
    <t>Authorization models should be defined and enforced at the remote endpoint.</t>
  </si>
  <si>
    <t>6.9</t>
  </si>
  <si>
    <t>6.10</t>
  </si>
  <si>
    <t>6.11</t>
  </si>
  <si>
    <t>MSTG-PLATFORM-9</t>
  </si>
  <si>
    <t>MSTG-PLATFORM-10</t>
  </si>
  <si>
    <t>MSTG-PLATFORM-11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</si>
  <si>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</si>
  <si>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</si>
  <si>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</si>
  <si>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Debugging code and developer assistance code (e.g. test code, backdoors, hidden settings) have been removed. The app does not log verbose errors or debugging messages.</t>
  </si>
  <si>
    <t>8.13</t>
  </si>
  <si>
    <t>MSTG-RESILIENCE-13</t>
  </si>
  <si>
    <t>As a defense in depth, next to having solid hardening of the communicating parties, application level payload encryption can be applied to further impede eavesdropping.</t>
  </si>
  <si>
    <t>Koki Takeyama</t>
    <phoneticPr fontId="27"/>
  </si>
  <si>
    <t>Impede Eavesdropping</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</si>
  <si>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</si>
  <si>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</si>
  <si>
    <t xml:space="preserve">The two rows above are used to construct the base for all hyperlinks in the Android and iOS checklists. 
Adjust to your specific use case to update all hyperlinks to a specific version of the MSTG </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</si>
</sst>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8">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xf numFmtId="0" fontId="5" fillId="0" borderId="0" xfId="1" applyBorder="1" applyProtection="1"/>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workbookViewId="0">
      <selection activeCell="D14" sqref="D14"/>
    </sheetView>
  </sheetViews>
  <sheetFormatPr baseColWidth="10" defaultColWidth="8.83203125" defaultRowHeight="16"/>
  <cols>
    <col min="1" max="1" width="2.33203125" customWidth="1"/>
    <col min="2" max="2" width="8.83203125" customWidth="1"/>
    <col min="3" max="3" width="17.1640625" customWidth="1"/>
    <col min="4" max="4" width="92.5" customWidth="1"/>
    <col min="5" max="1025" width="8.83203125" customWidth="1"/>
  </cols>
  <sheetData>
    <row r="1" spans="2:4" ht="8" customHeight="1"/>
    <row r="2" spans="2:4" ht="15.75" customHeight="1">
      <c r="B2" s="126" t="s">
        <v>0</v>
      </c>
      <c r="C2" s="126"/>
      <c r="D2" s="126"/>
    </row>
    <row r="3" spans="2:4">
      <c r="B3" s="126"/>
      <c r="C3" s="126"/>
      <c r="D3" s="126"/>
    </row>
    <row r="4" spans="2:4">
      <c r="B4" s="126"/>
      <c r="C4" s="126"/>
      <c r="D4" s="126"/>
    </row>
    <row r="5" spans="2:4">
      <c r="B5" s="126"/>
      <c r="C5" s="126"/>
      <c r="D5" s="126"/>
    </row>
    <row r="6" spans="2:4">
      <c r="B6" s="126"/>
      <c r="C6" s="126"/>
      <c r="D6" s="126"/>
    </row>
    <row r="7" spans="2:4">
      <c r="B7" s="126"/>
      <c r="C7" s="126"/>
      <c r="D7" s="126"/>
    </row>
    <row r="8" spans="2:4" hidden="1">
      <c r="B8" s="126"/>
      <c r="C8" s="126"/>
      <c r="D8" s="126"/>
    </row>
    <row r="9" spans="2:4">
      <c r="B9" s="123"/>
      <c r="C9" s="123"/>
      <c r="D9" s="123"/>
    </row>
    <row r="10" spans="2:4">
      <c r="B10" s="1" t="s">
        <v>1</v>
      </c>
      <c r="C10" s="2"/>
      <c r="D10" s="3"/>
    </row>
    <row r="11" spans="2:4">
      <c r="B11" s="127" t="s">
        <v>2</v>
      </c>
      <c r="C11" s="127"/>
      <c r="D11" s="64">
        <v>1.2</v>
      </c>
    </row>
    <row r="12" spans="2:4">
      <c r="B12" s="124" t="s">
        <v>4</v>
      </c>
      <c r="C12" s="124"/>
      <c r="D12" s="4" t="str">
        <f>HYPERLINK(CONCATENATE( "https://github.com/OWASP/owasp-masvs/blob/", MASVS_VERSION, "/Document/"))</f>
        <v>https://github.com/OWASP/owasp-masvs/blob/1.2/Document/</v>
      </c>
    </row>
    <row r="13" spans="2:4">
      <c r="B13" s="128" t="s">
        <v>5</v>
      </c>
      <c r="C13" s="128"/>
      <c r="D13" s="5">
        <v>1.2</v>
      </c>
    </row>
    <row r="14" spans="2:4" ht="17">
      <c r="B14" s="124" t="s">
        <v>6</v>
      </c>
      <c r="C14" s="124"/>
      <c r="D14" s="6" t="str">
        <f>HYPERLINK(CONCATENATE( "https://github.com/OWASP/owasp-mstg/blob/", MSTG_VERSION, "/Document/"))</f>
        <v>https://github.com/OWASP/owasp-mstg/blob/1.2/Document/</v>
      </c>
    </row>
    <row r="15" spans="2:4" ht="32" customHeight="1">
      <c r="B15" s="125" t="s">
        <v>399</v>
      </c>
      <c r="C15" s="125"/>
      <c r="D15" s="125"/>
    </row>
    <row r="16" spans="2:4">
      <c r="B16" s="121" t="s">
        <v>7</v>
      </c>
      <c r="C16" s="121"/>
      <c r="D16" s="5"/>
    </row>
    <row r="17" spans="2:4">
      <c r="B17" s="124" t="s">
        <v>8</v>
      </c>
      <c r="C17" s="124"/>
      <c r="D17" s="5"/>
    </row>
    <row r="18" spans="2:4">
      <c r="B18" s="121" t="s">
        <v>9</v>
      </c>
      <c r="C18" s="121"/>
      <c r="D18" s="5"/>
    </row>
    <row r="19" spans="2:4">
      <c r="B19" s="121" t="s">
        <v>10</v>
      </c>
      <c r="C19" s="121"/>
      <c r="D19" s="5"/>
    </row>
    <row r="20" spans="2:4">
      <c r="B20" s="121" t="s">
        <v>11</v>
      </c>
      <c r="C20" s="121"/>
      <c r="D20" s="5"/>
    </row>
    <row r="21" spans="2:4">
      <c r="B21" s="121" t="s">
        <v>12</v>
      </c>
      <c r="C21" s="121"/>
      <c r="D21" s="5" t="s">
        <v>13</v>
      </c>
    </row>
    <row r="22" spans="2:4" ht="70.5" customHeight="1">
      <c r="B22" s="121" t="s">
        <v>14</v>
      </c>
      <c r="C22" s="121"/>
      <c r="D22" s="5" t="s">
        <v>15</v>
      </c>
    </row>
    <row r="23" spans="2:4">
      <c r="B23" s="123"/>
      <c r="C23" s="123"/>
      <c r="D23" s="123"/>
    </row>
    <row r="24" spans="2:4">
      <c r="B24" s="7" t="s">
        <v>16</v>
      </c>
      <c r="C24" s="8"/>
      <c r="D24" s="9"/>
    </row>
    <row r="25" spans="2:4">
      <c r="B25" s="10" t="s">
        <v>17</v>
      </c>
      <c r="C25" s="11"/>
      <c r="D25" s="5"/>
    </row>
    <row r="26" spans="2:4">
      <c r="B26" s="121" t="s">
        <v>18</v>
      </c>
      <c r="C26" s="121"/>
      <c r="D26" s="5"/>
    </row>
    <row r="27" spans="2:4">
      <c r="B27" s="121" t="s">
        <v>19</v>
      </c>
      <c r="C27" s="121"/>
      <c r="D27" s="5"/>
    </row>
    <row r="28" spans="2:4">
      <c r="B28" s="121" t="s">
        <v>20</v>
      </c>
      <c r="C28" s="121"/>
      <c r="D28" s="5"/>
    </row>
    <row r="29" spans="2:4" ht="66" customHeight="1">
      <c r="B29" s="122" t="s">
        <v>21</v>
      </c>
      <c r="C29" s="122"/>
      <c r="D29" s="5"/>
    </row>
    <row r="30" spans="2:4">
      <c r="B30" s="123"/>
      <c r="C30" s="123"/>
      <c r="D30" s="123"/>
    </row>
    <row r="31" spans="2:4">
      <c r="B31" s="7" t="s">
        <v>22</v>
      </c>
      <c r="C31" s="8"/>
      <c r="D31" s="9"/>
    </row>
    <row r="32" spans="2:4">
      <c r="B32" s="10" t="s">
        <v>17</v>
      </c>
      <c r="C32" s="11"/>
      <c r="D32" s="5"/>
    </row>
    <row r="33" spans="2:4">
      <c r="B33" s="121" t="s">
        <v>23</v>
      </c>
      <c r="C33" s="121"/>
      <c r="D33" s="5"/>
    </row>
    <row r="34" spans="2:4">
      <c r="B34" s="121" t="s">
        <v>19</v>
      </c>
      <c r="C34" s="121"/>
      <c r="D34" s="5"/>
    </row>
    <row r="35" spans="2:4">
      <c r="B35" s="121" t="s">
        <v>20</v>
      </c>
      <c r="C35" s="121"/>
      <c r="D35" s="5"/>
    </row>
    <row r="36" spans="2:4" ht="63" customHeight="1">
      <c r="B36" s="122" t="s">
        <v>24</v>
      </c>
      <c r="C36" s="122"/>
      <c r="D36" s="5"/>
    </row>
    <row r="37" spans="2:4">
      <c r="B37" s="123"/>
      <c r="C37" s="123"/>
      <c r="D37" s="123"/>
    </row>
    <row r="38" spans="2:4">
      <c r="B38" s="7" t="s">
        <v>25</v>
      </c>
      <c r="C38" s="8"/>
      <c r="D38" s="9"/>
    </row>
    <row r="39" spans="2:4">
      <c r="B39" s="120"/>
      <c r="C39" s="120"/>
      <c r="D39" s="120"/>
    </row>
    <row r="40" spans="2:4">
      <c r="B40" s="119" t="s">
        <v>26</v>
      </c>
      <c r="C40" s="119"/>
      <c r="D40" s="12"/>
    </row>
    <row r="41" spans="2:4">
      <c r="B41" s="119" t="s">
        <v>27</v>
      </c>
      <c r="C41" s="119"/>
      <c r="D41" s="12"/>
    </row>
    <row r="42" spans="2:4">
      <c r="B42" s="119" t="s">
        <v>28</v>
      </c>
      <c r="C42" s="119"/>
      <c r="D42" s="12"/>
    </row>
    <row r="43" spans="2:4">
      <c r="B43" s="119" t="s">
        <v>29</v>
      </c>
      <c r="C43" s="119"/>
      <c r="D43" s="13"/>
    </row>
    <row r="44" spans="2:4">
      <c r="B44" s="119" t="s">
        <v>30</v>
      </c>
      <c r="C44" s="119"/>
      <c r="D44" s="12"/>
    </row>
    <row r="45" spans="2:4">
      <c r="B45" s="120"/>
      <c r="C45" s="120"/>
      <c r="D45" s="120"/>
    </row>
    <row r="46" spans="2:4">
      <c r="B46" s="119" t="s">
        <v>26</v>
      </c>
      <c r="C46" s="119"/>
      <c r="D46" s="12"/>
    </row>
    <row r="47" spans="2:4">
      <c r="B47" s="119" t="s">
        <v>27</v>
      </c>
      <c r="C47" s="119"/>
      <c r="D47" s="12"/>
    </row>
    <row r="48" spans="2:4">
      <c r="B48" s="119" t="s">
        <v>28</v>
      </c>
      <c r="C48" s="119"/>
      <c r="D48" s="12"/>
    </row>
    <row r="49" spans="2:4">
      <c r="B49" s="119" t="s">
        <v>29</v>
      </c>
      <c r="C49" s="119"/>
      <c r="D49" s="13"/>
    </row>
    <row r="50" spans="2:4">
      <c r="B50" s="119" t="s">
        <v>30</v>
      </c>
      <c r="C50" s="119"/>
      <c r="D50" s="12"/>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baseColWidth="10" defaultColWidth="8.83203125" defaultRowHeight="16"/>
  <cols>
    <col min="1" max="1" width="1.83203125" style="14" customWidth="1"/>
    <col min="2" max="2" width="9.5" style="14" customWidth="1"/>
    <col min="3" max="3" width="54.83203125" style="14" customWidth="1"/>
    <col min="4" max="4" width="6" style="14" customWidth="1"/>
    <col min="5" max="5" width="4.6640625" style="14" customWidth="1"/>
    <col min="6" max="6" width="5.6640625" style="14" customWidth="1"/>
    <col min="7" max="7" width="10.1640625" style="14" customWidth="1"/>
    <col min="8" max="1025" width="8.83203125" style="14" customWidth="1"/>
  </cols>
  <sheetData>
    <row r="2" spans="2:24">
      <c r="B2" s="15"/>
      <c r="C2" s="16" t="s">
        <v>31</v>
      </c>
      <c r="D2" s="17"/>
      <c r="E2" s="17"/>
      <c r="F2" s="17"/>
    </row>
    <row r="3" spans="2:24">
      <c r="B3" s="17"/>
      <c r="C3" s="17"/>
      <c r="D3" s="17"/>
      <c r="E3" s="17"/>
      <c r="F3" s="17"/>
    </row>
    <row r="4" spans="2:24">
      <c r="B4" s="130"/>
      <c r="C4" s="130"/>
      <c r="D4" s="130"/>
      <c r="E4" s="130"/>
      <c r="F4" s="130"/>
    </row>
    <row r="5" spans="2:24" ht="16" customHeight="1">
      <c r="B5" s="18"/>
      <c r="C5" s="18"/>
      <c r="D5" s="18"/>
      <c r="E5" s="18"/>
      <c r="F5" s="18"/>
    </row>
    <row r="6" spans="2:24" ht="19" customHeight="1">
      <c r="B6" s="19"/>
      <c r="C6" s="19"/>
      <c r="D6" s="19"/>
      <c r="E6" s="19"/>
      <c r="F6" s="19"/>
      <c r="G6" s="131" t="s">
        <v>32</v>
      </c>
      <c r="H6" s="131"/>
      <c r="I6" s="131"/>
      <c r="V6" s="131" t="s">
        <v>32</v>
      </c>
      <c r="W6" s="131"/>
      <c r="X6" s="131"/>
    </row>
    <row r="7" spans="2:24">
      <c r="B7" s="20"/>
      <c r="C7" s="20"/>
      <c r="D7" s="20"/>
      <c r="E7" s="20"/>
      <c r="F7" s="20"/>
    </row>
    <row r="8" spans="2:24" ht="16" customHeight="1">
      <c r="B8" s="18"/>
      <c r="C8" s="18"/>
      <c r="D8" s="18"/>
      <c r="E8" s="18"/>
      <c r="F8" s="18"/>
      <c r="G8" s="132">
        <f>AVERAGE(G43:G50)*5</f>
        <v>0</v>
      </c>
      <c r="H8" s="132"/>
      <c r="I8" s="132"/>
      <c r="V8" s="132">
        <f>AVERAGE(K43:K50)*5</f>
        <v>0</v>
      </c>
      <c r="W8" s="132"/>
      <c r="X8" s="132"/>
    </row>
    <row r="9" spans="2:24" ht="91" customHeight="1">
      <c r="B9" s="19"/>
      <c r="C9" s="19"/>
      <c r="D9" s="19"/>
      <c r="E9" s="19"/>
      <c r="F9" s="19"/>
      <c r="G9" s="132"/>
      <c r="H9" s="132"/>
      <c r="I9" s="132"/>
      <c r="V9" s="132"/>
      <c r="W9" s="132"/>
      <c r="X9" s="132"/>
    </row>
    <row r="10" spans="2:24" ht="16.5" customHeight="1">
      <c r="B10" s="20"/>
      <c r="C10" s="20"/>
      <c r="D10" s="20"/>
      <c r="E10" s="20"/>
      <c r="F10" s="20"/>
      <c r="G10" s="132"/>
      <c r="H10" s="132"/>
      <c r="I10" s="132"/>
      <c r="V10" s="132"/>
      <c r="W10" s="132"/>
      <c r="X10" s="132"/>
    </row>
    <row r="11" spans="2:24" ht="17.25" customHeight="1">
      <c r="B11" s="20"/>
      <c r="C11" s="20"/>
      <c r="D11" s="20"/>
      <c r="E11" s="20"/>
      <c r="F11" s="20"/>
      <c r="G11" s="132"/>
      <c r="H11" s="132"/>
      <c r="I11" s="132"/>
      <c r="V11" s="132"/>
      <c r="W11" s="132"/>
      <c r="X11" s="132"/>
    </row>
    <row r="12" spans="2:24" ht="16" customHeight="1">
      <c r="B12" s="133"/>
      <c r="C12" s="133"/>
      <c r="D12" s="133"/>
      <c r="E12" s="133"/>
      <c r="F12" s="133"/>
    </row>
    <row r="13" spans="2:24">
      <c r="B13" s="21"/>
      <c r="C13" s="21"/>
      <c r="D13" s="21"/>
      <c r="E13" s="21"/>
      <c r="F13" s="21"/>
    </row>
    <row r="14" spans="2:24">
      <c r="B14" s="22"/>
      <c r="C14" s="22"/>
      <c r="D14" s="22"/>
      <c r="E14" s="22"/>
      <c r="F14" s="23"/>
    </row>
    <row r="15" spans="2:24">
      <c r="B15" s="20"/>
      <c r="C15" s="20"/>
      <c r="D15" s="20"/>
      <c r="E15" s="20"/>
      <c r="F15" s="20"/>
    </row>
    <row r="16" spans="2:24" ht="16" customHeight="1">
      <c r="B16" s="133"/>
      <c r="C16" s="133"/>
      <c r="D16" s="133"/>
      <c r="E16" s="133"/>
      <c r="F16" s="133"/>
    </row>
    <row r="17" spans="2:6">
      <c r="B17" s="21"/>
      <c r="C17" s="21"/>
      <c r="D17" s="21"/>
      <c r="E17" s="21"/>
      <c r="F17" s="21"/>
    </row>
    <row r="18" spans="2:6">
      <c r="B18" s="22"/>
      <c r="C18" s="22"/>
      <c r="D18" s="22"/>
      <c r="E18" s="22"/>
      <c r="F18" s="23"/>
    </row>
    <row r="20" spans="2:6">
      <c r="B20" s="14" t="s">
        <v>33</v>
      </c>
    </row>
    <row r="23" spans="2:6">
      <c r="C23" s="24"/>
    </row>
    <row r="24" spans="2:6">
      <c r="C24" s="24"/>
    </row>
    <row r="25" spans="2:6">
      <c r="C25" s="24"/>
    </row>
    <row r="26" spans="2:6">
      <c r="C26" s="24"/>
    </row>
    <row r="27" spans="2:6">
      <c r="C27" s="24"/>
    </row>
    <row r="28" spans="2:6">
      <c r="C28" s="24"/>
    </row>
    <row r="29" spans="2:6">
      <c r="C29" s="24"/>
    </row>
    <row r="30" spans="2:6">
      <c r="C30" s="24"/>
    </row>
    <row r="31" spans="2:6">
      <c r="C31" s="24"/>
    </row>
    <row r="32" spans="2:6">
      <c r="C32" s="24"/>
    </row>
    <row r="35" spans="3:11" ht="15.75" customHeight="1"/>
    <row r="41" spans="3:11">
      <c r="D41" s="129" t="s">
        <v>34</v>
      </c>
      <c r="E41" s="129"/>
      <c r="F41" s="129"/>
      <c r="G41" s="129"/>
      <c r="H41" s="129" t="s">
        <v>35</v>
      </c>
      <c r="I41" s="129"/>
      <c r="J41" s="129"/>
      <c r="K41" s="129"/>
    </row>
    <row r="42" spans="3:11">
      <c r="D42" s="25" t="s">
        <v>36</v>
      </c>
      <c r="E42" s="25" t="s">
        <v>37</v>
      </c>
      <c r="F42" s="25" t="s">
        <v>38</v>
      </c>
      <c r="G42" s="25" t="s">
        <v>39</v>
      </c>
      <c r="H42" s="25" t="s">
        <v>36</v>
      </c>
      <c r="I42" s="25" t="s">
        <v>37</v>
      </c>
      <c r="J42" s="25" t="s">
        <v>38</v>
      </c>
      <c r="K42" s="25" t="s">
        <v>39</v>
      </c>
    </row>
    <row r="43" spans="3:11">
      <c r="C43" s="26" t="s">
        <v>40</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c r="C44" s="26" t="s">
        <v>41</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c r="C45" s="26" t="s">
        <v>42</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c r="C46" s="26" t="s">
        <v>43</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c r="C47" s="26" t="s">
        <v>44</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c r="C48" s="26" t="s">
        <v>45</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c r="C49" s="26" t="s">
        <v>46</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c r="C50" s="26" t="s">
        <v>47</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zoomScaleNormal="100" workbookViewId="0"/>
  </sheetViews>
  <sheetFormatPr baseColWidth="10" defaultColWidth="8.6640625" defaultRowHeight="16"/>
  <cols>
    <col min="1" max="1" width="1.83203125" style="65" customWidth="1"/>
    <col min="2" max="2" width="8" style="98" customWidth="1"/>
    <col min="3" max="3" width="17.83203125" style="98" customWidth="1"/>
    <col min="4" max="4" width="97.33203125" style="30" customWidth="1"/>
    <col min="5" max="6" width="6.6640625" style="65" customWidth="1"/>
    <col min="7" max="7" width="5.6640625" style="65" customWidth="1"/>
    <col min="8" max="8" width="101.5" style="66" customWidth="1"/>
    <col min="9" max="9" width="83.5" style="66" customWidth="1"/>
    <col min="10" max="10" width="73.332031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9">
      <c r="B1" s="134" t="s">
        <v>48</v>
      </c>
      <c r="C1" s="134"/>
      <c r="D1" s="134"/>
      <c r="E1" s="134"/>
      <c r="F1" s="134"/>
      <c r="G1" s="134"/>
      <c r="H1" s="134"/>
      <c r="I1" s="134"/>
      <c r="J1" s="134"/>
      <c r="K1" s="134"/>
    </row>
    <row r="2" spans="2:11">
      <c r="B2" s="67"/>
      <c r="C2" s="67"/>
      <c r="D2" s="31"/>
      <c r="E2" s="68"/>
      <c r="F2" s="68"/>
      <c r="G2" s="68"/>
      <c r="H2" s="69"/>
      <c r="I2" s="69"/>
      <c r="J2" s="69"/>
      <c r="K2" s="31"/>
    </row>
    <row r="3" spans="2:11" ht="15.75" customHeight="1">
      <c r="B3" s="70" t="s">
        <v>49</v>
      </c>
      <c r="C3" s="71" t="s">
        <v>50</v>
      </c>
      <c r="D3" s="33" t="s">
        <v>51</v>
      </c>
      <c r="E3" s="34" t="s">
        <v>52</v>
      </c>
      <c r="F3" s="34" t="s">
        <v>53</v>
      </c>
      <c r="G3" s="63" t="s">
        <v>54</v>
      </c>
      <c r="H3" s="135" t="s">
        <v>55</v>
      </c>
      <c r="I3" s="135"/>
      <c r="J3" s="34"/>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2"/>
    </row>
    <row r="6" spans="2:11" ht="17">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"0x05h-Testing-Platform-Interaction.md#testing-enforced-updating-mstg-arch-9"),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1">
      <c r="B17" s="81" t="s">
        <v>91</v>
      </c>
      <c r="C17" s="82"/>
      <c r="D17" s="38" t="s">
        <v>92</v>
      </c>
      <c r="E17" s="83"/>
      <c r="F17" s="84"/>
      <c r="G17" s="83"/>
      <c r="H17" s="83"/>
      <c r="I17" s="83"/>
      <c r="J17" s="83"/>
      <c r="K17" s="40"/>
    </row>
    <row r="18" spans="2:11" ht="17">
      <c r="B18" s="75" t="s">
        <v>93</v>
      </c>
      <c r="C18" s="76" t="s">
        <v>94</v>
      </c>
      <c r="D18" s="37" t="s">
        <v>373</v>
      </c>
      <c r="E18" s="77" t="s">
        <v>62</v>
      </c>
      <c r="F18" s="78" t="s">
        <v>62</v>
      </c>
      <c r="G18" s="111"/>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2"/>
    </row>
    <row r="19" spans="2:11" ht="17">
      <c r="B19" s="75" t="s">
        <v>95</v>
      </c>
      <c r="C19" s="76" t="s">
        <v>96</v>
      </c>
      <c r="D19" s="37" t="s">
        <v>97</v>
      </c>
      <c r="E19" s="77"/>
      <c r="F19" s="78"/>
      <c r="G19" s="111"/>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3"/>
    </row>
    <row r="20" spans="2:11">
      <c r="B20" s="75" t="s">
        <v>98</v>
      </c>
      <c r="C20" s="76" t="s">
        <v>99</v>
      </c>
      <c r="D20" s="37" t="s">
        <v>100</v>
      </c>
      <c r="E20" s="77" t="s">
        <v>62</v>
      </c>
      <c r="F20" s="78" t="s">
        <v>62</v>
      </c>
      <c r="G20" s="111"/>
      <c r="H20" s="86" t="str">
        <f>HYPERLINK(CONCATENATE(BASE_URL,"0x05d-Testing-Data-Storage.md#testing-logs-for-sensitive-data-mstg-storage-3"),"Testing Logs for Sensitive Data (MSTG-STORAGE-3)")</f>
        <v>Testing Logs for Sensitive Data (MSTG-STORAGE-3)</v>
      </c>
      <c r="I20" s="80"/>
      <c r="J20" s="80"/>
      <c r="K20" s="112"/>
    </row>
    <row r="21" spans="2:11" ht="17">
      <c r="B21" s="75" t="s">
        <v>101</v>
      </c>
      <c r="C21" s="76" t="s">
        <v>102</v>
      </c>
      <c r="D21" s="37" t="s">
        <v>103</v>
      </c>
      <c r="E21" s="77" t="s">
        <v>62</v>
      </c>
      <c r="F21" s="78" t="s">
        <v>62</v>
      </c>
      <c r="G21" s="111"/>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1" ht="17">
      <c r="B22" s="75" t="s">
        <v>104</v>
      </c>
      <c r="C22" s="76" t="s">
        <v>105</v>
      </c>
      <c r="D22" s="44" t="s">
        <v>106</v>
      </c>
      <c r="E22" s="77" t="s">
        <v>62</v>
      </c>
      <c r="F22" s="78" t="s">
        <v>62</v>
      </c>
      <c r="G22" s="111"/>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2"/>
    </row>
    <row r="23" spans="2:11" ht="17">
      <c r="B23" s="75" t="s">
        <v>107</v>
      </c>
      <c r="C23" s="76" t="s">
        <v>108</v>
      </c>
      <c r="D23" s="44" t="s">
        <v>109</v>
      </c>
      <c r="E23" s="77" t="s">
        <v>62</v>
      </c>
      <c r="F23" s="78" t="s">
        <v>62</v>
      </c>
      <c r="G23" s="111"/>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2"/>
    </row>
    <row r="24" spans="2:11">
      <c r="B24" s="75" t="s">
        <v>110</v>
      </c>
      <c r="C24" s="76" t="s">
        <v>111</v>
      </c>
      <c r="D24" s="44" t="s">
        <v>112</v>
      </c>
      <c r="E24" s="77" t="s">
        <v>62</v>
      </c>
      <c r="F24" s="78" t="s">
        <v>62</v>
      </c>
      <c r="G24" s="111"/>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2"/>
    </row>
    <row r="25" spans="2:11">
      <c r="B25" s="75" t="s">
        <v>113</v>
      </c>
      <c r="C25" s="76" t="s">
        <v>114</v>
      </c>
      <c r="D25" s="44" t="s">
        <v>115</v>
      </c>
      <c r="E25" s="80"/>
      <c r="F25" s="78" t="s">
        <v>62</v>
      </c>
      <c r="G25" s="111" t="s">
        <v>75</v>
      </c>
      <c r="H25" s="86" t="str">
        <f>HYPERLINK(CONCATENATE(BASE_URL,"0x05d-Testing-Data-Storage.md#testing-backups-for-sensitive-data-mstg-storage-8"),"Testing Backups for Sensitive Data (MSTG-STORAGE-8)")</f>
        <v>Testing Backups for Sensitive Data (MSTG-STORAGE-8)</v>
      </c>
      <c r="I25" s="80"/>
      <c r="J25" s="80"/>
      <c r="K25" s="112"/>
    </row>
    <row r="26" spans="2:11">
      <c r="B26" s="75" t="s">
        <v>116</v>
      </c>
      <c r="C26" s="76" t="s">
        <v>117</v>
      </c>
      <c r="D26" s="44" t="s">
        <v>118</v>
      </c>
      <c r="E26" s="80"/>
      <c r="F26" s="78" t="s">
        <v>62</v>
      </c>
      <c r="G26" s="111" t="s">
        <v>75</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2"/>
    </row>
    <row r="27" spans="2:11">
      <c r="B27" s="75" t="s">
        <v>119</v>
      </c>
      <c r="C27" s="76" t="s">
        <v>120</v>
      </c>
      <c r="D27" s="44" t="s">
        <v>121</v>
      </c>
      <c r="E27" s="80"/>
      <c r="F27" s="78" t="s">
        <v>62</v>
      </c>
      <c r="G27" s="111" t="s">
        <v>75</v>
      </c>
      <c r="H27" s="86" t="str">
        <f>HYPERLINK(CONCATENATE(BASE_URL,"0x05d-Testing-Data-Storage.md#checking-memory-for-sensitive-data-mstg-storage-10"),"Checking Memory for Sensitive Data (MSTG-STORAGE-10)")</f>
        <v>Checking Memory for Sensitive Data (MSTG-STORAGE-10)</v>
      </c>
      <c r="I27" s="80"/>
      <c r="J27" s="80"/>
      <c r="K27" s="112"/>
    </row>
    <row r="28" spans="2:11" ht="17">
      <c r="B28" s="75" t="s">
        <v>122</v>
      </c>
      <c r="C28" s="76" t="s">
        <v>123</v>
      </c>
      <c r="D28" s="44" t="s">
        <v>124</v>
      </c>
      <c r="E28" s="80"/>
      <c r="F28" s="78" t="s">
        <v>62</v>
      </c>
      <c r="G28" s="111" t="s">
        <v>75</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2"/>
    </row>
    <row r="29" spans="2:11" ht="32">
      <c r="B29" s="75" t="s">
        <v>125</v>
      </c>
      <c r="C29" s="76" t="s">
        <v>126</v>
      </c>
      <c r="D29" s="37" t="s">
        <v>127</v>
      </c>
      <c r="E29" s="80"/>
      <c r="F29" s="78" t="s">
        <v>62</v>
      </c>
      <c r="G29" s="111" t="s">
        <v>75</v>
      </c>
      <c r="H29" s="86" t="str">
        <f>HYPERLINK(CONCATENATE(BASE_URL,"0x04i-Testing-user-interaction.md#testing-user-education-mstg-storage-12"),"Testing User Education (MSTG-STORAGE-12)")</f>
        <v>Testing User Education (MSTG-STORAGE-12)</v>
      </c>
      <c r="I29" s="80"/>
      <c r="J29" s="80"/>
      <c r="K29" s="112"/>
    </row>
    <row r="30" spans="2:11" ht="32">
      <c r="B30" s="75" t="s">
        <v>367</v>
      </c>
      <c r="C30" s="76" t="s">
        <v>370</v>
      </c>
      <c r="D30" s="37" t="s">
        <v>374</v>
      </c>
      <c r="E30" s="80"/>
      <c r="F30" s="78" t="s">
        <v>62</v>
      </c>
      <c r="G30" s="111" t="s">
        <v>75</v>
      </c>
      <c r="H30" s="86"/>
      <c r="I30" s="80"/>
      <c r="J30" s="80"/>
      <c r="K30" s="112"/>
    </row>
    <row r="31" spans="2:11" ht="32">
      <c r="B31" s="75" t="s">
        <v>368</v>
      </c>
      <c r="C31" s="76" t="s">
        <v>371</v>
      </c>
      <c r="D31" s="37" t="s">
        <v>375</v>
      </c>
      <c r="E31" s="80"/>
      <c r="F31" s="78" t="s">
        <v>62</v>
      </c>
      <c r="G31" s="111" t="s">
        <v>75</v>
      </c>
      <c r="H31" s="86"/>
      <c r="I31" s="80"/>
      <c r="J31" s="80"/>
      <c r="K31" s="112"/>
    </row>
    <row r="32" spans="2:11">
      <c r="B32" s="75" t="s">
        <v>369</v>
      </c>
      <c r="C32" s="76" t="s">
        <v>372</v>
      </c>
      <c r="D32" s="37" t="s">
        <v>376</v>
      </c>
      <c r="E32" s="80"/>
      <c r="F32" s="78" t="s">
        <v>62</v>
      </c>
      <c r="G32" s="111" t="s">
        <v>75</v>
      </c>
      <c r="H32" s="86"/>
      <c r="I32" s="80"/>
      <c r="J32" s="80"/>
      <c r="K32" s="112"/>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2"/>
    </row>
    <row r="35" spans="2:13" ht="34">
      <c r="B35" s="75" t="s">
        <v>133</v>
      </c>
      <c r="C35" s="76" t="s">
        <v>134</v>
      </c>
      <c r="D35" s="44" t="s">
        <v>135</v>
      </c>
      <c r="E35" s="77" t="s">
        <v>62</v>
      </c>
      <c r="F35" s="78" t="s">
        <v>62</v>
      </c>
      <c r="G35" s="111"/>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2"/>
    </row>
    <row r="36" spans="2:13" ht="34">
      <c r="B36" s="75" t="s">
        <v>136</v>
      </c>
      <c r="C36" s="76" t="s">
        <v>137</v>
      </c>
      <c r="D36" s="37" t="s">
        <v>138</v>
      </c>
      <c r="E36" s="77" t="s">
        <v>62</v>
      </c>
      <c r="F36" s="78" t="s">
        <v>62</v>
      </c>
      <c r="G36" s="111"/>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2"/>
    </row>
    <row r="37" spans="2:13" ht="34">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2"/>
    </row>
    <row r="38" spans="2:13">
      <c r="B38" s="75" t="s">
        <v>141</v>
      </c>
      <c r="C38" s="76" t="s">
        <v>142</v>
      </c>
      <c r="D38" s="44" t="s">
        <v>143</v>
      </c>
      <c r="E38" s="77" t="s">
        <v>62</v>
      </c>
      <c r="F38" s="78" t="s">
        <v>62</v>
      </c>
      <c r="G38" s="111"/>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2"/>
    </row>
    <row r="39" spans="2:13">
      <c r="B39" s="75" t="s">
        <v>144</v>
      </c>
      <c r="C39" s="76" t="s">
        <v>145</v>
      </c>
      <c r="D39" s="44" t="s">
        <v>146</v>
      </c>
      <c r="E39" s="77" t="s">
        <v>62</v>
      </c>
      <c r="F39" s="78" t="s">
        <v>62</v>
      </c>
      <c r="G39" s="111"/>
      <c r="H39" s="86" t="str">
        <f>HYPERLINK(CONCATENATE(BASE_URL,"0x05e-Testing-Cryptography.md#testing-random-number-generation-mstg-crypto-6"),"Testing Random Number Generation (MSTG-CRYPTO-6)")</f>
        <v>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ht="17">
      <c r="B43" s="75" t="s">
        <v>155</v>
      </c>
      <c r="C43" s="76" t="s">
        <v>156</v>
      </c>
      <c r="D43" s="41" t="s">
        <v>157</v>
      </c>
      <c r="E43" s="77" t="s">
        <v>62</v>
      </c>
      <c r="F43" s="78" t="s">
        <v>62</v>
      </c>
      <c r="G43" s="111"/>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2"/>
      <c r="M43" s="87"/>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HYPERLINK(CONCATENATE(BASE_URL,"0x05f-Testing-Local-Authentication.md#testing-biometric-authentication-mstg-auth-8"),"Testing Biometric Authentication (MSTG-AUTH-8)")</f>
        <v>Testing Biometric Authentication (MSTG-AUTH-8)</v>
      </c>
      <c r="I48" s="80"/>
      <c r="J48" s="80"/>
      <c r="K48" s="112"/>
    </row>
    <row r="49" spans="2:11">
      <c r="B49" s="75" t="s">
        <v>173</v>
      </c>
      <c r="C49" s="76" t="s">
        <v>174</v>
      </c>
      <c r="D49" s="41" t="s">
        <v>175</v>
      </c>
      <c r="E49" s="80"/>
      <c r="F49" s="78" t="s">
        <v>62</v>
      </c>
      <c r="G49" s="111" t="s">
        <v>75</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c r="B50" s="75" t="s">
        <v>176</v>
      </c>
      <c r="C50" s="76" t="s">
        <v>177</v>
      </c>
      <c r="D50" s="41" t="s">
        <v>178</v>
      </c>
      <c r="E50" s="80"/>
      <c r="F50" s="78" t="s">
        <v>62</v>
      </c>
      <c r="G50" s="111" t="s">
        <v>75</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c r="B54" s="75" t="s">
        <v>183</v>
      </c>
      <c r="C54" s="76" t="s">
        <v>184</v>
      </c>
      <c r="D54" s="44" t="s">
        <v>185</v>
      </c>
      <c r="E54" s="77" t="s">
        <v>62</v>
      </c>
      <c r="F54" s="78" t="s">
        <v>62</v>
      </c>
      <c r="G54" s="111"/>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2"/>
    </row>
    <row r="55" spans="2:11" ht="32">
      <c r="B55" s="75" t="s">
        <v>186</v>
      </c>
      <c r="C55" s="76" t="s">
        <v>187</v>
      </c>
      <c r="D55" s="41" t="s">
        <v>188</v>
      </c>
      <c r="E55" s="77" t="s">
        <v>62</v>
      </c>
      <c r="F55" s="78" t="s">
        <v>62</v>
      </c>
      <c r="G55" s="111"/>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2"/>
    </row>
    <row r="56" spans="2:11" ht="32">
      <c r="B56" s="75" t="s">
        <v>189</v>
      </c>
      <c r="C56" s="76" t="s">
        <v>190</v>
      </c>
      <c r="D56" s="41" t="s">
        <v>191</v>
      </c>
      <c r="E56" s="77" t="s">
        <v>62</v>
      </c>
      <c r="F56" s="78" t="s">
        <v>62</v>
      </c>
      <c r="G56" s="111"/>
      <c r="H56" s="86" t="str">
        <f>HYPERLINK(CONCATENATE(BASE_URL,"0x05g-Testing-Network-Communication.md#testing-endpoint-identify-verification-mstg-network-3"),"Testing Endpoint Identify Verification (MSTG-NETWORK-3)")</f>
        <v>Testing Endpoint Identify Verification (MSTG-NETWORK-3)</v>
      </c>
      <c r="I56" s="85"/>
      <c r="J56" s="85"/>
      <c r="K56" s="115"/>
    </row>
    <row r="57" spans="2:11" ht="32">
      <c r="B57" s="75" t="s">
        <v>192</v>
      </c>
      <c r="C57" s="76" t="s">
        <v>193</v>
      </c>
      <c r="D57" s="41" t="s">
        <v>194</v>
      </c>
      <c r="E57" s="80"/>
      <c r="F57" s="78" t="s">
        <v>62</v>
      </c>
      <c r="G57" s="111" t="s">
        <v>75</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2"/>
    </row>
    <row r="58" spans="2:11" ht="32">
      <c r="B58" s="75" t="s">
        <v>195</v>
      </c>
      <c r="C58" s="76" t="s">
        <v>196</v>
      </c>
      <c r="D58" s="41" t="s">
        <v>197</v>
      </c>
      <c r="E58" s="80"/>
      <c r="F58" s="78" t="s">
        <v>62</v>
      </c>
      <c r="G58" s="111" t="s">
        <v>75</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HYPERLINK(CONCATENATE(BASE_URL,"0x05g-Testing-Network-Communication.md#testing-the-security-provider-mstg-network-6"),"Testing the Security Provider (MSTG-NETWORK-6)")</f>
        <v>Testing the Security Provider (MSTG-NETWORK-6)</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HYPERLINK(CONCATENATE(BASE_URL,"0x05h-Testing-Platform-Interaction.md#testing-app-permissions-mstg-platform-1"),"Testing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2"/>
    </row>
    <row r="63" spans="2:11">
      <c r="B63" s="75" t="s">
        <v>209</v>
      </c>
      <c r="C63" s="76" t="s">
        <v>210</v>
      </c>
      <c r="D63" s="44" t="s">
        <v>211</v>
      </c>
      <c r="E63" s="77" t="s">
        <v>62</v>
      </c>
      <c r="F63" s="78" t="s">
        <v>62</v>
      </c>
      <c r="G63" s="111"/>
      <c r="H63" s="86" t="str">
        <f>HYPERLINK(CONCATENATE(BASE_URL,"0x05h-Testing-Platform-Interaction.md#testing-custom-url-schemes-mstg-platform-3"),"Testing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2"/>
    </row>
    <row r="65" spans="2:12">
      <c r="B65" s="75" t="s">
        <v>215</v>
      </c>
      <c r="C65" s="76" t="s">
        <v>216</v>
      </c>
      <c r="D65" s="44" t="s">
        <v>217</v>
      </c>
      <c r="E65" s="77" t="s">
        <v>62</v>
      </c>
      <c r="F65" s="78" t="s">
        <v>62</v>
      </c>
      <c r="G65" s="111"/>
      <c r="H65" s="86" t="str">
        <f>HYPERLINK(CONCATENATE(BASE_URL,"0x05h-Testing-Platform-Interaction.md#testing-javascript-execution-in-webviews-mstg-platform-5"),"Testing JavaScript Execution in WebViews (MSTG-PLATFORM-5)")</f>
        <v>Testing JavaScript Execution in WebViews (MSTG-PLATFORM-5)</v>
      </c>
      <c r="I65" s="80"/>
      <c r="J65" s="80"/>
      <c r="K65" s="112"/>
    </row>
    <row r="66" spans="2:12" ht="32">
      <c r="B66" s="75" t="s">
        <v>218</v>
      </c>
      <c r="C66" s="76" t="s">
        <v>219</v>
      </c>
      <c r="D66" s="41" t="s">
        <v>220</v>
      </c>
      <c r="E66" s="77" t="s">
        <v>62</v>
      </c>
      <c r="F66" s="78" t="s">
        <v>62</v>
      </c>
      <c r="G66" s="111"/>
      <c r="H66" s="86" t="str">
        <f>HYPERLINK(CONCATENATE(BASE_URL,"0x05h-Testing-Platform-Interaction.md#testing-webview-protocol-handlers-mstg-platform-6"),"Testing WebView Protocol Handlers (MSTG-PLATFORM-6)")</f>
        <v>Testing WebView Protocol Handlers (MSTG-PLATFORM-6)</v>
      </c>
      <c r="I66" s="80"/>
      <c r="J66" s="80"/>
      <c r="K66" s="112"/>
    </row>
    <row r="67" spans="2:12" ht="32">
      <c r="B67" s="75" t="s">
        <v>221</v>
      </c>
      <c r="C67" s="76" t="s">
        <v>222</v>
      </c>
      <c r="D67" s="41" t="s">
        <v>223</v>
      </c>
      <c r="E67" s="77" t="s">
        <v>62</v>
      </c>
      <c r="F67" s="78" t="s">
        <v>62</v>
      </c>
      <c r="G67" s="111"/>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2"/>
    </row>
    <row r="68" spans="2:12">
      <c r="B68" s="75" t="s">
        <v>224</v>
      </c>
      <c r="C68" s="76" t="s">
        <v>225</v>
      </c>
      <c r="D68" s="44" t="s">
        <v>226</v>
      </c>
      <c r="E68" s="77" t="s">
        <v>62</v>
      </c>
      <c r="F68" s="78" t="s">
        <v>62</v>
      </c>
      <c r="G68" s="111"/>
      <c r="H68" s="86" t="str">
        <f>HYPERLINK(CONCATENATE(BASE_URL,"0x05h-Testing-Platform-Interaction.md#testing-object-persistence-mstg-platform-8"),"Testing Object Persistence (MSTG-PLATFORM-8)")</f>
        <v>Testing Object Persistence (MSTG-PLATFORM-8)</v>
      </c>
      <c r="I68" s="80"/>
      <c r="J68" s="80"/>
      <c r="K68" s="112"/>
    </row>
    <row r="69" spans="2:12">
      <c r="B69" s="75" t="s">
        <v>382</v>
      </c>
      <c r="C69" s="76" t="s">
        <v>385</v>
      </c>
      <c r="D69" s="44" t="s">
        <v>388</v>
      </c>
      <c r="E69" s="100"/>
      <c r="F69" s="78" t="s">
        <v>62</v>
      </c>
      <c r="G69" s="111" t="s">
        <v>75</v>
      </c>
      <c r="H69" s="86"/>
      <c r="I69" s="80"/>
      <c r="J69" s="80"/>
      <c r="K69" s="112"/>
    </row>
    <row r="70" spans="2:12">
      <c r="B70" s="75" t="s">
        <v>383</v>
      </c>
      <c r="C70" s="76" t="s">
        <v>386</v>
      </c>
      <c r="D70" s="44" t="s">
        <v>389</v>
      </c>
      <c r="E70" s="100"/>
      <c r="F70" s="78" t="s">
        <v>62</v>
      </c>
      <c r="G70" s="111" t="s">
        <v>75</v>
      </c>
      <c r="H70" s="86"/>
      <c r="I70" s="80"/>
      <c r="J70" s="80"/>
      <c r="K70" s="112"/>
    </row>
    <row r="71" spans="2:12">
      <c r="B71" s="75" t="s">
        <v>384</v>
      </c>
      <c r="C71" s="76" t="s">
        <v>387</v>
      </c>
      <c r="D71" s="44" t="s">
        <v>390</v>
      </c>
      <c r="E71" s="100"/>
      <c r="F71" s="78" t="s">
        <v>62</v>
      </c>
      <c r="G71" s="111" t="s">
        <v>75</v>
      </c>
      <c r="H71" s="86"/>
      <c r="I71" s="80"/>
      <c r="J71" s="80"/>
      <c r="K71" s="112"/>
    </row>
    <row r="72" spans="2:12">
      <c r="B72" s="81" t="s">
        <v>227</v>
      </c>
      <c r="C72" s="82"/>
      <c r="D72" s="38" t="s">
        <v>228</v>
      </c>
      <c r="E72" s="83"/>
      <c r="F72" s="84"/>
      <c r="G72" s="83"/>
      <c r="H72" s="83"/>
      <c r="I72" s="83"/>
      <c r="J72" s="83"/>
      <c r="K72" s="40"/>
    </row>
    <row r="73" spans="2:12">
      <c r="B73" s="75" t="s">
        <v>229</v>
      </c>
      <c r="C73" s="76" t="s">
        <v>230</v>
      </c>
      <c r="D73" s="44" t="s">
        <v>231</v>
      </c>
      <c r="E73" s="77" t="s">
        <v>62</v>
      </c>
      <c r="F73" s="78" t="s">
        <v>62</v>
      </c>
      <c r="G73" s="111"/>
      <c r="H73" s="86" t="str">
        <f>HYPERLINK(CONCATENATE(BASE_URL,"0x05i-Testing-Code-Quality-and-Build-Settings.md#making-sure-that-the-app-is-properly-signed-mstg-code-1"),"Making Sure That the App is Properly Signed (MSTG-CODE-1)")</f>
        <v>Making Sure That the App is Properly Signed (MSTG-CODE-1)</v>
      </c>
      <c r="I73" s="80"/>
      <c r="J73" s="80"/>
      <c r="K73" s="112"/>
    </row>
    <row r="74" spans="2:12">
      <c r="B74" s="75" t="s">
        <v>232</v>
      </c>
      <c r="C74" s="76" t="s">
        <v>233</v>
      </c>
      <c r="D74" s="44" t="s">
        <v>234</v>
      </c>
      <c r="E74" s="77" t="s">
        <v>62</v>
      </c>
      <c r="F74" s="78" t="s">
        <v>62</v>
      </c>
      <c r="G74" s="111"/>
      <c r="H74" s="86" t="str">
        <f>HYPERLINK(CONCATENATE(BASE_URL,"0x05i-Testing-Code-Quality-and-Build-Settings.md#testing-whether-the-app-is-debuggable-mstg-code-2"),"Testing Whether the App is Debuggable (MSTG-CODE-2)")</f>
        <v>Testing Whether the App is Debuggable (MSTG-CODE-2)</v>
      </c>
      <c r="I74" s="80"/>
      <c r="J74" s="80"/>
      <c r="K74" s="112"/>
    </row>
    <row r="75" spans="2:12">
      <c r="B75" s="75" t="s">
        <v>235</v>
      </c>
      <c r="C75" s="76" t="s">
        <v>236</v>
      </c>
      <c r="D75" s="44" t="s">
        <v>237</v>
      </c>
      <c r="E75" s="77" t="s">
        <v>62</v>
      </c>
      <c r="F75" s="78" t="s">
        <v>62</v>
      </c>
      <c r="G75" s="111"/>
      <c r="H75" s="86" t="str">
        <f>HYPERLINK(CONCATENATE(BASE_URL,"0x05i-Testing-Code-Quality-and-Build-Settings.md#testing-for-debugging-symbols-mstg-code-3"),"Testing for Debugging Symbols (MSTG-CODE-3)")</f>
        <v>Testing for Debugging Symbols (MSTG-CODE-3)</v>
      </c>
      <c r="I75" s="80"/>
      <c r="J75" s="80"/>
      <c r="K75" s="112"/>
    </row>
    <row r="76" spans="2:12" ht="32">
      <c r="B76" s="75" t="s">
        <v>238</v>
      </c>
      <c r="C76" s="76" t="s">
        <v>239</v>
      </c>
      <c r="D76" s="44" t="s">
        <v>391</v>
      </c>
      <c r="E76" s="77" t="s">
        <v>62</v>
      </c>
      <c r="F76" s="78" t="s">
        <v>62</v>
      </c>
      <c r="G76" s="111"/>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2"/>
    </row>
    <row r="77" spans="2:12" ht="32">
      <c r="B77" s="75" t="s">
        <v>240</v>
      </c>
      <c r="C77" s="76" t="s">
        <v>241</v>
      </c>
      <c r="D77" s="37" t="s">
        <v>242</v>
      </c>
      <c r="E77" s="77" t="s">
        <v>62</v>
      </c>
      <c r="F77" s="78" t="s">
        <v>62</v>
      </c>
      <c r="G77" s="111"/>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2"/>
    </row>
    <row r="78" spans="2:12">
      <c r="B78" s="75" t="s">
        <v>243</v>
      </c>
      <c r="C78" s="76" t="s">
        <v>244</v>
      </c>
      <c r="D78" s="44" t="s">
        <v>245</v>
      </c>
      <c r="E78" s="77" t="s">
        <v>62</v>
      </c>
      <c r="F78" s="78" t="s">
        <v>62</v>
      </c>
      <c r="G78" s="111"/>
      <c r="H78" s="86" t="str">
        <f>HYPERLINK(CONCATENATE(BASE_URL,"0x05i-Testing-Code-Quality-and-Build-Settings.md#testing-exception-handling-mstg-code-6-and-mstg-code-7"),"Testing Exception Handling (MSTG-CODE-6 and MSTG-CODE-7)")</f>
        <v>Testing Exception Handling (MSTG-CODE-6 and MSTG-CODE-7)</v>
      </c>
      <c r="I78" s="80"/>
      <c r="J78" s="80"/>
      <c r="K78" s="112"/>
    </row>
    <row r="79" spans="2:12">
      <c r="B79" s="75" t="s">
        <v>246</v>
      </c>
      <c r="C79" s="76" t="s">
        <v>247</v>
      </c>
      <c r="D79" s="44" t="s">
        <v>248</v>
      </c>
      <c r="E79" s="77" t="s">
        <v>62</v>
      </c>
      <c r="F79" s="78" t="s">
        <v>62</v>
      </c>
      <c r="G79" s="111"/>
      <c r="H79" s="86" t="str">
        <f>HYPERLINK(CONCATENATE(BASE_URL,"0x05i-Testing-Code-Quality-and-Build-Settings.md#testing-exception-handling-mstg-code-6-and-mstg-code-7"),"Testing Exception Handling (MSTG-CODE-6 and MSTG-CODE-7)")</f>
        <v>Testing Exception Handling (MSTG-CODE-6 and MSTG-CODE-7)</v>
      </c>
      <c r="I79" s="80"/>
      <c r="J79" s="80"/>
      <c r="K79" s="112"/>
    </row>
    <row r="80" spans="2:12">
      <c r="B80" s="75" t="s">
        <v>249</v>
      </c>
      <c r="C80" s="76" t="s">
        <v>250</v>
      </c>
      <c r="D80" s="44" t="s">
        <v>251</v>
      </c>
      <c r="E80" s="77" t="s">
        <v>62</v>
      </c>
      <c r="F80" s="78" t="s">
        <v>62</v>
      </c>
      <c r="G80" s="111"/>
      <c r="H80" s="86" t="str">
        <f>HYPERLINK(CONCATENATE(BASE_URL,"0x04h-Testing-Code-Quality.md#memory-corruption-bugs-mstg-code-8"),"Memory Corruption Bugs (MSTG-CODE-8)")</f>
        <v>Memory Corruption Bugs (MSTG-CODE-8)</v>
      </c>
      <c r="I80" s="80"/>
      <c r="J80" s="80"/>
      <c r="K80" s="116"/>
      <c r="L80" s="89"/>
    </row>
    <row r="81" spans="2:11" ht="32">
      <c r="B81" s="75" t="s">
        <v>252</v>
      </c>
      <c r="C81" s="76" t="s">
        <v>253</v>
      </c>
      <c r="D81" s="37" t="s">
        <v>254</v>
      </c>
      <c r="E81" s="77" t="s">
        <v>62</v>
      </c>
      <c r="F81" s="78" t="s">
        <v>62</v>
      </c>
      <c r="G81" s="111"/>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93"/>
      <c r="C83" s="93"/>
      <c r="D83" s="44"/>
      <c r="E83" s="94"/>
      <c r="F83" s="94"/>
      <c r="G83" s="94"/>
      <c r="H83" s="95"/>
      <c r="I83" s="95"/>
      <c r="J83" s="95"/>
      <c r="K83" s="44"/>
    </row>
    <row r="84" spans="2:11">
      <c r="B84" s="93"/>
      <c r="C84" s="93"/>
      <c r="D84" s="41"/>
      <c r="E84" s="94"/>
      <c r="F84" s="94"/>
      <c r="G84" s="94"/>
      <c r="H84" s="95"/>
      <c r="I84" s="95"/>
      <c r="J84" s="95"/>
      <c r="K84" s="44"/>
    </row>
    <row r="85" spans="2:11">
      <c r="B85" s="93"/>
      <c r="C85" s="93"/>
      <c r="D85" s="44"/>
      <c r="E85" s="94"/>
      <c r="F85" s="94"/>
      <c r="G85" s="94"/>
      <c r="H85" s="95"/>
      <c r="I85" s="95"/>
      <c r="J85" s="95"/>
      <c r="K85" s="44"/>
    </row>
    <row r="86" spans="2:11">
      <c r="B86" s="96" t="s">
        <v>255</v>
      </c>
      <c r="C86" s="96"/>
      <c r="D86" s="44"/>
      <c r="E86" s="94"/>
      <c r="F86" s="94"/>
      <c r="G86" s="94"/>
      <c r="H86" s="95"/>
      <c r="I86" s="95"/>
      <c r="J86" s="95"/>
      <c r="K86" s="44"/>
    </row>
    <row r="87" spans="2:11">
      <c r="B87" s="97" t="s">
        <v>256</v>
      </c>
      <c r="C87" s="97"/>
      <c r="D87" s="45" t="s">
        <v>257</v>
      </c>
      <c r="E87" s="94"/>
      <c r="F87" s="94"/>
      <c r="G87" s="94"/>
      <c r="H87" s="95"/>
      <c r="I87" s="95"/>
      <c r="J87" s="95"/>
      <c r="K87" s="44"/>
    </row>
    <row r="88" spans="2:11">
      <c r="B88" s="46" t="s">
        <v>258</v>
      </c>
      <c r="C88" s="46"/>
      <c r="D88" s="47" t="s">
        <v>259</v>
      </c>
      <c r="E88" s="94"/>
      <c r="F88" s="94"/>
      <c r="G88" s="94"/>
      <c r="H88" s="95"/>
      <c r="I88" s="95"/>
      <c r="J88" s="95"/>
      <c r="K88" s="44"/>
    </row>
    <row r="89" spans="2:11">
      <c r="B89" s="46" t="s">
        <v>260</v>
      </c>
      <c r="C89" s="46"/>
      <c r="D89" s="47" t="s">
        <v>261</v>
      </c>
      <c r="E89" s="94"/>
      <c r="F89" s="94"/>
      <c r="G89" s="94"/>
      <c r="H89" s="95"/>
      <c r="I89" s="95"/>
      <c r="J89" s="95"/>
      <c r="K89" s="44"/>
    </row>
    <row r="90" spans="2:11">
      <c r="B90" s="46" t="s">
        <v>75</v>
      </c>
      <c r="C90" s="46"/>
      <c r="D90" s="47" t="s">
        <v>262</v>
      </c>
      <c r="E90" s="94"/>
      <c r="F90" s="94"/>
      <c r="G90" s="94"/>
      <c r="H90" s="95"/>
      <c r="I90" s="95"/>
      <c r="J90" s="95"/>
      <c r="K90" s="44"/>
    </row>
    <row r="91" spans="2:11">
      <c r="B91" s="93"/>
      <c r="C91" s="93"/>
      <c r="D91" s="44"/>
      <c r="E91" s="94"/>
      <c r="F91" s="94"/>
      <c r="G91" s="94"/>
      <c r="H91" s="95"/>
      <c r="I91" s="95"/>
      <c r="J91" s="95"/>
      <c r="K91" s="44"/>
    </row>
    <row r="92" spans="2:11">
      <c r="B92" s="93"/>
      <c r="C92" s="93"/>
      <c r="D92" s="44"/>
      <c r="E92" s="94"/>
      <c r="F92" s="94"/>
      <c r="G92" s="94"/>
      <c r="H92" s="95"/>
      <c r="I92" s="95"/>
      <c r="J92" s="95"/>
      <c r="K92" s="44"/>
    </row>
    <row r="93" spans="2:11">
      <c r="B93" s="93"/>
      <c r="C93" s="93"/>
      <c r="D93" s="44"/>
      <c r="E93" s="94"/>
      <c r="F93" s="94"/>
      <c r="G93" s="94"/>
      <c r="H93" s="95"/>
      <c r="I93" s="95"/>
      <c r="J93" s="95"/>
      <c r="K93" s="44"/>
    </row>
    <row r="94" spans="2:11">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6640625" defaultRowHeight="16"/>
  <cols>
    <col min="1" max="1" width="1.83203125" style="65" customWidth="1"/>
    <col min="2" max="2" width="7.33203125" style="98" customWidth="1"/>
    <col min="3" max="3" width="17.83203125" style="98" customWidth="1"/>
    <col min="4" max="4" width="97.33203125" style="30" customWidth="1"/>
    <col min="5" max="5" width="3" style="65" customWidth="1"/>
    <col min="6" max="6" width="5.6640625" style="65" customWidth="1"/>
    <col min="7" max="7" width="69.1640625" style="66" customWidth="1"/>
    <col min="8" max="8" width="30.6640625" style="30" customWidth="1"/>
    <col min="9" max="1025" width="11" style="65" customWidth="1"/>
    <col min="1026" max="16384" width="8.6640625" style="66"/>
  </cols>
  <sheetData>
    <row r="1" spans="2:8" ht="19">
      <c r="B1" s="101" t="s">
        <v>263</v>
      </c>
      <c r="C1" s="101"/>
      <c r="D1" s="44"/>
      <c r="E1" s="94"/>
      <c r="F1" s="94"/>
      <c r="G1" s="95"/>
      <c r="H1" s="44"/>
    </row>
    <row r="2" spans="2:8">
      <c r="B2" s="93"/>
      <c r="C2" s="93"/>
      <c r="D2" s="44"/>
      <c r="E2" s="94"/>
      <c r="F2" s="94"/>
      <c r="G2" s="95"/>
      <c r="H2" s="44"/>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HYPERLINK(CONCATENATE(BASE_URL,"0x05j-Testing-Resiliency-Against-Reverse-Engineering.md#testing-root-detection-mstg-resilience-1"),"Testing Root Detection (MSTG-RESILIENCE-1)")</f>
        <v>Testing Root Detection (MSTG-RESILIENCE-1)</v>
      </c>
      <c r="H5" s="112"/>
    </row>
    <row r="6" spans="2:8" ht="32">
      <c r="B6" s="75" t="s">
        <v>270</v>
      </c>
      <c r="C6" s="76" t="s">
        <v>271</v>
      </c>
      <c r="D6" s="41" t="s">
        <v>272</v>
      </c>
      <c r="E6" s="102" t="s">
        <v>62</v>
      </c>
      <c r="F6" s="111" t="s">
        <v>75</v>
      </c>
      <c r="G6" s="85" t="str">
        <f>HYPERLINK(CONCATENATE(BASE_URL,"0x05j-Testing-Resiliency-Against-Reverse-Engineering.md#testing-anti-debugging-detection-mstg-resilience-2"),"Testing Anti-Debugging Detection (MSTG-RESILIENCE-2)")</f>
        <v>Testing Anti-Debugging Detection (MSTG-RESILIENCE-2)</v>
      </c>
      <c r="H6" s="112"/>
    </row>
    <row r="7" spans="2:8">
      <c r="B7" s="75" t="s">
        <v>273</v>
      </c>
      <c r="C7" s="76" t="s">
        <v>274</v>
      </c>
      <c r="D7" s="44" t="s">
        <v>275</v>
      </c>
      <c r="E7" s="102" t="s">
        <v>62</v>
      </c>
      <c r="F7" s="111" t="s">
        <v>75</v>
      </c>
      <c r="G7" s="86" t="str">
        <f>HYPERLINK(CONCATENATE(BASE_URL,"0x05j-Testing-Resiliency-Against-Reverse-Engineering.md#testing-file-integrity-checks-mstg-resilience-3"),"Testing File Integrity Checks (MSTG-RESILIENCE-3)")</f>
        <v>Testing File Integrity Checks (MSTG-RESILIENCE-3)</v>
      </c>
      <c r="H7" s="112"/>
    </row>
    <row r="8" spans="2:8">
      <c r="B8" s="75" t="s">
        <v>276</v>
      </c>
      <c r="C8" s="76" t="s">
        <v>277</v>
      </c>
      <c r="D8" s="44" t="s">
        <v>278</v>
      </c>
      <c r="E8" s="102" t="s">
        <v>62</v>
      </c>
      <c r="F8" s="111" t="s">
        <v>75</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86" t="str">
        <f>HYPERLINK(CONCATENATE(BASE_URL,"0x05j-Testing-Resiliency-Against-Reverse-Engineering.md#testing-emulator-detection-mstg-resilience-5"),"Testing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86" t="str">
        <f>HYPERLINK(CONCATENATE(BASE_URL,"0x05j-Testing-Resiliency-Against-Reverse-Engineering.md#testing-run-time-integrity-checks-mstg-resilience-6"),"Testing Run Time Integrity Checks (MSTG-RESILIENCE-6)")</f>
        <v>Testing Run Time Integrity Checks (MSTG-RESILIENCE-6)</v>
      </c>
      <c r="H10" s="112"/>
    </row>
    <row r="11" spans="2:8" ht="32">
      <c r="B11" s="75" t="s">
        <v>285</v>
      </c>
      <c r="C11" s="76" t="s">
        <v>286</v>
      </c>
      <c r="D11" s="41" t="s">
        <v>287</v>
      </c>
      <c r="E11" s="102" t="s">
        <v>62</v>
      </c>
      <c r="F11" s="111" t="s">
        <v>75</v>
      </c>
      <c r="G11" s="104" t="s">
        <v>288</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86" t="str">
        <f>HYPERLINK(CONCATENATE(BASE_URL,"0x05j-Testing-Resiliency-Against-Reverse-Engineering.md#testing-obfuscation-mstg-resilience-9"),"Testing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HYPERLINK(CONCATENATE(BASE_URL,"0x05j-Testing-Resiliency-Against-Reverse-Engineering.md#testing-device-binding-mstg-resilience-10"),"Testing Device Binding (MSTG-RESILIENCE-10)")</f>
        <v>Testing Device Binding (MSTG-RESILIENCE-10)</v>
      </c>
      <c r="H15" s="112"/>
    </row>
    <row r="16" spans="2:8">
      <c r="B16" s="81"/>
      <c r="C16" s="82"/>
      <c r="D16" s="38" t="s">
        <v>300</v>
      </c>
      <c r="E16" s="83"/>
      <c r="F16" s="83"/>
      <c r="G16" s="83"/>
      <c r="H16" s="40"/>
    </row>
    <row r="17" spans="2:8" ht="32">
      <c r="B17" s="75" t="s">
        <v>301</v>
      </c>
      <c r="C17" s="76" t="s">
        <v>302</v>
      </c>
      <c r="D17" s="41" t="s">
        <v>303</v>
      </c>
      <c r="E17" s="102" t="s">
        <v>62</v>
      </c>
      <c r="F17" s="111" t="s">
        <v>75</v>
      </c>
      <c r="G17" s="86" t="str">
        <f>HYPERLINK(CONCATENATE(BASE_URL,"0x05j-Testing-Resiliency-Against-Reverse-Engineering.md#testing-obfuscation-mstg-resilience-9"),"Testing Obfuscation (MSTG-RESILIENCE-9)")</f>
        <v>Testing Obfuscation (MSTG-RESILIENCE-9)</v>
      </c>
      <c r="H17" s="112"/>
    </row>
    <row r="18" spans="2:8" ht="64">
      <c r="B18" s="75" t="s">
        <v>304</v>
      </c>
      <c r="C18" s="76" t="s">
        <v>305</v>
      </c>
      <c r="D18" s="41" t="s">
        <v>306</v>
      </c>
      <c r="E18" s="102" t="s">
        <v>62</v>
      </c>
      <c r="F18" s="111" t="s">
        <v>75</v>
      </c>
      <c r="G18" s="103" t="s">
        <v>288</v>
      </c>
      <c r="H18" s="112"/>
    </row>
    <row r="19" spans="2:8">
      <c r="B19" s="81"/>
      <c r="C19" s="82"/>
      <c r="D19" s="38" t="s">
        <v>396</v>
      </c>
      <c r="E19" s="83"/>
      <c r="F19" s="83"/>
      <c r="G19" s="83"/>
      <c r="H19" s="40"/>
    </row>
    <row r="20" spans="2:8" ht="32">
      <c r="B20" s="75" t="s">
        <v>392</v>
      </c>
      <c r="C20" s="76" t="s">
        <v>393</v>
      </c>
      <c r="D20" s="41" t="s">
        <v>394</v>
      </c>
      <c r="E20" s="102" t="s">
        <v>62</v>
      </c>
      <c r="F20" s="111" t="s">
        <v>75</v>
      </c>
      <c r="G20" s="103" t="s">
        <v>288</v>
      </c>
      <c r="H20" s="112"/>
    </row>
    <row r="21" spans="2:8">
      <c r="B21" s="90"/>
      <c r="C21" s="91"/>
      <c r="D21" s="42"/>
      <c r="E21" s="92"/>
      <c r="F21" s="92"/>
      <c r="G21" s="92"/>
      <c r="H21" s="43"/>
    </row>
    <row r="22" spans="2:8">
      <c r="B22" s="93"/>
      <c r="C22" s="93"/>
      <c r="D22" s="44"/>
      <c r="E22" s="94"/>
      <c r="F22" s="94"/>
      <c r="G22" s="95"/>
      <c r="H22" s="44"/>
    </row>
    <row r="23" spans="2:8">
      <c r="B23" s="93"/>
      <c r="C23" s="93"/>
      <c r="D23" s="44"/>
      <c r="E23" s="94"/>
      <c r="F23" s="94"/>
      <c r="G23" s="95"/>
      <c r="H23" s="44"/>
    </row>
    <row r="24" spans="2:8">
      <c r="B24" s="96" t="s">
        <v>255</v>
      </c>
      <c r="C24" s="96"/>
      <c r="D24" s="44"/>
      <c r="E24" s="94"/>
      <c r="F24" s="94"/>
      <c r="G24" s="95"/>
      <c r="H24" s="44"/>
    </row>
    <row r="25" spans="2:8">
      <c r="B25" s="97" t="s">
        <v>256</v>
      </c>
      <c r="C25" s="97"/>
      <c r="D25" s="45" t="s">
        <v>257</v>
      </c>
      <c r="E25" s="94"/>
      <c r="F25" s="94"/>
      <c r="G25" s="95"/>
      <c r="H25" s="44"/>
    </row>
    <row r="26" spans="2:8">
      <c r="B26" s="46" t="s">
        <v>258</v>
      </c>
      <c r="C26" s="46"/>
      <c r="D26" s="47" t="s">
        <v>259</v>
      </c>
      <c r="E26" s="94"/>
      <c r="F26" s="94"/>
      <c r="G26" s="95"/>
      <c r="H26" s="44"/>
    </row>
    <row r="27" spans="2:8">
      <c r="B27" s="46" t="s">
        <v>260</v>
      </c>
      <c r="C27" s="46"/>
      <c r="D27" s="47" t="s">
        <v>261</v>
      </c>
      <c r="E27" s="94"/>
      <c r="F27" s="94"/>
      <c r="G27" s="95"/>
      <c r="H27" s="44"/>
    </row>
    <row r="28" spans="2:8">
      <c r="B28" s="46" t="s">
        <v>75</v>
      </c>
      <c r="C28" s="46"/>
      <c r="D28" s="47" t="s">
        <v>262</v>
      </c>
      <c r="E28" s="94"/>
      <c r="F28" s="94"/>
      <c r="G28" s="95"/>
      <c r="H28" s="44"/>
    </row>
    <row r="29" spans="2:8">
      <c r="B29" s="93"/>
      <c r="C29" s="93"/>
      <c r="D29" s="44"/>
      <c r="E29" s="94"/>
      <c r="F29" s="94"/>
      <c r="G29" s="95"/>
      <c r="H29" s="44"/>
    </row>
    <row r="30" spans="2:8">
      <c r="B30" s="93"/>
      <c r="C30" s="93"/>
      <c r="D30" s="44"/>
      <c r="E30" s="94"/>
      <c r="F30" s="94"/>
      <c r="G30" s="95"/>
      <c r="H30" s="44"/>
    </row>
    <row r="31" spans="2:8">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baseColWidth="10" defaultColWidth="8.6640625" defaultRowHeight="16"/>
  <cols>
    <col min="1" max="1" width="1.83203125" style="66" customWidth="1"/>
    <col min="2" max="2" width="8" style="110" customWidth="1"/>
    <col min="3" max="3" width="17.83203125" style="110" customWidth="1"/>
    <col min="4" max="4" width="97.33203125" style="48" customWidth="1"/>
    <col min="5" max="6" width="6.6640625" style="66" customWidth="1"/>
    <col min="7" max="7" width="5.6640625" style="66" customWidth="1"/>
    <col min="8" max="8" width="91.5" style="66" customWidth="1"/>
    <col min="9" max="10" width="75.332031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9">
      <c r="B1" s="105" t="s">
        <v>307</v>
      </c>
      <c r="C1" s="105"/>
      <c r="D1" s="49"/>
      <c r="E1" s="69"/>
      <c r="F1" s="69"/>
      <c r="G1" s="69"/>
      <c r="H1" s="49"/>
      <c r="I1" s="31"/>
      <c r="J1" s="31"/>
      <c r="K1" s="49"/>
    </row>
    <row r="2" spans="2:11">
      <c r="B2" s="106"/>
      <c r="C2" s="106"/>
      <c r="D2" s="49"/>
      <c r="E2" s="69"/>
      <c r="F2" s="69"/>
      <c r="G2" s="69"/>
      <c r="H2" s="69"/>
      <c r="I2" s="69"/>
      <c r="J2" s="69"/>
      <c r="K2" s="49"/>
    </row>
    <row r="3" spans="2:11" ht="15.75" customHeight="1">
      <c r="B3" s="70" t="s">
        <v>49</v>
      </c>
      <c r="C3" s="71" t="s">
        <v>50</v>
      </c>
      <c r="D3" s="33" t="s">
        <v>51</v>
      </c>
      <c r="E3" s="63" t="s">
        <v>52</v>
      </c>
      <c r="F3" s="63" t="s">
        <v>53</v>
      </c>
      <c r="G3" s="63" t="s">
        <v>54</v>
      </c>
      <c r="H3" s="135" t="s">
        <v>55</v>
      </c>
      <c r="I3" s="135"/>
      <c r="J3" s="135"/>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80"/>
      <c r="J5" s="80"/>
      <c r="K5" s="112"/>
    </row>
    <row r="6" spans="2:11">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"0x06h-Testing-Platform-Interaction.md#testing-enforced-updating-mstg-arch-9"),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2">
      <c r="B17" s="81" t="s">
        <v>91</v>
      </c>
      <c r="C17" s="82"/>
      <c r="D17" s="38" t="s">
        <v>92</v>
      </c>
      <c r="E17" s="83"/>
      <c r="F17" s="84"/>
      <c r="G17" s="83"/>
      <c r="H17" s="83"/>
      <c r="I17" s="83"/>
      <c r="J17" s="83"/>
      <c r="K17" s="40"/>
    </row>
    <row r="18" spans="2:12">
      <c r="B18" s="75" t="s">
        <v>93</v>
      </c>
      <c r="C18" s="76" t="s">
        <v>94</v>
      </c>
      <c r="D18" s="37" t="s">
        <v>373</v>
      </c>
      <c r="E18" s="77" t="s">
        <v>62</v>
      </c>
      <c r="F18" s="78" t="s">
        <v>62</v>
      </c>
      <c r="G18" s="111"/>
      <c r="H18" s="86" t="str">
        <f>HYPERLINK(CONCATENATE(BASE_URL,"0x06d-Testing-Data-Storage.md#testing-local-data-storage-mstg-storage-1-and-mstg-storage-2"),"Testing Local Data Storage (MSTG-STORAGE-1 and MSTG-STORAGE-2)")</f>
        <v>Testing Local Data Storage (MSTG-STORAGE-1 and MSTG-STORAGE-2)</v>
      </c>
      <c r="I18" s="80"/>
      <c r="J18" s="80"/>
      <c r="K18" s="112"/>
    </row>
    <row r="19" spans="2:12">
      <c r="B19" s="75" t="s">
        <v>95</v>
      </c>
      <c r="C19" s="76" t="s">
        <v>96</v>
      </c>
      <c r="D19" s="37" t="s">
        <v>97</v>
      </c>
      <c r="E19" s="77"/>
      <c r="F19" s="78"/>
      <c r="G19" s="111"/>
      <c r="H19" s="86" t="str">
        <f>HYPERLINK(CONCATENATE(BASE_URL,"0x06d-Testing-Data-Storage.md#testing-local-data-storage-mstg-storage-1-and-mstg-storage-2"),"Testing Local Data Storage (MSTG-STORAGE-1 and MSTG-STORAGE-2)")</f>
        <v>Testing Local Data Storage (MSTG-STORAGE-1 and MSTG-STORAGE-2)</v>
      </c>
      <c r="I19" s="80"/>
      <c r="J19" s="80"/>
      <c r="K19" s="112"/>
    </row>
    <row r="20" spans="2:12">
      <c r="B20" s="75" t="s">
        <v>98</v>
      </c>
      <c r="C20" s="76" t="s">
        <v>99</v>
      </c>
      <c r="D20" s="37" t="s">
        <v>100</v>
      </c>
      <c r="E20" s="77" t="s">
        <v>62</v>
      </c>
      <c r="F20" s="78" t="s">
        <v>62</v>
      </c>
      <c r="G20" s="111"/>
      <c r="H20" s="86" t="str">
        <f>HYPERLINK(CONCATENATE(BASE_URL,"0x06d-Testing-Data-Storage.md#checking-logs-for-sensitive-data-mstg-storage-3"),"Checking Logs for Sensitive Data (MSTG-STORAGE-3)")</f>
        <v>Checking Logs for Sensitive Data (MSTG-STORAGE-3)</v>
      </c>
      <c r="I20" s="80"/>
      <c r="J20" s="80"/>
      <c r="K20" s="112"/>
    </row>
    <row r="21" spans="2:12">
      <c r="B21" s="75" t="s">
        <v>101</v>
      </c>
      <c r="C21" s="76" t="s">
        <v>102</v>
      </c>
      <c r="D21" s="37" t="s">
        <v>103</v>
      </c>
      <c r="E21" s="77" t="s">
        <v>62</v>
      </c>
      <c r="F21" s="78" t="s">
        <v>62</v>
      </c>
      <c r="G21" s="111"/>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2">
      <c r="B22" s="75" t="s">
        <v>104</v>
      </c>
      <c r="C22" s="76" t="s">
        <v>105</v>
      </c>
      <c r="D22" s="44" t="s">
        <v>106</v>
      </c>
      <c r="E22" s="77" t="s">
        <v>62</v>
      </c>
      <c r="F22" s="78" t="s">
        <v>62</v>
      </c>
      <c r="G22" s="111"/>
      <c r="H22" s="86" t="str">
        <f>HYPERLINK(CONCATENATE(BASE_URL,"0x06d-Testing-Data-Storage.md#finding-sensitive-data-in-the-keyboard-cache-mstg-storage-5"),"Finding Sensitive Data in the Keyboard Cache (MSTG-STORAGE-5)")</f>
        <v>Finding Sensitive Data in the Keyboard Cache (MSTG-STORAGE-5)</v>
      </c>
      <c r="I22" s="80"/>
      <c r="J22" s="80"/>
      <c r="K22" s="112"/>
    </row>
    <row r="23" spans="2:12" ht="17">
      <c r="B23" s="75" t="s">
        <v>107</v>
      </c>
      <c r="C23" s="76" t="s">
        <v>108</v>
      </c>
      <c r="D23" s="44" t="s">
        <v>109</v>
      </c>
      <c r="E23" s="77" t="s">
        <v>62</v>
      </c>
      <c r="F23" s="78" t="s">
        <v>62</v>
      </c>
      <c r="G23" s="111"/>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2"/>
    </row>
    <row r="24" spans="2:12">
      <c r="B24" s="75" t="s">
        <v>110</v>
      </c>
      <c r="C24" s="76" t="s">
        <v>111</v>
      </c>
      <c r="D24" s="44" t="s">
        <v>112</v>
      </c>
      <c r="E24" s="77" t="s">
        <v>62</v>
      </c>
      <c r="F24" s="78" t="s">
        <v>62</v>
      </c>
      <c r="G24" s="111"/>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2"/>
    </row>
    <row r="25" spans="2:12">
      <c r="B25" s="75" t="s">
        <v>113</v>
      </c>
      <c r="C25" s="76" t="s">
        <v>114</v>
      </c>
      <c r="D25" s="44" t="s">
        <v>115</v>
      </c>
      <c r="E25" s="80"/>
      <c r="F25" s="78" t="s">
        <v>62</v>
      </c>
      <c r="G25" s="111" t="s">
        <v>75</v>
      </c>
      <c r="H25" s="86" t="str">
        <f>HYPERLINK(CONCATENATE(BASE_URL,"0x06d-Testing-Data-Storage.md#testing-backups-for-sensitive-data-mstg-storage-8"),"Testing Backups for Sensitive Data (MSTG-STORAGE-8)")</f>
        <v>Testing Backups for Sensitive Data (MSTG-STORAGE-8)</v>
      </c>
      <c r="I25" s="80"/>
      <c r="J25" s="80"/>
      <c r="K25" s="112"/>
    </row>
    <row r="26" spans="2:12">
      <c r="B26" s="75" t="s">
        <v>116</v>
      </c>
      <c r="C26" s="76" t="s">
        <v>117</v>
      </c>
      <c r="D26" s="44" t="s">
        <v>118</v>
      </c>
      <c r="E26" s="80"/>
      <c r="F26" s="78" t="s">
        <v>62</v>
      </c>
      <c r="G26" s="111" t="s">
        <v>75</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2"/>
    </row>
    <row r="27" spans="2:12">
      <c r="B27" s="75" t="s">
        <v>119</v>
      </c>
      <c r="C27" s="76" t="s">
        <v>120</v>
      </c>
      <c r="D27" s="44" t="s">
        <v>121</v>
      </c>
      <c r="E27" s="80"/>
      <c r="F27" s="78" t="s">
        <v>62</v>
      </c>
      <c r="G27" s="111" t="s">
        <v>75</v>
      </c>
      <c r="H27" s="86" t="str">
        <f>HYPERLINK(CONCATENATE(BASE_URL,"0x06d-Testing-Data-Storage.md#testing-memory-for-sensitive-data-mstg-storage-10"),"Testing Memory for Sensitive Data (MSTG-STORAGE-10)")</f>
        <v>Testing Memory for Sensitive Data (MSTG-STORAGE-10)</v>
      </c>
      <c r="I27" s="80"/>
      <c r="J27" s="80"/>
      <c r="K27" s="112"/>
    </row>
    <row r="28" spans="2:12">
      <c r="B28" s="75" t="s">
        <v>122</v>
      </c>
      <c r="C28" s="76" t="s">
        <v>123</v>
      </c>
      <c r="D28" s="44" t="s">
        <v>124</v>
      </c>
      <c r="E28" s="80"/>
      <c r="F28" s="78" t="s">
        <v>62</v>
      </c>
      <c r="G28" s="111" t="s">
        <v>75</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2"/>
      <c r="L28" s="107"/>
    </row>
    <row r="29" spans="2:12" ht="32">
      <c r="B29" s="75" t="s">
        <v>125</v>
      </c>
      <c r="C29" s="76" t="s">
        <v>126</v>
      </c>
      <c r="D29" s="37" t="s">
        <v>127</v>
      </c>
      <c r="E29" s="80"/>
      <c r="F29" s="78" t="s">
        <v>62</v>
      </c>
      <c r="G29" s="111" t="s">
        <v>75</v>
      </c>
      <c r="H29" s="88" t="str">
        <f>HYPERLINK(CONCATENATE(BASE_URL,"0x04i-Testing-user-interaction.md#testing-user-education-mstg-storage-12"),"Testing User Education (MSTG-STORAGE-12)")</f>
        <v>Testing User Education (MSTG-STORAGE-12)</v>
      </c>
      <c r="I29" s="80"/>
      <c r="J29" s="80"/>
      <c r="K29" s="112"/>
      <c r="L29" s="65"/>
    </row>
    <row r="30" spans="2:12" ht="32">
      <c r="B30" s="75" t="s">
        <v>367</v>
      </c>
      <c r="C30" s="76" t="s">
        <v>370</v>
      </c>
      <c r="D30" s="37" t="s">
        <v>374</v>
      </c>
      <c r="E30" s="80"/>
      <c r="F30" s="78" t="s">
        <v>62</v>
      </c>
      <c r="G30" s="111" t="s">
        <v>75</v>
      </c>
      <c r="H30" s="88"/>
      <c r="I30" s="80"/>
      <c r="J30" s="80"/>
      <c r="K30" s="112"/>
      <c r="L30" s="65"/>
    </row>
    <row r="31" spans="2:12" ht="32">
      <c r="B31" s="75" t="s">
        <v>368</v>
      </c>
      <c r="C31" s="76" t="s">
        <v>371</v>
      </c>
      <c r="D31" s="37" t="s">
        <v>375</v>
      </c>
      <c r="E31" s="80"/>
      <c r="F31" s="78" t="s">
        <v>62</v>
      </c>
      <c r="G31" s="111" t="s">
        <v>75</v>
      </c>
      <c r="H31" s="88"/>
      <c r="I31" s="80"/>
      <c r="J31" s="80"/>
      <c r="K31" s="112"/>
      <c r="L31" s="65"/>
    </row>
    <row r="32" spans="2:12">
      <c r="B32" s="75" t="s">
        <v>369</v>
      </c>
      <c r="C32" s="76" t="s">
        <v>372</v>
      </c>
      <c r="D32" s="37" t="s">
        <v>376</v>
      </c>
      <c r="E32" s="80"/>
      <c r="F32" s="78" t="s">
        <v>62</v>
      </c>
      <c r="G32" s="111" t="s">
        <v>75</v>
      </c>
      <c r="H32" s="88"/>
      <c r="I32" s="80"/>
      <c r="J32" s="80"/>
      <c r="K32" s="112"/>
      <c r="L32" s="65"/>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HYPERLINK(CONCATENATE(BASE_URL,"0x06e-Testing-Cryptography.md#testing-key-management-mstg-crypto-1-and-mstg-crypto-5"),"Testing Key Management (MSTG-CRYPTO-1 and MSTG-CRYPTO-5)")</f>
        <v>Testing Key Management (MSTG-CRYPTO-1 and MSTG-CRYPTO-5)</v>
      </c>
      <c r="I34" s="80"/>
      <c r="J34" s="80"/>
      <c r="K34" s="112"/>
    </row>
    <row r="35" spans="2:13" ht="17">
      <c r="B35" s="75" t="s">
        <v>133</v>
      </c>
      <c r="C35" s="76" t="s">
        <v>134</v>
      </c>
      <c r="D35" s="44" t="s">
        <v>135</v>
      </c>
      <c r="E35" s="77" t="s">
        <v>62</v>
      </c>
      <c r="F35" s="78" t="s">
        <v>62</v>
      </c>
      <c r="G35" s="111"/>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2"/>
    </row>
    <row r="36" spans="2:13" ht="32">
      <c r="B36" s="75" t="s">
        <v>136</v>
      </c>
      <c r="C36" s="76" t="s">
        <v>137</v>
      </c>
      <c r="D36" s="37" t="s">
        <v>138</v>
      </c>
      <c r="E36" s="77" t="s">
        <v>62</v>
      </c>
      <c r="F36" s="78" t="s">
        <v>62</v>
      </c>
      <c r="G36" s="111"/>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2"/>
    </row>
    <row r="37" spans="2:13">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2"/>
    </row>
    <row r="38" spans="2:13">
      <c r="B38" s="75" t="s">
        <v>141</v>
      </c>
      <c r="C38" s="76" t="s">
        <v>142</v>
      </c>
      <c r="D38" s="44" t="s">
        <v>143</v>
      </c>
      <c r="E38" s="77" t="s">
        <v>62</v>
      </c>
      <c r="F38" s="78" t="s">
        <v>62</v>
      </c>
      <c r="G38" s="111"/>
      <c r="H38" s="86" t="str">
        <f>HYPERLINK(CONCATENATE(BASE_URL,"0x06e-Testing-Cryptography.md#testing-key-management-mstg-crypto-1-and-mstg-crypto-5"),"Testing Key Management (MSTG-CRYPTO-1 and MSTG-CRYPTO-5)")</f>
        <v>Testing Key Management (MSTG-CRYPTO-1 and MSTG-CRYPTO-5)</v>
      </c>
      <c r="I38" s="80"/>
      <c r="J38" s="80"/>
      <c r="K38" s="112"/>
    </row>
    <row r="39" spans="2:13">
      <c r="B39" s="75" t="s">
        <v>144</v>
      </c>
      <c r="C39" s="76" t="s">
        <v>145</v>
      </c>
      <c r="D39" s="44" t="s">
        <v>146</v>
      </c>
      <c r="E39" s="77" t="s">
        <v>62</v>
      </c>
      <c r="F39" s="78" t="s">
        <v>62</v>
      </c>
      <c r="G39" s="111"/>
      <c r="H39" s="86" t="str">
        <f>HYPERLINK(CONCATENATE(BASE_URL,"0x06e-Testing-Cryptography.md#testing-random-number-generation-mstg-crypto-6")," Testing Random Number Generation (MSTG-CRYPTO-6)")</f>
        <v xml:space="preserve"> 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c r="B43" s="75" t="s">
        <v>155</v>
      </c>
      <c r="C43" s="76" t="s">
        <v>156</v>
      </c>
      <c r="D43" s="41" t="s">
        <v>157</v>
      </c>
      <c r="E43" s="77" t="s">
        <v>62</v>
      </c>
      <c r="F43" s="78" t="s">
        <v>62</v>
      </c>
      <c r="G43" s="111"/>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2"/>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c r="M45" s="87"/>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2"/>
    </row>
    <row r="49" spans="2:11" ht="17">
      <c r="B49" s="75" t="s">
        <v>173</v>
      </c>
      <c r="C49" s="76" t="s">
        <v>174</v>
      </c>
      <c r="D49" s="41" t="s">
        <v>175</v>
      </c>
      <c r="E49" s="80"/>
      <c r="F49" s="78" t="s">
        <v>62</v>
      </c>
      <c r="G49" s="111" t="s">
        <v>75</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ht="17">
      <c r="B50" s="75" t="s">
        <v>176</v>
      </c>
      <c r="C50" s="76" t="s">
        <v>177</v>
      </c>
      <c r="D50" s="41" t="s">
        <v>178</v>
      </c>
      <c r="E50" s="80"/>
      <c r="F50" s="78" t="s">
        <v>62</v>
      </c>
      <c r="G50" s="111" t="s">
        <v>75</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ht="17">
      <c r="B54" s="75" t="s">
        <v>183</v>
      </c>
      <c r="C54" s="76" t="s">
        <v>184</v>
      </c>
      <c r="D54" s="44" t="s">
        <v>185</v>
      </c>
      <c r="E54" s="77" t="s">
        <v>62</v>
      </c>
      <c r="F54" s="78" t="s">
        <v>62</v>
      </c>
      <c r="G54" s="111"/>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5"/>
    </row>
    <row r="55" spans="2:11" ht="32">
      <c r="B55" s="75" t="s">
        <v>186</v>
      </c>
      <c r="C55" s="76" t="s">
        <v>187</v>
      </c>
      <c r="D55" s="41" t="s">
        <v>188</v>
      </c>
      <c r="E55" s="77" t="s">
        <v>62</v>
      </c>
      <c r="F55" s="78" t="s">
        <v>62</v>
      </c>
      <c r="G55" s="111"/>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5"/>
    </row>
    <row r="56" spans="2:11" ht="32">
      <c r="B56" s="75" t="s">
        <v>189</v>
      </c>
      <c r="C56" s="76" t="s">
        <v>190</v>
      </c>
      <c r="D56" s="41" t="s">
        <v>191</v>
      </c>
      <c r="E56" s="77" t="s">
        <v>62</v>
      </c>
      <c r="F56" s="78" t="s">
        <v>62</v>
      </c>
      <c r="G56" s="111"/>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5"/>
    </row>
    <row r="57" spans="2:11" ht="32">
      <c r="B57" s="75" t="s">
        <v>192</v>
      </c>
      <c r="C57" s="76" t="s">
        <v>193</v>
      </c>
      <c r="D57" s="41" t="s">
        <v>194</v>
      </c>
      <c r="E57" s="80"/>
      <c r="F57" s="78" t="s">
        <v>62</v>
      </c>
      <c r="G57" s="111" t="s">
        <v>75</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2"/>
    </row>
    <row r="58" spans="2:11" ht="32">
      <c r="B58" s="75" t="s">
        <v>195</v>
      </c>
      <c r="C58" s="76" t="s">
        <v>196</v>
      </c>
      <c r="D58" s="41" t="s">
        <v>197</v>
      </c>
      <c r="E58" s="80"/>
      <c r="F58" s="78" t="s">
        <v>62</v>
      </c>
      <c r="G58" s="111" t="s">
        <v>75</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HYPERLINK(CONCATENATE(BASE_URL,"0x06h-Testing-Platform-Interaction.md#testing-app-permissions-mstg-platform-1"),"Testing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HYPERLINK(CONCATENATE(BASE_URL,"0x04h-Testing-Code-Quality.md#injection-flaws-mstg-arch-2-and-mstg-platform-2"),"Injection Flaws (MSTG-ARCH-2 and MSTG-PLATFORM-2)")</f>
        <v>Injection Flaws (MSTG-ARCH-2 and MSTG-PLATFORM-2)</v>
      </c>
      <c r="I62" s="80"/>
      <c r="J62" s="80"/>
      <c r="K62" s="112"/>
    </row>
    <row r="63" spans="2:11">
      <c r="B63" s="75" t="s">
        <v>209</v>
      </c>
      <c r="C63" s="76" t="s">
        <v>210</v>
      </c>
      <c r="D63" s="44" t="s">
        <v>211</v>
      </c>
      <c r="E63" s="77" t="s">
        <v>62</v>
      </c>
      <c r="F63" s="78" t="s">
        <v>62</v>
      </c>
      <c r="G63" s="111"/>
      <c r="H63" s="86" t="str">
        <f>HYPERLINK(CONCATENATE(BASE_URL,"0x06h-Testing-Platform-Interaction.md#testing-custom-url-schemes-mstg-platform-3"),"Testing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2"/>
    </row>
    <row r="65" spans="2:11">
      <c r="B65" s="75" t="s">
        <v>215</v>
      </c>
      <c r="C65" s="76" t="s">
        <v>216</v>
      </c>
      <c r="D65" s="44" t="s">
        <v>217</v>
      </c>
      <c r="E65" s="77" t="s">
        <v>62</v>
      </c>
      <c r="F65" s="78" t="s">
        <v>62</v>
      </c>
      <c r="G65" s="111"/>
      <c r="H65" s="86" t="str">
        <f>HYPERLINK(CONCATENATE(BASE_URL,"0x06h-Testing-Platform-Interaction.md#testing-ios-webviews-mstg-platform-5"),"Testing iOS WebViews (MSTG-PLATFORM-5)")</f>
        <v>Testing iOS WebViews (MSTG-PLATFORM-5)</v>
      </c>
      <c r="I65" s="80"/>
      <c r="J65" s="80"/>
      <c r="K65" s="112"/>
    </row>
    <row r="66" spans="2:11" ht="32">
      <c r="B66" s="75" t="s">
        <v>218</v>
      </c>
      <c r="C66" s="76" t="s">
        <v>219</v>
      </c>
      <c r="D66" s="41" t="s">
        <v>220</v>
      </c>
      <c r="E66" s="77" t="s">
        <v>62</v>
      </c>
      <c r="F66" s="78" t="s">
        <v>62</v>
      </c>
      <c r="G66" s="111"/>
      <c r="H66" s="86" t="str">
        <f>HYPERLINK(CONCATENATE(BASE_URL,"0x06h-Testing-Platform-Interaction.md#testing-webview-protocol-handlers-mstg-platform-6"),"Testing WebView Protocol Handlers (MSTG-PLATFORM-6)")</f>
        <v>Testing WebView Protocol Handlers (MSTG-PLATFORM-6)</v>
      </c>
      <c r="I66" s="80"/>
      <c r="J66" s="80"/>
      <c r="K66" s="112"/>
    </row>
    <row r="67" spans="2:11" ht="32">
      <c r="B67" s="75" t="s">
        <v>221</v>
      </c>
      <c r="C67" s="76" t="s">
        <v>222</v>
      </c>
      <c r="D67" s="41" t="s">
        <v>223</v>
      </c>
      <c r="E67" s="77" t="s">
        <v>62</v>
      </c>
      <c r="F67" s="78" t="s">
        <v>62</v>
      </c>
      <c r="G67" s="111"/>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2"/>
    </row>
    <row r="68" spans="2:11">
      <c r="B68" s="75" t="s">
        <v>224</v>
      </c>
      <c r="C68" s="76" t="s">
        <v>225</v>
      </c>
      <c r="D68" s="44" t="s">
        <v>226</v>
      </c>
      <c r="E68" s="77" t="s">
        <v>62</v>
      </c>
      <c r="F68" s="78" t="s">
        <v>62</v>
      </c>
      <c r="G68" s="111"/>
      <c r="H68" s="86" t="str">
        <f>HYPERLINK(CONCATENATE(BASE_URL,"0x06h-Testing-Platform-Interaction.md#testing-object-persistence-mstg-platform-8"),"Testing Object Persistence (MSTG-PLATFORM-8)")</f>
        <v>Testing Object Persistence (MSTG-PLATFORM-8)</v>
      </c>
      <c r="I68" s="80"/>
      <c r="J68" s="80"/>
      <c r="K68" s="112"/>
    </row>
    <row r="69" spans="2:11">
      <c r="B69" s="75" t="s">
        <v>382</v>
      </c>
      <c r="C69" s="76" t="s">
        <v>385</v>
      </c>
      <c r="D69" s="44" t="s">
        <v>388</v>
      </c>
      <c r="E69" s="100"/>
      <c r="F69" s="78" t="s">
        <v>62</v>
      </c>
      <c r="G69" s="111" t="s">
        <v>75</v>
      </c>
      <c r="H69" s="86"/>
      <c r="I69" s="80"/>
      <c r="J69" s="80"/>
      <c r="K69" s="112"/>
    </row>
    <row r="70" spans="2:11">
      <c r="B70" s="75" t="s">
        <v>383</v>
      </c>
      <c r="C70" s="76" t="s">
        <v>386</v>
      </c>
      <c r="D70" s="44" t="s">
        <v>389</v>
      </c>
      <c r="E70" s="100"/>
      <c r="F70" s="78" t="s">
        <v>62</v>
      </c>
      <c r="G70" s="111" t="s">
        <v>75</v>
      </c>
      <c r="H70" s="86"/>
      <c r="I70" s="80"/>
      <c r="J70" s="80"/>
      <c r="K70" s="112"/>
    </row>
    <row r="71" spans="2:11">
      <c r="B71" s="75" t="s">
        <v>384</v>
      </c>
      <c r="C71" s="76" t="s">
        <v>387</v>
      </c>
      <c r="D71" s="44" t="s">
        <v>390</v>
      </c>
      <c r="E71" s="100"/>
      <c r="F71" s="78" t="s">
        <v>62</v>
      </c>
      <c r="G71" s="111" t="s">
        <v>75</v>
      </c>
      <c r="H71" s="86"/>
      <c r="I71" s="80"/>
      <c r="J71" s="80"/>
      <c r="K71" s="112"/>
    </row>
    <row r="72" spans="2:11">
      <c r="B72" s="81" t="s">
        <v>227</v>
      </c>
      <c r="C72" s="82"/>
      <c r="D72" s="38" t="s">
        <v>228</v>
      </c>
      <c r="E72" s="83"/>
      <c r="F72" s="84"/>
      <c r="G72" s="83"/>
      <c r="H72" s="83"/>
      <c r="I72" s="83"/>
      <c r="J72" s="83"/>
      <c r="K72" s="40"/>
    </row>
    <row r="73" spans="2:11">
      <c r="B73" s="75" t="s">
        <v>229</v>
      </c>
      <c r="C73" s="76" t="s">
        <v>230</v>
      </c>
      <c r="D73" s="44" t="s">
        <v>231</v>
      </c>
      <c r="E73" s="77" t="s">
        <v>62</v>
      </c>
      <c r="F73" s="78" t="s">
        <v>62</v>
      </c>
      <c r="G73" s="111"/>
      <c r="H73" s="86" t="str">
        <f>HYPERLINK(CONCATENATE(BASE_URL,"0x06i-Testing-Code-Quality-and-Build-Settings.md#making-sure-that-the-app-is-properly-signed-mstg-code-1"),"Making Sure that the App Is Properly Signed (MSTG-CODE-1)")</f>
        <v>Making Sure that the App Is Properly Signed (MSTG-CODE-1)</v>
      </c>
      <c r="I73" s="80"/>
      <c r="J73" s="80"/>
      <c r="K73" s="112"/>
    </row>
    <row r="74" spans="2:11">
      <c r="B74" s="75" t="s">
        <v>232</v>
      </c>
      <c r="C74" s="76" t="s">
        <v>233</v>
      </c>
      <c r="D74" s="44" t="s">
        <v>234</v>
      </c>
      <c r="E74" s="77" t="s">
        <v>62</v>
      </c>
      <c r="F74" s="78" t="s">
        <v>62</v>
      </c>
      <c r="G74" s="111"/>
      <c r="H74" s="86" t="str">
        <f>HYPERLINK(CONCATENATE(BASE_URL,"0x06i-Testing-Code-Quality-and-Build-Settings.md#determining-whether-the-app-is-debuggable-mstg-code-2"),"Determining Whether the App is Debuggable (MSTG-CODE-2)")</f>
        <v>Determining Whether the App is Debuggable (MSTG-CODE-2)</v>
      </c>
      <c r="I74" s="80"/>
      <c r="J74" s="80"/>
      <c r="K74" s="112"/>
    </row>
    <row r="75" spans="2:11">
      <c r="B75" s="75" t="s">
        <v>235</v>
      </c>
      <c r="C75" s="76" t="s">
        <v>236</v>
      </c>
      <c r="D75" s="44" t="s">
        <v>237</v>
      </c>
      <c r="E75" s="77" t="s">
        <v>62</v>
      </c>
      <c r="F75" s="78" t="s">
        <v>62</v>
      </c>
      <c r="G75" s="111"/>
      <c r="H75" s="86" t="str">
        <f>HYPERLINK(CONCATENATE(BASE_URL,"0x06i-Testing-Code-Quality-and-Build-Settings.md#finding-debugging-symbols-mstg-code-3"),"Finding Debugging Symbols (MSTG-CODE-3)")</f>
        <v>Finding Debugging Symbols (MSTG-CODE-3)</v>
      </c>
      <c r="I75" s="80"/>
      <c r="J75" s="80"/>
      <c r="K75" s="112"/>
    </row>
    <row r="76" spans="2:11" ht="32">
      <c r="B76" s="75" t="s">
        <v>238</v>
      </c>
      <c r="C76" s="76" t="s">
        <v>239</v>
      </c>
      <c r="D76" s="44" t="s">
        <v>391</v>
      </c>
      <c r="E76" s="77" t="s">
        <v>62</v>
      </c>
      <c r="F76" s="78" t="s">
        <v>62</v>
      </c>
      <c r="G76" s="111"/>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2"/>
    </row>
    <row r="77" spans="2:11" ht="32">
      <c r="B77" s="75" t="s">
        <v>240</v>
      </c>
      <c r="C77" s="76" t="s">
        <v>241</v>
      </c>
      <c r="D77" s="37" t="s">
        <v>242</v>
      </c>
      <c r="E77" s="77" t="s">
        <v>62</v>
      </c>
      <c r="F77" s="78" t="s">
        <v>62</v>
      </c>
      <c r="G77" s="111"/>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2"/>
    </row>
    <row r="78" spans="2:11">
      <c r="B78" s="75" t="s">
        <v>243</v>
      </c>
      <c r="C78" s="76" t="s">
        <v>244</v>
      </c>
      <c r="D78" s="44" t="s">
        <v>245</v>
      </c>
      <c r="E78" s="77" t="s">
        <v>62</v>
      </c>
      <c r="F78" s="78" t="s">
        <v>62</v>
      </c>
      <c r="G78" s="111"/>
      <c r="H78" s="86" t="str">
        <f>HYPERLINK(CONCATENATE(BASE_URL,"0x06i-Testing-Code-Quality-and-Build-Settings.md#testing-exception-handling-mstg-code-6"),"Testing Exception Handling (MSTG-CODE-6)")</f>
        <v>Testing Exception Handling (MSTG-CODE-6)</v>
      </c>
      <c r="I78" s="80"/>
      <c r="J78" s="80"/>
      <c r="K78" s="112"/>
    </row>
    <row r="79" spans="2:11">
      <c r="B79" s="75" t="s">
        <v>246</v>
      </c>
      <c r="C79" s="76" t="s">
        <v>247</v>
      </c>
      <c r="D79" s="44" t="s">
        <v>248</v>
      </c>
      <c r="E79" s="77" t="s">
        <v>62</v>
      </c>
      <c r="F79" s="78" t="s">
        <v>62</v>
      </c>
      <c r="G79" s="111"/>
      <c r="H79" s="86" t="str">
        <f>HYPERLINK(CONCATENATE(BASE_URL,"0x06i-Testing-Code-Quality-and-Build-Settings.md#testing-exception-handling-mstg-code-6"),"Testing Exception Handling (MSTG-CODE-6)")</f>
        <v>Testing Exception Handling (MSTG-CODE-6)</v>
      </c>
      <c r="I79" s="80"/>
      <c r="J79" s="80"/>
      <c r="K79" s="112"/>
    </row>
    <row r="80" spans="2:11">
      <c r="B80" s="75" t="s">
        <v>249</v>
      </c>
      <c r="C80" s="76" t="s">
        <v>250</v>
      </c>
      <c r="D80" s="44" t="s">
        <v>251</v>
      </c>
      <c r="E80" s="77" t="s">
        <v>62</v>
      </c>
      <c r="F80" s="78" t="s">
        <v>62</v>
      </c>
      <c r="G80" s="111"/>
      <c r="H80" s="86" t="str">
        <f>HYPERLINK(CONCATENATE(BASE_URL,"0x06i-Testing-Code-Quality-and-Build-Settings.md#memory-corruption-bugs-mstg-code-8"),"Memory Corruption Bugs (MSTG-CODE-8)")</f>
        <v>Memory Corruption Bugs (MSTG-CODE-8)</v>
      </c>
      <c r="I80" s="80"/>
      <c r="J80" s="80"/>
      <c r="K80" s="112"/>
    </row>
    <row r="81" spans="2:11" ht="32">
      <c r="B81" s="75" t="s">
        <v>252</v>
      </c>
      <c r="C81" s="76" t="s">
        <v>253</v>
      </c>
      <c r="D81" s="37" t="s">
        <v>254</v>
      </c>
      <c r="E81" s="77" t="s">
        <v>62</v>
      </c>
      <c r="F81" s="78" t="s">
        <v>62</v>
      </c>
      <c r="G81" s="111"/>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108"/>
      <c r="C83" s="108"/>
      <c r="D83" s="39"/>
      <c r="E83" s="95"/>
      <c r="F83" s="95"/>
      <c r="G83" s="95"/>
      <c r="H83" s="95"/>
      <c r="I83" s="95"/>
      <c r="J83" s="95"/>
      <c r="K83" s="39"/>
    </row>
    <row r="84" spans="2:11">
      <c r="B84" s="108"/>
      <c r="C84" s="108"/>
      <c r="D84" s="39"/>
      <c r="E84" s="95"/>
      <c r="F84" s="95"/>
      <c r="G84" s="95"/>
      <c r="H84" s="95"/>
      <c r="I84" s="95"/>
      <c r="J84" s="95"/>
      <c r="K84" s="39"/>
    </row>
    <row r="85" spans="2:11">
      <c r="B85" s="108"/>
      <c r="C85" s="108"/>
      <c r="D85" s="39"/>
      <c r="E85" s="95"/>
      <c r="F85" s="95"/>
      <c r="G85" s="95"/>
      <c r="H85" s="95"/>
      <c r="I85" s="95"/>
      <c r="J85" s="95"/>
      <c r="K85" s="39"/>
    </row>
    <row r="86" spans="2:11">
      <c r="B86" s="109" t="s">
        <v>255</v>
      </c>
      <c r="C86" s="109"/>
      <c r="D86" s="39"/>
      <c r="E86" s="95"/>
      <c r="F86" s="95"/>
      <c r="G86" s="95"/>
      <c r="H86" s="95"/>
      <c r="I86" s="95"/>
      <c r="J86" s="95"/>
      <c r="K86" s="39"/>
    </row>
    <row r="87" spans="2:11">
      <c r="B87" s="97" t="s">
        <v>256</v>
      </c>
      <c r="C87" s="97"/>
      <c r="D87" s="45" t="s">
        <v>257</v>
      </c>
      <c r="E87" s="95"/>
      <c r="F87" s="95"/>
      <c r="G87" s="95"/>
      <c r="H87" s="95"/>
      <c r="I87" s="95"/>
      <c r="J87" s="95"/>
      <c r="K87" s="39"/>
    </row>
    <row r="88" spans="2:11">
      <c r="B88" s="46" t="s">
        <v>258</v>
      </c>
      <c r="C88" s="46"/>
      <c r="D88" s="47" t="s">
        <v>259</v>
      </c>
      <c r="E88" s="95"/>
      <c r="F88" s="95"/>
      <c r="G88" s="95"/>
      <c r="H88" s="95"/>
      <c r="I88" s="95"/>
      <c r="J88" s="95"/>
      <c r="K88" s="39"/>
    </row>
    <row r="89" spans="2:11">
      <c r="B89" s="46" t="s">
        <v>260</v>
      </c>
      <c r="C89" s="46"/>
      <c r="D89" s="47" t="s">
        <v>261</v>
      </c>
      <c r="E89" s="95"/>
      <c r="F89" s="95"/>
      <c r="G89" s="95"/>
      <c r="H89" s="95"/>
      <c r="I89" s="95"/>
      <c r="J89" s="95"/>
      <c r="K89" s="39"/>
    </row>
    <row r="90" spans="2:11">
      <c r="B90" s="46" t="s">
        <v>75</v>
      </c>
      <c r="C90" s="46"/>
      <c r="D90" s="47" t="s">
        <v>262</v>
      </c>
      <c r="E90" s="95"/>
      <c r="F90" s="95"/>
      <c r="G90" s="95"/>
      <c r="H90" s="95"/>
      <c r="I90" s="95"/>
      <c r="J90" s="95"/>
      <c r="K90" s="39"/>
    </row>
    <row r="91" spans="2:11">
      <c r="B91" s="108"/>
      <c r="C91" s="108"/>
      <c r="D91" s="39"/>
      <c r="E91" s="95"/>
      <c r="F91" s="95"/>
      <c r="G91" s="95"/>
      <c r="H91" s="95"/>
      <c r="I91" s="95"/>
      <c r="J91" s="95"/>
      <c r="K91" s="39"/>
    </row>
    <row r="92" spans="2:11">
      <c r="B92" s="108"/>
      <c r="C92" s="108"/>
      <c r="D92" s="39"/>
      <c r="E92" s="95"/>
      <c r="F92" s="95"/>
      <c r="G92" s="95"/>
      <c r="H92" s="95"/>
      <c r="I92" s="95"/>
      <c r="J92" s="95"/>
      <c r="K92" s="39"/>
    </row>
    <row r="93" spans="2:11">
      <c r="B93" s="108"/>
      <c r="C93" s="108"/>
      <c r="D93" s="39"/>
      <c r="E93" s="95"/>
      <c r="F93" s="95"/>
      <c r="G93" s="95"/>
      <c r="H93" s="95"/>
      <c r="I93" s="95"/>
      <c r="J93" s="95"/>
      <c r="K93" s="39"/>
    </row>
    <row r="94" spans="2:11">
      <c r="B94" s="108"/>
      <c r="C94" s="108"/>
      <c r="D94" s="39"/>
      <c r="E94" s="95"/>
      <c r="F94" s="95"/>
      <c r="G94" s="95"/>
      <c r="H94" s="95"/>
      <c r="I94" s="95"/>
      <c r="J94" s="95"/>
      <c r="K94" s="39"/>
    </row>
  </sheetData>
  <mergeCells count="1">
    <mergeCell ref="H3:J3"/>
  </mergeCells>
  <phoneticPr fontId="27"/>
  <conditionalFormatting sqref="M1:M1048576">
    <cfRule type="containsText" dxfId="11" priority="2" operator="containsText" text="0x05">
      <formula>NOT(ISERROR(SEARCH("0x05",M1)))</formula>
    </cfRule>
  </conditionalFormatting>
  <conditionalFormatting sqref="H1:H28 H33: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D9" sqref="D9"/>
    </sheetView>
  </sheetViews>
  <sheetFormatPr baseColWidth="10" defaultColWidth="8.6640625" defaultRowHeight="16"/>
  <cols>
    <col min="1" max="1" width="1.83203125" style="66" customWidth="1"/>
    <col min="2" max="2" width="7.33203125" style="110" customWidth="1"/>
    <col min="3" max="3" width="17.5" style="110" customWidth="1"/>
    <col min="4" max="4" width="93.33203125" style="48" customWidth="1"/>
    <col min="5" max="5" width="3" style="66" customWidth="1"/>
    <col min="6" max="6" width="5.6640625" style="66" customWidth="1"/>
    <col min="7" max="7" width="61.83203125" style="66" customWidth="1"/>
    <col min="8" max="8" width="30.6640625" style="48" customWidth="1"/>
    <col min="9" max="1025" width="11" style="66" customWidth="1"/>
    <col min="1026" max="16384" width="8.6640625" style="66"/>
  </cols>
  <sheetData>
    <row r="1" spans="2:8" ht="19">
      <c r="B1" s="105" t="s">
        <v>308</v>
      </c>
      <c r="C1" s="105"/>
      <c r="G1" s="95"/>
      <c r="H1" s="39"/>
    </row>
    <row r="2" spans="2:8">
      <c r="G2" s="95"/>
      <c r="H2" s="39"/>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HYPERLINK(CONCATENATE(BASE_URL,"0x06j-Testing-Resiliency-Against-Reverse-Engineering.md#jailbreak-detection-mstg-resilience-1"),"Jailbreak Detection (MSTG-RESILIENCE-1)")</f>
        <v>Jailbreak Detection (MSTG-RESILIENCE-1)</v>
      </c>
      <c r="H5" s="112"/>
    </row>
    <row r="6" spans="2:8" ht="32">
      <c r="B6" s="75" t="s">
        <v>270</v>
      </c>
      <c r="C6" s="76" t="s">
        <v>271</v>
      </c>
      <c r="D6" s="41" t="s">
        <v>272</v>
      </c>
      <c r="E6" s="102" t="s">
        <v>62</v>
      </c>
      <c r="F6" s="111" t="s">
        <v>75</v>
      </c>
      <c r="G6" s="86" t="str">
        <f>HYPERLINK(CONCATENATE(BASE_URL,"0x06j-Testing-Resiliency-Against-Reverse-Engineering.md#anti-debugging-checks-mstg-resilience-2"),"Anti-Debugging Checks (MSTG-RESILIENCE-2)")</f>
        <v>Anti-Debugging Checks (MSTG-RESILIENCE-2)</v>
      </c>
      <c r="H6" s="112"/>
    </row>
    <row r="7" spans="2:8">
      <c r="B7" s="75" t="s">
        <v>273</v>
      </c>
      <c r="C7" s="76" t="s">
        <v>274</v>
      </c>
      <c r="D7" s="44" t="s">
        <v>275</v>
      </c>
      <c r="E7" s="102" t="s">
        <v>62</v>
      </c>
      <c r="F7" s="111" t="s">
        <v>75</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2"/>
    </row>
    <row r="8" spans="2:8">
      <c r="B8" s="75" t="s">
        <v>276</v>
      </c>
      <c r="C8" s="76" t="s">
        <v>277</v>
      </c>
      <c r="D8" s="44" t="s">
        <v>278</v>
      </c>
      <c r="E8" s="102" t="s">
        <v>62</v>
      </c>
      <c r="F8" s="111" t="s">
        <v>75</v>
      </c>
      <c r="G8" s="137" t="str">
        <f>HYPERLINK(CONCATENATE(BASE_URL,"0x06j-Testing-Resiliency-Against-Reverse-Engineering.md#testing-reverse-engineering-tools-detection-mstg-resilience-4"),"Testing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137" t="str">
        <f>HYPERLINK(CONCATENATE(BASE_URL,"0x06j-Testing-Resiliency-Against-Reverse-Engineering.md#testing-emulator-detection-mstg-resilience-5"),"Testing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137"/>
      <c r="H10" s="112"/>
    </row>
    <row r="11" spans="2:8" ht="32">
      <c r="B11" s="75" t="s">
        <v>285</v>
      </c>
      <c r="C11" s="76" t="s">
        <v>286</v>
      </c>
      <c r="D11" s="41" t="s">
        <v>287</v>
      </c>
      <c r="E11" s="102" t="s">
        <v>62</v>
      </c>
      <c r="F11" s="111" t="s">
        <v>75</v>
      </c>
      <c r="G11" s="103" t="s">
        <v>292</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137" t="str">
        <f>HYPERLINK(CONCATENATE(BASE_URL,"0x06j-Testing-Resiliency-Against-Reverse-Engineering.md#testing-obfuscation-mstg-resilience-9"),"Testing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HYPERLINK(CONCATENATE(BASE_URL,"0x06j-Testing-Resiliency-Against-Reverse-Engineering.md#device-binding-mstg-resilience-10"),"Device Binding (MSTG-RESILIENCE-10)")</f>
        <v>Device Binding (MSTG-RESILIENCE-10)</v>
      </c>
      <c r="H15" s="112"/>
    </row>
    <row r="16" spans="2:8">
      <c r="B16" s="81"/>
      <c r="C16" s="82"/>
      <c r="D16" s="38" t="s">
        <v>300</v>
      </c>
      <c r="E16" s="83"/>
      <c r="F16" s="83"/>
      <c r="G16" s="83"/>
      <c r="H16" s="40"/>
    </row>
    <row r="17" spans="2:8" ht="48">
      <c r="B17" s="75" t="s">
        <v>301</v>
      </c>
      <c r="C17" s="76" t="s">
        <v>302</v>
      </c>
      <c r="D17" s="41" t="s">
        <v>303</v>
      </c>
      <c r="E17" s="102" t="s">
        <v>62</v>
      </c>
      <c r="F17" s="111" t="s">
        <v>75</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2"/>
    </row>
    <row r="18" spans="2:8" ht="64">
      <c r="B18" s="75" t="s">
        <v>304</v>
      </c>
      <c r="C18" s="76" t="s">
        <v>305</v>
      </c>
      <c r="D18" s="41" t="s">
        <v>306</v>
      </c>
      <c r="E18" s="102" t="s">
        <v>62</v>
      </c>
      <c r="F18" s="111" t="s">
        <v>75</v>
      </c>
      <c r="G18" s="103" t="s">
        <v>292</v>
      </c>
      <c r="H18" s="112"/>
    </row>
    <row r="19" spans="2:8">
      <c r="B19" s="81"/>
      <c r="C19" s="82"/>
      <c r="D19" s="38" t="s">
        <v>396</v>
      </c>
      <c r="E19" s="83"/>
      <c r="F19" s="83"/>
      <c r="G19" s="83"/>
      <c r="H19" s="40"/>
    </row>
    <row r="20" spans="2:8" ht="32">
      <c r="B20" s="75" t="s">
        <v>392</v>
      </c>
      <c r="C20" s="76" t="s">
        <v>393</v>
      </c>
      <c r="D20" s="41" t="s">
        <v>394</v>
      </c>
      <c r="E20" s="102" t="s">
        <v>62</v>
      </c>
      <c r="F20" s="111" t="s">
        <v>75</v>
      </c>
      <c r="G20" s="103" t="s">
        <v>292</v>
      </c>
      <c r="H20" s="112"/>
    </row>
    <row r="21" spans="2:8">
      <c r="B21" s="90"/>
      <c r="C21" s="91"/>
      <c r="D21" s="42"/>
      <c r="E21" s="92"/>
      <c r="F21" s="92"/>
      <c r="G21" s="92"/>
      <c r="H21" s="43"/>
    </row>
    <row r="22" spans="2:8">
      <c r="B22" s="108"/>
      <c r="C22" s="108"/>
      <c r="D22" s="39"/>
      <c r="E22" s="95"/>
      <c r="F22" s="95"/>
      <c r="G22" s="95"/>
      <c r="H22" s="39"/>
    </row>
    <row r="23" spans="2:8">
      <c r="B23" s="108"/>
      <c r="C23" s="108"/>
      <c r="D23" s="39"/>
      <c r="E23" s="95"/>
      <c r="F23" s="95"/>
      <c r="G23" s="95"/>
      <c r="H23" s="39"/>
    </row>
    <row r="24" spans="2:8">
      <c r="B24" s="109" t="s">
        <v>255</v>
      </c>
      <c r="C24" s="109"/>
      <c r="D24" s="39"/>
      <c r="E24" s="95"/>
      <c r="F24" s="95"/>
      <c r="G24" s="95"/>
      <c r="H24" s="39"/>
    </row>
    <row r="25" spans="2:8">
      <c r="B25" s="97" t="s">
        <v>256</v>
      </c>
      <c r="C25" s="97"/>
      <c r="D25" s="45" t="s">
        <v>257</v>
      </c>
      <c r="E25" s="95"/>
      <c r="F25" s="95"/>
      <c r="G25" s="95"/>
      <c r="H25" s="39"/>
    </row>
    <row r="26" spans="2:8">
      <c r="B26" s="46" t="s">
        <v>258</v>
      </c>
      <c r="C26" s="46"/>
      <c r="D26" s="47" t="s">
        <v>259</v>
      </c>
      <c r="E26" s="95"/>
      <c r="F26" s="95"/>
      <c r="G26" s="95"/>
      <c r="H26" s="39"/>
    </row>
    <row r="27" spans="2:8">
      <c r="B27" s="46" t="s">
        <v>260</v>
      </c>
      <c r="C27" s="46"/>
      <c r="D27" s="47" t="s">
        <v>261</v>
      </c>
      <c r="E27" s="95"/>
      <c r="F27" s="95"/>
      <c r="G27" s="95"/>
      <c r="H27" s="39"/>
    </row>
    <row r="28" spans="2:8">
      <c r="B28" s="46" t="s">
        <v>75</v>
      </c>
      <c r="C28" s="46"/>
      <c r="D28" s="47" t="s">
        <v>262</v>
      </c>
      <c r="E28" s="95"/>
      <c r="F28" s="95"/>
      <c r="G28" s="95"/>
      <c r="H28" s="39"/>
    </row>
    <row r="29" spans="2:8">
      <c r="B29" s="108"/>
      <c r="C29" s="108"/>
      <c r="D29" s="39"/>
      <c r="E29" s="95"/>
      <c r="F29" s="95"/>
      <c r="G29" s="95"/>
      <c r="H29" s="39"/>
    </row>
    <row r="30" spans="2:8">
      <c r="B30" s="108"/>
      <c r="C30" s="108"/>
      <c r="D30" s="39"/>
      <c r="E30" s="95"/>
      <c r="F30" s="95"/>
      <c r="G30" s="95"/>
      <c r="H30" s="39"/>
    </row>
    <row r="31" spans="2:8">
      <c r="B31" s="108"/>
      <c r="C31" s="108"/>
      <c r="D31" s="39"/>
      <c r="E31" s="95"/>
      <c r="F31" s="95"/>
      <c r="G31" s="95"/>
      <c r="H31" s="39"/>
    </row>
    <row r="32" spans="2:8">
      <c r="B32" s="108"/>
      <c r="C32" s="108"/>
      <c r="D32" s="39"/>
      <c r="E32" s="95"/>
      <c r="F32" s="95"/>
    </row>
    <row r="33" spans="2:6">
      <c r="B33" s="108"/>
      <c r="C33" s="108"/>
      <c r="D33" s="39"/>
      <c r="E33" s="95"/>
      <c r="F33" s="95"/>
    </row>
    <row r="34" spans="2:6">
      <c r="B34" s="108"/>
      <c r="C34" s="108"/>
      <c r="D34" s="39"/>
      <c r="E34" s="95"/>
      <c r="F34" s="95"/>
    </row>
  </sheetData>
  <phoneticPr fontId="27"/>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36" t="s">
        <v>309</v>
      </c>
      <c r="B1" s="136"/>
      <c r="C1" s="50"/>
      <c r="D1" s="32"/>
      <c r="E1" s="32"/>
    </row>
    <row r="2" spans="1:5">
      <c r="A2" s="51" t="s">
        <v>310</v>
      </c>
      <c r="B2" s="51" t="s">
        <v>20</v>
      </c>
      <c r="C2" s="51" t="s">
        <v>311</v>
      </c>
      <c r="D2" s="51" t="s">
        <v>312</v>
      </c>
      <c r="E2" s="51" t="s">
        <v>56</v>
      </c>
    </row>
    <row r="3" spans="1:5">
      <c r="A3" s="52" t="s">
        <v>313</v>
      </c>
      <c r="B3" s="53">
        <v>0.1</v>
      </c>
      <c r="C3" s="53"/>
      <c r="D3" s="54">
        <v>42765</v>
      </c>
      <c r="E3" s="55" t="s">
        <v>314</v>
      </c>
    </row>
    <row r="4" spans="1:5">
      <c r="A4" s="55" t="s">
        <v>315</v>
      </c>
      <c r="B4" s="53">
        <v>0.2</v>
      </c>
      <c r="C4" s="53"/>
      <c r="D4" s="54">
        <v>42766</v>
      </c>
      <c r="E4" s="55" t="s">
        <v>316</v>
      </c>
    </row>
    <row r="5" spans="1:5">
      <c r="A5" s="55" t="s">
        <v>317</v>
      </c>
      <c r="B5" s="53">
        <v>0.3</v>
      </c>
      <c r="C5" s="53"/>
      <c r="D5" s="54">
        <v>42778</v>
      </c>
      <c r="E5" s="55" t="s">
        <v>318</v>
      </c>
    </row>
    <row r="6" spans="1:5">
      <c r="A6" s="55" t="s">
        <v>319</v>
      </c>
      <c r="B6" s="53" t="s">
        <v>320</v>
      </c>
      <c r="C6" s="53"/>
      <c r="D6" s="54">
        <v>42780</v>
      </c>
      <c r="E6" s="55" t="s">
        <v>321</v>
      </c>
    </row>
    <row r="7" spans="1:5">
      <c r="A7" s="55" t="s">
        <v>315</v>
      </c>
      <c r="B7" s="56" t="s">
        <v>322</v>
      </c>
      <c r="C7" s="56"/>
      <c r="D7" s="54">
        <v>42781</v>
      </c>
      <c r="E7" s="55" t="s">
        <v>323</v>
      </c>
    </row>
    <row r="8" spans="1:5">
      <c r="A8" s="55" t="s">
        <v>319</v>
      </c>
      <c r="B8" s="56" t="s">
        <v>324</v>
      </c>
      <c r="C8" s="56"/>
      <c r="D8" s="54">
        <v>42829</v>
      </c>
      <c r="E8" s="55" t="s">
        <v>325</v>
      </c>
    </row>
    <row r="9" spans="1:5">
      <c r="A9" s="55" t="s">
        <v>315</v>
      </c>
      <c r="B9" s="56" t="s">
        <v>324</v>
      </c>
      <c r="C9" s="56"/>
      <c r="D9" s="54">
        <v>42919</v>
      </c>
      <c r="E9" s="55" t="s">
        <v>326</v>
      </c>
    </row>
    <row r="10" spans="1:5">
      <c r="A10" s="55" t="s">
        <v>315</v>
      </c>
      <c r="B10" s="56" t="s">
        <v>327</v>
      </c>
      <c r="C10" s="56"/>
      <c r="D10" s="54">
        <v>42963</v>
      </c>
      <c r="E10" s="55" t="s">
        <v>328</v>
      </c>
    </row>
    <row r="11" spans="1:5">
      <c r="A11" s="55" t="s">
        <v>315</v>
      </c>
      <c r="B11" s="56" t="s">
        <v>329</v>
      </c>
      <c r="C11" s="56"/>
      <c r="D11" s="54">
        <v>43113</v>
      </c>
      <c r="E11" s="55" t="s">
        <v>330</v>
      </c>
    </row>
    <row r="12" spans="1:5">
      <c r="A12" s="55" t="s">
        <v>315</v>
      </c>
      <c r="B12" s="56">
        <v>1.1000000000000001</v>
      </c>
      <c r="C12" s="56"/>
      <c r="D12" s="54">
        <v>43289</v>
      </c>
      <c r="E12" s="55" t="s">
        <v>331</v>
      </c>
    </row>
    <row r="13" spans="1:5">
      <c r="A13" s="55" t="s">
        <v>332</v>
      </c>
      <c r="B13" s="57" t="s">
        <v>333</v>
      </c>
      <c r="C13" s="58"/>
      <c r="D13" s="54">
        <v>43464</v>
      </c>
      <c r="E13" s="59" t="s">
        <v>334</v>
      </c>
    </row>
    <row r="14" spans="1:5">
      <c r="A14" s="55" t="s">
        <v>335</v>
      </c>
      <c r="B14" s="57" t="s">
        <v>336</v>
      </c>
      <c r="C14" s="58"/>
      <c r="D14" s="54">
        <v>43469</v>
      </c>
      <c r="E14" s="59" t="s">
        <v>334</v>
      </c>
    </row>
    <row r="15" spans="1:5" ht="409" customHeight="1">
      <c r="A15" s="60" t="s">
        <v>337</v>
      </c>
      <c r="B15" s="56" t="s">
        <v>338</v>
      </c>
      <c r="C15" s="56" t="s">
        <v>339</v>
      </c>
      <c r="D15" s="54">
        <v>43471</v>
      </c>
      <c r="E15" s="61" t="s">
        <v>340</v>
      </c>
    </row>
    <row r="16" spans="1:5">
      <c r="A16" s="55" t="s">
        <v>332</v>
      </c>
      <c r="B16" s="57" t="s">
        <v>341</v>
      </c>
      <c r="C16" s="56" t="s">
        <v>339</v>
      </c>
      <c r="D16" s="62">
        <v>43475</v>
      </c>
      <c r="E16" s="59" t="s">
        <v>342</v>
      </c>
    </row>
    <row r="17" spans="1:5" ht="85">
      <c r="A17" s="60" t="s">
        <v>337</v>
      </c>
      <c r="B17" s="57" t="s">
        <v>343</v>
      </c>
      <c r="C17" s="56" t="s">
        <v>339</v>
      </c>
      <c r="D17" s="54">
        <v>43476</v>
      </c>
      <c r="E17" s="60" t="s">
        <v>344</v>
      </c>
    </row>
    <row r="18" spans="1:5" ht="51">
      <c r="A18" s="60" t="s">
        <v>337</v>
      </c>
      <c r="B18" s="57" t="s">
        <v>345</v>
      </c>
      <c r="C18" s="56" t="s">
        <v>339</v>
      </c>
      <c r="D18" s="54">
        <v>43478</v>
      </c>
      <c r="E18" s="60" t="s">
        <v>346</v>
      </c>
    </row>
    <row r="19" spans="1:5" ht="51">
      <c r="A19" s="60" t="s">
        <v>337</v>
      </c>
      <c r="B19" s="57" t="s">
        <v>347</v>
      </c>
      <c r="C19" s="56" t="s">
        <v>339</v>
      </c>
      <c r="D19" s="54">
        <v>43478</v>
      </c>
      <c r="E19" s="60" t="s">
        <v>348</v>
      </c>
    </row>
    <row r="20" spans="1:5" ht="119">
      <c r="A20" s="60" t="s">
        <v>332</v>
      </c>
      <c r="B20" s="57" t="s">
        <v>349</v>
      </c>
      <c r="C20" s="56" t="s">
        <v>3</v>
      </c>
      <c r="D20" s="54">
        <v>43641</v>
      </c>
      <c r="E20" s="61" t="s">
        <v>350</v>
      </c>
    </row>
    <row r="21" spans="1:5" ht="17">
      <c r="A21" s="60" t="s">
        <v>332</v>
      </c>
      <c r="B21" s="57" t="s">
        <v>351</v>
      </c>
      <c r="C21" s="56" t="s">
        <v>3</v>
      </c>
      <c r="D21" s="54">
        <v>43642</v>
      </c>
      <c r="E21" s="60" t="s">
        <v>352</v>
      </c>
    </row>
    <row r="22" spans="1:5" ht="51">
      <c r="A22" s="60" t="s">
        <v>332</v>
      </c>
      <c r="B22" s="57" t="s">
        <v>353</v>
      </c>
      <c r="C22" s="56" t="s">
        <v>3</v>
      </c>
      <c r="D22" s="54">
        <v>43649</v>
      </c>
      <c r="E22" s="60" t="s">
        <v>354</v>
      </c>
    </row>
    <row r="23" spans="1:5" ht="17">
      <c r="A23" s="60" t="s">
        <v>332</v>
      </c>
      <c r="B23" s="57" t="s">
        <v>353</v>
      </c>
      <c r="C23" s="56" t="s">
        <v>3</v>
      </c>
      <c r="D23" s="54">
        <v>43672</v>
      </c>
      <c r="E23" s="60" t="s">
        <v>355</v>
      </c>
    </row>
    <row r="24" spans="1:5" ht="17">
      <c r="A24" s="60" t="s">
        <v>332</v>
      </c>
      <c r="B24" s="57" t="s">
        <v>353</v>
      </c>
      <c r="C24" s="56" t="s">
        <v>3</v>
      </c>
      <c r="D24" s="54">
        <v>43674</v>
      </c>
      <c r="E24" s="60" t="s">
        <v>356</v>
      </c>
    </row>
    <row r="25" spans="1:5" ht="51">
      <c r="A25" s="60" t="s">
        <v>332</v>
      </c>
      <c r="B25" s="57" t="s">
        <v>357</v>
      </c>
      <c r="C25" s="56" t="s">
        <v>3</v>
      </c>
      <c r="D25" s="54">
        <v>43685</v>
      </c>
      <c r="E25" s="60" t="s">
        <v>358</v>
      </c>
    </row>
    <row r="26" spans="1:5" ht="51">
      <c r="A26" s="60" t="s">
        <v>359</v>
      </c>
      <c r="B26" s="57" t="s">
        <v>357</v>
      </c>
      <c r="C26" s="56" t="s">
        <v>3</v>
      </c>
      <c r="D26" s="54">
        <v>43719</v>
      </c>
      <c r="E26" s="60" t="s">
        <v>360</v>
      </c>
    </row>
    <row r="27" spans="1:5" ht="255">
      <c r="A27" s="117" t="s">
        <v>395</v>
      </c>
      <c r="B27" s="57" t="s">
        <v>397</v>
      </c>
      <c r="C27" s="56">
        <v>1.2</v>
      </c>
      <c r="D27" s="54">
        <v>43950</v>
      </c>
      <c r="E27" s="118" t="s">
        <v>398</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Sven Schleier</cp:lastModifiedBy>
  <cp:revision>2</cp:revision>
  <dcterms:created xsi:type="dcterms:W3CDTF">2017-01-25T17:37:15Z</dcterms:created>
  <dcterms:modified xsi:type="dcterms:W3CDTF">2020-05-14T02:30:10Z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