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courcy/Dropbox/pro/kasten.io/github/kasten-calibrate/"/>
    </mc:Choice>
  </mc:AlternateContent>
  <xr:revisionPtr revIDLastSave="0" documentId="13_ncr:1_{E8D66C7F-0E20-344B-B008-DB213A2FFCD8}" xr6:coauthVersionLast="47" xr6:coauthVersionMax="47" xr10:uidLastSave="{00000000-0000-0000-0000-000000000000}"/>
  <bookViews>
    <workbookView xWindow="39340" yWindow="3540" windowWidth="27240" windowHeight="16440" activeTab="2" xr2:uid="{3788AAD8-470F-9249-A52B-D8A6264045B0}"/>
  </bookViews>
  <sheets>
    <sheet name="individual" sheetId="2" r:id="rId1"/>
    <sheet name="multiple" sheetId="1" r:id="rId2"/>
    <sheet name="S3 capacity planning 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3" l="1"/>
  <c r="J12" i="3" s="1"/>
  <c r="J13" i="3" s="1"/>
  <c r="J9" i="3"/>
  <c r="J8" i="3"/>
  <c r="J7" i="3"/>
  <c r="J6" i="3"/>
  <c r="J5" i="3"/>
  <c r="J4" i="3"/>
  <c r="J3" i="3"/>
  <c r="B22" i="3"/>
  <c r="B7" i="3"/>
  <c r="B8" i="3" s="1"/>
  <c r="B14" i="3" l="1"/>
  <c r="B12" i="3"/>
  <c r="B10" i="3"/>
  <c r="B13" i="3"/>
  <c r="B11" i="3"/>
  <c r="D16" i="1"/>
  <c r="D17" i="1"/>
  <c r="C16" i="1"/>
  <c r="C17" i="1"/>
  <c r="B17" i="1"/>
  <c r="B16" i="1"/>
  <c r="B18" i="3" l="1"/>
</calcChain>
</file>

<file path=xl/sharedStrings.xml><?xml version="1.0" encoding="utf-8"?>
<sst xmlns="http://schemas.openxmlformats.org/spreadsheetml/2006/main" count="184" uniqueCount="82">
  <si>
    <t xml:space="preserve">Number of files </t>
  </si>
  <si>
    <t>Max memory/CPU when file size is 10K each </t>
  </si>
  <si>
    <t>Pvc Size</t>
  </si>
  <si>
    <t xml:space="preserve">Filesystem size </t>
  </si>
  <si>
    <t xml:space="preserve">First run </t>
  </si>
  <si>
    <t>mem</t>
  </si>
  <si>
    <t>cpu</t>
  </si>
  <si>
    <t>Snap time</t>
  </si>
  <si>
    <t>export time</t>
  </si>
  <si>
    <t xml:space="preserve">Second run </t>
  </si>
  <si>
    <t>32G</t>
  </si>
  <si>
    <t>512M</t>
  </si>
  <si>
    <t>20Mi</t>
  </si>
  <si>
    <t>100m</t>
  </si>
  <si>
    <t>47s</t>
  </si>
  <si>
    <t>41s</t>
  </si>
  <si>
    <t>17Mi</t>
  </si>
  <si>
    <t>60m</t>
  </si>
  <si>
    <t>33s</t>
  </si>
  <si>
    <t>24s</t>
  </si>
  <si>
    <t>https://github.com/michaelcourcy/kasten-calibrate/blob/main/calibrate-workload-10k-10k.yaml</t>
  </si>
  <si>
    <t>Max memory/CPU when file size is 500K each </t>
  </si>
  <si>
    <t>Max memory/CPU when file size is 1M each </t>
  </si>
  <si>
    <t>https://github.com/michaelcourcy/kasten-calibrate/blob/main/calibrate-workload-100k-500k.yaml</t>
  </si>
  <si>
    <t xml:space="preserve">https://github.com/michaelcourcy/kasten-calibrate/blob/main/calibrate-workload-100k-10k.yaml </t>
  </si>
  <si>
    <t>https://github.com/michaelcourcy/kasten-calibrate/blob/main/calibrate-workload-100k-1m.yaml</t>
  </si>
  <si>
    <t>https://github.com/michaelcourcy/kasten-calibrate/blob/main/calibrate-workload-500k-10k.yaml</t>
  </si>
  <si>
    <t>https://github.com/michaelcourcy/kasten-calibrate/blob/main/calibrate-workload-500k-500k.yaml</t>
  </si>
  <si>
    <t>https://github.com/michaelcourcy/kasten-calibrate/blob/main/calibrate-workload-500k-1m.yaml</t>
  </si>
  <si>
    <t>https://github.com/michaelcourcy/kasten-calibrate/blob/main/calibrate-workload-10k-500k.yaml</t>
  </si>
  <si>
    <t>Helm Configuration suggestion</t>
  </si>
  <si>
    <t>concurrentSnapConversions</t>
  </si>
  <si>
    <t xml:space="preserve">Create a policy that backup all the ns in "individual" </t>
  </si>
  <si>
    <t xml:space="preserve">Number of copy-vol-data pod </t>
  </si>
  <si>
    <t xml:space="preserve">Total CPU of kasten-io </t>
  </si>
  <si>
    <t>Total backup time</t>
  </si>
  <si>
    <t xml:space="preserve">Total memory kasten-io </t>
  </si>
  <si>
    <t xml:space="preserve">Total memory and CPU needed for Kasten </t>
  </si>
  <si>
    <t xml:space="preserve">concurrent snap conversion </t>
  </si>
  <si>
    <t xml:space="preserve">limit memory for snap conversion </t>
  </si>
  <si>
    <t xml:space="preserve">limit cpu for snap conversion </t>
  </si>
  <si>
    <t>limit memory background kasten activity</t>
  </si>
  <si>
    <t xml:space="preserve">limit cpu background kasten activity </t>
  </si>
  <si>
    <t xml:space="preserve">limit memory DR </t>
  </si>
  <si>
    <t>limit cpu DR</t>
  </si>
  <si>
    <t>Total limit CPU</t>
  </si>
  <si>
    <t>Total limit memory</t>
  </si>
  <si>
    <t>Check workload are ready and get the size of filesystem</t>
  </si>
  <si>
    <t xml:space="preserve">Measure cpu and memory </t>
  </si>
  <si>
    <t xml:space="preserve">File system size </t>
  </si>
  <si>
    <t>Retention</t>
  </si>
  <si>
    <t>Compressibility of the filesystem</t>
  </si>
  <si>
    <t>Change rate btw backups</t>
  </si>
  <si>
    <t xml:space="preserve">Files system Size </t>
  </si>
  <si>
    <t>Compression</t>
  </si>
  <si>
    <t>Retention 1</t>
  </si>
  <si>
    <t>Retention 2</t>
  </si>
  <si>
    <t>Retention 3</t>
  </si>
  <si>
    <t>Retention 4</t>
  </si>
  <si>
    <t>Retention 5</t>
  </si>
  <si>
    <t xml:space="preserve">Total </t>
  </si>
  <si>
    <t xml:space="preserve">Formula </t>
  </si>
  <si>
    <t>(FileSystemSize*(1-compression)) (1 + (retention-1)*changeRate)</t>
  </si>
  <si>
    <t>FS Size</t>
  </si>
  <si>
    <t xml:space="preserve">Retention </t>
  </si>
  <si>
    <t>compressibilty</t>
  </si>
  <si>
    <t xml:space="preserve">change rate </t>
  </si>
  <si>
    <t>Total per PVC</t>
  </si>
  <si>
    <t>PVC 1</t>
  </si>
  <si>
    <t>NS1
retention 5
Daily not the WE</t>
  </si>
  <si>
    <t>PVC 2</t>
  </si>
  <si>
    <t>PVC 3</t>
  </si>
  <si>
    <t>PVC 4</t>
  </si>
  <si>
    <t>NS2
Retention 24
Hourly</t>
  </si>
  <si>
    <t>PVC 5</t>
  </si>
  <si>
    <t>PVC 6</t>
  </si>
  <si>
    <t>PVC 7</t>
  </si>
  <si>
    <t>PVC 8</t>
  </si>
  <si>
    <t>Total</t>
  </si>
  <si>
    <t xml:space="preserve">Security </t>
  </si>
  <si>
    <t>One PVC</t>
  </si>
  <si>
    <t>Multiple PVC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</si>
</sst>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0" fontId="2" fillId="0" borderId="0" xfId="0" applyFont="1"/>
    <xf numFmtId="3" fontId="0" fillId="5" borderId="1" xfId="0" applyNumberFormat="1" applyFill="1" applyBorder="1"/>
    <xf numFmtId="0" fontId="0" fillId="4" borderId="2" xfId="0" applyFill="1" applyBorder="1"/>
    <xf numFmtId="0" fontId="0" fillId="4" borderId="3" xfId="0" applyFill="1" applyBorder="1"/>
    <xf numFmtId="3" fontId="3" fillId="5" borderId="4" xfId="1" applyNumberFormat="1" applyFill="1" applyBorder="1"/>
    <xf numFmtId="0" fontId="0" fillId="2" borderId="0" xfId="0" applyFill="1"/>
    <xf numFmtId="0" fontId="0" fillId="2" borderId="5" xfId="0" applyFill="1" applyBorder="1"/>
    <xf numFmtId="3" fontId="0" fillId="5" borderId="4" xfId="0" applyNumberFormat="1" applyFill="1" applyBorder="1"/>
    <xf numFmtId="0" fontId="0" fillId="3" borderId="0" xfId="0" applyFill="1"/>
    <xf numFmtId="0" fontId="0" fillId="3" borderId="5" xfId="0" applyFill="1" applyBorder="1"/>
    <xf numFmtId="3" fontId="0" fillId="5" borderId="6" xfId="0" applyNumberFormat="1" applyFill="1" applyBorder="1"/>
    <xf numFmtId="0" fontId="0" fillId="0" borderId="7" xfId="0" applyBorder="1"/>
    <xf numFmtId="0" fontId="0" fillId="0" borderId="8" xfId="0" applyBorder="1"/>
    <xf numFmtId="0" fontId="3" fillId="0" borderId="7" xfId="1" applyBorder="1"/>
    <xf numFmtId="3" fontId="1" fillId="0" borderId="0" xfId="0" applyNumberFormat="1" applyFont="1"/>
    <xf numFmtId="0" fontId="1" fillId="0" borderId="0" xfId="0" applyFont="1"/>
    <xf numFmtId="0" fontId="0" fillId="0" borderId="9" xfId="0" applyBorder="1"/>
    <xf numFmtId="0" fontId="4" fillId="6" borderId="9" xfId="0" applyFont="1" applyFill="1" applyBorder="1"/>
    <xf numFmtId="0" fontId="1" fillId="6" borderId="9" xfId="0" applyFont="1" applyFill="1" applyBorder="1"/>
    <xf numFmtId="0" fontId="0" fillId="0" borderId="0" xfId="0" applyFill="1" applyBorder="1"/>
    <xf numFmtId="9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27</xdr:row>
      <xdr:rowOff>12700</xdr:rowOff>
    </xdr:from>
    <xdr:to>
      <xdr:col>3</xdr:col>
      <xdr:colOff>228600</xdr:colOff>
      <xdr:row>38</xdr:row>
      <xdr:rowOff>88900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3606D683-08F7-3A49-5484-B4B8E58D0A3C}"/>
            </a:ext>
          </a:extLst>
        </xdr:cNvPr>
        <xdr:cNvSpPr txBox="1"/>
      </xdr:nvSpPr>
      <xdr:spPr>
        <a:xfrm>
          <a:off x="63500" y="5549900"/>
          <a:ext cx="4660900" cy="2311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kanister: # 10 hours 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backupTimeout: 600 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genericVolumeSnapshot: 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resources: 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requests: 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memory: 750Gi 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cpu: "350m"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limits: 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memory: 2Gi 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cpu: "1700m"</a:t>
          </a:r>
          <a:endParaRPr lang="fr-FR" sz="1400"/>
        </a:p>
      </xdr:txBody>
    </xdr:sp>
    <xdr:clientData/>
  </xdr:twoCellAnchor>
  <xdr:twoCellAnchor>
    <xdr:from>
      <xdr:col>5</xdr:col>
      <xdr:colOff>0</xdr:colOff>
      <xdr:row>27</xdr:row>
      <xdr:rowOff>25400</xdr:rowOff>
    </xdr:from>
    <xdr:to>
      <xdr:col>11</xdr:col>
      <xdr:colOff>266700</xdr:colOff>
      <xdr:row>30</xdr:row>
      <xdr:rowOff>165100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47374843-C6AC-D23D-525B-67AD5D5D2ACC}"/>
            </a:ext>
          </a:extLst>
        </xdr:cNvPr>
        <xdr:cNvSpPr txBox="1"/>
      </xdr:nvSpPr>
      <xdr:spPr>
        <a:xfrm>
          <a:off x="6400800" y="5562600"/>
          <a:ext cx="5473700" cy="74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kubectl config set-context --current --namespace=test-calibrate-10k-10k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kubectl exec -it deploy/workload-calibrate-1 -- ls /data/initial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kubectl exec -it deploy/workload-calibrate-1 -- sh -c "df -h |grep /data"</a:t>
          </a:r>
          <a:endParaRPr lang="fr-FR" sz="1400"/>
        </a:p>
      </xdr:txBody>
    </xdr:sp>
    <xdr:clientData/>
  </xdr:twoCellAnchor>
  <xdr:twoCellAnchor>
    <xdr:from>
      <xdr:col>5</xdr:col>
      <xdr:colOff>12700</xdr:colOff>
      <xdr:row>33</xdr:row>
      <xdr:rowOff>38100</xdr:rowOff>
    </xdr:from>
    <xdr:to>
      <xdr:col>11</xdr:col>
      <xdr:colOff>685800</xdr:colOff>
      <xdr:row>36</xdr:row>
      <xdr:rowOff>177800</xdr:rowOff>
    </xdr:to>
    <xdr:sp macro="" textlink="">
      <xdr:nvSpPr>
        <xdr:cNvPr id="4" name="ZoneTexte 3">
          <a:extLst>
            <a:ext uri="{FF2B5EF4-FFF2-40B4-BE49-F238E27FC236}">
              <a16:creationId xmlns:a16="http://schemas.microsoft.com/office/drawing/2014/main" id="{7B5D4D1D-6836-7D0E-4356-D167FC0A6D4B}"/>
            </a:ext>
          </a:extLst>
        </xdr:cNvPr>
        <xdr:cNvSpPr txBox="1"/>
      </xdr:nvSpPr>
      <xdr:spPr>
        <a:xfrm>
          <a:off x="6413500" y="6794500"/>
          <a:ext cx="5880100" cy="749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true; do kubectl top pod -n kasten-io | grep copy-vol; sleep 2; done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while true; do oc adm top pod -n kasten-io | grep copy-vol; sleep 2; done</a:t>
          </a:r>
          <a:endParaRPr lang="fr-FR" sz="1400"/>
        </a:p>
        <a:p>
          <a:endParaRPr lang="fr-F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19</xdr:row>
      <xdr:rowOff>38100</xdr:rowOff>
    </xdr:from>
    <xdr:to>
      <xdr:col>4</xdr:col>
      <xdr:colOff>1498600</xdr:colOff>
      <xdr:row>22</xdr:row>
      <xdr:rowOff>101600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E44AED06-9047-5004-4C3D-09B1AE740D5A}"/>
            </a:ext>
          </a:extLst>
        </xdr:cNvPr>
        <xdr:cNvSpPr txBox="1"/>
      </xdr:nvSpPr>
      <xdr:spPr>
        <a:xfrm>
          <a:off x="25400" y="3937000"/>
          <a:ext cx="9575800" cy="67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limiter:</a:t>
          </a:r>
        </a:p>
        <a:p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concurrentSnapConversions: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endParaRPr lang="fr-FR" sz="14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michaelcourcy/kasten-calibrate/blob/main/calibrate-workload-100k-1m.yaml" TargetMode="External"/><Relationship Id="rId2" Type="http://schemas.openxmlformats.org/officeDocument/2006/relationships/hyperlink" Target="https://github.com/michaelcourcy/kasten-calibrate/blob/main/calibrate-workload-100k-10k.yaml" TargetMode="External"/><Relationship Id="rId1" Type="http://schemas.openxmlformats.org/officeDocument/2006/relationships/hyperlink" Target="https://github.com/michaelcourcy/kasten-calibrate/blob/main/calibrate-workload-100k-500k.yaml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github.com/michaelcourcy/kasten-calibrate/blob/main/calibrate-workload-10k-10k.ya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94973-52F6-1D43-975D-A4A6FF2F2B10}">
  <dimension ref="A1:M33"/>
  <sheetViews>
    <sheetView topLeftCell="A7" workbookViewId="0">
      <selection activeCell="F38" sqref="F38"/>
    </sheetView>
  </sheetViews>
  <sheetFormatPr baseColWidth="10" defaultRowHeight="16" x14ac:dyDescent="0.2"/>
  <cols>
    <col min="1" max="1" width="28.5" style="1" bestFit="1" customWidth="1"/>
    <col min="2" max="2" width="19.6640625" customWidth="1"/>
    <col min="4" max="4" width="14.1640625" bestFit="1" customWidth="1"/>
    <col min="8" max="8" width="14.1640625" bestFit="1" customWidth="1"/>
    <col min="12" max="12" width="14.1640625" bestFit="1" customWidth="1"/>
    <col min="13" max="13" width="16.33203125" customWidth="1"/>
  </cols>
  <sheetData>
    <row r="1" spans="1:13" ht="17" thickBot="1" x14ac:dyDescent="0.25">
      <c r="A1" s="16" t="s">
        <v>0</v>
      </c>
      <c r="B1" s="2" t="s">
        <v>1</v>
      </c>
      <c r="F1" s="2" t="s">
        <v>21</v>
      </c>
      <c r="J1" s="2" t="s">
        <v>22</v>
      </c>
    </row>
    <row r="2" spans="1:13" x14ac:dyDescent="0.2">
      <c r="A2" s="3">
        <v>10000</v>
      </c>
      <c r="B2" s="4" t="s">
        <v>2</v>
      </c>
      <c r="C2" s="4" t="s">
        <v>10</v>
      </c>
      <c r="D2" s="4" t="s">
        <v>3</v>
      </c>
      <c r="E2" s="5" t="s">
        <v>11</v>
      </c>
      <c r="F2" s="4" t="s">
        <v>2</v>
      </c>
      <c r="G2" s="4"/>
      <c r="H2" s="4" t="s">
        <v>3</v>
      </c>
      <c r="I2" s="5"/>
      <c r="J2" s="4" t="s">
        <v>2</v>
      </c>
      <c r="K2" s="4"/>
      <c r="L2" s="4" t="s">
        <v>3</v>
      </c>
      <c r="M2" s="5"/>
    </row>
    <row r="3" spans="1:13" x14ac:dyDescent="0.2">
      <c r="A3" s="6"/>
      <c r="B3" s="7" t="s">
        <v>4</v>
      </c>
      <c r="C3" s="7"/>
      <c r="D3" s="7"/>
      <c r="E3" s="8"/>
      <c r="F3" s="7" t="s">
        <v>4</v>
      </c>
      <c r="G3" s="7"/>
      <c r="H3" s="7"/>
      <c r="I3" s="8"/>
      <c r="J3" s="7" t="s">
        <v>4</v>
      </c>
      <c r="K3" s="7"/>
      <c r="L3" s="7"/>
      <c r="M3" s="8"/>
    </row>
    <row r="4" spans="1:13" x14ac:dyDescent="0.2">
      <c r="A4" s="9"/>
      <c r="B4" s="7" t="s">
        <v>5</v>
      </c>
      <c r="C4" s="7" t="s">
        <v>12</v>
      </c>
      <c r="D4" s="7" t="s">
        <v>6</v>
      </c>
      <c r="E4" s="8" t="s">
        <v>13</v>
      </c>
      <c r="F4" s="7" t="s">
        <v>5</v>
      </c>
      <c r="G4" s="7"/>
      <c r="H4" s="7" t="s">
        <v>6</v>
      </c>
      <c r="I4" s="8"/>
      <c r="J4" s="7" t="s">
        <v>5</v>
      </c>
      <c r="K4" s="7"/>
      <c r="L4" s="7" t="s">
        <v>6</v>
      </c>
      <c r="M4" s="8"/>
    </row>
    <row r="5" spans="1:13" x14ac:dyDescent="0.2">
      <c r="A5" s="9"/>
      <c r="B5" s="7" t="s">
        <v>7</v>
      </c>
      <c r="C5" s="7" t="s">
        <v>14</v>
      </c>
      <c r="D5" s="7" t="s">
        <v>8</v>
      </c>
      <c r="E5" s="8" t="s">
        <v>15</v>
      </c>
      <c r="F5" s="7" t="s">
        <v>7</v>
      </c>
      <c r="G5" s="7"/>
      <c r="H5" s="7" t="s">
        <v>8</v>
      </c>
      <c r="I5" s="8"/>
      <c r="J5" s="7" t="s">
        <v>7</v>
      </c>
      <c r="K5" s="7"/>
      <c r="L5" s="7" t="s">
        <v>8</v>
      </c>
      <c r="M5" s="8"/>
    </row>
    <row r="6" spans="1:13" x14ac:dyDescent="0.2">
      <c r="A6" s="9"/>
      <c r="B6" s="10" t="s">
        <v>9</v>
      </c>
      <c r="C6" s="10"/>
      <c r="D6" s="10"/>
      <c r="E6" s="11"/>
      <c r="F6" s="10" t="s">
        <v>9</v>
      </c>
      <c r="G6" s="10"/>
      <c r="H6" s="10"/>
      <c r="I6" s="11"/>
      <c r="J6" s="10" t="s">
        <v>9</v>
      </c>
      <c r="K6" s="10"/>
      <c r="L6" s="10"/>
      <c r="M6" s="11"/>
    </row>
    <row r="7" spans="1:13" x14ac:dyDescent="0.2">
      <c r="A7" s="9"/>
      <c r="B7" s="10" t="s">
        <v>5</v>
      </c>
      <c r="C7" s="10" t="s">
        <v>16</v>
      </c>
      <c r="D7" s="10" t="s">
        <v>6</v>
      </c>
      <c r="E7" s="11" t="s">
        <v>17</v>
      </c>
      <c r="F7" s="10" t="s">
        <v>5</v>
      </c>
      <c r="G7" s="10"/>
      <c r="H7" s="10" t="s">
        <v>6</v>
      </c>
      <c r="I7" s="11"/>
      <c r="J7" s="10" t="s">
        <v>5</v>
      </c>
      <c r="K7" s="10"/>
      <c r="L7" s="10" t="s">
        <v>6</v>
      </c>
      <c r="M7" s="11"/>
    </row>
    <row r="8" spans="1:13" x14ac:dyDescent="0.2">
      <c r="A8" s="9"/>
      <c r="B8" s="10" t="s">
        <v>7</v>
      </c>
      <c r="C8" s="10" t="s">
        <v>18</v>
      </c>
      <c r="D8" s="10" t="s">
        <v>8</v>
      </c>
      <c r="E8" s="11" t="s">
        <v>19</v>
      </c>
      <c r="F8" s="10" t="s">
        <v>7</v>
      </c>
      <c r="G8" s="10"/>
      <c r="H8" s="10" t="s">
        <v>8</v>
      </c>
      <c r="I8" s="11"/>
      <c r="J8" s="10" t="s">
        <v>7</v>
      </c>
      <c r="K8" s="10"/>
      <c r="L8" s="10" t="s">
        <v>8</v>
      </c>
      <c r="M8" s="11"/>
    </row>
    <row r="9" spans="1:13" ht="17" thickBot="1" x14ac:dyDescent="0.25">
      <c r="A9" s="12"/>
      <c r="B9" s="15" t="s">
        <v>20</v>
      </c>
      <c r="C9" s="13"/>
      <c r="D9" s="13"/>
      <c r="E9" s="14"/>
      <c r="F9" s="13" t="s">
        <v>29</v>
      </c>
      <c r="G9" s="13"/>
      <c r="H9" s="13"/>
      <c r="I9" s="14"/>
      <c r="J9" s="13" t="s">
        <v>20</v>
      </c>
      <c r="K9" s="13"/>
      <c r="L9" s="13"/>
      <c r="M9" s="14"/>
    </row>
    <row r="10" spans="1:13" x14ac:dyDescent="0.2">
      <c r="A10" s="3">
        <v>100000</v>
      </c>
      <c r="B10" s="4" t="s">
        <v>2</v>
      </c>
      <c r="C10" s="4"/>
      <c r="D10" s="4" t="s">
        <v>3</v>
      </c>
      <c r="E10" s="5"/>
      <c r="F10" s="4" t="s">
        <v>2</v>
      </c>
      <c r="G10" s="4"/>
      <c r="H10" s="4" t="s">
        <v>3</v>
      </c>
      <c r="I10" s="5"/>
      <c r="J10" s="4" t="s">
        <v>2</v>
      </c>
      <c r="K10" s="4"/>
      <c r="L10" s="4" t="s">
        <v>3</v>
      </c>
      <c r="M10" s="5"/>
    </row>
    <row r="11" spans="1:13" x14ac:dyDescent="0.2">
      <c r="A11" s="6"/>
      <c r="B11" s="7" t="s">
        <v>4</v>
      </c>
      <c r="C11" s="7"/>
      <c r="D11" s="7"/>
      <c r="E11" s="8"/>
      <c r="F11" s="7" t="s">
        <v>4</v>
      </c>
      <c r="G11" s="7"/>
      <c r="H11" s="7"/>
      <c r="I11" s="8"/>
      <c r="J11" s="7" t="s">
        <v>4</v>
      </c>
      <c r="K11" s="7"/>
      <c r="L11" s="7"/>
      <c r="M11" s="8"/>
    </row>
    <row r="12" spans="1:13" x14ac:dyDescent="0.2">
      <c r="A12" s="9"/>
      <c r="B12" s="7" t="s">
        <v>5</v>
      </c>
      <c r="C12" s="7"/>
      <c r="D12" s="7" t="s">
        <v>6</v>
      </c>
      <c r="E12" s="8"/>
      <c r="F12" s="7" t="s">
        <v>5</v>
      </c>
      <c r="G12" s="7"/>
      <c r="H12" s="7" t="s">
        <v>6</v>
      </c>
      <c r="I12" s="8"/>
      <c r="J12" s="7" t="s">
        <v>5</v>
      </c>
      <c r="K12" s="7"/>
      <c r="L12" s="7" t="s">
        <v>6</v>
      </c>
      <c r="M12" s="8"/>
    </row>
    <row r="13" spans="1:13" x14ac:dyDescent="0.2">
      <c r="A13" s="9"/>
      <c r="B13" s="7" t="s">
        <v>7</v>
      </c>
      <c r="C13" s="7"/>
      <c r="D13" s="7" t="s">
        <v>8</v>
      </c>
      <c r="E13" s="8"/>
      <c r="F13" s="7" t="s">
        <v>7</v>
      </c>
      <c r="G13" s="7"/>
      <c r="H13" s="7" t="s">
        <v>8</v>
      </c>
      <c r="I13" s="8"/>
      <c r="J13" s="7" t="s">
        <v>7</v>
      </c>
      <c r="K13" s="7"/>
      <c r="L13" s="7" t="s">
        <v>8</v>
      </c>
      <c r="M13" s="8"/>
    </row>
    <row r="14" spans="1:13" x14ac:dyDescent="0.2">
      <c r="A14" s="9"/>
      <c r="B14" s="10" t="s">
        <v>9</v>
      </c>
      <c r="C14" s="10"/>
      <c r="D14" s="10"/>
      <c r="E14" s="11"/>
      <c r="F14" s="10" t="s">
        <v>9</v>
      </c>
      <c r="G14" s="10"/>
      <c r="H14" s="10"/>
      <c r="I14" s="11"/>
      <c r="J14" s="10" t="s">
        <v>9</v>
      </c>
      <c r="K14" s="10"/>
      <c r="L14" s="10"/>
      <c r="M14" s="11"/>
    </row>
    <row r="15" spans="1:13" x14ac:dyDescent="0.2">
      <c r="A15" s="9"/>
      <c r="B15" s="10" t="s">
        <v>5</v>
      </c>
      <c r="C15" s="10"/>
      <c r="D15" s="10" t="s">
        <v>6</v>
      </c>
      <c r="E15" s="11"/>
      <c r="F15" s="10" t="s">
        <v>5</v>
      </c>
      <c r="G15" s="10"/>
      <c r="H15" s="10" t="s">
        <v>6</v>
      </c>
      <c r="I15" s="11"/>
      <c r="J15" s="10" t="s">
        <v>5</v>
      </c>
      <c r="K15" s="10"/>
      <c r="L15" s="10" t="s">
        <v>6</v>
      </c>
      <c r="M15" s="11"/>
    </row>
    <row r="16" spans="1:13" x14ac:dyDescent="0.2">
      <c r="A16" s="9"/>
      <c r="B16" s="10" t="s">
        <v>7</v>
      </c>
      <c r="C16" s="10"/>
      <c r="D16" s="10" t="s">
        <v>8</v>
      </c>
      <c r="E16" s="11"/>
      <c r="F16" s="10" t="s">
        <v>7</v>
      </c>
      <c r="G16" s="10"/>
      <c r="H16" s="10" t="s">
        <v>8</v>
      </c>
      <c r="I16" s="11"/>
      <c r="J16" s="10" t="s">
        <v>7</v>
      </c>
      <c r="K16" s="10"/>
      <c r="L16" s="10" t="s">
        <v>8</v>
      </c>
      <c r="M16" s="11"/>
    </row>
    <row r="17" spans="1:13" ht="17" thickBot="1" x14ac:dyDescent="0.25">
      <c r="A17" s="12"/>
      <c r="B17" s="15" t="s">
        <v>24</v>
      </c>
      <c r="C17" s="13"/>
      <c r="D17" s="13"/>
      <c r="E17" s="14"/>
      <c r="F17" s="15" t="s">
        <v>23</v>
      </c>
      <c r="G17" s="13"/>
      <c r="H17" s="13"/>
      <c r="I17" s="14"/>
      <c r="J17" s="15" t="s">
        <v>25</v>
      </c>
      <c r="K17" s="13"/>
      <c r="L17" s="13"/>
      <c r="M17" s="14"/>
    </row>
    <row r="18" spans="1:13" x14ac:dyDescent="0.2">
      <c r="A18" s="3">
        <v>500000</v>
      </c>
      <c r="B18" s="4" t="s">
        <v>2</v>
      </c>
      <c r="C18" s="4"/>
      <c r="D18" s="4" t="s">
        <v>3</v>
      </c>
      <c r="E18" s="5"/>
      <c r="F18" s="4" t="s">
        <v>2</v>
      </c>
      <c r="G18" s="4"/>
      <c r="H18" s="4" t="s">
        <v>3</v>
      </c>
      <c r="I18" s="5"/>
      <c r="J18" s="4" t="s">
        <v>2</v>
      </c>
      <c r="K18" s="4"/>
      <c r="L18" s="4" t="s">
        <v>3</v>
      </c>
      <c r="M18" s="5"/>
    </row>
    <row r="19" spans="1:13" x14ac:dyDescent="0.2">
      <c r="A19" s="6"/>
      <c r="B19" s="7" t="s">
        <v>4</v>
      </c>
      <c r="C19" s="7"/>
      <c r="D19" s="7"/>
      <c r="E19" s="8"/>
      <c r="F19" s="7" t="s">
        <v>4</v>
      </c>
      <c r="G19" s="7"/>
      <c r="H19" s="7"/>
      <c r="I19" s="8"/>
      <c r="J19" s="7" t="s">
        <v>4</v>
      </c>
      <c r="K19" s="7"/>
      <c r="L19" s="7"/>
      <c r="M19" s="8"/>
    </row>
    <row r="20" spans="1:13" x14ac:dyDescent="0.2">
      <c r="A20" s="9"/>
      <c r="B20" s="7" t="s">
        <v>5</v>
      </c>
      <c r="C20" s="7"/>
      <c r="D20" s="7" t="s">
        <v>6</v>
      </c>
      <c r="E20" s="8"/>
      <c r="F20" s="7" t="s">
        <v>5</v>
      </c>
      <c r="G20" s="7"/>
      <c r="H20" s="7" t="s">
        <v>6</v>
      </c>
      <c r="I20" s="8"/>
      <c r="J20" s="7" t="s">
        <v>5</v>
      </c>
      <c r="K20" s="7"/>
      <c r="L20" s="7" t="s">
        <v>6</v>
      </c>
      <c r="M20" s="8"/>
    </row>
    <row r="21" spans="1:13" x14ac:dyDescent="0.2">
      <c r="A21" s="9"/>
      <c r="B21" s="7" t="s">
        <v>7</v>
      </c>
      <c r="C21" s="7"/>
      <c r="D21" s="7" t="s">
        <v>8</v>
      </c>
      <c r="E21" s="8"/>
      <c r="F21" s="7" t="s">
        <v>7</v>
      </c>
      <c r="G21" s="7"/>
      <c r="H21" s="7" t="s">
        <v>8</v>
      </c>
      <c r="I21" s="8"/>
      <c r="J21" s="7" t="s">
        <v>7</v>
      </c>
      <c r="K21" s="7"/>
      <c r="L21" s="7" t="s">
        <v>8</v>
      </c>
      <c r="M21" s="8"/>
    </row>
    <row r="22" spans="1:13" x14ac:dyDescent="0.2">
      <c r="A22" s="9"/>
      <c r="B22" s="10" t="s">
        <v>9</v>
      </c>
      <c r="C22" s="10"/>
      <c r="D22" s="10"/>
      <c r="E22" s="11"/>
      <c r="F22" s="10" t="s">
        <v>9</v>
      </c>
      <c r="G22" s="10"/>
      <c r="H22" s="10"/>
      <c r="I22" s="11"/>
      <c r="J22" s="10" t="s">
        <v>9</v>
      </c>
      <c r="K22" s="10"/>
      <c r="L22" s="10"/>
      <c r="M22" s="11"/>
    </row>
    <row r="23" spans="1:13" x14ac:dyDescent="0.2">
      <c r="A23" s="9"/>
      <c r="B23" s="10" t="s">
        <v>5</v>
      </c>
      <c r="C23" s="10"/>
      <c r="D23" s="10" t="s">
        <v>6</v>
      </c>
      <c r="E23" s="11"/>
      <c r="F23" s="10" t="s">
        <v>5</v>
      </c>
      <c r="G23" s="10"/>
      <c r="H23" s="10" t="s">
        <v>6</v>
      </c>
      <c r="I23" s="11"/>
      <c r="J23" s="10" t="s">
        <v>5</v>
      </c>
      <c r="K23" s="10"/>
      <c r="L23" s="10" t="s">
        <v>6</v>
      </c>
      <c r="M23" s="11"/>
    </row>
    <row r="24" spans="1:13" x14ac:dyDescent="0.2">
      <c r="A24" s="9"/>
      <c r="B24" s="10" t="s">
        <v>7</v>
      </c>
      <c r="C24" s="10"/>
      <c r="D24" s="10" t="s">
        <v>8</v>
      </c>
      <c r="E24" s="11"/>
      <c r="F24" s="10" t="s">
        <v>7</v>
      </c>
      <c r="G24" s="10"/>
      <c r="H24" s="10" t="s">
        <v>8</v>
      </c>
      <c r="I24" s="11"/>
      <c r="J24" s="10" t="s">
        <v>7</v>
      </c>
      <c r="K24" s="10"/>
      <c r="L24" s="10" t="s">
        <v>8</v>
      </c>
      <c r="M24" s="11"/>
    </row>
    <row r="25" spans="1:13" ht="17" thickBot="1" x14ac:dyDescent="0.25">
      <c r="A25" s="12"/>
      <c r="B25" s="13" t="s">
        <v>26</v>
      </c>
      <c r="C25" s="13"/>
      <c r="D25" s="13"/>
      <c r="E25" s="14"/>
      <c r="F25" s="13" t="s">
        <v>27</v>
      </c>
      <c r="G25" s="13"/>
      <c r="H25" s="13"/>
      <c r="I25" s="14"/>
      <c r="J25" s="13" t="s">
        <v>28</v>
      </c>
      <c r="K25" s="13"/>
      <c r="L25" s="13"/>
      <c r="M25" s="14"/>
    </row>
    <row r="27" spans="1:13" x14ac:dyDescent="0.2">
      <c r="A27" s="1" t="s">
        <v>30</v>
      </c>
      <c r="F27" s="21" t="s">
        <v>47</v>
      </c>
    </row>
    <row r="33" spans="6:6" x14ac:dyDescent="0.2">
      <c r="F33" t="s">
        <v>48</v>
      </c>
    </row>
  </sheetData>
  <hyperlinks>
    <hyperlink ref="F17" r:id="rId1" xr:uid="{DFF7ACD7-A87C-834D-AE38-99C967E93F5C}"/>
    <hyperlink ref="B17" r:id="rId2" xr:uid="{E5EBC9F0-9A12-2F41-B678-7F74D16B666F}"/>
    <hyperlink ref="J17" r:id="rId3" xr:uid="{4C3DDEC0-437A-AE46-B5C9-017C6CE68034}"/>
    <hyperlink ref="B9" r:id="rId4" xr:uid="{543E1275-6748-ED4C-99C0-29C6D4921E1C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48676-2E43-9B4E-900E-427106EAF25B}">
  <dimension ref="A1:E19"/>
  <sheetViews>
    <sheetView topLeftCell="A2" workbookViewId="0">
      <selection activeCell="A27" sqref="A27"/>
    </sheetView>
  </sheetViews>
  <sheetFormatPr baseColWidth="10" defaultRowHeight="16" x14ac:dyDescent="0.2"/>
  <cols>
    <col min="1" max="1" width="44.6640625" bestFit="1" customWidth="1"/>
    <col min="2" max="2" width="15.83203125" bestFit="1" customWidth="1"/>
    <col min="3" max="3" width="25.83203125" bestFit="1" customWidth="1"/>
    <col min="4" max="4" width="20" bestFit="1" customWidth="1"/>
    <col min="5" max="5" width="21.5" bestFit="1" customWidth="1"/>
  </cols>
  <sheetData>
    <row r="1" spans="1:5" x14ac:dyDescent="0.2">
      <c r="A1" t="s">
        <v>32</v>
      </c>
    </row>
    <row r="2" spans="1:5" ht="19" x14ac:dyDescent="0.25">
      <c r="A2" s="19" t="s">
        <v>31</v>
      </c>
      <c r="B2" s="20" t="s">
        <v>35</v>
      </c>
      <c r="C2" s="20" t="s">
        <v>33</v>
      </c>
      <c r="D2" s="20" t="s">
        <v>34</v>
      </c>
      <c r="E2" s="20" t="s">
        <v>36</v>
      </c>
    </row>
    <row r="3" spans="1:5" x14ac:dyDescent="0.2">
      <c r="A3" s="18">
        <v>3</v>
      </c>
      <c r="B3" s="18"/>
      <c r="C3" s="18"/>
      <c r="D3" s="18"/>
      <c r="E3" s="18"/>
    </row>
    <row r="4" spans="1:5" x14ac:dyDescent="0.2">
      <c r="A4" s="18">
        <v>6</v>
      </c>
      <c r="B4" s="18"/>
      <c r="C4" s="18"/>
      <c r="D4" s="18"/>
      <c r="E4" s="18"/>
    </row>
    <row r="5" spans="1:5" x14ac:dyDescent="0.2">
      <c r="A5" s="18">
        <v>9</v>
      </c>
      <c r="B5" s="18"/>
      <c r="C5" s="18"/>
      <c r="D5" s="18"/>
      <c r="E5" s="18"/>
    </row>
    <row r="7" spans="1:5" x14ac:dyDescent="0.2">
      <c r="A7" s="17" t="s">
        <v>37</v>
      </c>
    </row>
    <row r="8" spans="1:5" x14ac:dyDescent="0.2">
      <c r="A8" t="s">
        <v>38</v>
      </c>
      <c r="B8">
        <v>3</v>
      </c>
      <c r="C8">
        <v>6</v>
      </c>
      <c r="D8">
        <v>9</v>
      </c>
    </row>
    <row r="9" spans="1:5" x14ac:dyDescent="0.2">
      <c r="A9" t="s">
        <v>39</v>
      </c>
      <c r="B9">
        <v>2</v>
      </c>
      <c r="C9">
        <v>2</v>
      </c>
      <c r="D9">
        <v>2</v>
      </c>
    </row>
    <row r="10" spans="1:5" x14ac:dyDescent="0.2">
      <c r="A10" t="s">
        <v>40</v>
      </c>
      <c r="B10">
        <v>1.7</v>
      </c>
      <c r="C10">
        <v>1.7</v>
      </c>
      <c r="D10">
        <v>1.7</v>
      </c>
    </row>
    <row r="11" spans="1:5" x14ac:dyDescent="0.2">
      <c r="A11" t="s">
        <v>41</v>
      </c>
      <c r="B11">
        <v>4</v>
      </c>
      <c r="C11">
        <v>4</v>
      </c>
      <c r="D11">
        <v>4</v>
      </c>
    </row>
    <row r="12" spans="1:5" x14ac:dyDescent="0.2">
      <c r="A12" t="s">
        <v>42</v>
      </c>
      <c r="B12">
        <v>2</v>
      </c>
      <c r="C12">
        <v>2</v>
      </c>
      <c r="D12">
        <v>2</v>
      </c>
    </row>
    <row r="13" spans="1:5" x14ac:dyDescent="0.2">
      <c r="A13" t="s">
        <v>43</v>
      </c>
      <c r="B13">
        <v>0.3</v>
      </c>
      <c r="C13">
        <v>0.3</v>
      </c>
      <c r="D13">
        <v>0.3</v>
      </c>
    </row>
    <row r="14" spans="1:5" x14ac:dyDescent="0.2">
      <c r="A14" t="s">
        <v>44</v>
      </c>
      <c r="B14">
        <v>1</v>
      </c>
      <c r="C14">
        <v>1</v>
      </c>
      <c r="D14">
        <v>1</v>
      </c>
    </row>
    <row r="16" spans="1:5" x14ac:dyDescent="0.2">
      <c r="A16" s="17" t="s">
        <v>46</v>
      </c>
      <c r="B16" s="17">
        <f>B8*B9+B11+B13</f>
        <v>10.3</v>
      </c>
      <c r="C16" s="17">
        <f>C8*C9+C11+C13</f>
        <v>16.3</v>
      </c>
      <c r="D16" s="17">
        <f>D8*D9+D11+D13</f>
        <v>22.3</v>
      </c>
    </row>
    <row r="17" spans="1:4" x14ac:dyDescent="0.2">
      <c r="A17" s="17" t="s">
        <v>45</v>
      </c>
      <c r="B17" s="17">
        <f>B8*B10+B12+B14</f>
        <v>8.1</v>
      </c>
      <c r="C17" s="17">
        <f>C8*C10+C12+C14</f>
        <v>13.2</v>
      </c>
      <c r="D17" s="17">
        <f>D8*D10+D12+D14</f>
        <v>18.299999999999997</v>
      </c>
    </row>
    <row r="19" spans="1:4" x14ac:dyDescent="0.2">
      <c r="A19" s="1" t="s">
        <v>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2B32-C6A1-844C-92D2-103354673310}">
  <dimension ref="A1:K22"/>
  <sheetViews>
    <sheetView tabSelected="1" workbookViewId="0">
      <selection activeCell="F23" sqref="F23"/>
    </sheetView>
  </sheetViews>
  <sheetFormatPr baseColWidth="10" defaultRowHeight="16" x14ac:dyDescent="0.2"/>
  <cols>
    <col min="1" max="1" width="28.5" bestFit="1" customWidth="1"/>
    <col min="2" max="2" width="56.5" bestFit="1" customWidth="1"/>
    <col min="5" max="5" width="5.83203125" bestFit="1" customWidth="1"/>
    <col min="8" max="8" width="13" bestFit="1" customWidth="1"/>
    <col min="9" max="9" width="11.33203125" bestFit="1" customWidth="1"/>
  </cols>
  <sheetData>
    <row r="1" spans="1:11" x14ac:dyDescent="0.2">
      <c r="A1" s="17" t="s">
        <v>80</v>
      </c>
      <c r="E1" s="17" t="s">
        <v>81</v>
      </c>
    </row>
    <row r="2" spans="1:11" x14ac:dyDescent="0.2">
      <c r="A2" t="s">
        <v>49</v>
      </c>
      <c r="B2">
        <v>10</v>
      </c>
      <c r="F2" t="s">
        <v>63</v>
      </c>
      <c r="G2" t="s">
        <v>64</v>
      </c>
      <c r="H2" t="s">
        <v>65</v>
      </c>
      <c r="I2" t="s">
        <v>66</v>
      </c>
      <c r="J2" t="s">
        <v>67</v>
      </c>
    </row>
    <row r="3" spans="1:11" x14ac:dyDescent="0.2">
      <c r="A3" t="s">
        <v>50</v>
      </c>
      <c r="B3">
        <v>5</v>
      </c>
      <c r="E3" t="s">
        <v>68</v>
      </c>
      <c r="F3">
        <v>10</v>
      </c>
      <c r="G3">
        <v>5</v>
      </c>
      <c r="H3" s="22">
        <v>0.3</v>
      </c>
      <c r="I3" s="22">
        <v>0.1</v>
      </c>
      <c r="J3">
        <f>(F3*(1-H3))*(1+(G3-1)*I3)</f>
        <v>9.7999999999999989</v>
      </c>
      <c r="K3" s="23" t="s">
        <v>69</v>
      </c>
    </row>
    <row r="4" spans="1:11" x14ac:dyDescent="0.2">
      <c r="A4" t="s">
        <v>51</v>
      </c>
      <c r="B4" s="22">
        <v>0.3</v>
      </c>
      <c r="E4" t="s">
        <v>70</v>
      </c>
      <c r="F4">
        <v>50</v>
      </c>
      <c r="G4">
        <v>5</v>
      </c>
      <c r="H4" s="22">
        <v>0.1</v>
      </c>
      <c r="I4" s="22">
        <v>0.1</v>
      </c>
      <c r="J4">
        <f t="shared" ref="J4:J10" si="0">(F4*(1-H4))*(1+(G4-1)*I4)</f>
        <v>62.999999999999993</v>
      </c>
      <c r="K4" s="24"/>
    </row>
    <row r="5" spans="1:11" x14ac:dyDescent="0.2">
      <c r="A5" t="s">
        <v>52</v>
      </c>
      <c r="B5" s="22">
        <v>0.1</v>
      </c>
      <c r="E5" t="s">
        <v>71</v>
      </c>
      <c r="F5">
        <v>20</v>
      </c>
      <c r="G5">
        <v>5</v>
      </c>
      <c r="H5" s="22">
        <v>0.2</v>
      </c>
      <c r="I5" s="22">
        <v>0.05</v>
      </c>
      <c r="J5">
        <f t="shared" si="0"/>
        <v>19.2</v>
      </c>
      <c r="K5" s="24"/>
    </row>
    <row r="6" spans="1:11" x14ac:dyDescent="0.2">
      <c r="E6" t="s">
        <v>72</v>
      </c>
      <c r="F6">
        <v>100</v>
      </c>
      <c r="G6">
        <v>24</v>
      </c>
      <c r="H6" s="22">
        <v>0.2</v>
      </c>
      <c r="I6" s="22">
        <v>0.3</v>
      </c>
      <c r="J6">
        <f t="shared" si="0"/>
        <v>632</v>
      </c>
      <c r="K6" s="23" t="s">
        <v>73</v>
      </c>
    </row>
    <row r="7" spans="1:11" x14ac:dyDescent="0.2">
      <c r="A7" t="s">
        <v>53</v>
      </c>
      <c r="B7">
        <f>B2</f>
        <v>10</v>
      </c>
      <c r="E7" t="s">
        <v>74</v>
      </c>
      <c r="F7">
        <v>40</v>
      </c>
      <c r="G7">
        <v>24</v>
      </c>
      <c r="H7" s="22">
        <v>0.5</v>
      </c>
      <c r="I7" s="22">
        <v>0.05</v>
      </c>
      <c r="J7">
        <f t="shared" si="0"/>
        <v>43.000000000000007</v>
      </c>
      <c r="K7" s="24"/>
    </row>
    <row r="8" spans="1:11" x14ac:dyDescent="0.2">
      <c r="A8" t="s">
        <v>54</v>
      </c>
      <c r="B8">
        <f>B7*(1-B4)</f>
        <v>7</v>
      </c>
      <c r="E8" t="s">
        <v>75</v>
      </c>
      <c r="F8">
        <v>10</v>
      </c>
      <c r="G8">
        <v>24</v>
      </c>
      <c r="H8" s="22">
        <v>0.2</v>
      </c>
      <c r="I8" s="22">
        <v>0.3</v>
      </c>
      <c r="J8">
        <f t="shared" si="0"/>
        <v>63.199999999999996</v>
      </c>
      <c r="K8" s="24"/>
    </row>
    <row r="9" spans="1:11" x14ac:dyDescent="0.2">
      <c r="E9" t="s">
        <v>76</v>
      </c>
      <c r="F9">
        <v>10</v>
      </c>
      <c r="G9">
        <v>24</v>
      </c>
      <c r="H9" s="22">
        <v>0.2</v>
      </c>
      <c r="I9" s="22">
        <v>0.3</v>
      </c>
      <c r="J9">
        <f t="shared" si="0"/>
        <v>63.199999999999996</v>
      </c>
      <c r="K9" s="24"/>
    </row>
    <row r="10" spans="1:11" x14ac:dyDescent="0.2">
      <c r="A10" t="s">
        <v>55</v>
      </c>
      <c r="B10">
        <f>B8</f>
        <v>7</v>
      </c>
      <c r="E10" t="s">
        <v>77</v>
      </c>
      <c r="F10">
        <v>20</v>
      </c>
      <c r="G10">
        <v>24</v>
      </c>
      <c r="H10" s="22">
        <v>0.2</v>
      </c>
      <c r="I10" s="22">
        <v>0.1</v>
      </c>
      <c r="J10">
        <f t="shared" si="0"/>
        <v>52.800000000000004</v>
      </c>
      <c r="K10" s="24"/>
    </row>
    <row r="11" spans="1:11" x14ac:dyDescent="0.2">
      <c r="A11" t="s">
        <v>56</v>
      </c>
      <c r="B11">
        <f>B$8*B$5</f>
        <v>0.70000000000000007</v>
      </c>
    </row>
    <row r="12" spans="1:11" x14ac:dyDescent="0.2">
      <c r="A12" t="s">
        <v>57</v>
      </c>
      <c r="B12">
        <f>B$8*B$5</f>
        <v>0.70000000000000007</v>
      </c>
      <c r="I12" t="s">
        <v>78</v>
      </c>
      <c r="J12">
        <f xml:space="preserve"> SUM(J3:J10)</f>
        <v>946.2</v>
      </c>
    </row>
    <row r="13" spans="1:11" x14ac:dyDescent="0.2">
      <c r="A13" t="s">
        <v>58</v>
      </c>
      <c r="B13">
        <f>B$8*B$5</f>
        <v>0.70000000000000007</v>
      </c>
      <c r="I13" t="s">
        <v>79</v>
      </c>
      <c r="J13">
        <f>1.3*J12</f>
        <v>1230.0600000000002</v>
      </c>
    </row>
    <row r="14" spans="1:11" x14ac:dyDescent="0.2">
      <c r="A14" t="s">
        <v>59</v>
      </c>
      <c r="B14">
        <f>B$8*B$5</f>
        <v>0.70000000000000007</v>
      </c>
    </row>
    <row r="18" spans="1:2" x14ac:dyDescent="0.2">
      <c r="A18" t="s">
        <v>60</v>
      </c>
      <c r="B18">
        <f>SUM(B10:B16)</f>
        <v>9.7999999999999989</v>
      </c>
    </row>
    <row r="21" spans="1:2" x14ac:dyDescent="0.2">
      <c r="A21" t="s">
        <v>61</v>
      </c>
      <c r="B21" t="s">
        <v>62</v>
      </c>
    </row>
    <row r="22" spans="1:2" x14ac:dyDescent="0.2">
      <c r="B22">
        <f>(B2*(1-B4))*(1+(B3-1)*B5)</f>
        <v>9.7999999999999989</v>
      </c>
    </row>
  </sheetData>
  <mergeCells count="2">
    <mergeCell ref="K3:K5"/>
    <mergeCell ref="K6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individual</vt:lpstr>
      <vt:lpstr>multiple</vt:lpstr>
      <vt:lpstr>S3 capacity planning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Courcy</dc:creator>
  <cp:lastModifiedBy>Michael Courcy</cp:lastModifiedBy>
  <dcterms:created xsi:type="dcterms:W3CDTF">2023-12-11T16:04:54Z</dcterms:created>
  <dcterms:modified xsi:type="dcterms:W3CDTF">2023-12-12T08:54:18Z</dcterms:modified>
</cp:coreProperties>
</file>