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OneDrive\Documents\GitHub\SCRcrusaderkings\Documentation\"/>
    </mc:Choice>
  </mc:AlternateContent>
  <xr:revisionPtr revIDLastSave="0" documentId="13_ncr:1_{8A03985D-4BFA-4F85-816D-50D535CD81DA}" xr6:coauthVersionLast="47" xr6:coauthVersionMax="47" xr10:uidLastSave="{00000000-0000-0000-0000-000000000000}"/>
  <bookViews>
    <workbookView xWindow="1335" yWindow="2595" windowWidth="21600" windowHeight="11385" activeTab="1" xr2:uid="{92E4C457-D108-4D10-A593-E429BDE87694}"/>
  </bookViews>
  <sheets>
    <sheet name="Duchy HP" sheetId="1" r:id="rId1"/>
    <sheet name="BuildQueueIndexes" sheetId="6" r:id="rId2"/>
    <sheet name="Death Table Duchies" sheetId="3" r:id="rId3"/>
    <sheet name="Spawns" sheetId="5" r:id="rId4"/>
    <sheet name="Sheet2" sheetId="2" r:id="rId5"/>
    <sheet name="NPA Buttons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/>
  <c r="D6" i="6"/>
  <c r="E6" i="6" s="1"/>
  <c r="F6" i="6" s="1"/>
  <c r="G6" i="6" s="1"/>
  <c r="D7" i="6"/>
  <c r="E7" i="6" s="1"/>
  <c r="F7" i="6" s="1"/>
  <c r="G7" i="6" s="1"/>
  <c r="D3" i="6"/>
  <c r="E3" i="6" s="1"/>
  <c r="F3" i="6" s="1"/>
  <c r="E5" i="6"/>
  <c r="A4" i="6"/>
  <c r="E4" i="6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H3" i="6" l="1"/>
  <c r="I3" i="6" s="1"/>
  <c r="G3" i="6"/>
  <c r="H6" i="6"/>
  <c r="I6" i="6" s="1"/>
  <c r="H7" i="6"/>
  <c r="I7" i="6" s="1"/>
  <c r="F5" i="6"/>
  <c r="F4" i="6"/>
  <c r="D12" i="5"/>
  <c r="B12" i="5"/>
  <c r="C12" i="5"/>
  <c r="E12" i="5"/>
  <c r="E18" i="5"/>
  <c r="D18" i="5"/>
  <c r="C18" i="5"/>
  <c r="B18" i="5"/>
  <c r="E17" i="5"/>
  <c r="D17" i="5"/>
  <c r="C17" i="5"/>
  <c r="B17" i="5"/>
  <c r="E7" i="5"/>
  <c r="D7" i="5"/>
  <c r="C7" i="5"/>
  <c r="B7" i="5"/>
  <c r="G4" i="6" l="1"/>
  <c r="H4" i="6"/>
  <c r="I4" i="6" s="1"/>
  <c r="G5" i="6"/>
  <c r="H5" i="6"/>
  <c r="I5" i="6" s="1"/>
  <c r="F18" i="5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D5" i="3" l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B2" i="1" l="1"/>
</calcChain>
</file>

<file path=xl/sharedStrings.xml><?xml version="1.0" encoding="utf-8"?>
<sst xmlns="http://schemas.openxmlformats.org/spreadsheetml/2006/main" count="110" uniqueCount="102">
  <si>
    <t>Duchy HP:</t>
  </si>
  <si>
    <t>Base Level HP (*.087)</t>
  </si>
  <si>
    <t>Integers:</t>
  </si>
  <si>
    <t>Levels:</t>
  </si>
  <si>
    <t>Militia</t>
  </si>
  <si>
    <t>Barracks</t>
  </si>
  <si>
    <t>Stables</t>
  </si>
  <si>
    <t>Building:</t>
  </si>
  <si>
    <t>Castle</t>
  </si>
  <si>
    <t>5-9</t>
  </si>
  <si>
    <t>Town:</t>
  </si>
  <si>
    <t>Kills (inf.)</t>
  </si>
  <si>
    <t>War</t>
  </si>
  <si>
    <t>Peace</t>
  </si>
  <si>
    <t>Marriage</t>
  </si>
  <si>
    <t>Fabricate Claims</t>
  </si>
  <si>
    <t>Cancel</t>
  </si>
  <si>
    <t>Raise Relations</t>
  </si>
  <si>
    <t>Send Tribute</t>
  </si>
  <si>
    <t>Alliance</t>
  </si>
  <si>
    <t>Scheme</t>
  </si>
  <si>
    <t>Usurp Title</t>
  </si>
  <si>
    <t>Divorce</t>
  </si>
  <si>
    <t>Holy War</t>
  </si>
  <si>
    <t>De Jure Claim</t>
  </si>
  <si>
    <t>County Conquest</t>
  </si>
  <si>
    <t>Tribute</t>
  </si>
  <si>
    <t>Index</t>
  </si>
  <si>
    <t>Unit</t>
  </si>
  <si>
    <t>Name</t>
  </si>
  <si>
    <t>Lancaster</t>
  </si>
  <si>
    <t>Wales</t>
  </si>
  <si>
    <t>Bedford</t>
  </si>
  <si>
    <t>Cornwall</t>
  </si>
  <si>
    <t>Northumberland</t>
  </si>
  <si>
    <t>Lothian</t>
  </si>
  <si>
    <t>Albany</t>
  </si>
  <si>
    <t>Galloway</t>
  </si>
  <si>
    <t>Hebrides</t>
  </si>
  <si>
    <t>Morway</t>
  </si>
  <si>
    <t>Normandy</t>
  </si>
  <si>
    <t>Ulster</t>
  </si>
  <si>
    <t>Connacht</t>
  </si>
  <si>
    <t>Munster</t>
  </si>
  <si>
    <t>Occupied Duchy:</t>
  </si>
  <si>
    <t>Offset:</t>
  </si>
  <si>
    <t>?</t>
  </si>
  <si>
    <t>Player</t>
  </si>
  <si>
    <t>File</t>
  </si>
  <si>
    <t>File Open</t>
  </si>
  <si>
    <t>Create/Copy Triggers</t>
  </si>
  <si>
    <t>Redo copy/Copy back</t>
  </si>
  <si>
    <t>Duchy Spawn:</t>
  </si>
  <si>
    <t>Base:</t>
  </si>
  <si>
    <t>Zergling</t>
  </si>
  <si>
    <t>Zealot</t>
  </si>
  <si>
    <t>Ghost</t>
  </si>
  <si>
    <t>Firebat</t>
  </si>
  <si>
    <t>Militia Hall + 1</t>
  </si>
  <si>
    <t>Militia Hall + 2</t>
  </si>
  <si>
    <t>Militia Hall + 3</t>
  </si>
  <si>
    <t>Militia Hall + 4</t>
  </si>
  <si>
    <t>Cumulative:</t>
  </si>
  <si>
    <t>Barracks + 1</t>
  </si>
  <si>
    <t>Barracks + 2</t>
  </si>
  <si>
    <t>Barracks + 3</t>
  </si>
  <si>
    <t>Barracks + 4</t>
  </si>
  <si>
    <t>Stables + 1</t>
  </si>
  <si>
    <t>Stables + 2</t>
  </si>
  <si>
    <t>Stables + 3</t>
  </si>
  <si>
    <t>Stables + 4</t>
  </si>
  <si>
    <t>TOTAL:</t>
  </si>
  <si>
    <t>Norfolk</t>
  </si>
  <si>
    <t>4-9</t>
  </si>
  <si>
    <t>0-5</t>
  </si>
  <si>
    <t>2-7</t>
  </si>
  <si>
    <t>Condition HP</t>
  </si>
  <si>
    <t>Action HP</t>
  </si>
  <si>
    <t>Condition Kills</t>
  </si>
  <si>
    <t>Action Kills</t>
  </si>
  <si>
    <t>HP:</t>
  </si>
  <si>
    <t>Original Player</t>
  </si>
  <si>
    <t>Conquering Player</t>
  </si>
  <si>
    <t>1-9</t>
  </si>
  <si>
    <t>Siege</t>
  </si>
  <si>
    <t xml:space="preserve">Town </t>
  </si>
  <si>
    <t>0-2</t>
  </si>
  <si>
    <t>Base Offset</t>
  </si>
  <si>
    <t>Unit Index</t>
  </si>
  <si>
    <t>Address:</t>
  </si>
  <si>
    <t>!+ Index</t>
  </si>
  <si>
    <t>Node Index</t>
  </si>
  <si>
    <t>Hex Address</t>
  </si>
  <si>
    <t>Player 1</t>
  </si>
  <si>
    <t>Player 2</t>
  </si>
  <si>
    <t>Player 3</t>
  </si>
  <si>
    <t>Player 4</t>
  </si>
  <si>
    <t>Player 5</t>
  </si>
  <si>
    <t>Terran Civilian Build Queue Offsets</t>
  </si>
  <si>
    <t>Build Queue 1/2</t>
  </si>
  <si>
    <t>Build Queue 3/4</t>
  </si>
  <si>
    <t>Build Queue 5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</si>
</sst>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0" fontId="0" fillId="2" borderId="8" xfId="0" applyFill="1" applyBorder="1"/>
    <xf numFmtId="0" fontId="0" fillId="0" borderId="8" xfId="0" applyBorder="1"/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/>
    <xf numFmtId="0" fontId="0" fillId="10" borderId="2" xfId="0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0" fillId="11" borderId="2" xfId="0" applyFill="1" applyBorder="1"/>
    <xf numFmtId="0" fontId="1" fillId="11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0" fillId="13" borderId="2" xfId="0" applyFill="1" applyBorder="1"/>
    <xf numFmtId="0" fontId="1" fillId="13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0" fillId="14" borderId="10" xfId="0" applyFill="1" applyBorder="1" applyAlignment="1">
      <alignment horizontal="center"/>
    </xf>
    <xf numFmtId="0" fontId="0" fillId="1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9C9B-154D-4D15-A9B9-5300B27EA642}">
  <dimension ref="A1:G15"/>
  <sheetViews>
    <sheetView topLeftCell="A7" zoomScale="145" zoomScaleNormal="145" workbookViewId="0">
      <selection activeCell="C7" sqref="C7"/>
    </sheetView>
  </sheetViews>
  <sheetFormatPr defaultRowHeight="15" x14ac:dyDescent="0.25"/>
  <cols>
    <col min="1" max="1" width="8.85546875" customWidth="1"/>
    <col min="2" max="3" width="9.140625" customWidth="1"/>
  </cols>
  <sheetData>
    <row r="1" spans="1:7" x14ac:dyDescent="0.25">
      <c r="A1" s="5" t="s">
        <v>0</v>
      </c>
      <c r="B1" s="4">
        <v>52000</v>
      </c>
    </row>
    <row r="2" spans="1:7" ht="38.25" x14ac:dyDescent="0.25">
      <c r="A2" s="5" t="s">
        <v>1</v>
      </c>
      <c r="B2" s="4">
        <f>B1*0.87</f>
        <v>45240</v>
      </c>
    </row>
    <row r="4" spans="1:7" x14ac:dyDescent="0.25">
      <c r="A4" s="1" t="s">
        <v>2</v>
      </c>
      <c r="B4" s="6">
        <v>4</v>
      </c>
      <c r="C4" s="6" t="s">
        <v>9</v>
      </c>
      <c r="D4" s="6" t="s">
        <v>75</v>
      </c>
      <c r="E4" s="6" t="s">
        <v>73</v>
      </c>
      <c r="F4" s="6" t="s">
        <v>74</v>
      </c>
    </row>
    <row r="5" spans="1:7" x14ac:dyDescent="0.25">
      <c r="A5" s="2" t="s">
        <v>3</v>
      </c>
      <c r="B5" s="3">
        <v>0</v>
      </c>
      <c r="C5" s="3">
        <v>4</v>
      </c>
      <c r="D5" s="3">
        <v>5</v>
      </c>
      <c r="E5" s="3">
        <v>5</v>
      </c>
      <c r="F5" s="3">
        <v>5</v>
      </c>
    </row>
    <row r="6" spans="1:7" x14ac:dyDescent="0.25">
      <c r="A6" s="2" t="s">
        <v>7</v>
      </c>
      <c r="B6" s="4" t="s">
        <v>84</v>
      </c>
      <c r="C6" s="4" t="s">
        <v>8</v>
      </c>
      <c r="D6" s="4" t="s">
        <v>6</v>
      </c>
      <c r="E6" s="4" t="s">
        <v>5</v>
      </c>
      <c r="F6" s="4" t="s">
        <v>4</v>
      </c>
    </row>
    <row r="8" spans="1:7" x14ac:dyDescent="0.25">
      <c r="A8" t="s">
        <v>10</v>
      </c>
      <c r="B8" t="s">
        <v>11</v>
      </c>
    </row>
    <row r="10" spans="1:7" x14ac:dyDescent="0.25">
      <c r="A10" t="s">
        <v>44</v>
      </c>
    </row>
    <row r="12" spans="1:7" x14ac:dyDescent="0.25">
      <c r="A12" t="s">
        <v>80</v>
      </c>
    </row>
    <row r="13" spans="1:7" x14ac:dyDescent="0.25">
      <c r="A13" s="31" t="s">
        <v>2</v>
      </c>
      <c r="B13" s="39" t="s">
        <v>86</v>
      </c>
      <c r="C13" s="39"/>
      <c r="D13" s="39" t="s">
        <v>83</v>
      </c>
      <c r="E13" s="39"/>
      <c r="F13" s="33" t="s">
        <v>83</v>
      </c>
      <c r="G13" s="34"/>
    </row>
    <row r="14" spans="1:7" x14ac:dyDescent="0.25">
      <c r="A14" s="32" t="s">
        <v>3</v>
      </c>
      <c r="B14" s="40">
        <v>0</v>
      </c>
      <c r="C14" s="40"/>
      <c r="D14" s="40">
        <v>0</v>
      </c>
      <c r="E14" s="40"/>
      <c r="F14" s="35">
        <v>0</v>
      </c>
      <c r="G14" s="36"/>
    </row>
    <row r="15" spans="1:7" x14ac:dyDescent="0.25">
      <c r="A15" s="32"/>
      <c r="B15" s="41" t="s">
        <v>85</v>
      </c>
      <c r="C15" s="41"/>
      <c r="D15" s="41" t="s">
        <v>82</v>
      </c>
      <c r="E15" s="41"/>
      <c r="F15" s="37" t="s">
        <v>81</v>
      </c>
      <c r="G15" s="38"/>
    </row>
  </sheetData>
  <mergeCells count="9">
    <mergeCell ref="F13:G13"/>
    <mergeCell ref="F14:G14"/>
    <mergeCell ref="F15:G15"/>
    <mergeCell ref="B13:C13"/>
    <mergeCell ref="B14:C14"/>
    <mergeCell ref="B15:C15"/>
    <mergeCell ref="D13:E13"/>
    <mergeCell ref="D14:E14"/>
    <mergeCell ref="D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2967-5063-4C0C-B615-7C0652627782}">
  <dimension ref="A1:K7"/>
  <sheetViews>
    <sheetView tabSelected="1" zoomScale="115" zoomScaleNormal="115" workbookViewId="0">
      <selection activeCell="H10" sqref="H10"/>
    </sheetView>
  </sheetViews>
  <sheetFormatPr defaultRowHeight="15" x14ac:dyDescent="0.25"/>
  <cols>
    <col min="1" max="2" width="14.7109375" customWidth="1"/>
    <col min="3" max="5" width="11.42578125" customWidth="1"/>
    <col min="6" max="6" width="11.85546875" customWidth="1"/>
    <col min="7" max="7" width="15.5703125" customWidth="1"/>
    <col min="8" max="8" width="10.5703125" customWidth="1"/>
    <col min="9" max="9" width="11.7109375" customWidth="1"/>
  </cols>
  <sheetData>
    <row r="1" spans="1:11" x14ac:dyDescent="0.25">
      <c r="A1" s="51" t="s">
        <v>98</v>
      </c>
      <c r="B1" s="51"/>
      <c r="C1" s="51"/>
      <c r="D1" s="51"/>
      <c r="E1" s="51"/>
      <c r="F1" s="52" t="s">
        <v>99</v>
      </c>
      <c r="G1" s="52"/>
      <c r="H1" s="53" t="s">
        <v>100</v>
      </c>
      <c r="I1" s="53"/>
      <c r="J1" s="64" t="s">
        <v>101</v>
      </c>
      <c r="K1" s="65"/>
    </row>
    <row r="2" spans="1:11" x14ac:dyDescent="0.25">
      <c r="A2" s="50" t="s">
        <v>87</v>
      </c>
      <c r="B2" s="50"/>
      <c r="C2" s="50" t="s">
        <v>88</v>
      </c>
      <c r="D2" s="50" t="s">
        <v>91</v>
      </c>
      <c r="E2" s="50" t="s">
        <v>90</v>
      </c>
      <c r="F2" s="50" t="s">
        <v>89</v>
      </c>
      <c r="G2" s="50" t="s">
        <v>92</v>
      </c>
      <c r="H2" s="50" t="s">
        <v>89</v>
      </c>
      <c r="I2" s="50" t="s">
        <v>92</v>
      </c>
      <c r="J2" s="54"/>
      <c r="K2" s="54"/>
    </row>
    <row r="3" spans="1:11" x14ac:dyDescent="0.25">
      <c r="A3" s="46">
        <v>5885248</v>
      </c>
      <c r="B3" s="46" t="s">
        <v>93</v>
      </c>
      <c r="C3" s="46">
        <v>156</v>
      </c>
      <c r="D3" s="46">
        <f>1699-(C3-1)</f>
        <v>1544</v>
      </c>
      <c r="E3" s="46">
        <f>336*D3</f>
        <v>518784</v>
      </c>
      <c r="F3" s="55">
        <f>$A$3+E3</f>
        <v>6404032</v>
      </c>
      <c r="G3" s="56" t="str">
        <f>DEC2HEX(F3)</f>
        <v>61B7C0</v>
      </c>
      <c r="H3" s="57">
        <f>F3+4</f>
        <v>6404036</v>
      </c>
      <c r="I3" s="58" t="str">
        <f>DEC2HEX(H3)</f>
        <v>61B7C4</v>
      </c>
      <c r="J3" s="54"/>
      <c r="K3" s="54"/>
    </row>
    <row r="4" spans="1:11" x14ac:dyDescent="0.25">
      <c r="A4" s="63" t="str">
        <f>DEC2HEX(A3)</f>
        <v>59CD40</v>
      </c>
      <c r="B4" s="48" t="s">
        <v>94</v>
      </c>
      <c r="C4" s="48">
        <v>157</v>
      </c>
      <c r="D4" s="46">
        <f t="shared" ref="D4:D7" si="0">1699-(C4-1)</f>
        <v>1543</v>
      </c>
      <c r="E4" s="48">
        <f t="shared" ref="E4:E7" si="1">336*D4</f>
        <v>518448</v>
      </c>
      <c r="F4" s="59">
        <f>$A$3+E4</f>
        <v>6403696</v>
      </c>
      <c r="G4" s="60" t="str">
        <f t="shared" ref="G4:G7" si="2">DEC2HEX(F4)</f>
        <v>61B670</v>
      </c>
      <c r="H4" s="61">
        <f t="shared" ref="H4:H7" si="3">F4+4</f>
        <v>6403700</v>
      </c>
      <c r="I4" s="62" t="str">
        <f t="shared" ref="I4:I7" si="4">DEC2HEX(H4)</f>
        <v>61B674</v>
      </c>
      <c r="J4" s="54"/>
      <c r="K4" s="54"/>
    </row>
    <row r="5" spans="1:11" x14ac:dyDescent="0.25">
      <c r="A5" s="45"/>
      <c r="B5" s="45" t="s">
        <v>95</v>
      </c>
      <c r="C5" s="45">
        <v>158</v>
      </c>
      <c r="D5" s="46">
        <f t="shared" si="0"/>
        <v>1542</v>
      </c>
      <c r="E5" s="49">
        <f t="shared" si="1"/>
        <v>518112</v>
      </c>
      <c r="F5" s="45">
        <f>$A$3+E5</f>
        <v>6403360</v>
      </c>
      <c r="G5" s="47" t="str">
        <f t="shared" si="2"/>
        <v>61B520</v>
      </c>
      <c r="H5" s="54">
        <f t="shared" si="3"/>
        <v>6403364</v>
      </c>
      <c r="I5" s="47" t="str">
        <f t="shared" si="4"/>
        <v>61B524</v>
      </c>
      <c r="J5" s="54"/>
      <c r="K5" s="54"/>
    </row>
    <row r="6" spans="1:11" x14ac:dyDescent="0.25">
      <c r="A6" s="45"/>
      <c r="B6" s="45" t="s">
        <v>96</v>
      </c>
      <c r="C6" s="45">
        <v>159</v>
      </c>
      <c r="D6" s="46">
        <f t="shared" si="0"/>
        <v>1541</v>
      </c>
      <c r="E6" s="49">
        <f t="shared" si="1"/>
        <v>517776</v>
      </c>
      <c r="F6" s="45">
        <f>$A$3+E6</f>
        <v>6403024</v>
      </c>
      <c r="G6" s="47" t="str">
        <f t="shared" si="2"/>
        <v>61B3D0</v>
      </c>
      <c r="H6" s="54">
        <f t="shared" si="3"/>
        <v>6403028</v>
      </c>
      <c r="I6" s="47" t="str">
        <f t="shared" si="4"/>
        <v>61B3D4</v>
      </c>
      <c r="J6" s="54"/>
      <c r="K6" s="54"/>
    </row>
    <row r="7" spans="1:11" x14ac:dyDescent="0.25">
      <c r="A7" s="45"/>
      <c r="B7" s="45" t="s">
        <v>97</v>
      </c>
      <c r="C7" s="45">
        <v>160</v>
      </c>
      <c r="D7" s="46">
        <f t="shared" si="0"/>
        <v>1540</v>
      </c>
      <c r="E7" s="49">
        <f t="shared" si="1"/>
        <v>517440</v>
      </c>
      <c r="F7" s="45">
        <f>$A$3+E7</f>
        <v>6402688</v>
      </c>
      <c r="G7" s="47" t="str">
        <f t="shared" si="2"/>
        <v>61B280</v>
      </c>
      <c r="H7" s="54">
        <f t="shared" si="3"/>
        <v>6402692</v>
      </c>
      <c r="I7" s="47" t="str">
        <f t="shared" si="4"/>
        <v>61B284</v>
      </c>
      <c r="J7" s="54"/>
      <c r="K7" s="54"/>
    </row>
  </sheetData>
  <mergeCells count="4">
    <mergeCell ref="A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BFC-6C71-4CA4-82E4-CB79EBCBD9A8}">
  <dimension ref="A1:I16"/>
  <sheetViews>
    <sheetView zoomScale="145" zoomScaleNormal="145" workbookViewId="0">
      <selection activeCell="D2" sqref="D2"/>
    </sheetView>
  </sheetViews>
  <sheetFormatPr defaultRowHeight="15" x14ac:dyDescent="0.25"/>
  <cols>
    <col min="1" max="2" width="6.5703125" customWidth="1"/>
    <col min="3" max="3" width="13.28515625" customWidth="1"/>
    <col min="4" max="4" width="12" customWidth="1"/>
    <col min="5" max="5" width="16.42578125" customWidth="1"/>
    <col min="6" max="6" width="12.140625" customWidth="1"/>
    <col min="7" max="7" width="18.5703125" style="12" customWidth="1"/>
  </cols>
  <sheetData>
    <row r="1" spans="1:9" x14ac:dyDescent="0.25">
      <c r="A1" s="29" t="s">
        <v>27</v>
      </c>
      <c r="B1" s="29" t="s">
        <v>28</v>
      </c>
      <c r="C1" s="30" t="s">
        <v>76</v>
      </c>
      <c r="D1" s="30" t="s">
        <v>77</v>
      </c>
      <c r="E1" s="30" t="s">
        <v>78</v>
      </c>
      <c r="F1" s="30" t="s">
        <v>79</v>
      </c>
      <c r="G1" s="29" t="s">
        <v>29</v>
      </c>
    </row>
    <row r="2" spans="1:9" x14ac:dyDescent="0.25">
      <c r="A2" s="17">
        <v>0</v>
      </c>
      <c r="B2" s="18">
        <v>1</v>
      </c>
      <c r="C2" s="12">
        <v>19027</v>
      </c>
      <c r="D2" s="12">
        <v>1585</v>
      </c>
      <c r="E2">
        <v>19060</v>
      </c>
      <c r="F2" s="12">
        <v>1588</v>
      </c>
      <c r="G2" s="27" t="s">
        <v>32</v>
      </c>
      <c r="I2" s="12"/>
    </row>
    <row r="3" spans="1:9" x14ac:dyDescent="0.25">
      <c r="A3" s="23">
        <v>1</v>
      </c>
      <c r="B3" s="24">
        <v>2</v>
      </c>
      <c r="C3" s="25">
        <v>161743</v>
      </c>
      <c r="D3" s="25">
        <v>13478</v>
      </c>
      <c r="E3" s="22">
        <v>161776</v>
      </c>
      <c r="F3" s="25">
        <v>13481</v>
      </c>
      <c r="G3" s="26" t="s">
        <v>33</v>
      </c>
    </row>
    <row r="4" spans="1:9" x14ac:dyDescent="0.25">
      <c r="A4" s="23">
        <v>2</v>
      </c>
      <c r="B4" s="24">
        <v>3</v>
      </c>
      <c r="C4" s="25">
        <f>C3-84</f>
        <v>161659</v>
      </c>
      <c r="D4" s="25">
        <f>D3-7</f>
        <v>13471</v>
      </c>
      <c r="E4" s="25">
        <v>161692</v>
      </c>
      <c r="F4" s="25">
        <v>13474</v>
      </c>
      <c r="G4" s="26" t="s">
        <v>31</v>
      </c>
    </row>
    <row r="5" spans="1:9" x14ac:dyDescent="0.25">
      <c r="A5" s="23">
        <v>3</v>
      </c>
      <c r="B5" s="24">
        <v>4</v>
      </c>
      <c r="C5" s="25">
        <f>C4-84</f>
        <v>161575</v>
      </c>
      <c r="D5" s="25">
        <f>D4-7</f>
        <v>13464</v>
      </c>
      <c r="E5" s="25">
        <f>E4-84</f>
        <v>161608</v>
      </c>
      <c r="F5" s="25">
        <f>F4-7</f>
        <v>13467</v>
      </c>
      <c r="G5" s="26" t="s">
        <v>30</v>
      </c>
    </row>
    <row r="6" spans="1:9" x14ac:dyDescent="0.25">
      <c r="A6" s="17">
        <v>4</v>
      </c>
      <c r="B6" s="18">
        <v>5</v>
      </c>
      <c r="C6" s="12">
        <f>C5-84</f>
        <v>161491</v>
      </c>
      <c r="D6" s="12">
        <f>D5-7</f>
        <v>13457</v>
      </c>
      <c r="E6" s="25">
        <f t="shared" ref="E6:E16" si="0">E5-84</f>
        <v>161524</v>
      </c>
      <c r="F6" s="12">
        <f t="shared" ref="F6:F16" si="1">F5-7</f>
        <v>13460</v>
      </c>
      <c r="G6" s="27" t="s">
        <v>72</v>
      </c>
    </row>
    <row r="7" spans="1:9" x14ac:dyDescent="0.25">
      <c r="A7" s="23">
        <v>5</v>
      </c>
      <c r="B7" s="24">
        <v>6</v>
      </c>
      <c r="C7" s="25">
        <f>C6-84</f>
        <v>161407</v>
      </c>
      <c r="D7" s="25">
        <f>D6-7</f>
        <v>13450</v>
      </c>
      <c r="E7" s="25">
        <f t="shared" si="0"/>
        <v>161440</v>
      </c>
      <c r="F7" s="25">
        <f t="shared" si="1"/>
        <v>13453</v>
      </c>
      <c r="G7" s="26" t="s">
        <v>34</v>
      </c>
      <c r="H7" s="12"/>
    </row>
    <row r="8" spans="1:9" x14ac:dyDescent="0.25">
      <c r="A8" s="17">
        <v>6</v>
      </c>
      <c r="B8" s="18">
        <v>7</v>
      </c>
      <c r="C8" s="12">
        <f>C7-84</f>
        <v>161323</v>
      </c>
      <c r="D8" s="12">
        <f t="shared" ref="D8:D16" si="2">D7-7</f>
        <v>13443</v>
      </c>
      <c r="E8" s="25">
        <f t="shared" si="0"/>
        <v>161356</v>
      </c>
      <c r="F8" s="12">
        <f t="shared" si="1"/>
        <v>13446</v>
      </c>
      <c r="G8" s="27" t="s">
        <v>35</v>
      </c>
    </row>
    <row r="9" spans="1:9" x14ac:dyDescent="0.25">
      <c r="A9" s="23">
        <v>7</v>
      </c>
      <c r="B9" s="24">
        <v>8</v>
      </c>
      <c r="C9" s="25">
        <f t="shared" ref="C9:C16" si="3">C8-84</f>
        <v>161239</v>
      </c>
      <c r="D9" s="25">
        <f t="shared" si="2"/>
        <v>13436</v>
      </c>
      <c r="E9" s="25">
        <f t="shared" si="0"/>
        <v>161272</v>
      </c>
      <c r="F9" s="25">
        <f t="shared" si="1"/>
        <v>13439</v>
      </c>
      <c r="G9" s="26" t="s">
        <v>36</v>
      </c>
    </row>
    <row r="10" spans="1:9" x14ac:dyDescent="0.25">
      <c r="A10" s="17">
        <v>8</v>
      </c>
      <c r="B10" s="18">
        <v>9</v>
      </c>
      <c r="C10" s="12">
        <f t="shared" si="3"/>
        <v>161155</v>
      </c>
      <c r="D10" s="12">
        <f t="shared" si="2"/>
        <v>13429</v>
      </c>
      <c r="E10" s="25">
        <f t="shared" si="0"/>
        <v>161188</v>
      </c>
      <c r="F10" s="12">
        <f t="shared" si="1"/>
        <v>13432</v>
      </c>
      <c r="G10" s="27" t="s">
        <v>37</v>
      </c>
    </row>
    <row r="11" spans="1:9" x14ac:dyDescent="0.25">
      <c r="A11" s="23">
        <v>9</v>
      </c>
      <c r="B11" s="24">
        <v>10</v>
      </c>
      <c r="C11" s="25">
        <f t="shared" si="3"/>
        <v>161071</v>
      </c>
      <c r="D11" s="25">
        <f t="shared" si="2"/>
        <v>13422</v>
      </c>
      <c r="E11" s="25">
        <f t="shared" si="0"/>
        <v>161104</v>
      </c>
      <c r="F11" s="25">
        <f t="shared" si="1"/>
        <v>13425</v>
      </c>
      <c r="G11" s="26" t="s">
        <v>38</v>
      </c>
    </row>
    <row r="12" spans="1:9" x14ac:dyDescent="0.25">
      <c r="A12" s="17">
        <v>10</v>
      </c>
      <c r="B12" s="18">
        <v>11</v>
      </c>
      <c r="C12" s="12">
        <f t="shared" si="3"/>
        <v>160987</v>
      </c>
      <c r="D12" s="12">
        <f t="shared" si="2"/>
        <v>13415</v>
      </c>
      <c r="E12" s="25">
        <f t="shared" si="0"/>
        <v>161020</v>
      </c>
      <c r="F12" s="12">
        <f t="shared" si="1"/>
        <v>13418</v>
      </c>
      <c r="G12" s="27" t="s">
        <v>39</v>
      </c>
    </row>
    <row r="13" spans="1:9" x14ac:dyDescent="0.25">
      <c r="A13" s="23">
        <v>11</v>
      </c>
      <c r="B13" s="24">
        <v>12</v>
      </c>
      <c r="C13" s="25">
        <f t="shared" si="3"/>
        <v>160903</v>
      </c>
      <c r="D13" s="25">
        <f t="shared" si="2"/>
        <v>13408</v>
      </c>
      <c r="E13" s="25">
        <f t="shared" si="0"/>
        <v>160936</v>
      </c>
      <c r="F13" s="25">
        <f t="shared" si="1"/>
        <v>13411</v>
      </c>
      <c r="G13" s="26" t="s">
        <v>41</v>
      </c>
    </row>
    <row r="14" spans="1:9" x14ac:dyDescent="0.25">
      <c r="A14" s="17">
        <v>12</v>
      </c>
      <c r="B14" s="18">
        <v>13</v>
      </c>
      <c r="C14" s="12">
        <f t="shared" si="3"/>
        <v>160819</v>
      </c>
      <c r="D14" s="12">
        <f t="shared" si="2"/>
        <v>13401</v>
      </c>
      <c r="E14" s="25">
        <f t="shared" si="0"/>
        <v>160852</v>
      </c>
      <c r="F14" s="12">
        <f t="shared" si="1"/>
        <v>13404</v>
      </c>
      <c r="G14" s="27" t="s">
        <v>42</v>
      </c>
    </row>
    <row r="15" spans="1:9" x14ac:dyDescent="0.25">
      <c r="A15" s="23">
        <v>13</v>
      </c>
      <c r="B15" s="24">
        <v>14</v>
      </c>
      <c r="C15" s="25">
        <f t="shared" si="3"/>
        <v>160735</v>
      </c>
      <c r="D15" s="25">
        <f t="shared" si="2"/>
        <v>13394</v>
      </c>
      <c r="E15" s="25">
        <f t="shared" si="0"/>
        <v>160768</v>
      </c>
      <c r="F15" s="25">
        <f t="shared" si="1"/>
        <v>13397</v>
      </c>
      <c r="G15" s="26" t="s">
        <v>43</v>
      </c>
    </row>
    <row r="16" spans="1:9" x14ac:dyDescent="0.25">
      <c r="A16" s="19">
        <v>14</v>
      </c>
      <c r="B16" s="20">
        <v>15</v>
      </c>
      <c r="C16" s="21">
        <f t="shared" si="3"/>
        <v>160651</v>
      </c>
      <c r="D16" s="21">
        <f t="shared" si="2"/>
        <v>13387</v>
      </c>
      <c r="E16" s="25">
        <f t="shared" si="0"/>
        <v>160684</v>
      </c>
      <c r="F16" s="21">
        <f t="shared" si="1"/>
        <v>13390</v>
      </c>
      <c r="G16" s="28" t="s">
        <v>40</v>
      </c>
    </row>
  </sheetData>
  <pageMargins left="0.7" right="0.7" top="0.75" bottom="0.75" header="0.3" footer="0.3"/>
  <pageSetup orientation="portrait" r:id="rId1"/>
  <ignoredErrors>
    <ignoredError sqref="D5:D1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6858-EAEC-47B6-A6C0-FBDAE5212C95}">
  <dimension ref="A1:F18"/>
  <sheetViews>
    <sheetView workbookViewId="0">
      <selection activeCell="B19" sqref="B19"/>
    </sheetView>
  </sheetViews>
  <sheetFormatPr defaultRowHeight="15" x14ac:dyDescent="0.25"/>
  <cols>
    <col min="1" max="1" width="14.28515625" customWidth="1"/>
  </cols>
  <sheetData>
    <row r="1" spans="1:5" x14ac:dyDescent="0.25">
      <c r="A1" s="16" t="s">
        <v>52</v>
      </c>
      <c r="B1" s="16" t="s">
        <v>54</v>
      </c>
      <c r="C1" s="16" t="s">
        <v>55</v>
      </c>
      <c r="D1" s="16" t="s">
        <v>56</v>
      </c>
      <c r="E1" s="16" t="s">
        <v>57</v>
      </c>
    </row>
    <row r="2" spans="1:5" x14ac:dyDescent="0.25">
      <c r="A2" s="15" t="s">
        <v>53</v>
      </c>
      <c r="B2" s="15">
        <v>2</v>
      </c>
      <c r="C2" s="15"/>
      <c r="D2" s="15">
        <v>1</v>
      </c>
      <c r="E2" s="15">
        <v>1</v>
      </c>
    </row>
    <row r="3" spans="1:5" x14ac:dyDescent="0.25">
      <c r="A3" t="s">
        <v>58</v>
      </c>
      <c r="B3">
        <v>1</v>
      </c>
      <c r="D3">
        <v>1</v>
      </c>
    </row>
    <row r="4" spans="1:5" x14ac:dyDescent="0.25">
      <c r="A4" t="s">
        <v>59</v>
      </c>
      <c r="B4">
        <v>2</v>
      </c>
      <c r="D4">
        <v>1</v>
      </c>
    </row>
    <row r="5" spans="1:5" x14ac:dyDescent="0.25">
      <c r="A5" t="s">
        <v>60</v>
      </c>
      <c r="B5">
        <v>2</v>
      </c>
      <c r="D5">
        <v>2</v>
      </c>
      <c r="E5">
        <v>1</v>
      </c>
    </row>
    <row r="6" spans="1:5" x14ac:dyDescent="0.25">
      <c r="A6" t="s">
        <v>61</v>
      </c>
      <c r="B6">
        <v>3</v>
      </c>
      <c r="D6">
        <v>2</v>
      </c>
      <c r="E6">
        <v>1</v>
      </c>
    </row>
    <row r="7" spans="1:5" x14ac:dyDescent="0.25">
      <c r="A7" s="14" t="s">
        <v>62</v>
      </c>
      <c r="B7" s="14">
        <f>SUM(B2:B6)</f>
        <v>10</v>
      </c>
      <c r="C7" s="14">
        <f>SUM(C2:C6)</f>
        <v>0</v>
      </c>
      <c r="D7" s="14">
        <f>SUM(D2:D6)</f>
        <v>7</v>
      </c>
      <c r="E7" s="14">
        <f>SUM(E2:E6)</f>
        <v>3</v>
      </c>
    </row>
    <row r="8" spans="1:5" x14ac:dyDescent="0.25">
      <c r="A8" t="s">
        <v>63</v>
      </c>
      <c r="E8">
        <v>1</v>
      </c>
    </row>
    <row r="9" spans="1:5" x14ac:dyDescent="0.25">
      <c r="A9" t="s">
        <v>64</v>
      </c>
      <c r="C9">
        <v>1</v>
      </c>
      <c r="E9">
        <v>1</v>
      </c>
    </row>
    <row r="10" spans="1:5" x14ac:dyDescent="0.25">
      <c r="A10" t="s">
        <v>65</v>
      </c>
      <c r="C10">
        <v>2</v>
      </c>
      <c r="E10">
        <v>1</v>
      </c>
    </row>
    <row r="11" spans="1:5" x14ac:dyDescent="0.25">
      <c r="A11" t="s">
        <v>66</v>
      </c>
      <c r="C11">
        <v>3</v>
      </c>
      <c r="E11">
        <v>1</v>
      </c>
    </row>
    <row r="12" spans="1:5" x14ac:dyDescent="0.25">
      <c r="A12" s="14" t="s">
        <v>62</v>
      </c>
      <c r="B12" s="14">
        <f>SUM(B8:B11)</f>
        <v>0</v>
      </c>
      <c r="C12" s="14">
        <f>SUM(C8:C11)</f>
        <v>6</v>
      </c>
      <c r="D12" s="14">
        <f>SUM(D8:D11)</f>
        <v>0</v>
      </c>
      <c r="E12" s="14">
        <f>SUM(E8:E11)</f>
        <v>4</v>
      </c>
    </row>
    <row r="13" spans="1:5" x14ac:dyDescent="0.25">
      <c r="A13" t="s">
        <v>67</v>
      </c>
    </row>
    <row r="14" spans="1:5" x14ac:dyDescent="0.25">
      <c r="A14" t="s">
        <v>68</v>
      </c>
    </row>
    <row r="15" spans="1:5" x14ac:dyDescent="0.25">
      <c r="A15" t="s">
        <v>69</v>
      </c>
    </row>
    <row r="16" spans="1:5" x14ac:dyDescent="0.25">
      <c r="A16" t="s">
        <v>70</v>
      </c>
    </row>
    <row r="17" spans="1:6" x14ac:dyDescent="0.25">
      <c r="A17" s="14" t="s">
        <v>62</v>
      </c>
      <c r="B17" s="14">
        <f>SUM(B2+SUM(B13:B16))</f>
        <v>2</v>
      </c>
      <c r="C17" s="14">
        <f>SUM(C2+SUM(C13:C16))</f>
        <v>0</v>
      </c>
      <c r="D17" s="14">
        <f>SUM(D2+SUM(D13:D16))</f>
        <v>1</v>
      </c>
      <c r="E17" s="14">
        <f>SUM(E2+SUM(E13:E16))</f>
        <v>1</v>
      </c>
    </row>
    <row r="18" spans="1:6" x14ac:dyDescent="0.25">
      <c r="A18" t="s">
        <v>71</v>
      </c>
      <c r="B18">
        <f>SUM(B2+B3+B4+B5+B6+B8+B9+B10+B11+B13+B14+B15+B16)</f>
        <v>10</v>
      </c>
      <c r="C18">
        <f>SUM(C2+C3+C4+C5+C6+C8+C9+C10+C11+C13+C14+C15+C16)</f>
        <v>6</v>
      </c>
      <c r="D18">
        <f>SUM(D2+D3+D4+D5+D6+D8+D9+D10+D11+D13+D14+D15+D16)</f>
        <v>7</v>
      </c>
      <c r="E18">
        <f>SUM(E2+E3+E4+E5+E6+E8+E9+E10+E11+E13+E14+E15+E16)</f>
        <v>7</v>
      </c>
      <c r="F18">
        <f>SUM(B18:E18)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2DBA-5ABD-4D1E-8A8E-4315EC605397}">
  <dimension ref="A2:F9"/>
  <sheetViews>
    <sheetView workbookViewId="0">
      <selection activeCell="B8" sqref="B8:C8"/>
    </sheetView>
  </sheetViews>
  <sheetFormatPr defaultColWidth="8.7109375" defaultRowHeight="36" customHeight="1" x14ac:dyDescent="0.25"/>
  <sheetData>
    <row r="2" spans="1:6" ht="36" customHeight="1" x14ac:dyDescent="0.25">
      <c r="A2" s="7"/>
      <c r="B2" s="9" t="s">
        <v>17</v>
      </c>
      <c r="C2" s="9" t="s">
        <v>18</v>
      </c>
      <c r="D2" s="9" t="s">
        <v>14</v>
      </c>
      <c r="E2" s="9" t="s">
        <v>19</v>
      </c>
      <c r="F2" s="8"/>
    </row>
    <row r="3" spans="1:6" ht="36" customHeight="1" x14ac:dyDescent="0.25">
      <c r="A3" s="9" t="s">
        <v>13</v>
      </c>
      <c r="B3" s="10"/>
      <c r="C3" s="10"/>
      <c r="D3" s="10"/>
      <c r="E3" s="10"/>
      <c r="F3" s="42" t="s">
        <v>16</v>
      </c>
    </row>
    <row r="4" spans="1:6" ht="36" customHeight="1" x14ac:dyDescent="0.25">
      <c r="A4" s="9" t="s">
        <v>12</v>
      </c>
      <c r="B4" s="10"/>
      <c r="C4" s="10"/>
      <c r="D4" s="10"/>
      <c r="E4" s="10"/>
      <c r="F4" s="42"/>
    </row>
    <row r="5" spans="1:6" ht="36" customHeight="1" x14ac:dyDescent="0.25">
      <c r="A5" s="7"/>
      <c r="B5" s="9" t="s">
        <v>20</v>
      </c>
      <c r="C5" s="9" t="s">
        <v>15</v>
      </c>
      <c r="D5" s="9" t="s">
        <v>21</v>
      </c>
      <c r="E5" s="9" t="s">
        <v>22</v>
      </c>
      <c r="F5" s="8"/>
    </row>
    <row r="7" spans="1:6" ht="36" customHeight="1" x14ac:dyDescent="0.25">
      <c r="B7" s="9" t="s">
        <v>23</v>
      </c>
      <c r="C7" s="9" t="s">
        <v>26</v>
      </c>
    </row>
    <row r="8" spans="1:6" ht="36" customHeight="1" x14ac:dyDescent="0.25">
      <c r="B8" s="43"/>
      <c r="C8" s="44"/>
      <c r="D8" s="11" t="s">
        <v>16</v>
      </c>
    </row>
    <row r="9" spans="1:6" ht="36" customHeight="1" x14ac:dyDescent="0.25">
      <c r="B9" s="9" t="s">
        <v>25</v>
      </c>
      <c r="C9" s="9" t="s">
        <v>24</v>
      </c>
    </row>
  </sheetData>
  <mergeCells count="2">
    <mergeCell ref="F3:F4"/>
    <mergeCell ref="B8:C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B7D0-8170-4324-AFB2-A8BBC4DA1105}">
  <dimension ref="A1:B8"/>
  <sheetViews>
    <sheetView workbookViewId="0">
      <selection activeCell="D12" sqref="D12"/>
    </sheetView>
  </sheetViews>
  <sheetFormatPr defaultRowHeight="15" x14ac:dyDescent="0.25"/>
  <cols>
    <col min="2" max="2" width="11.28515625" customWidth="1"/>
  </cols>
  <sheetData>
    <row r="1" spans="1:2" x14ac:dyDescent="0.25">
      <c r="A1" t="s">
        <v>45</v>
      </c>
    </row>
    <row r="2" spans="1:2" x14ac:dyDescent="0.25">
      <c r="A2" t="s">
        <v>46</v>
      </c>
    </row>
    <row r="3" spans="1:2" x14ac:dyDescent="0.25">
      <c r="A3" t="s">
        <v>47</v>
      </c>
    </row>
    <row r="4" spans="1:2" x14ac:dyDescent="0.25">
      <c r="A4" t="s">
        <v>48</v>
      </c>
    </row>
    <row r="5" spans="1:2" x14ac:dyDescent="0.25">
      <c r="A5" s="8"/>
      <c r="B5" s="13" t="s">
        <v>49</v>
      </c>
    </row>
    <row r="6" spans="1:2" x14ac:dyDescent="0.25">
      <c r="A6" s="41" t="s">
        <v>50</v>
      </c>
      <c r="B6" s="41"/>
    </row>
    <row r="7" spans="1:2" x14ac:dyDescent="0.25">
      <c r="A7" s="41"/>
      <c r="B7" s="41"/>
    </row>
    <row r="8" spans="1:2" x14ac:dyDescent="0.25">
      <c r="A8" s="41" t="s">
        <v>51</v>
      </c>
      <c r="B8" s="41"/>
    </row>
  </sheetData>
  <mergeCells count="2">
    <mergeCell ref="A6:B7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Duchy HP</vt:lpstr>
      <vt:lpstr>BuildQueueIndexes</vt:lpstr>
      <vt:lpstr>Death Table Duchies</vt:lpstr>
      <vt:lpstr>Spawns</vt:lpstr>
      <vt:lpstr>Sheet2</vt:lpstr>
      <vt:lpstr>NPA Buttons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2019-06-12T18:50:48Z</dcterms:created>
  <dcterms:modified xsi:type="dcterms:W3CDTF">2023-06-18T00:48:15Z</dcterms:modified>
</cp:coreProperties>
</file>