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koller/Documents/Vorles/AKLV/aklv/"/>
    </mc:Choice>
  </mc:AlternateContent>
  <xr:revisionPtr revIDLastSave="0" documentId="13_ncr:1_{70552511-3AA1-3340-BE5A-A7B25F02E2AB}" xr6:coauthVersionLast="47" xr6:coauthVersionMax="47" xr10:uidLastSave="{00000000-0000-0000-0000-000000000000}"/>
  <bookViews>
    <workbookView xWindow="80" yWindow="500" windowWidth="25440" windowHeight="14580" activeTab="1" xr2:uid="{F0F174C7-63DA-2A44-A5DD-BEBE6154A25E}"/>
  </bookViews>
  <sheets>
    <sheet name="Sheet1" sheetId="1" r:id="rId1"/>
    <sheet name="Constant Maturity Swa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2" l="1"/>
  <c r="T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R14" i="2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4" i="2" s="1"/>
  <c r="R13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P14" i="2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4" i="2" s="1"/>
  <c r="P13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K34" i="2"/>
  <c r="L34" i="2"/>
  <c r="N34" i="2"/>
  <c r="N14" i="2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13" i="2"/>
  <c r="M24" i="2"/>
  <c r="M25" i="2"/>
  <c r="M26" i="2"/>
  <c r="M27" i="2"/>
  <c r="M28" i="2"/>
  <c r="M29" i="2"/>
  <c r="M30" i="2"/>
  <c r="M31" i="2"/>
  <c r="M23" i="2"/>
  <c r="K14" i="2"/>
  <c r="K15" i="2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13" i="2"/>
  <c r="I20" i="2"/>
  <c r="I21" i="2"/>
  <c r="I22" i="2" s="1"/>
  <c r="I23" i="2" s="1"/>
  <c r="I24" i="2" s="1"/>
  <c r="I25" i="2" s="1"/>
  <c r="I26" i="2" s="1"/>
  <c r="I27" i="2" s="1"/>
  <c r="I28" i="2" s="1"/>
  <c r="I29" i="2" s="1"/>
  <c r="I30" i="2" s="1"/>
  <c r="I19" i="2"/>
  <c r="J13" i="2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J12" i="2"/>
  <c r="L13" i="2" s="1"/>
  <c r="F14" i="2"/>
  <c r="F15" i="2"/>
  <c r="F16" i="2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13" i="2"/>
  <c r="E14" i="2"/>
  <c r="E15" i="2"/>
  <c r="E16" i="2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1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13" i="2"/>
  <c r="C29" i="2"/>
  <c r="C24" i="2"/>
  <c r="C25" i="2" s="1"/>
  <c r="C26" i="2" s="1"/>
  <c r="C27" i="2" s="1"/>
  <c r="C28" i="2" s="1"/>
  <c r="C23" i="2"/>
  <c r="C20" i="2"/>
  <c r="C21" i="2" s="1"/>
  <c r="C22" i="2" s="1"/>
  <c r="C19" i="2"/>
  <c r="C18" i="2"/>
  <c r="L42" i="1"/>
  <c r="L25" i="1"/>
  <c r="N42" i="1"/>
  <c r="N43" i="1" s="1"/>
  <c r="N44" i="1" s="1"/>
  <c r="N45" i="1" s="1"/>
  <c r="N46" i="1" s="1"/>
  <c r="J42" i="1"/>
  <c r="J43" i="1" s="1"/>
  <c r="J44" i="1" s="1"/>
  <c r="J45" i="1" s="1"/>
  <c r="J46" i="1" s="1"/>
  <c r="G39" i="1"/>
  <c r="G40" i="1" s="1"/>
  <c r="G41" i="1" s="1"/>
  <c r="G42" i="1" s="1"/>
  <c r="G43" i="1" s="1"/>
  <c r="G44" i="1" s="1"/>
  <c r="G45" i="1" s="1"/>
  <c r="G46" i="1" s="1"/>
  <c r="G47" i="1" s="1"/>
  <c r="O38" i="1"/>
  <c r="N38" i="1"/>
  <c r="M38" i="1"/>
  <c r="L38" i="1"/>
  <c r="L39" i="1" s="1"/>
  <c r="L40" i="1" s="1"/>
  <c r="L41" i="1" s="1"/>
  <c r="L43" i="1" s="1"/>
  <c r="L44" i="1" s="1"/>
  <c r="L45" i="1" s="1"/>
  <c r="L46" i="1" s="1"/>
  <c r="K38" i="1"/>
  <c r="J38" i="1"/>
  <c r="K39" i="1" s="1"/>
  <c r="I38" i="1"/>
  <c r="H38" i="1"/>
  <c r="H39" i="1" s="1"/>
  <c r="H40" i="1" s="1"/>
  <c r="H41" i="1" s="1"/>
  <c r="H42" i="1" s="1"/>
  <c r="H43" i="1" s="1"/>
  <c r="H44" i="1" s="1"/>
  <c r="H45" i="1" s="1"/>
  <c r="H46" i="1" s="1"/>
  <c r="G38" i="1"/>
  <c r="N25" i="1"/>
  <c r="N26" i="1" s="1"/>
  <c r="N27" i="1" s="1"/>
  <c r="N28" i="1" s="1"/>
  <c r="N29" i="1" s="1"/>
  <c r="J25" i="1"/>
  <c r="J26" i="1" s="1"/>
  <c r="J27" i="1" s="1"/>
  <c r="J28" i="1" s="1"/>
  <c r="J29" i="1" s="1"/>
  <c r="O21" i="1"/>
  <c r="O22" i="1" s="1"/>
  <c r="N21" i="1"/>
  <c r="N22" i="1" s="1"/>
  <c r="N23" i="1" s="1"/>
  <c r="N24" i="1" s="1"/>
  <c r="M21" i="1"/>
  <c r="L21" i="1"/>
  <c r="L22" i="1" s="1"/>
  <c r="L23" i="1" s="1"/>
  <c r="L24" i="1" s="1"/>
  <c r="K21" i="1"/>
  <c r="K22" i="1" s="1"/>
  <c r="J21" i="1"/>
  <c r="J22" i="1" s="1"/>
  <c r="J23" i="1" s="1"/>
  <c r="J24" i="1" s="1"/>
  <c r="I21" i="1"/>
  <c r="H21" i="1"/>
  <c r="H22" i="1" s="1"/>
  <c r="H23" i="1" s="1"/>
  <c r="H24" i="1" s="1"/>
  <c r="H25" i="1" s="1"/>
  <c r="H26" i="1" s="1"/>
  <c r="H27" i="1" s="1"/>
  <c r="H28" i="1" s="1"/>
  <c r="H29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N9" i="1"/>
  <c r="J10" i="1"/>
  <c r="J9" i="1"/>
  <c r="O6" i="1"/>
  <c r="O5" i="1"/>
  <c r="N5" i="1"/>
  <c r="N6" i="1" s="1"/>
  <c r="N7" i="1" s="1"/>
  <c r="N8" i="1" s="1"/>
  <c r="N10" i="1" s="1"/>
  <c r="N11" i="1" s="1"/>
  <c r="N12" i="1" s="1"/>
  <c r="N1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L5" i="1"/>
  <c r="L6" i="1" s="1"/>
  <c r="L7" i="1" s="1"/>
  <c r="L8" i="1" s="1"/>
  <c r="L9" i="1" s="1"/>
  <c r="L10" i="1" s="1"/>
  <c r="L11" i="1" s="1"/>
  <c r="L12" i="1" s="1"/>
  <c r="L13" i="1" s="1"/>
  <c r="K6" i="1"/>
  <c r="K5" i="1"/>
  <c r="J5" i="1"/>
  <c r="J6" i="1" s="1"/>
  <c r="J7" i="1" s="1"/>
  <c r="J8" i="1" s="1"/>
  <c r="J11" i="1" s="1"/>
  <c r="J12" i="1" s="1"/>
  <c r="J13" i="1" s="1"/>
  <c r="I6" i="1"/>
  <c r="I7" i="1" s="1"/>
  <c r="I8" i="1" s="1"/>
  <c r="I9" i="1" s="1"/>
  <c r="I10" i="1" s="1"/>
  <c r="I11" i="1" s="1"/>
  <c r="I12" i="1" s="1"/>
  <c r="I13" i="1" s="1"/>
  <c r="I14" i="1" s="1"/>
  <c r="I5" i="1"/>
  <c r="H6" i="1"/>
  <c r="H7" i="1"/>
  <c r="H8" i="1" s="1"/>
  <c r="H9" i="1" s="1"/>
  <c r="H10" i="1" s="1"/>
  <c r="H11" i="1" s="1"/>
  <c r="H12" i="1" s="1"/>
  <c r="H13" i="1" s="1"/>
  <c r="H5" i="1"/>
  <c r="G5" i="1"/>
  <c r="G6" i="1" s="1"/>
  <c r="G7" i="1" s="1"/>
  <c r="G8" i="1" s="1"/>
  <c r="G9" i="1" s="1"/>
  <c r="G10" i="1" s="1"/>
  <c r="G11" i="1" s="1"/>
  <c r="G12" i="1" s="1"/>
  <c r="G13" i="1" s="1"/>
  <c r="G14" i="1" s="1"/>
  <c r="D6" i="1"/>
  <c r="I31" i="2" l="1"/>
  <c r="J14" i="2"/>
  <c r="L14" i="2"/>
  <c r="L15" i="2" s="1"/>
  <c r="J16" i="2"/>
  <c r="J15" i="2"/>
  <c r="O39" i="1"/>
  <c r="M39" i="1"/>
  <c r="M40" i="1" s="1"/>
  <c r="M41" i="1" s="1"/>
  <c r="M42" i="1" s="1"/>
  <c r="M43" i="1" s="1"/>
  <c r="M44" i="1" s="1"/>
  <c r="M45" i="1" s="1"/>
  <c r="M46" i="1" s="1"/>
  <c r="M47" i="1" s="1"/>
  <c r="I39" i="1"/>
  <c r="L26" i="1"/>
  <c r="L27" i="1" s="1"/>
  <c r="L28" i="1" s="1"/>
  <c r="L29" i="1" s="1"/>
  <c r="M22" i="1"/>
  <c r="M23" i="1" s="1"/>
  <c r="M24" i="1" s="1"/>
  <c r="M25" i="1" s="1"/>
  <c r="M26" i="1" s="1"/>
  <c r="M27" i="1" s="1"/>
  <c r="M28" i="1" s="1"/>
  <c r="M29" i="1" s="1"/>
  <c r="M30" i="1" s="1"/>
  <c r="I22" i="1"/>
  <c r="I23" i="1" s="1"/>
  <c r="I40" i="1"/>
  <c r="I41" i="1" s="1"/>
  <c r="I42" i="1" s="1"/>
  <c r="I43" i="1" s="1"/>
  <c r="I44" i="1" s="1"/>
  <c r="I45" i="1" s="1"/>
  <c r="I46" i="1" s="1"/>
  <c r="I47" i="1" s="1"/>
  <c r="K40" i="1"/>
  <c r="K41" i="1" s="1"/>
  <c r="K42" i="1" s="1"/>
  <c r="K43" i="1" s="1"/>
  <c r="K44" i="1" s="1"/>
  <c r="K45" i="1" s="1"/>
  <c r="K46" i="1" s="1"/>
  <c r="K47" i="1" s="1"/>
  <c r="J39" i="1"/>
  <c r="J40" i="1" s="1"/>
  <c r="J41" i="1" s="1"/>
  <c r="N39" i="1"/>
  <c r="N40" i="1" s="1"/>
  <c r="N41" i="1" s="1"/>
  <c r="I24" i="1"/>
  <c r="I25" i="1" s="1"/>
  <c r="I26" i="1" s="1"/>
  <c r="I27" i="1" s="1"/>
  <c r="I28" i="1" s="1"/>
  <c r="I29" i="1" s="1"/>
  <c r="I30" i="1" s="1"/>
  <c r="K23" i="1"/>
  <c r="K24" i="1" s="1"/>
  <c r="K25" i="1" s="1"/>
  <c r="K26" i="1" s="1"/>
  <c r="K27" i="1" s="1"/>
  <c r="K28" i="1" s="1"/>
  <c r="K29" i="1" s="1"/>
  <c r="K30" i="1" s="1"/>
  <c r="O23" i="1"/>
  <c r="O24" i="1" s="1"/>
  <c r="O25" i="1" s="1"/>
  <c r="O26" i="1" s="1"/>
  <c r="O27" i="1" s="1"/>
  <c r="O28" i="1" s="1"/>
  <c r="O29" i="1" s="1"/>
  <c r="O30" i="1" s="1"/>
  <c r="O7" i="1"/>
  <c r="O8" i="1" s="1"/>
  <c r="O9" i="1" s="1"/>
  <c r="O10" i="1" s="1"/>
  <c r="O11" i="1" s="1"/>
  <c r="O12" i="1" s="1"/>
  <c r="O13" i="1" s="1"/>
  <c r="O14" i="1" s="1"/>
  <c r="K7" i="1"/>
  <c r="K8" i="1" s="1"/>
  <c r="K9" i="1" s="1"/>
  <c r="K10" i="1" s="1"/>
  <c r="K11" i="1" s="1"/>
  <c r="K12" i="1" s="1"/>
  <c r="K13" i="1" s="1"/>
  <c r="K14" i="1" s="1"/>
  <c r="I32" i="2" l="1"/>
  <c r="J32" i="2" s="1"/>
  <c r="J31" i="2"/>
  <c r="J30" i="2"/>
  <c r="L16" i="2"/>
  <c r="L17" i="2" s="1"/>
  <c r="O40" i="1"/>
  <c r="O41" i="1" s="1"/>
  <c r="O42" i="1" s="1"/>
  <c r="O43" i="1" s="1"/>
  <c r="O44" i="1" s="1"/>
  <c r="O45" i="1" s="1"/>
  <c r="O46" i="1" s="1"/>
  <c r="O47" i="1" s="1"/>
  <c r="J17" i="2" l="1"/>
  <c r="L18" i="2" s="1"/>
  <c r="J18" i="2" l="1"/>
  <c r="L19" i="2" s="1"/>
  <c r="J19" i="2"/>
  <c r="L20" i="2" l="1"/>
  <c r="J21" i="2" l="1"/>
  <c r="J20" i="2"/>
  <c r="L21" i="2" s="1"/>
  <c r="L22" i="2" l="1"/>
  <c r="J23" i="2" l="1"/>
  <c r="J22" i="2"/>
  <c r="L23" i="2" s="1"/>
  <c r="L24" i="2" l="1"/>
  <c r="J29" i="2" l="1"/>
  <c r="J24" i="2"/>
  <c r="L25" i="2" s="1"/>
  <c r="J27" i="2" l="1"/>
  <c r="J28" i="2"/>
  <c r="J26" i="2"/>
  <c r="J25" i="2"/>
  <c r="L26" i="2" s="1"/>
  <c r="L27" i="2" l="1"/>
  <c r="L28" i="2" s="1"/>
  <c r="L29" i="2" s="1"/>
  <c r="L30" i="2" s="1"/>
  <c r="L31" i="2" s="1"/>
  <c r="L32" i="2" s="1"/>
</calcChain>
</file>

<file path=xl/sharedStrings.xml><?xml version="1.0" encoding="utf-8"?>
<sst xmlns="http://schemas.openxmlformats.org/spreadsheetml/2006/main" count="129" uniqueCount="105">
  <si>
    <t xml:space="preserve">Assume </t>
  </si>
  <si>
    <t>Single Prem</t>
  </si>
  <si>
    <t>Gurantees</t>
  </si>
  <si>
    <t>Pv Bonus today (100/0)</t>
  </si>
  <si>
    <t>Current Rate</t>
  </si>
  <si>
    <t>In 5 Years</t>
  </si>
  <si>
    <t>Interest Rate</t>
  </si>
  <si>
    <t>a)</t>
  </si>
  <si>
    <t>b)</t>
  </si>
  <si>
    <t>c)</t>
  </si>
  <si>
    <t>Duration</t>
  </si>
  <si>
    <t>years</t>
  </si>
  <si>
    <t xml:space="preserve">Invest </t>
  </si>
  <si>
    <t>Stragegy 1)</t>
  </si>
  <si>
    <t>at Todays Rate for 10 years</t>
  </si>
  <si>
    <t>Strategy 2)</t>
  </si>
  <si>
    <t>5 years at Todays Rate and then 5 years at future Rate</t>
  </si>
  <si>
    <t>Question what is the Bonus at the end of the 10 years</t>
  </si>
  <si>
    <t>Strat 1</t>
  </si>
  <si>
    <t>Strat 2</t>
  </si>
  <si>
    <t>Idea</t>
  </si>
  <si>
    <t>Invest</t>
  </si>
  <si>
    <t>1 year</t>
  </si>
  <si>
    <t>2 years</t>
  </si>
  <si>
    <t>3 years</t>
  </si>
  <si>
    <t>4 years</t>
  </si>
  <si>
    <t>5 years</t>
  </si>
  <si>
    <t xml:space="preserve">PLUS </t>
  </si>
  <si>
    <t>in 1 year</t>
  </si>
  <si>
    <t>invest in 5years</t>
  </si>
  <si>
    <t>in 2years</t>
  </si>
  <si>
    <t>Interst Rate</t>
  </si>
  <si>
    <t>Strategy 1</t>
  </si>
  <si>
    <t>Strategy 3</t>
  </si>
  <si>
    <t>Strategy 4</t>
  </si>
  <si>
    <t>Investing Shares</t>
  </si>
  <si>
    <t>Performance</t>
  </si>
  <si>
    <t>Equities</t>
  </si>
  <si>
    <t xml:space="preserve">1950 382.47 </t>
  </si>
  <si>
    <t xml:space="preserve">1951 457.18 </t>
  </si>
  <si>
    <t xml:space="preserve">1952 495.44 </t>
  </si>
  <si>
    <t xml:space="preserve">1953 547.34 </t>
  </si>
  <si>
    <t xml:space="preserve">1954 690.43 </t>
  </si>
  <si>
    <t xml:space="preserve">1955 731.78 </t>
  </si>
  <si>
    <t xml:space="preserve">1956 747.29 </t>
  </si>
  <si>
    <t xml:space="preserve">1957 670.66 </t>
  </si>
  <si>
    <t xml:space="preserve">1958 823.33 </t>
  </si>
  <si>
    <t xml:space="preserve">1959 1 063.71 </t>
  </si>
  <si>
    <t xml:space="preserve">1960 1 536.64 </t>
  </si>
  <si>
    <t xml:space="preserve">1961 2 295.59 </t>
  </si>
  <si>
    <t xml:space="preserve">1962 1 888.94 </t>
  </si>
  <si>
    <t xml:space="preserve">perfor- index perfor- mance mance </t>
  </si>
  <si>
    <t xml:space="preserve">index </t>
  </si>
  <si>
    <t xml:space="preserve">Year- index perfor- on-Year mance </t>
  </si>
  <si>
    <t xml:space="preserve">perfor- mance </t>
  </si>
  <si>
    <t xml:space="preserve">106.20 6.20% </t>
  </si>
  <si>
    <t xml:space="preserve">111.90 5.37% </t>
  </si>
  <si>
    <t xml:space="preserve">117.47 4.98% </t>
  </si>
  <si>
    <t xml:space="preserve">123.32 4.98% </t>
  </si>
  <si>
    <t xml:space="preserve">131.02 6.24% </t>
  </si>
  <si>
    <t xml:space="preserve">139.28 6.30% </t>
  </si>
  <si>
    <t xml:space="preserve">146.39 5.10% </t>
  </si>
  <si>
    <t xml:space="preserve">152.06 3.87% </t>
  </si>
  <si>
    <t xml:space="preserve">157.41 3.52% </t>
  </si>
  <si>
    <t xml:space="preserve">163.58 3.92% </t>
  </si>
  <si>
    <t xml:space="preserve">172.98 5.75% </t>
  </si>
  <si>
    <t xml:space="preserve">180.40 4.29% </t>
  </si>
  <si>
    <t xml:space="preserve">191.18 5.98% </t>
  </si>
  <si>
    <t xml:space="preserve">194.55 1.76% </t>
  </si>
  <si>
    <t xml:space="preserve">198.05 1.80% </t>
  </si>
  <si>
    <t xml:space="preserve">210.91 6.49% </t>
  </si>
  <si>
    <t xml:space="preserve">218.40 3.55% </t>
  </si>
  <si>
    <t xml:space="preserve">226.00 3.48% </t>
  </si>
  <si>
    <t xml:space="preserve">232.89 3.05% </t>
  </si>
  <si>
    <t xml:space="preserve">239.11 2.67% </t>
  </si>
  <si>
    <t xml:space="preserve">247.41 3.47% </t>
  </si>
  <si>
    <t xml:space="preserve">255.07 3.10% </t>
  </si>
  <si>
    <t xml:space="preserve">261.33 2.45% </t>
  </si>
  <si>
    <t xml:space="preserve">273.30 4.58% </t>
  </si>
  <si>
    <t xml:space="preserve">289.95 6.09% </t>
  </si>
  <si>
    <t xml:space="preserve">291.87 0.66% </t>
  </si>
  <si>
    <t xml:space="preserve">298.37 2.23% </t>
  </si>
  <si>
    <t xml:space="preserve">310.36 4.02% </t>
  </si>
  <si>
    <t xml:space="preserve">320.47 3.26% </t>
  </si>
  <si>
    <t xml:space="preserve">325.28 1.50% </t>
  </si>
  <si>
    <t xml:space="preserve">332.23 2.14% </t>
  </si>
  <si>
    <t xml:space="preserve">334.88 0.80% </t>
  </si>
  <si>
    <t xml:space="preserve">344.55 2.89% </t>
  </si>
  <si>
    <t xml:space="preserve">368.60 6.98% </t>
  </si>
  <si>
    <t xml:space="preserve">391.49 6.21% </t>
  </si>
  <si>
    <t xml:space="preserve">406.38 3.80% </t>
  </si>
  <si>
    <t xml:space="preserve">416.00 2.37% </t>
  </si>
  <si>
    <t>Av Return</t>
  </si>
  <si>
    <t>Good Trajectory</t>
  </si>
  <si>
    <t>Bad Trajectory</t>
  </si>
  <si>
    <t>Refernce</t>
  </si>
  <si>
    <t>https://www.pictet.com/content/dam/www/documents/publications/shares-and-bonds-in-switzerland/2024/Performance-Of-Swiss-Equities-and-Bonds_EN_2024.pdf</t>
  </si>
  <si>
    <t xml:space="preserve">Strategy Protected Equity Performance </t>
  </si>
  <si>
    <t>Put Option</t>
  </si>
  <si>
    <t>at least 5% for a cost of 2%</t>
  </si>
  <si>
    <t>Strategy 5</t>
  </si>
  <si>
    <t>Exercise Calculate Strategy 5 using the correct black scholes prices instead of</t>
  </si>
  <si>
    <t>assuming a cost of 2%</t>
  </si>
  <si>
    <t xml:space="preserve">For the first Premium show for time 1 the instruments which you have bought </t>
  </si>
  <si>
    <t>ditto for the second year (this depends on the equity level at the end of the first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</si>
</sst>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color rgb="FF636666"/>
      <name val="LardySans"/>
    </font>
    <font>
      <b/>
      <sz val="7"/>
      <color rgb="FF636666"/>
      <name val="LardySans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5" borderId="0" xfId="0" applyNumberFormat="1" applyFill="1"/>
    <xf numFmtId="9" fontId="0" fillId="6" borderId="0" xfId="0" applyNumberFormat="1" applyFill="1"/>
    <xf numFmtId="9" fontId="0" fillId="3" borderId="0" xfId="0" applyNumberFormat="1" applyFill="1"/>
    <xf numFmtId="9" fontId="0" fillId="7" borderId="0" xfId="0" applyNumberFormat="1" applyFill="1"/>
    <xf numFmtId="0" fontId="3" fillId="4" borderId="0" xfId="0" applyFont="1" applyFill="1"/>
    <xf numFmtId="0" fontId="3" fillId="8" borderId="0" xfId="0" applyFont="1" applyFill="1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43" fontId="3" fillId="8" borderId="0" xfId="1" applyFont="1" applyFill="1"/>
    <xf numFmtId="165" fontId="0" fillId="0" borderId="0" xfId="0" applyNumberFormat="1"/>
    <xf numFmtId="165" fontId="0" fillId="4" borderId="0" xfId="0" applyNumberFormat="1" applyFill="1"/>
    <xf numFmtId="43" fontId="0" fillId="9" borderId="0" xfId="1" applyFont="1" applyFill="1"/>
    <xf numFmtId="164" fontId="0" fillId="9" borderId="0" xfId="2" applyNumberFormat="1" applyFont="1" applyFill="1"/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0" fontId="0" fillId="10" borderId="0" xfId="0" applyFill="1"/>
    <xf numFmtId="9" fontId="0" fillId="10" borderId="0" xfId="0" applyNumberFormat="1" applyFill="1"/>
    <xf numFmtId="0" fontId="2" fillId="11" borderId="0" xfId="0" applyFont="1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9" fontId="0" fillId="5" borderId="0" xfId="2" applyFont="1" applyFill="1"/>
    <xf numFmtId="9" fontId="0" fillId="0" borderId="0" xfId="2" applyFont="1" applyFill="1"/>
    <xf numFmtId="9" fontId="0" fillId="14" borderId="0" xfId="2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E35C-7BD5-6441-BA01-2AB0081CF3C8}">
  <dimension ref="A1:O47"/>
  <sheetViews>
    <sheetView topLeftCell="A10" workbookViewId="0">
      <selection activeCell="I30" sqref="I30"/>
    </sheetView>
  </sheetViews>
  <sheetFormatPr baseColWidth="10" defaultRowHeight="16"/>
  <sheetData>
    <row r="1" spans="1:15">
      <c r="J1" s="5">
        <v>0.01</v>
      </c>
      <c r="K1" s="4"/>
      <c r="L1" s="6">
        <v>0.03</v>
      </c>
      <c r="M1" s="7"/>
      <c r="N1" s="5">
        <v>0.05</v>
      </c>
      <c r="O1" s="4"/>
    </row>
    <row r="2" spans="1:15">
      <c r="A2" t="s">
        <v>0</v>
      </c>
      <c r="B2" t="s">
        <v>1</v>
      </c>
      <c r="D2">
        <v>100000</v>
      </c>
      <c r="H2" s="2" t="s">
        <v>18</v>
      </c>
      <c r="I2" s="2"/>
      <c r="J2" s="2" t="s">
        <v>19</v>
      </c>
      <c r="K2" s="2"/>
      <c r="L2" s="2" t="s">
        <v>19</v>
      </c>
      <c r="M2" s="2"/>
      <c r="N2" s="2" t="s">
        <v>19</v>
      </c>
      <c r="O2" s="2"/>
    </row>
    <row r="4" spans="1:15">
      <c r="A4" t="s">
        <v>2</v>
      </c>
      <c r="D4">
        <v>85000</v>
      </c>
      <c r="G4">
        <v>0</v>
      </c>
      <c r="H4" s="1">
        <v>0.03</v>
      </c>
      <c r="I4">
        <v>15000</v>
      </c>
      <c r="J4" s="8">
        <v>0.03</v>
      </c>
      <c r="K4">
        <v>15000</v>
      </c>
      <c r="L4" s="8">
        <v>0.03</v>
      </c>
      <c r="M4">
        <v>15000</v>
      </c>
      <c r="N4" s="8">
        <v>0.03</v>
      </c>
      <c r="O4">
        <v>15000</v>
      </c>
    </row>
    <row r="5" spans="1:15">
      <c r="G5">
        <f>G4+1</f>
        <v>1</v>
      </c>
      <c r="H5" s="1">
        <f>H4</f>
        <v>0.03</v>
      </c>
      <c r="I5">
        <f>I4*(1+H4)</f>
        <v>15450</v>
      </c>
      <c r="J5" s="8">
        <f>J4</f>
        <v>0.03</v>
      </c>
      <c r="K5">
        <f>K4*(1+J4)</f>
        <v>15450</v>
      </c>
      <c r="L5" s="8">
        <f>L4</f>
        <v>0.03</v>
      </c>
      <c r="M5">
        <f>M4*(1+L4)</f>
        <v>15450</v>
      </c>
      <c r="N5" s="8">
        <f>N4</f>
        <v>0.03</v>
      </c>
      <c r="O5">
        <f>O4*(1+N4)</f>
        <v>15450</v>
      </c>
    </row>
    <row r="6" spans="1:15">
      <c r="A6" t="s">
        <v>3</v>
      </c>
      <c r="D6">
        <f>D2-D4</f>
        <v>15000</v>
      </c>
      <c r="G6">
        <f>G5+1</f>
        <v>2</v>
      </c>
      <c r="H6" s="1">
        <f t="shared" ref="H6:H13" si="0">H5</f>
        <v>0.03</v>
      </c>
      <c r="I6">
        <f t="shared" ref="I6:I14" si="1">I5*(1+H5)</f>
        <v>15913.5</v>
      </c>
      <c r="J6" s="8">
        <f t="shared" ref="J6:J13" si="2">J5</f>
        <v>0.03</v>
      </c>
      <c r="K6">
        <f t="shared" ref="K6:K14" si="3">K5*(1+J5)</f>
        <v>15913.5</v>
      </c>
      <c r="L6" s="8">
        <f t="shared" ref="L6:L13" si="4">L5</f>
        <v>0.03</v>
      </c>
      <c r="M6">
        <f t="shared" ref="M6:M14" si="5">M5*(1+L5)</f>
        <v>15913.5</v>
      </c>
      <c r="N6" s="8">
        <f t="shared" ref="N6:N13" si="6">N5</f>
        <v>0.03</v>
      </c>
      <c r="O6">
        <f t="shared" ref="O6:O14" si="7">O5*(1+N5)</f>
        <v>15913.5</v>
      </c>
    </row>
    <row r="7" spans="1:15">
      <c r="A7" t="s">
        <v>10</v>
      </c>
      <c r="D7">
        <v>10</v>
      </c>
      <c r="E7" t="s">
        <v>11</v>
      </c>
      <c r="G7">
        <f>G6+1</f>
        <v>3</v>
      </c>
      <c r="H7" s="1">
        <f t="shared" si="0"/>
        <v>0.03</v>
      </c>
      <c r="I7">
        <f t="shared" si="1"/>
        <v>16390.904999999999</v>
      </c>
      <c r="J7" s="8">
        <f t="shared" si="2"/>
        <v>0.03</v>
      </c>
      <c r="K7">
        <f t="shared" si="3"/>
        <v>16390.904999999999</v>
      </c>
      <c r="L7" s="8">
        <f t="shared" si="4"/>
        <v>0.03</v>
      </c>
      <c r="M7">
        <f t="shared" si="5"/>
        <v>16390.904999999999</v>
      </c>
      <c r="N7" s="8">
        <f t="shared" si="6"/>
        <v>0.03</v>
      </c>
      <c r="O7">
        <f t="shared" si="7"/>
        <v>16390.904999999999</v>
      </c>
    </row>
    <row r="8" spans="1:15">
      <c r="G8">
        <f>G7+1</f>
        <v>4</v>
      </c>
      <c r="H8" s="1">
        <f t="shared" si="0"/>
        <v>0.03</v>
      </c>
      <c r="I8">
        <f t="shared" si="1"/>
        <v>16882.632149999998</v>
      </c>
      <c r="J8" s="8">
        <f t="shared" si="2"/>
        <v>0.03</v>
      </c>
      <c r="K8">
        <f t="shared" si="3"/>
        <v>16882.632149999998</v>
      </c>
      <c r="L8" s="8">
        <f t="shared" si="4"/>
        <v>0.03</v>
      </c>
      <c r="M8">
        <f t="shared" si="5"/>
        <v>16882.632149999998</v>
      </c>
      <c r="N8" s="8">
        <f t="shared" si="6"/>
        <v>0.03</v>
      </c>
      <c r="O8">
        <f t="shared" si="7"/>
        <v>16882.632149999998</v>
      </c>
    </row>
    <row r="9" spans="1:15">
      <c r="A9" t="s">
        <v>0</v>
      </c>
      <c r="B9" t="s">
        <v>4</v>
      </c>
      <c r="D9" s="1">
        <v>0.03</v>
      </c>
      <c r="G9">
        <f>G8+1</f>
        <v>5</v>
      </c>
      <c r="H9" s="1">
        <f t="shared" si="0"/>
        <v>0.03</v>
      </c>
      <c r="I9">
        <f t="shared" si="1"/>
        <v>17389.1111145</v>
      </c>
      <c r="J9" s="9">
        <f>J1</f>
        <v>0.01</v>
      </c>
      <c r="K9">
        <f t="shared" si="3"/>
        <v>17389.1111145</v>
      </c>
      <c r="L9" s="10">
        <f t="shared" si="4"/>
        <v>0.03</v>
      </c>
      <c r="M9">
        <f t="shared" si="5"/>
        <v>17389.1111145</v>
      </c>
      <c r="N9" s="11">
        <f>N1</f>
        <v>0.05</v>
      </c>
      <c r="O9">
        <f t="shared" si="7"/>
        <v>17389.1111145</v>
      </c>
    </row>
    <row r="10" spans="1:15">
      <c r="G10">
        <f>G9+1</f>
        <v>6</v>
      </c>
      <c r="H10" s="1">
        <f t="shared" si="0"/>
        <v>0.03</v>
      </c>
      <c r="I10">
        <f t="shared" si="1"/>
        <v>17910.784447934999</v>
      </c>
      <c r="J10" s="9">
        <f>J9</f>
        <v>0.01</v>
      </c>
      <c r="K10">
        <f t="shared" si="3"/>
        <v>17563.002225644999</v>
      </c>
      <c r="L10" s="10">
        <f t="shared" si="4"/>
        <v>0.03</v>
      </c>
      <c r="M10">
        <f t="shared" si="5"/>
        <v>17910.784447934999</v>
      </c>
      <c r="N10" s="11">
        <f t="shared" si="6"/>
        <v>0.05</v>
      </c>
      <c r="O10">
        <f t="shared" si="7"/>
        <v>18258.566670225002</v>
      </c>
    </row>
    <row r="11" spans="1:15">
      <c r="A11" t="s">
        <v>5</v>
      </c>
      <c r="B11" t="s">
        <v>6</v>
      </c>
      <c r="C11" t="s">
        <v>7</v>
      </c>
      <c r="D11" s="1">
        <v>0.01</v>
      </c>
      <c r="G11">
        <f>G10+1</f>
        <v>7</v>
      </c>
      <c r="H11" s="1">
        <f t="shared" si="0"/>
        <v>0.03</v>
      </c>
      <c r="I11">
        <f t="shared" si="1"/>
        <v>18448.10798137305</v>
      </c>
      <c r="J11" s="9">
        <f t="shared" si="2"/>
        <v>0.01</v>
      </c>
      <c r="K11">
        <f t="shared" si="3"/>
        <v>17738.632247901449</v>
      </c>
      <c r="L11" s="10">
        <f t="shared" si="4"/>
        <v>0.03</v>
      </c>
      <c r="M11">
        <f t="shared" si="5"/>
        <v>18448.10798137305</v>
      </c>
      <c r="N11" s="11">
        <f t="shared" si="6"/>
        <v>0.05</v>
      </c>
      <c r="O11">
        <f t="shared" si="7"/>
        <v>19171.495003736254</v>
      </c>
    </row>
    <row r="12" spans="1:15">
      <c r="C12" t="s">
        <v>8</v>
      </c>
      <c r="D12" s="1">
        <v>0.03</v>
      </c>
      <c r="G12">
        <f>G11+1</f>
        <v>8</v>
      </c>
      <c r="H12" s="1">
        <f t="shared" si="0"/>
        <v>0.03</v>
      </c>
      <c r="I12">
        <f t="shared" si="1"/>
        <v>19001.551220814243</v>
      </c>
      <c r="J12" s="9">
        <f t="shared" si="2"/>
        <v>0.01</v>
      </c>
      <c r="K12">
        <f t="shared" si="3"/>
        <v>17916.018570380464</v>
      </c>
      <c r="L12" s="10">
        <f t="shared" si="4"/>
        <v>0.03</v>
      </c>
      <c r="M12">
        <f t="shared" si="5"/>
        <v>19001.551220814243</v>
      </c>
      <c r="N12" s="11">
        <f t="shared" si="6"/>
        <v>0.05</v>
      </c>
      <c r="O12">
        <f t="shared" si="7"/>
        <v>20130.069753923068</v>
      </c>
    </row>
    <row r="13" spans="1:15">
      <c r="C13" t="s">
        <v>9</v>
      </c>
      <c r="D13" s="1">
        <v>0.05</v>
      </c>
      <c r="G13">
        <f>G12+1</f>
        <v>9</v>
      </c>
      <c r="H13" s="1">
        <f t="shared" si="0"/>
        <v>0.03</v>
      </c>
      <c r="I13">
        <f t="shared" si="1"/>
        <v>19571.597757438671</v>
      </c>
      <c r="J13" s="9">
        <f t="shared" si="2"/>
        <v>0.01</v>
      </c>
      <c r="K13">
        <f t="shared" si="3"/>
        <v>18095.178756084268</v>
      </c>
      <c r="L13" s="10">
        <f t="shared" si="4"/>
        <v>0.03</v>
      </c>
      <c r="M13">
        <f t="shared" si="5"/>
        <v>19571.597757438671</v>
      </c>
      <c r="N13" s="11">
        <f t="shared" si="6"/>
        <v>0.05</v>
      </c>
      <c r="O13">
        <f t="shared" si="7"/>
        <v>21136.573241619222</v>
      </c>
    </row>
    <row r="14" spans="1:15">
      <c r="G14">
        <f>G13+1</f>
        <v>10</v>
      </c>
      <c r="I14" s="3">
        <f t="shared" si="1"/>
        <v>20158.745690161832</v>
      </c>
      <c r="K14" s="3">
        <f t="shared" si="3"/>
        <v>18276.130543645111</v>
      </c>
      <c r="M14" s="3">
        <f t="shared" si="5"/>
        <v>20158.745690161832</v>
      </c>
      <c r="O14" s="3">
        <f t="shared" si="7"/>
        <v>22193.401903700185</v>
      </c>
    </row>
    <row r="16" spans="1:15">
      <c r="A16" t="s">
        <v>13</v>
      </c>
      <c r="B16" t="s">
        <v>12</v>
      </c>
      <c r="C16" t="s">
        <v>14</v>
      </c>
    </row>
    <row r="17" spans="1:15">
      <c r="A17" t="s">
        <v>15</v>
      </c>
      <c r="B17" t="s">
        <v>12</v>
      </c>
      <c r="C17" t="s">
        <v>16</v>
      </c>
      <c r="J17" s="5">
        <v>0.01</v>
      </c>
      <c r="K17" s="4"/>
      <c r="L17" s="6">
        <v>0.03</v>
      </c>
      <c r="M17" s="7"/>
      <c r="N17" s="5">
        <v>0.05</v>
      </c>
      <c r="O17" s="4"/>
    </row>
    <row r="18" spans="1:15">
      <c r="H18" s="2" t="s">
        <v>18</v>
      </c>
      <c r="I18" s="2"/>
      <c r="J18" s="2" t="s">
        <v>19</v>
      </c>
      <c r="K18" s="2"/>
      <c r="L18" s="2" t="s">
        <v>19</v>
      </c>
      <c r="M18" s="2"/>
      <c r="N18" s="2" t="s">
        <v>19</v>
      </c>
      <c r="O18" s="2"/>
    </row>
    <row r="20" spans="1:15">
      <c r="A20" t="s">
        <v>17</v>
      </c>
      <c r="G20">
        <v>0</v>
      </c>
      <c r="H20" s="1">
        <v>0.01</v>
      </c>
      <c r="I20">
        <v>15000</v>
      </c>
      <c r="J20" s="8">
        <v>0.01</v>
      </c>
      <c r="K20">
        <v>15000</v>
      </c>
      <c r="L20" s="8">
        <v>0.01</v>
      </c>
      <c r="M20">
        <v>15000</v>
      </c>
      <c r="N20" s="8">
        <v>0.01</v>
      </c>
      <c r="O20">
        <v>15000</v>
      </c>
    </row>
    <row r="21" spans="1:15">
      <c r="G21">
        <f>G20+1</f>
        <v>1</v>
      </c>
      <c r="H21" s="1">
        <f>H20</f>
        <v>0.01</v>
      </c>
      <c r="I21">
        <f>I20*(1+H20)</f>
        <v>15150</v>
      </c>
      <c r="J21" s="8">
        <f>J20</f>
        <v>0.01</v>
      </c>
      <c r="K21">
        <f>K20*(1+J20)</f>
        <v>15150</v>
      </c>
      <c r="L21" s="8">
        <f>L20</f>
        <v>0.01</v>
      </c>
      <c r="M21">
        <f>M20*(1+L20)</f>
        <v>15150</v>
      </c>
      <c r="N21" s="8">
        <f>N20</f>
        <v>0.01</v>
      </c>
      <c r="O21">
        <f>O20*(1+N20)</f>
        <v>15150</v>
      </c>
    </row>
    <row r="22" spans="1:15">
      <c r="G22">
        <f>G21+1</f>
        <v>2</v>
      </c>
      <c r="H22" s="1">
        <f t="shared" ref="H22:H29" si="8">H21</f>
        <v>0.01</v>
      </c>
      <c r="I22">
        <f t="shared" ref="I22:I30" si="9">I21*(1+H21)</f>
        <v>15301.5</v>
      </c>
      <c r="J22" s="8">
        <f t="shared" ref="J22:J29" si="10">J21</f>
        <v>0.01</v>
      </c>
      <c r="K22">
        <f t="shared" ref="K22:K30" si="11">K21*(1+J21)</f>
        <v>15301.5</v>
      </c>
      <c r="L22" s="8">
        <f t="shared" ref="L22:L29" si="12">L21</f>
        <v>0.01</v>
      </c>
      <c r="M22">
        <f t="shared" ref="M22:M30" si="13">M21*(1+L21)</f>
        <v>15301.5</v>
      </c>
      <c r="N22" s="8">
        <f t="shared" ref="N22:N29" si="14">N21</f>
        <v>0.01</v>
      </c>
      <c r="O22">
        <f t="shared" ref="O22:O30" si="15">O21*(1+N21)</f>
        <v>15301.5</v>
      </c>
    </row>
    <row r="23" spans="1:15">
      <c r="G23">
        <f>G22+1</f>
        <v>3</v>
      </c>
      <c r="H23" s="1">
        <f t="shared" si="8"/>
        <v>0.01</v>
      </c>
      <c r="I23">
        <f t="shared" si="9"/>
        <v>15454.514999999999</v>
      </c>
      <c r="J23" s="8">
        <f t="shared" si="10"/>
        <v>0.01</v>
      </c>
      <c r="K23">
        <f t="shared" si="11"/>
        <v>15454.514999999999</v>
      </c>
      <c r="L23" s="8">
        <f t="shared" si="12"/>
        <v>0.01</v>
      </c>
      <c r="M23">
        <f t="shared" si="13"/>
        <v>15454.514999999999</v>
      </c>
      <c r="N23" s="8">
        <f t="shared" si="14"/>
        <v>0.01</v>
      </c>
      <c r="O23">
        <f t="shared" si="15"/>
        <v>15454.514999999999</v>
      </c>
    </row>
    <row r="24" spans="1:15">
      <c r="G24">
        <f>G23+1</f>
        <v>4</v>
      </c>
      <c r="H24" s="1">
        <f t="shared" si="8"/>
        <v>0.01</v>
      </c>
      <c r="I24">
        <f t="shared" si="9"/>
        <v>15609.060149999999</v>
      </c>
      <c r="J24" s="8">
        <f t="shared" si="10"/>
        <v>0.01</v>
      </c>
      <c r="K24">
        <f t="shared" si="11"/>
        <v>15609.060149999999</v>
      </c>
      <c r="L24" s="8">
        <f t="shared" si="12"/>
        <v>0.01</v>
      </c>
      <c r="M24">
        <f t="shared" si="13"/>
        <v>15609.060149999999</v>
      </c>
      <c r="N24" s="8">
        <f t="shared" si="14"/>
        <v>0.01</v>
      </c>
      <c r="O24">
        <f t="shared" si="15"/>
        <v>15609.060149999999</v>
      </c>
    </row>
    <row r="25" spans="1:15">
      <c r="G25">
        <f>G24+1</f>
        <v>5</v>
      </c>
      <c r="H25" s="1">
        <f t="shared" si="8"/>
        <v>0.01</v>
      </c>
      <c r="I25">
        <f t="shared" si="9"/>
        <v>15765.150751499999</v>
      </c>
      <c r="J25" s="9">
        <f>J17</f>
        <v>0.01</v>
      </c>
      <c r="K25">
        <f t="shared" si="11"/>
        <v>15765.150751499999</v>
      </c>
      <c r="L25" s="10">
        <f>L17</f>
        <v>0.03</v>
      </c>
      <c r="M25">
        <f t="shared" si="13"/>
        <v>15765.150751499999</v>
      </c>
      <c r="N25" s="11">
        <f>N17</f>
        <v>0.05</v>
      </c>
      <c r="O25">
        <f t="shared" si="15"/>
        <v>15765.150751499999</v>
      </c>
    </row>
    <row r="26" spans="1:15">
      <c r="G26">
        <f>G25+1</f>
        <v>6</v>
      </c>
      <c r="H26" s="1">
        <f t="shared" si="8"/>
        <v>0.01</v>
      </c>
      <c r="I26">
        <f t="shared" si="9"/>
        <v>15922.802259014999</v>
      </c>
      <c r="J26" s="9">
        <f>J25</f>
        <v>0.01</v>
      </c>
      <c r="K26">
        <f t="shared" si="11"/>
        <v>15922.802259014999</v>
      </c>
      <c r="L26" s="10">
        <f t="shared" si="12"/>
        <v>0.03</v>
      </c>
      <c r="M26">
        <f t="shared" si="13"/>
        <v>16238.105274045</v>
      </c>
      <c r="N26" s="11">
        <f t="shared" ref="N26:N30" si="16">N25</f>
        <v>0.05</v>
      </c>
      <c r="O26">
        <f t="shared" si="15"/>
        <v>16553.408289075</v>
      </c>
    </row>
    <row r="27" spans="1:15">
      <c r="G27">
        <f>G26+1</f>
        <v>7</v>
      </c>
      <c r="H27" s="1">
        <f t="shared" si="8"/>
        <v>0.01</v>
      </c>
      <c r="I27">
        <f t="shared" si="9"/>
        <v>16082.03028160515</v>
      </c>
      <c r="J27" s="9">
        <f t="shared" ref="J27:J30" si="17">J26</f>
        <v>0.01</v>
      </c>
      <c r="K27">
        <f t="shared" si="11"/>
        <v>16082.03028160515</v>
      </c>
      <c r="L27" s="10">
        <f t="shared" si="12"/>
        <v>0.03</v>
      </c>
      <c r="M27">
        <f t="shared" si="13"/>
        <v>16725.248432266351</v>
      </c>
      <c r="N27" s="11">
        <f t="shared" si="16"/>
        <v>0.05</v>
      </c>
      <c r="O27">
        <f t="shared" si="15"/>
        <v>17381.07870352875</v>
      </c>
    </row>
    <row r="28" spans="1:15">
      <c r="G28">
        <f>G27+1</f>
        <v>8</v>
      </c>
      <c r="H28" s="1">
        <f t="shared" si="8"/>
        <v>0.01</v>
      </c>
      <c r="I28">
        <f t="shared" si="9"/>
        <v>16242.850584421201</v>
      </c>
      <c r="J28" s="9">
        <f t="shared" si="17"/>
        <v>0.01</v>
      </c>
      <c r="K28">
        <f t="shared" si="11"/>
        <v>16242.850584421201</v>
      </c>
      <c r="L28" s="10">
        <f t="shared" si="12"/>
        <v>0.03</v>
      </c>
      <c r="M28">
        <f t="shared" si="13"/>
        <v>17227.005885234343</v>
      </c>
      <c r="N28" s="11">
        <f t="shared" si="16"/>
        <v>0.05</v>
      </c>
      <c r="O28">
        <f t="shared" si="15"/>
        <v>18250.132638705189</v>
      </c>
    </row>
    <row r="29" spans="1:15">
      <c r="G29">
        <f>G28+1</f>
        <v>9</v>
      </c>
      <c r="H29" s="1">
        <f t="shared" si="8"/>
        <v>0.01</v>
      </c>
      <c r="I29">
        <f t="shared" si="9"/>
        <v>16405.279090265412</v>
      </c>
      <c r="J29" s="9">
        <f t="shared" si="17"/>
        <v>0.01</v>
      </c>
      <c r="K29">
        <f t="shared" si="11"/>
        <v>16405.279090265412</v>
      </c>
      <c r="L29" s="10">
        <f t="shared" si="12"/>
        <v>0.03</v>
      </c>
      <c r="M29">
        <f t="shared" si="13"/>
        <v>17743.816061791375</v>
      </c>
      <c r="N29" s="11">
        <f t="shared" si="16"/>
        <v>0.05</v>
      </c>
      <c r="O29">
        <f t="shared" si="15"/>
        <v>19162.639270640448</v>
      </c>
    </row>
    <row r="30" spans="1:15">
      <c r="G30">
        <f>G29+1</f>
        <v>10</v>
      </c>
      <c r="I30" s="3">
        <f t="shared" si="9"/>
        <v>16569.331881168066</v>
      </c>
      <c r="K30" s="3">
        <f t="shared" si="11"/>
        <v>16569.331881168066</v>
      </c>
      <c r="M30" s="12">
        <f t="shared" si="13"/>
        <v>18276.130543645115</v>
      </c>
      <c r="O30" s="12">
        <f t="shared" si="15"/>
        <v>20120.771234172469</v>
      </c>
    </row>
    <row r="34" spans="7:15">
      <c r="J34" s="5">
        <v>0.01</v>
      </c>
      <c r="K34" s="4"/>
      <c r="L34" s="6">
        <v>0.03</v>
      </c>
      <c r="M34" s="7"/>
      <c r="N34" s="5">
        <v>0.05</v>
      </c>
      <c r="O34" s="4"/>
    </row>
    <row r="35" spans="7:15">
      <c r="H35" s="2" t="s">
        <v>18</v>
      </c>
      <c r="I35" s="2"/>
      <c r="J35" s="2" t="s">
        <v>19</v>
      </c>
      <c r="K35" s="2"/>
      <c r="L35" s="2" t="s">
        <v>19</v>
      </c>
      <c r="M35" s="2"/>
      <c r="N35" s="2" t="s">
        <v>19</v>
      </c>
      <c r="O35" s="2"/>
    </row>
    <row r="37" spans="7:15">
      <c r="G37">
        <v>0</v>
      </c>
      <c r="H37" s="1">
        <v>0.05</v>
      </c>
      <c r="I37">
        <v>15000</v>
      </c>
      <c r="J37" s="8">
        <v>0.05</v>
      </c>
      <c r="K37">
        <v>15000</v>
      </c>
      <c r="L37" s="8">
        <v>0.05</v>
      </c>
      <c r="M37">
        <v>15000</v>
      </c>
      <c r="N37" s="8">
        <v>0.05</v>
      </c>
      <c r="O37">
        <v>15000</v>
      </c>
    </row>
    <row r="38" spans="7:15">
      <c r="G38">
        <f>G37+1</f>
        <v>1</v>
      </c>
      <c r="H38" s="1">
        <f>H37</f>
        <v>0.05</v>
      </c>
      <c r="I38">
        <f>I37*(1+H37)</f>
        <v>15750</v>
      </c>
      <c r="J38" s="8">
        <f>J37</f>
        <v>0.05</v>
      </c>
      <c r="K38">
        <f>K37*(1+J37)</f>
        <v>15750</v>
      </c>
      <c r="L38" s="8">
        <f>L37</f>
        <v>0.05</v>
      </c>
      <c r="M38">
        <f>M37*(1+L37)</f>
        <v>15750</v>
      </c>
      <c r="N38" s="8">
        <f>N37</f>
        <v>0.05</v>
      </c>
      <c r="O38">
        <f>O37*(1+N37)</f>
        <v>15750</v>
      </c>
    </row>
    <row r="39" spans="7:15">
      <c r="G39">
        <f>G38+1</f>
        <v>2</v>
      </c>
      <c r="H39" s="1">
        <f t="shared" ref="H39:H46" si="18">H38</f>
        <v>0.05</v>
      </c>
      <c r="I39">
        <f t="shared" ref="I39:I47" si="19">I38*(1+H38)</f>
        <v>16537.5</v>
      </c>
      <c r="J39" s="8">
        <f t="shared" ref="J39:J46" si="20">J38</f>
        <v>0.05</v>
      </c>
      <c r="K39">
        <f t="shared" ref="K39:K47" si="21">K38*(1+J38)</f>
        <v>16537.5</v>
      </c>
      <c r="L39" s="8">
        <f t="shared" ref="L39:L46" si="22">L38</f>
        <v>0.05</v>
      </c>
      <c r="M39">
        <f t="shared" ref="M39:M47" si="23">M38*(1+L38)</f>
        <v>16537.5</v>
      </c>
      <c r="N39" s="8">
        <f t="shared" ref="N39:N46" si="24">N38</f>
        <v>0.05</v>
      </c>
      <c r="O39">
        <f t="shared" ref="O39:O47" si="25">O38*(1+N38)</f>
        <v>16537.5</v>
      </c>
    </row>
    <row r="40" spans="7:15">
      <c r="G40">
        <f>G39+1</f>
        <v>3</v>
      </c>
      <c r="H40" s="1">
        <f t="shared" si="18"/>
        <v>0.05</v>
      </c>
      <c r="I40">
        <f t="shared" si="19"/>
        <v>17364.375</v>
      </c>
      <c r="J40" s="8">
        <f t="shared" si="20"/>
        <v>0.05</v>
      </c>
      <c r="K40">
        <f t="shared" si="21"/>
        <v>17364.375</v>
      </c>
      <c r="L40" s="8">
        <f t="shared" si="22"/>
        <v>0.05</v>
      </c>
      <c r="M40">
        <f t="shared" si="23"/>
        <v>17364.375</v>
      </c>
      <c r="N40" s="8">
        <f t="shared" si="24"/>
        <v>0.05</v>
      </c>
      <c r="O40">
        <f t="shared" si="25"/>
        <v>17364.375</v>
      </c>
    </row>
    <row r="41" spans="7:15">
      <c r="G41">
        <f>G40+1</f>
        <v>4</v>
      </c>
      <c r="H41" s="1">
        <f t="shared" si="18"/>
        <v>0.05</v>
      </c>
      <c r="I41">
        <f t="shared" si="19"/>
        <v>18232.59375</v>
      </c>
      <c r="J41" s="8">
        <f t="shared" si="20"/>
        <v>0.05</v>
      </c>
      <c r="K41">
        <f t="shared" si="21"/>
        <v>18232.59375</v>
      </c>
      <c r="L41" s="8">
        <f t="shared" si="22"/>
        <v>0.05</v>
      </c>
      <c r="M41">
        <f t="shared" si="23"/>
        <v>18232.59375</v>
      </c>
      <c r="N41" s="8">
        <f t="shared" si="24"/>
        <v>0.05</v>
      </c>
      <c r="O41">
        <f t="shared" si="25"/>
        <v>18232.59375</v>
      </c>
    </row>
    <row r="42" spans="7:15">
      <c r="G42">
        <f>G41+1</f>
        <v>5</v>
      </c>
      <c r="H42" s="1">
        <f t="shared" si="18"/>
        <v>0.05</v>
      </c>
      <c r="I42">
        <f t="shared" si="19"/>
        <v>19144.223437500001</v>
      </c>
      <c r="J42" s="9">
        <f>J34</f>
        <v>0.01</v>
      </c>
      <c r="K42">
        <f t="shared" si="21"/>
        <v>19144.223437500001</v>
      </c>
      <c r="L42" s="10">
        <f>L34</f>
        <v>0.03</v>
      </c>
      <c r="M42">
        <f t="shared" si="23"/>
        <v>19144.223437500001</v>
      </c>
      <c r="N42" s="11">
        <f>N34</f>
        <v>0.05</v>
      </c>
      <c r="O42">
        <f t="shared" si="25"/>
        <v>19144.223437500001</v>
      </c>
    </row>
    <row r="43" spans="7:15">
      <c r="G43">
        <f>G42+1</f>
        <v>6</v>
      </c>
      <c r="H43" s="1">
        <f t="shared" si="18"/>
        <v>0.05</v>
      </c>
      <c r="I43">
        <f t="shared" si="19"/>
        <v>20101.434609375003</v>
      </c>
      <c r="J43" s="9">
        <f>J42</f>
        <v>0.01</v>
      </c>
      <c r="K43">
        <f t="shared" si="21"/>
        <v>19335.665671875002</v>
      </c>
      <c r="L43" s="10">
        <f t="shared" si="22"/>
        <v>0.03</v>
      </c>
      <c r="M43">
        <f t="shared" si="23"/>
        <v>19718.550140625</v>
      </c>
      <c r="N43" s="11">
        <f t="shared" ref="N43:N47" si="26">N42</f>
        <v>0.05</v>
      </c>
      <c r="O43">
        <f t="shared" si="25"/>
        <v>20101.434609375003</v>
      </c>
    </row>
    <row r="44" spans="7:15">
      <c r="G44">
        <f>G43+1</f>
        <v>7</v>
      </c>
      <c r="H44" s="1">
        <f t="shared" si="18"/>
        <v>0.05</v>
      </c>
      <c r="I44">
        <f t="shared" si="19"/>
        <v>21106.506339843752</v>
      </c>
      <c r="J44" s="9">
        <f t="shared" ref="J44:J47" si="27">J43</f>
        <v>0.01</v>
      </c>
      <c r="K44">
        <f t="shared" si="21"/>
        <v>19529.022328593754</v>
      </c>
      <c r="L44" s="10">
        <f t="shared" si="22"/>
        <v>0.03</v>
      </c>
      <c r="M44">
        <f t="shared" si="23"/>
        <v>20310.106644843752</v>
      </c>
      <c r="N44" s="11">
        <f t="shared" si="26"/>
        <v>0.05</v>
      </c>
      <c r="O44">
        <f t="shared" si="25"/>
        <v>21106.506339843752</v>
      </c>
    </row>
    <row r="45" spans="7:15">
      <c r="G45">
        <f>G44+1</f>
        <v>8</v>
      </c>
      <c r="H45" s="1">
        <f t="shared" si="18"/>
        <v>0.05</v>
      </c>
      <c r="I45">
        <f t="shared" si="19"/>
        <v>22161.831656835941</v>
      </c>
      <c r="J45" s="9">
        <f t="shared" si="27"/>
        <v>0.01</v>
      </c>
      <c r="K45">
        <f t="shared" si="21"/>
        <v>19724.312551879691</v>
      </c>
      <c r="L45" s="10">
        <f t="shared" si="22"/>
        <v>0.03</v>
      </c>
      <c r="M45">
        <f t="shared" si="23"/>
        <v>20919.409844189064</v>
      </c>
      <c r="N45" s="11">
        <f t="shared" si="26"/>
        <v>0.05</v>
      </c>
      <c r="O45">
        <f t="shared" si="25"/>
        <v>22161.831656835941</v>
      </c>
    </row>
    <row r="46" spans="7:15">
      <c r="G46">
        <f>G45+1</f>
        <v>9</v>
      </c>
      <c r="H46" s="1">
        <f t="shared" si="18"/>
        <v>0.05</v>
      </c>
      <c r="I46">
        <f t="shared" si="19"/>
        <v>23269.923239677737</v>
      </c>
      <c r="J46" s="9">
        <f t="shared" si="27"/>
        <v>0.01</v>
      </c>
      <c r="K46">
        <f t="shared" si="21"/>
        <v>19921.55567739849</v>
      </c>
      <c r="L46" s="10">
        <f t="shared" si="22"/>
        <v>0.03</v>
      </c>
      <c r="M46">
        <f t="shared" si="23"/>
        <v>21546.992139514736</v>
      </c>
      <c r="N46" s="11">
        <f t="shared" si="26"/>
        <v>0.05</v>
      </c>
      <c r="O46">
        <f t="shared" si="25"/>
        <v>23269.923239677737</v>
      </c>
    </row>
    <row r="47" spans="7:15">
      <c r="G47">
        <f>G46+1</f>
        <v>10</v>
      </c>
      <c r="I47" s="12">
        <f t="shared" si="19"/>
        <v>24433.419401661624</v>
      </c>
      <c r="K47" s="13">
        <f t="shared" si="21"/>
        <v>20120.771234172476</v>
      </c>
      <c r="M47" s="13">
        <f t="shared" si="23"/>
        <v>22193.401903700178</v>
      </c>
      <c r="O47" s="3">
        <f t="shared" si="25"/>
        <v>24433.419401661624</v>
      </c>
    </row>
  </sheetData>
  <mergeCells count="21">
    <mergeCell ref="J34:K34"/>
    <mergeCell ref="L34:M34"/>
    <mergeCell ref="N34:O34"/>
    <mergeCell ref="H35:I35"/>
    <mergeCell ref="J35:K35"/>
    <mergeCell ref="L35:M35"/>
    <mergeCell ref="N35:O35"/>
    <mergeCell ref="J17:K17"/>
    <mergeCell ref="L17:M17"/>
    <mergeCell ref="N17:O17"/>
    <mergeCell ref="H18:I18"/>
    <mergeCell ref="J18:K18"/>
    <mergeCell ref="L18:M18"/>
    <mergeCell ref="N18:O18"/>
    <mergeCell ref="H2:I2"/>
    <mergeCell ref="J2:K2"/>
    <mergeCell ref="L2:M2"/>
    <mergeCell ref="N2:O2"/>
    <mergeCell ref="J1:K1"/>
    <mergeCell ref="L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8FA9-BB3F-604D-8C34-8949024CDB87}">
  <dimension ref="A1:T389"/>
  <sheetViews>
    <sheetView tabSelected="1" topLeftCell="C7" workbookViewId="0">
      <selection activeCell="N13" sqref="N13"/>
    </sheetView>
  </sheetViews>
  <sheetFormatPr baseColWidth="10" defaultRowHeight="16"/>
  <sheetData>
    <row r="1" spans="1:20">
      <c r="A1" t="s">
        <v>20</v>
      </c>
      <c r="B1" t="s">
        <v>21</v>
      </c>
      <c r="C1" s="1">
        <v>0.2</v>
      </c>
      <c r="D1" t="s">
        <v>22</v>
      </c>
      <c r="E1" t="s">
        <v>27</v>
      </c>
      <c r="F1" t="s">
        <v>28</v>
      </c>
      <c r="G1" t="s">
        <v>29</v>
      </c>
    </row>
    <row r="2" spans="1:20">
      <c r="C2" s="1">
        <v>0.2</v>
      </c>
      <c r="D2" t="s">
        <v>23</v>
      </c>
      <c r="E2" t="s">
        <v>27</v>
      </c>
      <c r="F2" t="s">
        <v>30</v>
      </c>
      <c r="G2" t="s">
        <v>29</v>
      </c>
    </row>
    <row r="3" spans="1:20">
      <c r="C3" s="1">
        <v>0.2</v>
      </c>
      <c r="D3" t="s">
        <v>24</v>
      </c>
      <c r="E3" t="s">
        <v>27</v>
      </c>
    </row>
    <row r="4" spans="1:20">
      <c r="C4" s="1">
        <v>0.2</v>
      </c>
      <c r="D4" t="s">
        <v>25</v>
      </c>
      <c r="E4" t="s">
        <v>27</v>
      </c>
      <c r="M4" t="s">
        <v>95</v>
      </c>
    </row>
    <row r="5" spans="1:20">
      <c r="C5" s="1">
        <v>0.2</v>
      </c>
      <c r="D5" t="s">
        <v>26</v>
      </c>
      <c r="E5" t="s">
        <v>27</v>
      </c>
      <c r="M5" t="s">
        <v>96</v>
      </c>
    </row>
    <row r="6" spans="1:20">
      <c r="Q6" t="s">
        <v>100</v>
      </c>
    </row>
    <row r="7" spans="1:20">
      <c r="C7" t="s">
        <v>31</v>
      </c>
      <c r="E7" t="s">
        <v>32</v>
      </c>
      <c r="F7" t="s">
        <v>33</v>
      </c>
      <c r="I7" t="s">
        <v>31</v>
      </c>
      <c r="K7" t="s">
        <v>32</v>
      </c>
      <c r="L7" t="s">
        <v>33</v>
      </c>
      <c r="M7" t="s">
        <v>34</v>
      </c>
      <c r="Q7" t="s">
        <v>97</v>
      </c>
    </row>
    <row r="8" spans="1:20">
      <c r="B8">
        <v>-4</v>
      </c>
      <c r="C8" s="15">
        <v>0.04</v>
      </c>
      <c r="I8" s="15"/>
      <c r="M8" t="s">
        <v>35</v>
      </c>
      <c r="Q8" t="s">
        <v>99</v>
      </c>
    </row>
    <row r="9" spans="1:20">
      <c r="B9">
        <v>-3</v>
      </c>
      <c r="C9" s="15">
        <v>0.03</v>
      </c>
      <c r="I9" s="15"/>
      <c r="M9" s="29" t="s">
        <v>93</v>
      </c>
      <c r="N9" s="29"/>
      <c r="O9" s="30" t="s">
        <v>94</v>
      </c>
      <c r="P9" s="30"/>
      <c r="Q9" s="7" t="s">
        <v>98</v>
      </c>
      <c r="R9" s="7"/>
      <c r="S9" s="7" t="s">
        <v>98</v>
      </c>
      <c r="T9" s="7"/>
    </row>
    <row r="10" spans="1:20">
      <c r="B10">
        <v>-2</v>
      </c>
      <c r="C10" s="15">
        <v>0.02</v>
      </c>
      <c r="I10" s="15"/>
      <c r="M10" t="s">
        <v>36</v>
      </c>
      <c r="Q10" s="29" t="s">
        <v>93</v>
      </c>
      <c r="R10" s="29"/>
      <c r="S10" s="30" t="s">
        <v>94</v>
      </c>
      <c r="T10" s="30"/>
    </row>
    <row r="11" spans="1:20">
      <c r="B11">
        <v>-1</v>
      </c>
      <c r="C11" s="15">
        <v>0.01</v>
      </c>
      <c r="I11" s="15"/>
      <c r="M11" t="s">
        <v>37</v>
      </c>
      <c r="Q11" s="23"/>
    </row>
    <row r="12" spans="1:20">
      <c r="B12">
        <v>0</v>
      </c>
      <c r="C12" s="15">
        <v>7.4999999999999997E-3</v>
      </c>
      <c r="D12" s="16">
        <f>AVERAGE(C12:C16)</f>
        <v>2.1500000000000002E-2</v>
      </c>
      <c r="E12" s="17">
        <v>15000</v>
      </c>
      <c r="F12" s="19">
        <v>15000</v>
      </c>
      <c r="H12">
        <v>0</v>
      </c>
      <c r="I12" s="15">
        <v>7.4999999999999997E-3</v>
      </c>
      <c r="J12" s="16">
        <f>AVERAGE(I12:I16)</f>
        <v>6.9000000000000008E-3</v>
      </c>
      <c r="K12" s="17">
        <v>15000</v>
      </c>
      <c r="L12" s="19">
        <v>15000</v>
      </c>
      <c r="M12" s="1">
        <v>0.26</v>
      </c>
      <c r="N12">
        <v>15000</v>
      </c>
      <c r="O12" s="14">
        <f>1/(1+M12)-1</f>
        <v>-0.20634920634920639</v>
      </c>
      <c r="P12">
        <v>15000</v>
      </c>
      <c r="Q12" s="14">
        <f>MAX(M12,5%)</f>
        <v>0.26</v>
      </c>
      <c r="R12">
        <v>15000</v>
      </c>
      <c r="S12" s="33">
        <f>MAX(O12,5%)</f>
        <v>0.05</v>
      </c>
      <c r="T12">
        <v>15000</v>
      </c>
    </row>
    <row r="13" spans="1:20">
      <c r="B13">
        <f>B12+1</f>
        <v>1</v>
      </c>
      <c r="C13" s="15">
        <v>0.01</v>
      </c>
      <c r="D13" s="16">
        <f t="shared" ref="D13:D32" si="0">AVERAGE(C13:C17)</f>
        <v>3.0000000000000006E-2</v>
      </c>
      <c r="E13" s="17">
        <f>E12*(1+$C$16)</f>
        <v>15600</v>
      </c>
      <c r="F13" s="19">
        <f>F12*(1+D12)</f>
        <v>15322.500000000002</v>
      </c>
      <c r="H13">
        <f>H12+1</f>
        <v>1</v>
      </c>
      <c r="I13" s="15">
        <v>7.0000000000000001E-3</v>
      </c>
      <c r="J13" s="16">
        <f t="shared" ref="J13:J32" si="1">AVERAGE(I13:I17)</f>
        <v>7.1999999999999998E-3</v>
      </c>
      <c r="K13" s="17">
        <f>K12*(1+$I$16)</f>
        <v>15120</v>
      </c>
      <c r="L13" s="19">
        <f>L12*(1+J12)</f>
        <v>15103.499999999998</v>
      </c>
      <c r="M13" s="1">
        <v>0.21</v>
      </c>
      <c r="N13">
        <f>N12*(1+M12)</f>
        <v>18900</v>
      </c>
      <c r="O13" s="14">
        <f t="shared" ref="O13:O31" si="2">1/(1+M13)-1</f>
        <v>-0.17355371900826444</v>
      </c>
      <c r="P13">
        <f>P12*(1+O12)</f>
        <v>11904.761904761905</v>
      </c>
      <c r="Q13" s="14">
        <f t="shared" ref="Q13:Q31" si="3">MAX(M13,5%)</f>
        <v>0.21</v>
      </c>
      <c r="R13">
        <f>R12*0.98*(1+Q12)</f>
        <v>18522</v>
      </c>
      <c r="S13" s="33">
        <f t="shared" ref="S13:S31" si="4">MAX(O13,5%)</f>
        <v>0.05</v>
      </c>
      <c r="T13">
        <f>T12*0.98*(1+S12)</f>
        <v>15435</v>
      </c>
    </row>
    <row r="14" spans="1:20">
      <c r="B14">
        <f t="shared" ref="B14:B29" si="5">B13+1</f>
        <v>2</v>
      </c>
      <c r="C14" s="15">
        <v>0.02</v>
      </c>
      <c r="D14" s="16">
        <f t="shared" si="0"/>
        <v>3.6000000000000004E-2</v>
      </c>
      <c r="E14" s="17">
        <f t="shared" ref="E14:E32" si="6">E13*(1+$C$16)</f>
        <v>16224</v>
      </c>
      <c r="F14" s="19">
        <f t="shared" ref="F14:F32" si="7">F13*(1+D13)</f>
        <v>15782.175000000003</v>
      </c>
      <c r="H14">
        <f t="shared" ref="H14:H29" si="8">H13+1</f>
        <v>2</v>
      </c>
      <c r="I14" s="15">
        <v>5.0000000000000001E-3</v>
      </c>
      <c r="J14" s="16">
        <f t="shared" si="1"/>
        <v>7.7999999999999996E-3</v>
      </c>
      <c r="K14" s="17">
        <f t="shared" ref="K14:K32" si="9">K13*(1+$I$16)</f>
        <v>15240.960000000001</v>
      </c>
      <c r="L14" s="19">
        <f t="shared" ref="L14:L32" si="10">L13*(1+J13)</f>
        <v>15212.245199999999</v>
      </c>
      <c r="M14" s="1">
        <v>0.26</v>
      </c>
      <c r="N14">
        <f t="shared" ref="N14:P32" si="11">N13*(1+M13)</f>
        <v>22869</v>
      </c>
      <c r="O14" s="14">
        <f t="shared" si="2"/>
        <v>-0.20634920634920639</v>
      </c>
      <c r="P14">
        <f t="shared" si="11"/>
        <v>9838.6462022825654</v>
      </c>
      <c r="Q14" s="14">
        <f t="shared" si="3"/>
        <v>0.26</v>
      </c>
      <c r="R14">
        <f t="shared" ref="R14:R32" si="12">R13*0.98*(1+Q13)</f>
        <v>21963.387600000002</v>
      </c>
      <c r="S14" s="33">
        <f t="shared" si="4"/>
        <v>0.05</v>
      </c>
      <c r="T14">
        <f t="shared" ref="T14:T32" si="13">T13*0.98*(1+S13)</f>
        <v>15882.615</v>
      </c>
    </row>
    <row r="15" spans="1:20">
      <c r="B15">
        <f t="shared" si="5"/>
        <v>3</v>
      </c>
      <c r="C15" s="15">
        <v>0.03</v>
      </c>
      <c r="D15" s="16">
        <f t="shared" si="0"/>
        <v>3.7999999999999999E-2</v>
      </c>
      <c r="E15" s="17">
        <f t="shared" si="6"/>
        <v>16872.96</v>
      </c>
      <c r="F15" s="19">
        <f t="shared" si="7"/>
        <v>16350.333300000004</v>
      </c>
      <c r="H15">
        <f t="shared" si="8"/>
        <v>3</v>
      </c>
      <c r="I15" s="15">
        <v>7.0000000000000001E-3</v>
      </c>
      <c r="J15" s="16">
        <f t="shared" si="1"/>
        <v>9.1999999999999998E-3</v>
      </c>
      <c r="K15" s="17">
        <f t="shared" si="9"/>
        <v>15362.887680000002</v>
      </c>
      <c r="L15" s="19">
        <f t="shared" si="10"/>
        <v>15330.90071256</v>
      </c>
      <c r="M15" s="1">
        <v>-0.06</v>
      </c>
      <c r="N15">
        <f t="shared" si="11"/>
        <v>28814.94</v>
      </c>
      <c r="O15" s="14">
        <f t="shared" si="2"/>
        <v>6.3829787234042534E-2</v>
      </c>
      <c r="P15">
        <f t="shared" si="11"/>
        <v>7808.4493668909245</v>
      </c>
      <c r="Q15" s="31">
        <f t="shared" si="3"/>
        <v>0.05</v>
      </c>
      <c r="R15">
        <f t="shared" si="12"/>
        <v>27120.391008480005</v>
      </c>
      <c r="S15" s="32">
        <f t="shared" si="4"/>
        <v>6.3829787234042534E-2</v>
      </c>
      <c r="T15">
        <f t="shared" si="13"/>
        <v>16343.210835</v>
      </c>
    </row>
    <row r="16" spans="1:20">
      <c r="B16">
        <f t="shared" si="5"/>
        <v>4</v>
      </c>
      <c r="C16" s="22">
        <v>0.04</v>
      </c>
      <c r="D16" s="16">
        <f t="shared" si="0"/>
        <v>3.5999999999999997E-2</v>
      </c>
      <c r="E16" s="17">
        <f t="shared" si="6"/>
        <v>17547.878400000001</v>
      </c>
      <c r="F16" s="19">
        <f t="shared" si="7"/>
        <v>16971.645965400006</v>
      </c>
      <c r="H16">
        <f t="shared" si="8"/>
        <v>4</v>
      </c>
      <c r="I16" s="22">
        <v>8.0000000000000002E-3</v>
      </c>
      <c r="J16" s="16">
        <f t="shared" si="1"/>
        <v>1.0600000000000002E-2</v>
      </c>
      <c r="K16" s="17">
        <f t="shared" si="9"/>
        <v>15485.790781440002</v>
      </c>
      <c r="L16" s="19">
        <f t="shared" si="10"/>
        <v>15471.944999115554</v>
      </c>
      <c r="M16" s="1">
        <v>-0.06</v>
      </c>
      <c r="N16">
        <f t="shared" si="11"/>
        <v>27086.043599999997</v>
      </c>
      <c r="O16" s="14">
        <f t="shared" si="2"/>
        <v>6.3829787234042534E-2</v>
      </c>
      <c r="P16">
        <f t="shared" si="11"/>
        <v>8306.8610286073672</v>
      </c>
      <c r="Q16" s="31">
        <f t="shared" si="3"/>
        <v>0.05</v>
      </c>
      <c r="R16">
        <f t="shared" si="12"/>
        <v>27906.882347725928</v>
      </c>
      <c r="S16" s="32">
        <f t="shared" si="4"/>
        <v>6.3829787234042534E-2</v>
      </c>
      <c r="T16">
        <f t="shared" si="13"/>
        <v>17038.666615212765</v>
      </c>
    </row>
    <row r="17" spans="2:20">
      <c r="B17">
        <f t="shared" si="5"/>
        <v>5</v>
      </c>
      <c r="C17" s="15">
        <v>0.05</v>
      </c>
      <c r="D17" s="16">
        <f t="shared" si="0"/>
        <v>0.03</v>
      </c>
      <c r="E17" s="17">
        <f t="shared" si="6"/>
        <v>18249.793536000001</v>
      </c>
      <c r="F17" s="19">
        <f t="shared" si="7"/>
        <v>17582.625220154408</v>
      </c>
      <c r="H17">
        <f t="shared" si="8"/>
        <v>5</v>
      </c>
      <c r="I17" s="15">
        <v>8.9999999999999993E-3</v>
      </c>
      <c r="J17" s="16">
        <f t="shared" si="1"/>
        <v>1.2199999999999999E-2</v>
      </c>
      <c r="K17" s="17">
        <f t="shared" si="9"/>
        <v>15609.677107691523</v>
      </c>
      <c r="L17" s="19">
        <f t="shared" si="10"/>
        <v>15635.947616106178</v>
      </c>
      <c r="M17" s="27">
        <v>-0.3</v>
      </c>
      <c r="N17">
        <f t="shared" si="11"/>
        <v>25460.880983999996</v>
      </c>
      <c r="O17" s="14">
        <f t="shared" si="2"/>
        <v>0.4285714285714286</v>
      </c>
      <c r="P17">
        <f t="shared" si="11"/>
        <v>8837.0862006461357</v>
      </c>
      <c r="Q17" s="31">
        <f t="shared" si="3"/>
        <v>0.05</v>
      </c>
      <c r="R17">
        <f t="shared" si="12"/>
        <v>28716.181935809982</v>
      </c>
      <c r="S17" s="32">
        <f t="shared" si="4"/>
        <v>0.4285714285714286</v>
      </c>
      <c r="T17">
        <f t="shared" si="13"/>
        <v>17763.716258413308</v>
      </c>
    </row>
    <row r="18" spans="2:20">
      <c r="B18">
        <f t="shared" si="5"/>
        <v>6</v>
      </c>
      <c r="C18" s="15">
        <f>C17-1%</f>
        <v>0.04</v>
      </c>
      <c r="D18" s="16">
        <f t="shared" si="0"/>
        <v>1.9999999999999997E-2</v>
      </c>
      <c r="E18" s="17">
        <f t="shared" si="6"/>
        <v>18979.785277440002</v>
      </c>
      <c r="F18" s="19">
        <f t="shared" si="7"/>
        <v>18110.103976759041</v>
      </c>
      <c r="H18">
        <f t="shared" si="8"/>
        <v>6</v>
      </c>
      <c r="I18" s="15">
        <v>0.01</v>
      </c>
      <c r="J18" s="16">
        <f t="shared" si="1"/>
        <v>1.4000000000000002E-2</v>
      </c>
      <c r="K18" s="17">
        <f t="shared" si="9"/>
        <v>15734.554524553056</v>
      </c>
      <c r="L18" s="19">
        <f t="shared" si="10"/>
        <v>15826.706177022672</v>
      </c>
      <c r="M18" s="1">
        <v>0.05</v>
      </c>
      <c r="N18">
        <f t="shared" si="11"/>
        <v>17822.616688799997</v>
      </c>
      <c r="O18" s="14">
        <f t="shared" si="2"/>
        <v>-4.7619047619047672E-2</v>
      </c>
      <c r="P18">
        <f t="shared" si="11"/>
        <v>12624.408858065908</v>
      </c>
      <c r="Q18" s="14">
        <f t="shared" si="3"/>
        <v>0.05</v>
      </c>
      <c r="R18">
        <f t="shared" si="12"/>
        <v>29548.951211948472</v>
      </c>
      <c r="S18" s="33">
        <f t="shared" si="4"/>
        <v>0.05</v>
      </c>
      <c r="T18">
        <f t="shared" si="13"/>
        <v>24869.20276177863</v>
      </c>
    </row>
    <row r="19" spans="2:20">
      <c r="B19">
        <f t="shared" si="5"/>
        <v>7</v>
      </c>
      <c r="C19" s="15">
        <f t="shared" ref="C19:C23" si="14">C18-1%</f>
        <v>0.03</v>
      </c>
      <c r="D19" s="16">
        <f t="shared" si="0"/>
        <v>1.3999999999999999E-2</v>
      </c>
      <c r="E19" s="17">
        <f t="shared" si="6"/>
        <v>19738.976688537601</v>
      </c>
      <c r="F19" s="19">
        <f t="shared" si="7"/>
        <v>18472.306056294223</v>
      </c>
      <c r="H19">
        <f t="shared" si="8"/>
        <v>7</v>
      </c>
      <c r="I19" s="15">
        <f>I18+0.2%</f>
        <v>1.2E-2</v>
      </c>
      <c r="J19" s="16">
        <f t="shared" si="1"/>
        <v>1.6000000000000004E-2</v>
      </c>
      <c r="K19" s="17">
        <f t="shared" si="9"/>
        <v>15860.43096074948</v>
      </c>
      <c r="L19" s="19">
        <f t="shared" si="10"/>
        <v>16048.28006350099</v>
      </c>
      <c r="M19" s="1">
        <v>0.09</v>
      </c>
      <c r="N19">
        <f t="shared" si="11"/>
        <v>18713.747523239999</v>
      </c>
      <c r="O19" s="14">
        <f t="shared" si="2"/>
        <v>-8.2568807339449601E-2</v>
      </c>
      <c r="P19">
        <f t="shared" si="11"/>
        <v>12023.246531491341</v>
      </c>
      <c r="Q19" s="14">
        <f t="shared" si="3"/>
        <v>0.09</v>
      </c>
      <c r="R19">
        <f t="shared" si="12"/>
        <v>30405.870797094976</v>
      </c>
      <c r="S19" s="33">
        <f t="shared" si="4"/>
        <v>0.05</v>
      </c>
      <c r="T19">
        <f t="shared" si="13"/>
        <v>25590.40964187021</v>
      </c>
    </row>
    <row r="20" spans="2:20">
      <c r="B20">
        <f t="shared" si="5"/>
        <v>8</v>
      </c>
      <c r="C20" s="15">
        <f t="shared" si="14"/>
        <v>1.9999999999999997E-2</v>
      </c>
      <c r="D20" s="16">
        <f t="shared" si="0"/>
        <v>1.2E-2</v>
      </c>
      <c r="E20" s="17">
        <f t="shared" si="6"/>
        <v>20528.535756079105</v>
      </c>
      <c r="F20" s="19">
        <f t="shared" si="7"/>
        <v>18730.918341082343</v>
      </c>
      <c r="H20">
        <f t="shared" si="8"/>
        <v>8</v>
      </c>
      <c r="I20" s="15">
        <f t="shared" ref="I20:I32" si="15">I19+0.2%</f>
        <v>1.4E-2</v>
      </c>
      <c r="J20" s="16">
        <f t="shared" si="1"/>
        <v>1.8000000000000002E-2</v>
      </c>
      <c r="K20" s="17">
        <f t="shared" si="9"/>
        <v>15987.314408435475</v>
      </c>
      <c r="L20" s="19">
        <f t="shared" si="10"/>
        <v>16305.052544517006</v>
      </c>
      <c r="M20" s="1">
        <v>-7.0000000000000007E-2</v>
      </c>
      <c r="N20">
        <f t="shared" si="11"/>
        <v>20397.9848003316</v>
      </c>
      <c r="O20" s="14">
        <f t="shared" si="2"/>
        <v>7.526881720430123E-2</v>
      </c>
      <c r="P20">
        <f t="shared" si="11"/>
        <v>11030.501405037927</v>
      </c>
      <c r="Q20" s="31">
        <f t="shared" si="3"/>
        <v>0.05</v>
      </c>
      <c r="R20">
        <f t="shared" si="12"/>
        <v>32479.551185456858</v>
      </c>
      <c r="S20" s="32">
        <f t="shared" si="4"/>
        <v>7.526881720430123E-2</v>
      </c>
      <c r="T20">
        <f t="shared" si="13"/>
        <v>26332.531521484445</v>
      </c>
    </row>
    <row r="21" spans="2:20">
      <c r="B21">
        <f t="shared" si="5"/>
        <v>9</v>
      </c>
      <c r="C21" s="15">
        <f t="shared" si="14"/>
        <v>9.9999999999999967E-3</v>
      </c>
      <c r="D21" s="16">
        <f t="shared" si="0"/>
        <v>1.3999999999999999E-2</v>
      </c>
      <c r="E21" s="17">
        <f t="shared" si="6"/>
        <v>21349.677186322271</v>
      </c>
      <c r="F21" s="19">
        <f t="shared" si="7"/>
        <v>18955.689361175329</v>
      </c>
      <c r="H21">
        <f t="shared" si="8"/>
        <v>9</v>
      </c>
      <c r="I21" s="15">
        <f t="shared" si="15"/>
        <v>1.6E-2</v>
      </c>
      <c r="J21" s="16">
        <f t="shared" si="1"/>
        <v>2.0000000000000004E-2</v>
      </c>
      <c r="K21" s="17">
        <f t="shared" si="9"/>
        <v>16115.212923702959</v>
      </c>
      <c r="L21" s="19">
        <f t="shared" si="10"/>
        <v>16598.543490318312</v>
      </c>
      <c r="M21" s="27">
        <v>-0.11</v>
      </c>
      <c r="N21">
        <f t="shared" si="11"/>
        <v>18970.125864308386</v>
      </c>
      <c r="O21" s="14">
        <f t="shared" si="2"/>
        <v>0.12359550561797761</v>
      </c>
      <c r="P21">
        <f t="shared" si="11"/>
        <v>11860.754198965515</v>
      </c>
      <c r="Q21" s="31">
        <f t="shared" si="3"/>
        <v>0.05</v>
      </c>
      <c r="R21">
        <f t="shared" si="12"/>
        <v>33421.45816983511</v>
      </c>
      <c r="S21" s="32">
        <f t="shared" si="4"/>
        <v>0.12359550561797761</v>
      </c>
      <c r="T21">
        <f t="shared" si="13"/>
        <v>27748.259022639526</v>
      </c>
    </row>
    <row r="22" spans="2:20">
      <c r="B22">
        <f t="shared" si="5"/>
        <v>10</v>
      </c>
      <c r="C22" s="15">
        <f t="shared" si="14"/>
        <v>0</v>
      </c>
      <c r="D22" s="16">
        <f t="shared" si="0"/>
        <v>0.02</v>
      </c>
      <c r="E22" s="17">
        <f t="shared" si="6"/>
        <v>22203.664273775164</v>
      </c>
      <c r="F22" s="19">
        <f t="shared" si="7"/>
        <v>19221.069012231783</v>
      </c>
      <c r="H22">
        <f t="shared" si="8"/>
        <v>10</v>
      </c>
      <c r="I22" s="15">
        <f t="shared" si="15"/>
        <v>1.8000000000000002E-2</v>
      </c>
      <c r="J22" s="16">
        <f t="shared" si="1"/>
        <v>2.2000000000000006E-2</v>
      </c>
      <c r="K22" s="17">
        <f t="shared" si="9"/>
        <v>16244.134627092582</v>
      </c>
      <c r="L22" s="19">
        <f t="shared" si="10"/>
        <v>16930.514360124678</v>
      </c>
      <c r="M22" s="27">
        <v>0.52</v>
      </c>
      <c r="N22">
        <f t="shared" si="11"/>
        <v>16883.412019234464</v>
      </c>
      <c r="O22" s="14">
        <f t="shared" si="2"/>
        <v>-0.34210526315789469</v>
      </c>
      <c r="P22">
        <f t="shared" si="11"/>
        <v>13326.690111197209</v>
      </c>
      <c r="Q22" s="14">
        <f t="shared" si="3"/>
        <v>0.52</v>
      </c>
      <c r="R22">
        <f t="shared" si="12"/>
        <v>34390.680456760325</v>
      </c>
      <c r="S22" s="33">
        <f t="shared" si="4"/>
        <v>0.05</v>
      </c>
      <c r="T22">
        <f t="shared" si="13"/>
        <v>30554.262744030042</v>
      </c>
    </row>
    <row r="23" spans="2:20">
      <c r="B23">
        <f t="shared" si="5"/>
        <v>11</v>
      </c>
      <c r="C23" s="15">
        <f>C22+1%</f>
        <v>0.01</v>
      </c>
      <c r="D23" s="16">
        <f t="shared" si="0"/>
        <v>3.0000000000000006E-2</v>
      </c>
      <c r="E23" s="17">
        <f t="shared" si="6"/>
        <v>23091.810844726173</v>
      </c>
      <c r="F23" s="19">
        <f t="shared" si="7"/>
        <v>19605.490392476418</v>
      </c>
      <c r="H23">
        <f t="shared" si="8"/>
        <v>11</v>
      </c>
      <c r="I23" s="15">
        <f t="shared" si="15"/>
        <v>2.0000000000000004E-2</v>
      </c>
      <c r="J23" s="16">
        <f t="shared" si="1"/>
        <v>2.4000000000000007E-2</v>
      </c>
      <c r="K23" s="17">
        <f t="shared" si="9"/>
        <v>16374.087704109323</v>
      </c>
      <c r="L23" s="19">
        <f t="shared" si="10"/>
        <v>17302.985676047421</v>
      </c>
      <c r="M23" s="1">
        <f>M12</f>
        <v>0.26</v>
      </c>
      <c r="N23">
        <f t="shared" si="11"/>
        <v>25662.786269236385</v>
      </c>
      <c r="O23" s="14">
        <f t="shared" si="2"/>
        <v>-0.20634920634920639</v>
      </c>
      <c r="P23">
        <f t="shared" si="11"/>
        <v>8767.5592836823744</v>
      </c>
      <c r="Q23" s="14">
        <f t="shared" si="3"/>
        <v>0.26</v>
      </c>
      <c r="R23">
        <f t="shared" si="12"/>
        <v>51228.357608390179</v>
      </c>
      <c r="S23" s="33">
        <f t="shared" si="4"/>
        <v>0.05</v>
      </c>
      <c r="T23">
        <f t="shared" si="13"/>
        <v>31440.336363606915</v>
      </c>
    </row>
    <row r="24" spans="2:20">
      <c r="B24">
        <f t="shared" si="5"/>
        <v>12</v>
      </c>
      <c r="C24" s="15">
        <f t="shared" ref="C24:C28" si="16">C23+1%</f>
        <v>0.02</v>
      </c>
      <c r="D24" s="16">
        <f t="shared" si="0"/>
        <v>0.04</v>
      </c>
      <c r="E24" s="17">
        <f t="shared" si="6"/>
        <v>24015.483278515221</v>
      </c>
      <c r="F24" s="19">
        <f t="shared" si="7"/>
        <v>20193.655104250713</v>
      </c>
      <c r="H24">
        <f t="shared" si="8"/>
        <v>12</v>
      </c>
      <c r="I24" s="15">
        <f t="shared" si="15"/>
        <v>2.2000000000000006E-2</v>
      </c>
      <c r="J24" s="16">
        <f t="shared" si="1"/>
        <v>2.6000000000000013E-2</v>
      </c>
      <c r="K24" s="17">
        <f t="shared" si="9"/>
        <v>16505.080405742196</v>
      </c>
      <c r="L24" s="19">
        <f t="shared" si="10"/>
        <v>17718.257332272558</v>
      </c>
      <c r="M24" s="1">
        <f t="shared" ref="M24:M31" si="17">M13</f>
        <v>0.21</v>
      </c>
      <c r="N24">
        <f t="shared" si="11"/>
        <v>32335.110699237845</v>
      </c>
      <c r="O24" s="14">
        <f t="shared" si="2"/>
        <v>-0.17355371900826444</v>
      </c>
      <c r="P24">
        <f t="shared" si="11"/>
        <v>6958.3803838749</v>
      </c>
      <c r="Q24" s="14">
        <f t="shared" si="3"/>
        <v>0.21</v>
      </c>
      <c r="R24">
        <f t="shared" si="12"/>
        <v>63256.775974840195</v>
      </c>
      <c r="S24" s="33">
        <f t="shared" si="4"/>
        <v>0.05</v>
      </c>
      <c r="T24">
        <f t="shared" si="13"/>
        <v>32352.106118151518</v>
      </c>
    </row>
    <row r="25" spans="2:20">
      <c r="B25">
        <f t="shared" si="5"/>
        <v>13</v>
      </c>
      <c r="C25" s="15">
        <f t="shared" si="16"/>
        <v>0.03</v>
      </c>
      <c r="D25" s="16">
        <f t="shared" si="0"/>
        <v>0.05</v>
      </c>
      <c r="E25" s="17">
        <f t="shared" si="6"/>
        <v>24976.102609655831</v>
      </c>
      <c r="F25" s="19">
        <f t="shared" si="7"/>
        <v>21001.401308420744</v>
      </c>
      <c r="H25">
        <f t="shared" si="8"/>
        <v>13</v>
      </c>
      <c r="I25" s="15">
        <f t="shared" si="15"/>
        <v>2.4000000000000007E-2</v>
      </c>
      <c r="J25" s="16">
        <f t="shared" si="1"/>
        <v>2.8000000000000014E-2</v>
      </c>
      <c r="K25" s="17">
        <f t="shared" si="9"/>
        <v>16637.121048988134</v>
      </c>
      <c r="L25" s="19">
        <f t="shared" si="10"/>
        <v>18178.932022911646</v>
      </c>
      <c r="M25" s="1">
        <f t="shared" si="17"/>
        <v>0.26</v>
      </c>
      <c r="N25">
        <f t="shared" si="11"/>
        <v>39125.483946077788</v>
      </c>
      <c r="O25" s="14">
        <f t="shared" si="2"/>
        <v>-0.20634920634920639</v>
      </c>
      <c r="P25">
        <f t="shared" si="11"/>
        <v>5750.7275899792567</v>
      </c>
      <c r="Q25" s="14">
        <f t="shared" si="3"/>
        <v>0.26</v>
      </c>
      <c r="R25">
        <f t="shared" si="12"/>
        <v>75009.884950965497</v>
      </c>
      <c r="S25" s="33">
        <f t="shared" si="4"/>
        <v>0.05</v>
      </c>
      <c r="T25">
        <f t="shared" si="13"/>
        <v>33290.317195577918</v>
      </c>
    </row>
    <row r="26" spans="2:20">
      <c r="B26">
        <f t="shared" si="5"/>
        <v>14</v>
      </c>
      <c r="C26" s="15">
        <f t="shared" si="16"/>
        <v>0.04</v>
      </c>
      <c r="D26" s="16">
        <f t="shared" si="0"/>
        <v>5.4000000000000006E-2</v>
      </c>
      <c r="E26" s="17">
        <f t="shared" si="6"/>
        <v>25975.146714042065</v>
      </c>
      <c r="F26" s="19">
        <f t="shared" si="7"/>
        <v>22051.471373841781</v>
      </c>
      <c r="H26">
        <f t="shared" si="8"/>
        <v>14</v>
      </c>
      <c r="I26" s="15">
        <f t="shared" si="15"/>
        <v>2.6000000000000009E-2</v>
      </c>
      <c r="J26" s="16">
        <f t="shared" si="1"/>
        <v>3.0000000000000016E-2</v>
      </c>
      <c r="K26" s="17">
        <f t="shared" si="9"/>
        <v>16770.218017380041</v>
      </c>
      <c r="L26" s="19">
        <f t="shared" si="10"/>
        <v>18687.942119553172</v>
      </c>
      <c r="M26" s="1">
        <f t="shared" si="17"/>
        <v>-0.06</v>
      </c>
      <c r="N26">
        <f t="shared" si="11"/>
        <v>49298.109772058015</v>
      </c>
      <c r="O26" s="14">
        <f t="shared" si="2"/>
        <v>6.3829787234042534E-2</v>
      </c>
      <c r="P26">
        <f t="shared" si="11"/>
        <v>4564.0695158565522</v>
      </c>
      <c r="Q26" s="31">
        <f t="shared" si="3"/>
        <v>0.05</v>
      </c>
      <c r="R26">
        <f t="shared" si="12"/>
        <v>92622.205937452207</v>
      </c>
      <c r="S26" s="32">
        <f t="shared" si="4"/>
        <v>6.3829787234042534E-2</v>
      </c>
      <c r="T26">
        <f t="shared" si="13"/>
        <v>34255.736394249681</v>
      </c>
    </row>
    <row r="27" spans="2:20">
      <c r="B27">
        <f t="shared" si="5"/>
        <v>15</v>
      </c>
      <c r="C27" s="15">
        <f t="shared" si="16"/>
        <v>0.05</v>
      </c>
      <c r="D27" s="16">
        <f t="shared" si="0"/>
        <v>5.2000000000000005E-2</v>
      </c>
      <c r="E27" s="17">
        <f t="shared" si="6"/>
        <v>27014.152582603747</v>
      </c>
      <c r="F27" s="19">
        <f t="shared" si="7"/>
        <v>23242.250828029239</v>
      </c>
      <c r="H27">
        <f t="shared" si="8"/>
        <v>15</v>
      </c>
      <c r="I27" s="15">
        <f t="shared" si="15"/>
        <v>2.8000000000000011E-2</v>
      </c>
      <c r="J27" s="16">
        <f t="shared" si="1"/>
        <v>3.2000000000000015E-2</v>
      </c>
      <c r="K27" s="17">
        <f t="shared" si="9"/>
        <v>16904.379761519082</v>
      </c>
      <c r="L27" s="19">
        <f t="shared" si="10"/>
        <v>19248.580383139768</v>
      </c>
      <c r="M27" s="1">
        <f t="shared" si="17"/>
        <v>-0.06</v>
      </c>
      <c r="N27">
        <f t="shared" si="11"/>
        <v>46340.223185734532</v>
      </c>
      <c r="O27" s="14">
        <f t="shared" si="2"/>
        <v>6.3829787234042534E-2</v>
      </c>
      <c r="P27">
        <f t="shared" si="11"/>
        <v>4855.3931019750553</v>
      </c>
      <c r="Q27" s="31">
        <f t="shared" si="3"/>
        <v>0.05</v>
      </c>
      <c r="R27">
        <f t="shared" si="12"/>
        <v>95308.249909638325</v>
      </c>
      <c r="S27" s="32">
        <f t="shared" si="4"/>
        <v>6.3829787234042534E-2</v>
      </c>
      <c r="T27">
        <f t="shared" si="13"/>
        <v>35713.427304643279</v>
      </c>
    </row>
    <row r="28" spans="2:20">
      <c r="B28">
        <f t="shared" si="5"/>
        <v>16</v>
      </c>
      <c r="C28" s="15">
        <f t="shared" si="16"/>
        <v>6.0000000000000005E-2</v>
      </c>
      <c r="D28" s="16">
        <f t="shared" si="0"/>
        <v>4.3999999999999997E-2</v>
      </c>
      <c r="E28" s="17">
        <f t="shared" si="6"/>
        <v>28094.718685907897</v>
      </c>
      <c r="F28" s="19">
        <f t="shared" si="7"/>
        <v>24450.84787108676</v>
      </c>
      <c r="H28">
        <f t="shared" si="8"/>
        <v>16</v>
      </c>
      <c r="I28" s="15">
        <f t="shared" si="15"/>
        <v>3.0000000000000013E-2</v>
      </c>
      <c r="J28" s="16">
        <f t="shared" si="1"/>
        <v>3.4000000000000016E-2</v>
      </c>
      <c r="K28" s="17">
        <f t="shared" si="9"/>
        <v>17039.614799611234</v>
      </c>
      <c r="L28" s="19">
        <f t="shared" si="10"/>
        <v>19864.534955400242</v>
      </c>
      <c r="M28" s="1">
        <f t="shared" si="17"/>
        <v>-0.3</v>
      </c>
      <c r="N28">
        <f t="shared" si="11"/>
        <v>43559.809794590459</v>
      </c>
      <c r="O28" s="14">
        <f t="shared" si="2"/>
        <v>0.4285714285714286</v>
      </c>
      <c r="P28">
        <f t="shared" si="11"/>
        <v>5165.3118106117608</v>
      </c>
      <c r="Q28" s="31">
        <f t="shared" si="3"/>
        <v>0.05</v>
      </c>
      <c r="R28">
        <f t="shared" si="12"/>
        <v>98072.189157017841</v>
      </c>
      <c r="S28" s="32">
        <f t="shared" si="4"/>
        <v>0.4285714285714286</v>
      </c>
      <c r="T28">
        <f t="shared" si="13"/>
        <v>37233.14761547916</v>
      </c>
    </row>
    <row r="29" spans="2:20">
      <c r="B29">
        <f t="shared" si="5"/>
        <v>17</v>
      </c>
      <c r="C29" s="15">
        <f>C28+1%</f>
        <v>7.0000000000000007E-2</v>
      </c>
      <c r="D29" s="16">
        <f t="shared" si="0"/>
        <v>4.0000000000000008E-2</v>
      </c>
      <c r="E29" s="17">
        <f t="shared" si="6"/>
        <v>29218.507433344213</v>
      </c>
      <c r="F29" s="19">
        <f t="shared" si="7"/>
        <v>25526.68517741458</v>
      </c>
      <c r="H29">
        <f t="shared" si="8"/>
        <v>17</v>
      </c>
      <c r="I29" s="15">
        <f t="shared" si="15"/>
        <v>3.2000000000000015E-2</v>
      </c>
      <c r="J29" s="16">
        <f t="shared" si="1"/>
        <v>3.5000000000000017E-2</v>
      </c>
      <c r="K29" s="17">
        <f t="shared" si="9"/>
        <v>17175.931718008123</v>
      </c>
      <c r="L29" s="19">
        <f t="shared" si="10"/>
        <v>20539.929143883852</v>
      </c>
      <c r="M29" s="1">
        <f t="shared" si="17"/>
        <v>0.05</v>
      </c>
      <c r="N29">
        <f t="shared" si="11"/>
        <v>30491.866856213321</v>
      </c>
      <c r="O29" s="14">
        <f t="shared" si="2"/>
        <v>-4.7619047619047672E-2</v>
      </c>
      <c r="P29">
        <f t="shared" si="11"/>
        <v>7379.0168723025154</v>
      </c>
      <c r="Q29" s="14">
        <f t="shared" si="3"/>
        <v>0.05</v>
      </c>
      <c r="R29">
        <f t="shared" si="12"/>
        <v>100916.28264257136</v>
      </c>
      <c r="S29" s="33">
        <f t="shared" si="4"/>
        <v>0.05</v>
      </c>
      <c r="T29">
        <f t="shared" si="13"/>
        <v>52126.406661670822</v>
      </c>
    </row>
    <row r="30" spans="2:20">
      <c r="B30">
        <v>18</v>
      </c>
      <c r="C30" s="15">
        <v>0.05</v>
      </c>
      <c r="D30" s="16">
        <f t="shared" si="0"/>
        <v>0.03</v>
      </c>
      <c r="E30" s="17">
        <f t="shared" si="6"/>
        <v>30387.247730677984</v>
      </c>
      <c r="F30" s="19">
        <f t="shared" si="7"/>
        <v>26547.752584511163</v>
      </c>
      <c r="H30">
        <v>18</v>
      </c>
      <c r="I30" s="15">
        <f t="shared" si="15"/>
        <v>3.4000000000000016E-2</v>
      </c>
      <c r="J30" s="16">
        <f t="shared" si="1"/>
        <v>3.6000000000000018E-2</v>
      </c>
      <c r="K30" s="17">
        <f t="shared" si="9"/>
        <v>17313.339171752188</v>
      </c>
      <c r="L30" s="19">
        <f t="shared" si="10"/>
        <v>21258.826663919786</v>
      </c>
      <c r="M30" s="1">
        <f t="shared" si="17"/>
        <v>0.09</v>
      </c>
      <c r="N30">
        <f t="shared" si="11"/>
        <v>32016.46019902399</v>
      </c>
      <c r="O30" s="14">
        <f t="shared" si="2"/>
        <v>-8.2568807339449601E-2</v>
      </c>
      <c r="P30">
        <f t="shared" si="11"/>
        <v>7027.6351164785856</v>
      </c>
      <c r="Q30" s="14">
        <f t="shared" si="3"/>
        <v>0.09</v>
      </c>
      <c r="R30">
        <f t="shared" si="12"/>
        <v>103842.85483920593</v>
      </c>
      <c r="S30" s="33">
        <f t="shared" si="4"/>
        <v>0.05</v>
      </c>
      <c r="T30">
        <f t="shared" si="13"/>
        <v>53638.072454859277</v>
      </c>
    </row>
    <row r="31" spans="2:20">
      <c r="B31">
        <v>19</v>
      </c>
      <c r="C31" s="15">
        <v>0.03</v>
      </c>
      <c r="D31" s="16">
        <f t="shared" si="0"/>
        <v>0.02</v>
      </c>
      <c r="E31" s="17">
        <f t="shared" si="6"/>
        <v>31602.737639905103</v>
      </c>
      <c r="F31" s="19">
        <f t="shared" si="7"/>
        <v>27344.185162046499</v>
      </c>
      <c r="H31">
        <v>19</v>
      </c>
      <c r="I31" s="15">
        <f t="shared" si="15"/>
        <v>3.6000000000000018E-2</v>
      </c>
      <c r="J31" s="16">
        <f t="shared" si="1"/>
        <v>3.7000000000000019E-2</v>
      </c>
      <c r="K31" s="17">
        <f t="shared" si="9"/>
        <v>17451.845885126204</v>
      </c>
      <c r="L31" s="19">
        <f t="shared" si="10"/>
        <v>22024.144423820901</v>
      </c>
      <c r="M31" s="1">
        <f t="shared" si="17"/>
        <v>-7.0000000000000007E-2</v>
      </c>
      <c r="N31">
        <f t="shared" si="11"/>
        <v>34897.94161693615</v>
      </c>
      <c r="O31" s="14">
        <f t="shared" si="2"/>
        <v>7.526881720430123E-2</v>
      </c>
      <c r="P31">
        <f t="shared" si="11"/>
        <v>6447.3716664941148</v>
      </c>
      <c r="Q31" s="31">
        <f t="shared" si="3"/>
        <v>0.05</v>
      </c>
      <c r="R31">
        <f t="shared" si="12"/>
        <v>110924.93753923978</v>
      </c>
      <c r="S31" s="32">
        <f t="shared" si="4"/>
        <v>7.526881720430123E-2</v>
      </c>
      <c r="T31">
        <f t="shared" si="13"/>
        <v>55193.576556050197</v>
      </c>
    </row>
    <row r="32" spans="2:20">
      <c r="B32">
        <v>20</v>
      </c>
      <c r="C32" s="15">
        <v>0.01</v>
      </c>
      <c r="D32" s="16">
        <f t="shared" si="0"/>
        <v>0.01</v>
      </c>
      <c r="E32" s="18">
        <f t="shared" si="6"/>
        <v>32866.847145501306</v>
      </c>
      <c r="F32" s="20">
        <f t="shared" si="7"/>
        <v>27891.068865287431</v>
      </c>
      <c r="H32">
        <v>20</v>
      </c>
      <c r="I32" s="15">
        <f t="shared" si="15"/>
        <v>3.800000000000002E-2</v>
      </c>
      <c r="J32" s="16">
        <f t="shared" si="1"/>
        <v>3.800000000000002E-2</v>
      </c>
      <c r="K32" s="21">
        <f t="shared" si="9"/>
        <v>17591.460652207214</v>
      </c>
      <c r="L32" s="20">
        <f t="shared" si="10"/>
        <v>22839.037767502272</v>
      </c>
      <c r="N32" s="26">
        <f t="shared" si="11"/>
        <v>32455.085703750618</v>
      </c>
      <c r="P32" s="28">
        <f t="shared" si="11"/>
        <v>6932.6577059076517</v>
      </c>
      <c r="R32">
        <f t="shared" si="12"/>
        <v>114141.76072787773</v>
      </c>
      <c r="T32">
        <f t="shared" si="13"/>
        <v>58160.973145085161</v>
      </c>
    </row>
    <row r="33" spans="11:20">
      <c r="Q33" s="23"/>
    </row>
    <row r="34" spans="11:20">
      <c r="K34" s="15">
        <f>(K32/K12)^(1/20)-1</f>
        <v>8.0000000000000071E-3</v>
      </c>
      <c r="L34" s="15">
        <f>(L32/L12)^(1/20)-1</f>
        <v>2.1243551321298515E-2</v>
      </c>
      <c r="M34" t="s">
        <v>92</v>
      </c>
      <c r="N34" s="15">
        <f>(N32/N12)^(1/20)-1</f>
        <v>3.9344626516566672E-2</v>
      </c>
      <c r="P34" s="15">
        <f>(P32/P12)^(1/20)-1</f>
        <v>-3.7855226758070404E-2</v>
      </c>
      <c r="R34" s="15">
        <f>(R32/R12)^(1/20)-1</f>
        <v>0.106796215376467</v>
      </c>
      <c r="T34" s="15">
        <f>(T32/T12)^(1/20)-1</f>
        <v>7.0106544921355818E-2</v>
      </c>
    </row>
    <row r="35" spans="11:20">
      <c r="Q35" s="23"/>
    </row>
    <row r="36" spans="11:20">
      <c r="N36" t="s">
        <v>101</v>
      </c>
    </row>
    <row r="37" spans="11:20">
      <c r="N37" t="s">
        <v>102</v>
      </c>
      <c r="Q37" s="23"/>
    </row>
    <row r="39" spans="11:20">
      <c r="N39" t="s">
        <v>103</v>
      </c>
      <c r="Q39" s="23"/>
    </row>
    <row r="40" spans="11:20">
      <c r="N40" t="s">
        <v>104</v>
      </c>
    </row>
    <row r="41" spans="11:20">
      <c r="Q41" s="23"/>
    </row>
    <row r="43" spans="11:20">
      <c r="Q43" s="23"/>
    </row>
    <row r="45" spans="11:20">
      <c r="Q45" s="23"/>
    </row>
    <row r="47" spans="11:20">
      <c r="Q47" s="23"/>
    </row>
    <row r="49" spans="17:17">
      <c r="Q49" s="23"/>
    </row>
    <row r="51" spans="17:17">
      <c r="Q51" s="23"/>
    </row>
    <row r="53" spans="17:17">
      <c r="Q53" s="23"/>
    </row>
    <row r="55" spans="17:17">
      <c r="Q55" s="23"/>
    </row>
    <row r="57" spans="17:17">
      <c r="Q57" s="23"/>
    </row>
    <row r="59" spans="17:17">
      <c r="Q59" s="23" t="s">
        <v>38</v>
      </c>
    </row>
    <row r="61" spans="17:17">
      <c r="Q61" s="23" t="s">
        <v>39</v>
      </c>
    </row>
    <row r="63" spans="17:17">
      <c r="Q63" s="23" t="s">
        <v>40</v>
      </c>
    </row>
    <row r="65" spans="17:17">
      <c r="Q65" s="23" t="s">
        <v>41</v>
      </c>
    </row>
    <row r="67" spans="17:17">
      <c r="Q67" s="23" t="s">
        <v>42</v>
      </c>
    </row>
    <row r="69" spans="17:17">
      <c r="Q69" s="23" t="s">
        <v>43</v>
      </c>
    </row>
    <row r="71" spans="17:17">
      <c r="Q71" s="23" t="s">
        <v>44</v>
      </c>
    </row>
    <row r="73" spans="17:17">
      <c r="Q73" s="23" t="s">
        <v>45</v>
      </c>
    </row>
    <row r="75" spans="17:17">
      <c r="Q75" s="23" t="s">
        <v>46</v>
      </c>
    </row>
    <row r="77" spans="17:17">
      <c r="Q77" s="23" t="s">
        <v>47</v>
      </c>
    </row>
    <row r="79" spans="17:17">
      <c r="Q79" s="23" t="s">
        <v>48</v>
      </c>
    </row>
    <row r="81" spans="17:17">
      <c r="Q81" s="23" t="s">
        <v>49</v>
      </c>
    </row>
    <row r="83" spans="17:17">
      <c r="Q83" s="23" t="s">
        <v>50</v>
      </c>
    </row>
    <row r="85" spans="17:17">
      <c r="Q85" s="24" t="s">
        <v>51</v>
      </c>
    </row>
    <row r="87" spans="17:17">
      <c r="Q87" s="24" t="s">
        <v>52</v>
      </c>
    </row>
    <row r="89" spans="17:17">
      <c r="Q89" s="24" t="s">
        <v>53</v>
      </c>
    </row>
    <row r="91" spans="17:17">
      <c r="Q91" s="24" t="s">
        <v>52</v>
      </c>
    </row>
    <row r="93" spans="17:17">
      <c r="Q93" s="24" t="s">
        <v>54</v>
      </c>
    </row>
    <row r="95" spans="17:17">
      <c r="Q95" s="25">
        <v>0.1009</v>
      </c>
    </row>
    <row r="97" spans="17:17">
      <c r="Q97" s="25">
        <v>4.65E-2</v>
      </c>
    </row>
    <row r="99" spans="17:17">
      <c r="Q99" s="25">
        <v>4.8500000000000001E-2</v>
      </c>
    </row>
    <row r="101" spans="17:17">
      <c r="Q101" s="25">
        <v>5.4399999999999997E-2</v>
      </c>
    </row>
    <row r="103" spans="17:17">
      <c r="Q103" s="25">
        <v>9.8500000000000004E-2</v>
      </c>
    </row>
    <row r="105" spans="17:17">
      <c r="Q105" s="25">
        <v>0.1467</v>
      </c>
    </row>
    <row r="107" spans="17:17">
      <c r="Q107" s="25">
        <v>0.13239999999999999</v>
      </c>
    </row>
    <row r="109" spans="17:17">
      <c r="Q109" s="25">
        <v>6.3299999999999995E-2</v>
      </c>
    </row>
    <row r="111" spans="17:17">
      <c r="Q111" s="25">
        <v>5.5300000000000002E-2</v>
      </c>
    </row>
    <row r="113" spans="17:17">
      <c r="Q113" s="25">
        <v>2.9600000000000001E-2</v>
      </c>
    </row>
    <row r="115" spans="17:17">
      <c r="Q115" s="25">
        <v>4.1399999999999999E-2</v>
      </c>
    </row>
    <row r="117" spans="17:17">
      <c r="Q117" s="25">
        <v>-1E-3</v>
      </c>
    </row>
    <row r="119" spans="17:17">
      <c r="Q119" s="25">
        <v>6.6699999999999995E-2</v>
      </c>
    </row>
    <row r="121" spans="17:17">
      <c r="Q121" s="25">
        <v>-1.89E-2</v>
      </c>
    </row>
    <row r="123" spans="17:17">
      <c r="Q123" s="25">
        <v>-9.6000000000000002E-2</v>
      </c>
    </row>
    <row r="125" spans="17:17">
      <c r="Q125" s="25">
        <v>-7.6100000000000001E-2</v>
      </c>
    </row>
    <row r="127" spans="17:17">
      <c r="Q127" s="25">
        <v>-4.3900000000000002E-2</v>
      </c>
    </row>
    <row r="129" spans="17:17">
      <c r="Q129" s="25">
        <v>6.1000000000000004E-3</v>
      </c>
    </row>
    <row r="131" spans="17:17">
      <c r="Q131" s="25">
        <v>1.61E-2</v>
      </c>
    </row>
    <row r="133" spans="17:17">
      <c r="Q133" s="25">
        <v>3.4200000000000001E-2</v>
      </c>
    </row>
    <row r="135" spans="17:17">
      <c r="Q135" s="25">
        <v>8.8000000000000005E-3</v>
      </c>
    </row>
    <row r="137" spans="17:17">
      <c r="Q137" s="25">
        <v>-2.12E-2</v>
      </c>
    </row>
    <row r="139" spans="17:17">
      <c r="Q139" s="25">
        <v>1.8599999999999998E-2</v>
      </c>
    </row>
    <row r="141" spans="17:17">
      <c r="Q141" s="25">
        <v>6.6199999999999995E-2</v>
      </c>
    </row>
    <row r="143" spans="17:17">
      <c r="Q143" s="25">
        <v>6.0900000000000003E-2</v>
      </c>
    </row>
    <row r="145" spans="17:17">
      <c r="Q145" s="25">
        <v>-5.3499999999999999E-2</v>
      </c>
    </row>
    <row r="147" spans="17:17">
      <c r="Q147" s="25">
        <v>2.1000000000000001E-2</v>
      </c>
    </row>
    <row r="149" spans="17:17">
      <c r="Q149" s="25">
        <v>4.5999999999999999E-2</v>
      </c>
    </row>
    <row r="151" spans="17:17">
      <c r="Q151" s="25">
        <v>1.7299999999999999E-2</v>
      </c>
    </row>
    <row r="153" spans="17:17">
      <c r="Q153" s="25">
        <v>8.9999999999999993E-3</v>
      </c>
    </row>
    <row r="155" spans="17:17">
      <c r="Q155" s="25">
        <v>-5.0000000000000001E-4</v>
      </c>
    </row>
    <row r="157" spans="17:17">
      <c r="Q157" s="25">
        <v>-1.1900000000000001E-2</v>
      </c>
    </row>
    <row r="159" spans="17:17">
      <c r="Q159" s="25">
        <v>1.9800000000000002E-2</v>
      </c>
    </row>
    <row r="161" spans="17:17">
      <c r="Q161" s="25">
        <v>7.6200000000000004E-2</v>
      </c>
    </row>
    <row r="163" spans="17:17">
      <c r="Q163" s="25">
        <v>4.3700000000000003E-2</v>
      </c>
    </row>
    <row r="165" spans="17:17">
      <c r="Q165" s="25">
        <v>2.8E-3</v>
      </c>
    </row>
    <row r="167" spans="17:17">
      <c r="Q167" s="25">
        <v>-8.5000000000000006E-3</v>
      </c>
    </row>
    <row r="169" spans="17:17">
      <c r="Q169" s="25">
        <v>0.21690000000000001</v>
      </c>
    </row>
    <row r="171" spans="17:17">
      <c r="Q171" s="25">
        <v>0.26100000000000001</v>
      </c>
    </row>
    <row r="173" spans="17:17">
      <c r="Q173" s="25">
        <v>0.21110000000000001</v>
      </c>
    </row>
    <row r="175" spans="17:17">
      <c r="Q175" s="25">
        <v>-6.1800000000000001E-2</v>
      </c>
    </row>
    <row r="177" spans="17:17">
      <c r="Q177" s="25">
        <v>-5.5599999999999997E-2</v>
      </c>
    </row>
    <row r="179" spans="17:17">
      <c r="Q179" s="25">
        <v>-0.3009</v>
      </c>
    </row>
    <row r="181" spans="17:17">
      <c r="Q181" s="25">
        <v>5.16E-2</v>
      </c>
    </row>
    <row r="183" spans="17:17">
      <c r="Q183" s="25">
        <v>9.5399999999999999E-2</v>
      </c>
    </row>
    <row r="185" spans="17:17">
      <c r="Q185" s="25">
        <v>-7.2499999999999995E-2</v>
      </c>
    </row>
    <row r="187" spans="17:17">
      <c r="Q187" s="25">
        <v>-0.1133</v>
      </c>
    </row>
    <row r="189" spans="17:17">
      <c r="Q189" s="25">
        <v>0.5252</v>
      </c>
    </row>
    <row r="191" spans="17:17">
      <c r="Q191" s="25">
        <v>7.7799999999999994E-2</v>
      </c>
    </row>
    <row r="193" spans="17:17">
      <c r="Q193" s="25">
        <v>1.7999999999999999E-2</v>
      </c>
    </row>
    <row r="195" spans="17:17">
      <c r="Q195" s="25">
        <v>-0.16500000000000001</v>
      </c>
    </row>
    <row r="197" spans="17:17">
      <c r="Q197" s="25">
        <v>3.6200000000000003E-2</v>
      </c>
    </row>
    <row r="199" spans="17:17">
      <c r="Q199" s="25">
        <v>0.34660000000000002</v>
      </c>
    </row>
    <row r="201" spans="17:17">
      <c r="Q201" s="25">
        <v>6.4299999999999996E-2</v>
      </c>
    </row>
    <row r="203" spans="17:17">
      <c r="Q203" s="25">
        <v>-1.6E-2</v>
      </c>
    </row>
    <row r="205" spans="17:17">
      <c r="Q205" s="25">
        <v>5.57E-2</v>
      </c>
    </row>
    <row r="207" spans="17:17">
      <c r="Q207" s="25">
        <v>0.1605</v>
      </c>
    </row>
    <row r="209" spans="17:17">
      <c r="Q209" s="25">
        <v>7.5899999999999995E-2</v>
      </c>
    </row>
    <row r="211" spans="17:17">
      <c r="Q211" s="25">
        <v>9.8699999999999996E-2</v>
      </c>
    </row>
    <row r="213" spans="17:17">
      <c r="Q213" s="25">
        <v>-5.21E-2</v>
      </c>
    </row>
    <row r="215" spans="17:17">
      <c r="Q215" s="25">
        <v>0.1406</v>
      </c>
    </row>
    <row r="217" spans="17:17">
      <c r="Q217" s="25">
        <v>9.6799999999999997E-2</v>
      </c>
    </row>
    <row r="219" spans="17:17">
      <c r="Q219" s="25">
        <v>0.1953</v>
      </c>
    </row>
    <row r="221" spans="17:17">
      <c r="Q221" s="25">
        <v>8.3699999999999997E-2</v>
      </c>
    </row>
    <row r="223" spans="17:17">
      <c r="Q223" s="25">
        <v>0.1048</v>
      </c>
    </row>
    <row r="225" spans="17:17">
      <c r="Q225" s="25">
        <v>0.26140000000000002</v>
      </c>
    </row>
    <row r="227" spans="17:17">
      <c r="Q227" s="25">
        <v>5.9900000000000002E-2</v>
      </c>
    </row>
    <row r="229" spans="17:17">
      <c r="Q229" s="25">
        <v>2.12E-2</v>
      </c>
    </row>
    <row r="231" spans="17:17">
      <c r="Q231" s="25">
        <v>-0.10249999999999999</v>
      </c>
    </row>
    <row r="233" spans="17:17">
      <c r="Q233" s="25">
        <v>0.2276</v>
      </c>
    </row>
    <row r="235" spans="17:17">
      <c r="Q235" s="25">
        <v>0.29199999999999998</v>
      </c>
    </row>
    <row r="237" spans="17:17">
      <c r="Q237" s="25">
        <v>0.4446</v>
      </c>
    </row>
    <row r="239" spans="17:17">
      <c r="Q239" s="25">
        <v>0.49390000000000001</v>
      </c>
    </row>
    <row r="241" spans="17:17">
      <c r="Q241" s="25">
        <v>-0.17710000000000001</v>
      </c>
    </row>
    <row r="243" spans="17:17">
      <c r="Q243" s="23" t="s">
        <v>55</v>
      </c>
    </row>
    <row r="245" spans="17:17">
      <c r="Q245" s="23" t="s">
        <v>56</v>
      </c>
    </row>
    <row r="247" spans="17:17">
      <c r="Q247" s="23" t="s">
        <v>57</v>
      </c>
    </row>
    <row r="249" spans="17:17">
      <c r="Q249" s="23" t="s">
        <v>58</v>
      </c>
    </row>
    <row r="251" spans="17:17">
      <c r="Q251" s="23" t="s">
        <v>59</v>
      </c>
    </row>
    <row r="253" spans="17:17">
      <c r="Q253" s="23" t="s">
        <v>60</v>
      </c>
    </row>
    <row r="255" spans="17:17">
      <c r="Q255" s="23" t="s">
        <v>61</v>
      </c>
    </row>
    <row r="257" spans="17:17">
      <c r="Q257" s="23" t="s">
        <v>62</v>
      </c>
    </row>
    <row r="259" spans="17:17">
      <c r="Q259" s="23" t="s">
        <v>63</v>
      </c>
    </row>
    <row r="261" spans="17:17">
      <c r="Q261" s="23" t="s">
        <v>64</v>
      </c>
    </row>
    <row r="263" spans="17:17">
      <c r="Q263" s="23" t="s">
        <v>65</v>
      </c>
    </row>
    <row r="265" spans="17:17">
      <c r="Q265" s="23" t="s">
        <v>66</v>
      </c>
    </row>
    <row r="267" spans="17:17">
      <c r="Q267" s="23" t="s">
        <v>67</v>
      </c>
    </row>
    <row r="269" spans="17:17">
      <c r="Q269" s="23" t="s">
        <v>68</v>
      </c>
    </row>
    <row r="271" spans="17:17">
      <c r="Q271" s="23" t="s">
        <v>69</v>
      </c>
    </row>
    <row r="273" spans="17:17">
      <c r="Q273" s="23" t="s">
        <v>70</v>
      </c>
    </row>
    <row r="275" spans="17:17">
      <c r="Q275" s="23" t="s">
        <v>71</v>
      </c>
    </row>
    <row r="277" spans="17:17">
      <c r="Q277" s="23" t="s">
        <v>72</v>
      </c>
    </row>
    <row r="279" spans="17:17">
      <c r="Q279" s="23" t="s">
        <v>73</v>
      </c>
    </row>
    <row r="281" spans="17:17">
      <c r="Q281" s="23" t="s">
        <v>74</v>
      </c>
    </row>
    <row r="283" spans="17:17">
      <c r="Q283" s="23" t="s">
        <v>75</v>
      </c>
    </row>
    <row r="285" spans="17:17">
      <c r="Q285" s="23" t="s">
        <v>76</v>
      </c>
    </row>
    <row r="287" spans="17:17">
      <c r="Q287" s="23" t="s">
        <v>77</v>
      </c>
    </row>
    <row r="289" spans="17:17">
      <c r="Q289" s="23" t="s">
        <v>78</v>
      </c>
    </row>
    <row r="291" spans="17:17">
      <c r="Q291" s="23" t="s">
        <v>79</v>
      </c>
    </row>
    <row r="293" spans="17:17">
      <c r="Q293" s="23" t="s">
        <v>80</v>
      </c>
    </row>
    <row r="295" spans="17:17">
      <c r="Q295" s="23" t="s">
        <v>81</v>
      </c>
    </row>
    <row r="297" spans="17:17">
      <c r="Q297" s="23" t="s">
        <v>82</v>
      </c>
    </row>
    <row r="299" spans="17:17">
      <c r="Q299" s="23" t="s">
        <v>83</v>
      </c>
    </row>
    <row r="301" spans="17:17">
      <c r="Q301" s="23" t="s">
        <v>84</v>
      </c>
    </row>
    <row r="303" spans="17:17">
      <c r="Q303" s="23" t="s">
        <v>85</v>
      </c>
    </row>
    <row r="305" spans="17:17">
      <c r="Q305" s="23" t="s">
        <v>86</v>
      </c>
    </row>
    <row r="307" spans="17:17">
      <c r="Q307" s="23" t="s">
        <v>87</v>
      </c>
    </row>
    <row r="309" spans="17:17">
      <c r="Q309" s="23" t="s">
        <v>88</v>
      </c>
    </row>
    <row r="311" spans="17:17">
      <c r="Q311" s="23" t="s">
        <v>89</v>
      </c>
    </row>
    <row r="313" spans="17:17">
      <c r="Q313" s="23" t="s">
        <v>90</v>
      </c>
    </row>
    <row r="315" spans="17:17">
      <c r="Q315" s="23" t="s">
        <v>91</v>
      </c>
    </row>
    <row r="317" spans="17:17">
      <c r="Q317" s="23">
        <v>96.46</v>
      </c>
    </row>
    <row r="319" spans="17:17">
      <c r="Q319" s="23">
        <v>97.12</v>
      </c>
    </row>
    <row r="321" spans="17:17">
      <c r="Q321" s="23">
        <v>97.24</v>
      </c>
    </row>
    <row r="323" spans="17:17">
      <c r="Q323" s="23">
        <v>96.82</v>
      </c>
    </row>
    <row r="325" spans="17:17">
      <c r="Q325" s="23">
        <v>93.65</v>
      </c>
    </row>
    <row r="327" spans="17:17">
      <c r="Q327" s="23">
        <v>86.81</v>
      </c>
    </row>
    <row r="329" spans="17:17">
      <c r="Q329" s="23">
        <v>80.58</v>
      </c>
    </row>
    <row r="331" spans="17:17">
      <c r="Q331" s="23">
        <v>78.72</v>
      </c>
    </row>
    <row r="333" spans="17:17">
      <c r="Q333" s="23">
        <v>77.22</v>
      </c>
    </row>
    <row r="335" spans="17:17">
      <c r="Q335" s="23">
        <v>77.94</v>
      </c>
    </row>
    <row r="337" spans="17:17">
      <c r="Q337" s="23">
        <v>79.14</v>
      </c>
    </row>
    <row r="339" spans="17:17">
      <c r="Q339" s="23">
        <v>82.61</v>
      </c>
    </row>
    <row r="341" spans="17:17">
      <c r="Q341" s="23">
        <v>82.07</v>
      </c>
    </row>
    <row r="343" spans="17:17">
      <c r="Q343" s="23">
        <v>85.13</v>
      </c>
    </row>
    <row r="345" spans="17:17">
      <c r="Q345" s="23">
        <v>95.86</v>
      </c>
    </row>
    <row r="347" spans="17:17">
      <c r="Q347" s="23">
        <v>110.49</v>
      </c>
    </row>
    <row r="349" spans="17:17">
      <c r="Q349" s="23">
        <v>119.66</v>
      </c>
    </row>
    <row r="351" spans="17:17">
      <c r="Q351" s="23">
        <v>123.08</v>
      </c>
    </row>
    <row r="353" spans="17:17">
      <c r="Q353" s="23">
        <v>124.82</v>
      </c>
    </row>
    <row r="355" spans="17:17">
      <c r="Q355" s="23">
        <v>123.92</v>
      </c>
    </row>
    <row r="357" spans="17:17">
      <c r="Q357" s="23">
        <v>127.1</v>
      </c>
    </row>
    <row r="359" spans="17:17">
      <c r="Q359" s="23">
        <v>133.87</v>
      </c>
    </row>
    <row r="361" spans="17:17">
      <c r="Q361" s="23">
        <v>134.65</v>
      </c>
    </row>
    <row r="363" spans="17:17">
      <c r="Q363" s="23">
        <v>132.07</v>
      </c>
    </row>
    <row r="365" spans="17:17">
      <c r="Q365" s="23">
        <v>132.07</v>
      </c>
    </row>
    <row r="367" spans="17:17">
      <c r="Q367" s="23">
        <v>140.47</v>
      </c>
    </row>
    <row r="369" spans="17:17">
      <c r="Q369" s="23">
        <v>140.65</v>
      </c>
    </row>
    <row r="371" spans="17:17">
      <c r="Q371" s="23">
        <v>139.87</v>
      </c>
    </row>
    <row r="373" spans="17:17">
      <c r="Q373" s="23">
        <v>141.97</v>
      </c>
    </row>
    <row r="375" spans="17:17">
      <c r="Q375" s="23">
        <v>142.81</v>
      </c>
    </row>
    <row r="377" spans="17:17">
      <c r="Q377" s="23">
        <v>145.91999999999999</v>
      </c>
    </row>
    <row r="379" spans="17:17">
      <c r="Q379" s="23">
        <v>148.86000000000001</v>
      </c>
    </row>
    <row r="381" spans="17:17">
      <c r="Q381" s="23">
        <v>150.18</v>
      </c>
    </row>
    <row r="383" spans="17:17">
      <c r="Q383" s="23">
        <v>149.28</v>
      </c>
    </row>
    <row r="385" spans="17:17">
      <c r="Q385" s="23">
        <v>151.91999999999999</v>
      </c>
    </row>
    <row r="387" spans="17:17">
      <c r="Q387" s="23">
        <v>157.25</v>
      </c>
    </row>
    <row r="389" spans="17:17">
      <c r="Q389" s="23">
        <v>162.35</v>
      </c>
    </row>
  </sheetData>
  <mergeCells count="6">
    <mergeCell ref="M9:N9"/>
    <mergeCell ref="O9:P9"/>
    <mergeCell ref="Q10:R10"/>
    <mergeCell ref="S10:T10"/>
    <mergeCell ref="S9:T9"/>
    <mergeCell ref="Q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 Maturity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Koller</dc:creator>
  <cp:lastModifiedBy>Michael Koller</cp:lastModifiedBy>
  <dcterms:created xsi:type="dcterms:W3CDTF">2024-05-24T14:25:51Z</dcterms:created>
  <dcterms:modified xsi:type="dcterms:W3CDTF">2024-05-24T15:21:20Z</dcterms:modified>
</cp:coreProperties>
</file>