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koller/Documents/Vorles/AKLV/aklv/"/>
    </mc:Choice>
  </mc:AlternateContent>
  <xr:revisionPtr revIDLastSave="0" documentId="13_ncr:1_{6054DAFE-4727-CE42-A0EF-0B442A6A3167}" xr6:coauthVersionLast="47" xr6:coauthVersionMax="47" xr10:uidLastSave="{00000000-0000-0000-0000-000000000000}"/>
  <bookViews>
    <workbookView xWindow="80" yWindow="500" windowWidth="25440" windowHeight="14580" activeTab="2" xr2:uid="{C17C71EE-E2D6-0540-BB6E-14F0672FB8EC}"/>
  </bookViews>
  <sheets>
    <sheet name="Capital" sheetId="1" r:id="rId1"/>
    <sheet name="Diability " sheetId="2" r:id="rId2"/>
    <sheet name="Annuity with Market R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G6" i="3"/>
  <c r="F7" i="3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G7" i="3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5" i="3"/>
  <c r="F5" i="3"/>
  <c r="E47" i="3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48" i="3"/>
  <c r="E49" i="3" s="1"/>
  <c r="E50" i="3" s="1"/>
  <c r="E51" i="3" s="1"/>
  <c r="E52" i="3" s="1"/>
  <c r="E53" i="3" s="1"/>
  <c r="E54" i="3"/>
  <c r="E55" i="3" s="1"/>
  <c r="E56" i="3" s="1"/>
  <c r="E57" i="3"/>
  <c r="E58" i="3" s="1"/>
  <c r="E59" i="3" s="1"/>
  <c r="N7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2" i="3"/>
  <c r="B4" i="3"/>
  <c r="A5" i="3"/>
  <c r="A6" i="3" s="1"/>
  <c r="L6" i="2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K6" i="2"/>
  <c r="J7" i="2" s="1"/>
  <c r="J6" i="2"/>
  <c r="G7" i="2"/>
  <c r="H7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G8" i="2"/>
  <c r="G9" i="2" s="1"/>
  <c r="H8" i="2"/>
  <c r="I6" i="2"/>
  <c r="H6" i="2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6" i="2"/>
  <c r="G6" i="2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B6" i="2"/>
  <c r="C6" i="2"/>
  <c r="E6" i="2"/>
  <c r="B7" i="2"/>
  <c r="C7" i="2"/>
  <c r="E7" i="2"/>
  <c r="B8" i="2"/>
  <c r="C8" i="2"/>
  <c r="E8" i="2"/>
  <c r="B9" i="2"/>
  <c r="C9" i="2"/>
  <c r="E9" i="2"/>
  <c r="B10" i="2"/>
  <c r="C10" i="2"/>
  <c r="E10" i="2"/>
  <c r="B11" i="2"/>
  <c r="C11" i="2"/>
  <c r="E11" i="2"/>
  <c r="B12" i="2"/>
  <c r="C12" i="2"/>
  <c r="E12" i="2"/>
  <c r="B13" i="2"/>
  <c r="C13" i="2"/>
  <c r="E13" i="2"/>
  <c r="B14" i="2"/>
  <c r="C14" i="2"/>
  <c r="E14" i="2"/>
  <c r="B15" i="2"/>
  <c r="C15" i="2"/>
  <c r="E15" i="2"/>
  <c r="B16" i="2"/>
  <c r="C16" i="2"/>
  <c r="E16" i="2"/>
  <c r="B17" i="2"/>
  <c r="C17" i="2"/>
  <c r="E17" i="2"/>
  <c r="B18" i="2"/>
  <c r="C18" i="2"/>
  <c r="E18" i="2"/>
  <c r="B19" i="2"/>
  <c r="C19" i="2"/>
  <c r="E19" i="2"/>
  <c r="B20" i="2"/>
  <c r="C20" i="2"/>
  <c r="E20" i="2"/>
  <c r="B21" i="2"/>
  <c r="C21" i="2"/>
  <c r="E21" i="2"/>
  <c r="B22" i="2"/>
  <c r="C22" i="2"/>
  <c r="E22" i="2"/>
  <c r="B23" i="2"/>
  <c r="C23" i="2"/>
  <c r="E23" i="2"/>
  <c r="B24" i="2"/>
  <c r="C24" i="2"/>
  <c r="E24" i="2"/>
  <c r="B25" i="2"/>
  <c r="C25" i="2"/>
  <c r="E25" i="2"/>
  <c r="B26" i="2"/>
  <c r="C26" i="2"/>
  <c r="E26" i="2"/>
  <c r="B27" i="2"/>
  <c r="C27" i="2"/>
  <c r="E27" i="2"/>
  <c r="B28" i="2"/>
  <c r="C28" i="2"/>
  <c r="E28" i="2"/>
  <c r="B29" i="2"/>
  <c r="C29" i="2"/>
  <c r="E29" i="2"/>
  <c r="B30" i="2"/>
  <c r="C30" i="2"/>
  <c r="E30" i="2"/>
  <c r="B31" i="2"/>
  <c r="C31" i="2"/>
  <c r="E31" i="2"/>
  <c r="B32" i="2"/>
  <c r="C32" i="2"/>
  <c r="E32" i="2"/>
  <c r="B33" i="2"/>
  <c r="C33" i="2"/>
  <c r="E33" i="2"/>
  <c r="B34" i="2"/>
  <c r="C34" i="2"/>
  <c r="E34" i="2"/>
  <c r="B35" i="2"/>
  <c r="C35" i="2"/>
  <c r="E35" i="2"/>
  <c r="B36" i="2"/>
  <c r="C36" i="2"/>
  <c r="E36" i="2"/>
  <c r="B37" i="2"/>
  <c r="C37" i="2"/>
  <c r="E37" i="2"/>
  <c r="B38" i="2"/>
  <c r="C38" i="2"/>
  <c r="E38" i="2"/>
  <c r="B39" i="2"/>
  <c r="C39" i="2"/>
  <c r="E39" i="2"/>
  <c r="B40" i="2"/>
  <c r="C40" i="2"/>
  <c r="E40" i="2"/>
  <c r="E5" i="2"/>
  <c r="A39" i="2"/>
  <c r="A40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6" i="2"/>
  <c r="C5" i="2"/>
  <c r="B5" i="2"/>
  <c r="H5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5" i="1"/>
  <c r="B7" i="1"/>
  <c r="B8" i="1"/>
  <c r="B11" i="1"/>
  <c r="B12" i="1"/>
  <c r="B15" i="1"/>
  <c r="B16" i="1"/>
  <c r="B19" i="1"/>
  <c r="B20" i="1"/>
  <c r="B23" i="1"/>
  <c r="B24" i="1"/>
  <c r="B27" i="1"/>
  <c r="B28" i="1"/>
  <c r="B31" i="1"/>
  <c r="B32" i="1"/>
  <c r="B35" i="1"/>
  <c r="B36" i="1"/>
  <c r="B39" i="1"/>
  <c r="B40" i="1"/>
  <c r="B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B5" i="3" l="1"/>
  <c r="B6" i="3"/>
  <c r="A7" i="3"/>
  <c r="K7" i="2"/>
  <c r="K8" i="2" s="1"/>
  <c r="J8" i="2"/>
  <c r="G10" i="2"/>
  <c r="G11" i="2" s="1"/>
  <c r="H9" i="2"/>
  <c r="H10" i="2" s="1"/>
  <c r="B38" i="1"/>
  <c r="B34" i="1"/>
  <c r="B30" i="1"/>
  <c r="B26" i="1"/>
  <c r="B22" i="1"/>
  <c r="B18" i="1"/>
  <c r="B14" i="1"/>
  <c r="B10" i="1"/>
  <c r="B6" i="1"/>
  <c r="B37" i="1"/>
  <c r="B33" i="1"/>
  <c r="B29" i="1"/>
  <c r="B25" i="1"/>
  <c r="B21" i="1"/>
  <c r="B17" i="1"/>
  <c r="B13" i="1"/>
  <c r="B9" i="1"/>
  <c r="B7" i="3" l="1"/>
  <c r="A8" i="3"/>
  <c r="J9" i="2"/>
  <c r="K9" i="2"/>
  <c r="J10" i="2" s="1"/>
  <c r="H11" i="2"/>
  <c r="H12" i="2" s="1"/>
  <c r="G12" i="2"/>
  <c r="G13" i="2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G6" i="1"/>
  <c r="G7" i="1" s="1"/>
  <c r="G8" i="1" s="1"/>
  <c r="F6" i="1"/>
  <c r="G9" i="1"/>
  <c r="A9" i="3" l="1"/>
  <c r="B8" i="3"/>
  <c r="K10" i="2"/>
  <c r="J11" i="2" s="1"/>
  <c r="H13" i="2"/>
  <c r="H14" i="2" s="1"/>
  <c r="F7" i="1"/>
  <c r="H6" i="1"/>
  <c r="G10" i="1"/>
  <c r="A10" i="3" l="1"/>
  <c r="B9" i="3"/>
  <c r="K11" i="2"/>
  <c r="J12" i="2" s="1"/>
  <c r="G14" i="2"/>
  <c r="G15" i="2" s="1"/>
  <c r="F8" i="1"/>
  <c r="H7" i="1"/>
  <c r="G11" i="1"/>
  <c r="A11" i="3" l="1"/>
  <c r="B10" i="3"/>
  <c r="K13" i="2"/>
  <c r="J13" i="2"/>
  <c r="K12" i="2"/>
  <c r="G16" i="2"/>
  <c r="G17" i="2" s="1"/>
  <c r="H15" i="2"/>
  <c r="H16" i="2" s="1"/>
  <c r="F9" i="1"/>
  <c r="H8" i="1"/>
  <c r="G12" i="1"/>
  <c r="A12" i="3" l="1"/>
  <c r="B11" i="3"/>
  <c r="J14" i="2"/>
  <c r="K14" i="2"/>
  <c r="H17" i="2"/>
  <c r="H18" i="2" s="1"/>
  <c r="F10" i="1"/>
  <c r="H9" i="1"/>
  <c r="G13" i="1"/>
  <c r="A13" i="3" l="1"/>
  <c r="B12" i="3"/>
  <c r="K15" i="2"/>
  <c r="J15" i="2"/>
  <c r="J16" i="2"/>
  <c r="K16" i="2"/>
  <c r="G18" i="2"/>
  <c r="G19" i="2" s="1"/>
  <c r="F11" i="1"/>
  <c r="H10" i="1"/>
  <c r="G14" i="1"/>
  <c r="A14" i="3" l="1"/>
  <c r="B13" i="3"/>
  <c r="J17" i="2"/>
  <c r="K17" i="2"/>
  <c r="G20" i="2"/>
  <c r="G21" i="2" s="1"/>
  <c r="H19" i="2"/>
  <c r="H20" i="2" s="1"/>
  <c r="F12" i="1"/>
  <c r="H11" i="1"/>
  <c r="G15" i="1"/>
  <c r="A15" i="3" l="1"/>
  <c r="B14" i="3"/>
  <c r="J18" i="2"/>
  <c r="K18" i="2"/>
  <c r="H21" i="2"/>
  <c r="H22" i="2" s="1"/>
  <c r="F13" i="1"/>
  <c r="H12" i="1"/>
  <c r="G16" i="1"/>
  <c r="A16" i="3" l="1"/>
  <c r="B15" i="3"/>
  <c r="J19" i="2"/>
  <c r="K19" i="2"/>
  <c r="G22" i="2"/>
  <c r="G23" i="2" s="1"/>
  <c r="F14" i="1"/>
  <c r="H13" i="1"/>
  <c r="G17" i="1"/>
  <c r="A17" i="3" l="1"/>
  <c r="B16" i="3"/>
  <c r="J20" i="2"/>
  <c r="K20" i="2"/>
  <c r="G24" i="2"/>
  <c r="G25" i="2" s="1"/>
  <c r="H23" i="2"/>
  <c r="H24" i="2" s="1"/>
  <c r="F15" i="1"/>
  <c r="H14" i="1"/>
  <c r="G18" i="1"/>
  <c r="A18" i="3" l="1"/>
  <c r="B17" i="3"/>
  <c r="J21" i="2"/>
  <c r="K21" i="2"/>
  <c r="H25" i="2"/>
  <c r="H26" i="2" s="1"/>
  <c r="G26" i="2"/>
  <c r="G27" i="2" s="1"/>
  <c r="F16" i="1"/>
  <c r="H15" i="1"/>
  <c r="G19" i="1"/>
  <c r="A19" i="3" l="1"/>
  <c r="B18" i="3"/>
  <c r="J22" i="2"/>
  <c r="K22" i="2"/>
  <c r="H27" i="2"/>
  <c r="H28" i="2" s="1"/>
  <c r="F17" i="1"/>
  <c r="H16" i="1"/>
  <c r="G20" i="1"/>
  <c r="A20" i="3" l="1"/>
  <c r="B19" i="3"/>
  <c r="J23" i="2"/>
  <c r="K23" i="2"/>
  <c r="G28" i="2"/>
  <c r="G29" i="2" s="1"/>
  <c r="F18" i="1"/>
  <c r="H17" i="1"/>
  <c r="G21" i="1"/>
  <c r="A21" i="3" l="1"/>
  <c r="B20" i="3"/>
  <c r="J24" i="2"/>
  <c r="K24" i="2"/>
  <c r="H29" i="2"/>
  <c r="H30" i="2" s="1"/>
  <c r="F19" i="1"/>
  <c r="H18" i="1"/>
  <c r="G22" i="1"/>
  <c r="A22" i="3" l="1"/>
  <c r="B21" i="3"/>
  <c r="J25" i="2"/>
  <c r="K25" i="2"/>
  <c r="G30" i="2"/>
  <c r="G31" i="2" s="1"/>
  <c r="F20" i="1"/>
  <c r="H19" i="1"/>
  <c r="G23" i="1"/>
  <c r="A23" i="3" l="1"/>
  <c r="B22" i="3"/>
  <c r="J26" i="2"/>
  <c r="K26" i="2"/>
  <c r="H31" i="2"/>
  <c r="H32" i="2" s="1"/>
  <c r="F21" i="1"/>
  <c r="H20" i="1"/>
  <c r="G24" i="1"/>
  <c r="A24" i="3" l="1"/>
  <c r="B23" i="3"/>
  <c r="J27" i="2"/>
  <c r="K27" i="2"/>
  <c r="G32" i="2"/>
  <c r="G33" i="2" s="1"/>
  <c r="F22" i="1"/>
  <c r="H21" i="1"/>
  <c r="G25" i="1"/>
  <c r="A25" i="3" l="1"/>
  <c r="B24" i="3"/>
  <c r="J28" i="2"/>
  <c r="K28" i="2"/>
  <c r="H33" i="2"/>
  <c r="H34" i="2" s="1"/>
  <c r="F23" i="1"/>
  <c r="H22" i="1"/>
  <c r="G26" i="1"/>
  <c r="A26" i="3" l="1"/>
  <c r="B25" i="3"/>
  <c r="J29" i="2"/>
  <c r="K29" i="2"/>
  <c r="G34" i="2"/>
  <c r="G35" i="2" s="1"/>
  <c r="F24" i="1"/>
  <c r="H23" i="1"/>
  <c r="G27" i="1"/>
  <c r="A27" i="3" l="1"/>
  <c r="B26" i="3"/>
  <c r="J30" i="2"/>
  <c r="K30" i="2"/>
  <c r="H35" i="2"/>
  <c r="H36" i="2" s="1"/>
  <c r="F25" i="1"/>
  <c r="H24" i="1"/>
  <c r="G28" i="1"/>
  <c r="A28" i="3" l="1"/>
  <c r="B27" i="3"/>
  <c r="J31" i="2"/>
  <c r="K31" i="2"/>
  <c r="G36" i="2"/>
  <c r="G37" i="2" s="1"/>
  <c r="F26" i="1"/>
  <c r="H25" i="1"/>
  <c r="G29" i="1"/>
  <c r="A29" i="3" l="1"/>
  <c r="B28" i="3"/>
  <c r="J32" i="2"/>
  <c r="K32" i="2"/>
  <c r="H37" i="2"/>
  <c r="H38" i="2" s="1"/>
  <c r="F27" i="1"/>
  <c r="H26" i="1"/>
  <c r="G30" i="1"/>
  <c r="A30" i="3" l="1"/>
  <c r="B29" i="3"/>
  <c r="J33" i="2"/>
  <c r="K33" i="2"/>
  <c r="H39" i="2"/>
  <c r="H40" i="2" s="1"/>
  <c r="G38" i="2"/>
  <c r="G39" i="2" s="1"/>
  <c r="F28" i="1"/>
  <c r="H27" i="1"/>
  <c r="G31" i="1"/>
  <c r="A31" i="3" l="1"/>
  <c r="B30" i="3"/>
  <c r="J34" i="2"/>
  <c r="K34" i="2"/>
  <c r="G40" i="2"/>
  <c r="F29" i="1"/>
  <c r="H28" i="1"/>
  <c r="G32" i="1"/>
  <c r="A32" i="3" l="1"/>
  <c r="B31" i="3"/>
  <c r="J35" i="2"/>
  <c r="K35" i="2"/>
  <c r="F30" i="1"/>
  <c r="H29" i="1"/>
  <c r="G33" i="1"/>
  <c r="A33" i="3" l="1"/>
  <c r="B32" i="3"/>
  <c r="J36" i="2"/>
  <c r="K36" i="2"/>
  <c r="F31" i="1"/>
  <c r="H30" i="1"/>
  <c r="G34" i="1"/>
  <c r="A34" i="3" l="1"/>
  <c r="B33" i="3"/>
  <c r="J37" i="2"/>
  <c r="K37" i="2"/>
  <c r="F32" i="1"/>
  <c r="H31" i="1"/>
  <c r="G35" i="1"/>
  <c r="A35" i="3" l="1"/>
  <c r="B34" i="3"/>
  <c r="J38" i="2"/>
  <c r="K38" i="2"/>
  <c r="F33" i="1"/>
  <c r="H32" i="1"/>
  <c r="G36" i="1"/>
  <c r="A36" i="3" l="1"/>
  <c r="B35" i="3"/>
  <c r="J39" i="2"/>
  <c r="K39" i="2"/>
  <c r="F34" i="1"/>
  <c r="H33" i="1"/>
  <c r="G37" i="1"/>
  <c r="A37" i="3" l="1"/>
  <c r="B36" i="3"/>
  <c r="J40" i="2"/>
  <c r="J43" i="2" s="1"/>
  <c r="K40" i="2"/>
  <c r="F35" i="1"/>
  <c r="H34" i="1"/>
  <c r="G38" i="1"/>
  <c r="A38" i="3" l="1"/>
  <c r="B37" i="3"/>
  <c r="F36" i="1"/>
  <c r="H35" i="1"/>
  <c r="G39" i="1"/>
  <c r="A39" i="3" l="1"/>
  <c r="B38" i="3"/>
  <c r="F37" i="1"/>
  <c r="H36" i="1"/>
  <c r="G40" i="1"/>
  <c r="A40" i="3" l="1"/>
  <c r="B39" i="3"/>
  <c r="F38" i="1"/>
  <c r="H37" i="1"/>
  <c r="A41" i="3" l="1"/>
  <c r="B40" i="3"/>
  <c r="F39" i="1"/>
  <c r="H38" i="1"/>
  <c r="A42" i="3" l="1"/>
  <c r="B41" i="3"/>
  <c r="F40" i="1"/>
  <c r="H40" i="1" s="1"/>
  <c r="H39" i="1"/>
  <c r="A43" i="3" l="1"/>
  <c r="B42" i="3"/>
  <c r="I42" i="1"/>
  <c r="A44" i="3" l="1"/>
  <c r="B43" i="3"/>
  <c r="J5" i="1"/>
  <c r="J9" i="1"/>
  <c r="J13" i="1"/>
  <c r="J17" i="1"/>
  <c r="J21" i="1"/>
  <c r="J25" i="1"/>
  <c r="J29" i="1"/>
  <c r="J33" i="1"/>
  <c r="J37" i="1"/>
  <c r="J6" i="1"/>
  <c r="J10" i="1"/>
  <c r="J14" i="1"/>
  <c r="J18" i="1"/>
  <c r="J22" i="1"/>
  <c r="J26" i="1"/>
  <c r="J30" i="1"/>
  <c r="J34" i="1"/>
  <c r="J7" i="1"/>
  <c r="J11" i="1"/>
  <c r="J15" i="1"/>
  <c r="J19" i="1"/>
  <c r="J23" i="1"/>
  <c r="J27" i="1"/>
  <c r="J31" i="1"/>
  <c r="J35" i="1"/>
  <c r="J8" i="1"/>
  <c r="J12" i="1"/>
  <c r="J16" i="1"/>
  <c r="J20" i="1"/>
  <c r="J24" i="1"/>
  <c r="J28" i="1"/>
  <c r="J32" i="1"/>
  <c r="J36" i="1"/>
  <c r="J38" i="1"/>
  <c r="J40" i="1"/>
  <c r="J39" i="1"/>
  <c r="A45" i="3" l="1"/>
  <c r="B44" i="3"/>
  <c r="A46" i="3" l="1"/>
  <c r="B45" i="3"/>
  <c r="A47" i="3" l="1"/>
  <c r="B46" i="3"/>
  <c r="A48" i="3" l="1"/>
  <c r="B47" i="3"/>
  <c r="A49" i="3" l="1"/>
  <c r="B48" i="3"/>
  <c r="A50" i="3" l="1"/>
  <c r="B49" i="3"/>
  <c r="A51" i="3" l="1"/>
  <c r="B50" i="3"/>
  <c r="A52" i="3" l="1"/>
  <c r="B51" i="3"/>
  <c r="A53" i="3" l="1"/>
  <c r="B52" i="3"/>
  <c r="A54" i="3" l="1"/>
  <c r="B53" i="3"/>
  <c r="A55" i="3" l="1"/>
  <c r="B54" i="3"/>
  <c r="A56" i="3" l="1"/>
  <c r="B55" i="3"/>
  <c r="A57" i="3" l="1"/>
  <c r="B56" i="3"/>
  <c r="A58" i="3" l="1"/>
  <c r="B57" i="3"/>
  <c r="A59" i="3" l="1"/>
  <c r="B59" i="3" s="1"/>
  <c r="B58" i="3"/>
</calcChain>
</file>

<file path=xl/sharedStrings.xml><?xml version="1.0" encoding="utf-8"?>
<sst xmlns="http://schemas.openxmlformats.org/spreadsheetml/2006/main" count="40" uniqueCount="38">
  <si>
    <t>Example Recursion Endowment</t>
  </si>
  <si>
    <t>qx</t>
  </si>
  <si>
    <t>v</t>
  </si>
  <si>
    <t>a*t</t>
  </si>
  <si>
    <t>a**</t>
  </si>
  <si>
    <t>V*t</t>
  </si>
  <si>
    <t>V**</t>
  </si>
  <si>
    <t>Premiun P=1</t>
  </si>
  <si>
    <t>p</t>
  </si>
  <si>
    <t>V(Benefits)</t>
  </si>
  <si>
    <t>Vtotal</t>
  </si>
  <si>
    <t>Example Recursion Disability</t>
  </si>
  <si>
    <t>ix</t>
  </si>
  <si>
    <t>rx</t>
  </si>
  <si>
    <t>DisabAnnuity</t>
  </si>
  <si>
    <t>States = (*,I,t)</t>
  </si>
  <si>
    <t>V*</t>
  </si>
  <si>
    <t>Vi</t>
  </si>
  <si>
    <t>Vt</t>
  </si>
  <si>
    <t>V Pre *</t>
  </si>
  <si>
    <t>V Pre i</t>
  </si>
  <si>
    <t>V Pre 0</t>
  </si>
  <si>
    <t>Equivalence principle E[total pv] = 0</t>
  </si>
  <si>
    <t>You start as healthy</t>
  </si>
  <si>
    <t xml:space="preserve">ie </t>
  </si>
  <si>
    <t>1 = if no rider, 0 with a rider</t>
  </si>
  <si>
    <t>Annuity with Market Rates</t>
  </si>
  <si>
    <t>Approx Nr People</t>
  </si>
  <si>
    <t>FW Rates</t>
  </si>
  <si>
    <t>1-3</t>
  </si>
  <si>
    <t>4-6</t>
  </si>
  <si>
    <t>7-12</t>
  </si>
  <si>
    <t>after year 13</t>
  </si>
  <si>
    <t>Reserving Rate</t>
  </si>
  <si>
    <t>I Rate C Res</t>
  </si>
  <si>
    <t>FW Rate Market</t>
  </si>
  <si>
    <t>V Book</t>
  </si>
  <si>
    <t>V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</si>
</sst>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7" formatCode="0.000000"/>
    <numFmt numFmtId="170" formatCode="0.000"/>
    <numFmt numFmtId="172" formatCode="0.000%"/>
    <numFmt numFmtId="182" formatCode="_(* #,##0_);_(* \(#,##0\);_(* &quot;-&quot;????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43" fontId="0" fillId="0" borderId="0" xfId="1" applyFont="1"/>
    <xf numFmtId="167" fontId="0" fillId="0" borderId="0" xfId="0" applyNumberFormat="1"/>
    <xf numFmtId="170" fontId="0" fillId="0" borderId="0" xfId="0" applyNumberFormat="1"/>
    <xf numFmtId="43" fontId="0" fillId="3" borderId="0" xfId="1" applyFont="1" applyFill="1"/>
    <xf numFmtId="170" fontId="0" fillId="3" borderId="0" xfId="0" applyNumberFormat="1" applyFill="1"/>
    <xf numFmtId="43" fontId="0" fillId="0" borderId="0" xfId="0" applyNumberFormat="1"/>
    <xf numFmtId="9" fontId="0" fillId="0" borderId="0" xfId="0" applyNumberFormat="1"/>
    <xf numFmtId="16" fontId="0" fillId="0" borderId="0" xfId="0" quotePrefix="1" applyNumberFormat="1"/>
    <xf numFmtId="0" fontId="0" fillId="0" borderId="0" xfId="0" quotePrefix="1"/>
    <xf numFmtId="10" fontId="0" fillId="0" borderId="0" xfId="0" applyNumberFormat="1"/>
    <xf numFmtId="172" fontId="0" fillId="0" borderId="0" xfId="0" applyNumberFormat="1"/>
    <xf numFmtId="9" fontId="0" fillId="2" borderId="0" xfId="0" applyNumberFormat="1" applyFill="1"/>
    <xf numFmtId="0" fontId="0" fillId="4" borderId="0" xfId="0" applyFill="1"/>
    <xf numFmtId="182" fontId="0" fillId="0" borderId="0" xfId="0" applyNumberFormat="1"/>
    <xf numFmtId="182" fontId="0" fillId="5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6DD3-4BBD-3B4F-9EF9-B440B17FC746}">
  <dimension ref="A1:J42"/>
  <sheetViews>
    <sheetView workbookViewId="0">
      <selection activeCell="B5" sqref="B5"/>
    </sheetView>
  </sheetViews>
  <sheetFormatPr baseColWidth="10" defaultRowHeight="16" x14ac:dyDescent="0.2"/>
  <sheetData>
    <row r="1" spans="1:10" x14ac:dyDescent="0.2">
      <c r="A1" t="s">
        <v>0</v>
      </c>
    </row>
    <row r="4" spans="1:10" x14ac:dyDescent="0.2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9</v>
      </c>
      <c r="I4" t="s">
        <v>7</v>
      </c>
      <c r="J4" t="s">
        <v>10</v>
      </c>
    </row>
    <row r="5" spans="1:10" x14ac:dyDescent="0.2">
      <c r="A5">
        <v>65</v>
      </c>
      <c r="B5">
        <f>EXP(-9.13275+0.08094*A5-0.000011*A5*A5)</f>
        <v>1.9878331695748638E-2</v>
      </c>
      <c r="C5">
        <f>1/1.035</f>
        <v>0.96618357487922713</v>
      </c>
      <c r="F5" s="1">
        <v>0</v>
      </c>
      <c r="G5" s="1">
        <v>100000</v>
      </c>
      <c r="H5">
        <f>F5+G5</f>
        <v>100000</v>
      </c>
      <c r="I5" s="1">
        <v>0</v>
      </c>
      <c r="J5" s="2">
        <f>H5-I5*$I$42</f>
        <v>100000</v>
      </c>
    </row>
    <row r="6" spans="1:10" x14ac:dyDescent="0.2">
      <c r="A6">
        <f>A5-1</f>
        <v>64</v>
      </c>
      <c r="B6">
        <f t="shared" ref="B6:B40" si="0">EXP(-9.13275+0.08094*A6-0.000011*A6*A6)</f>
        <v>1.8358804688892102E-2</v>
      </c>
      <c r="C6">
        <f t="shared" ref="C6:C40" si="1">1/1.035</f>
        <v>0.96618357487922713</v>
      </c>
      <c r="D6">
        <v>200000</v>
      </c>
      <c r="E6">
        <v>0</v>
      </c>
      <c r="F6">
        <f>F5*(1-B6)*C6+D6*C6*B6</f>
        <v>3547.5951089646578</v>
      </c>
      <c r="G6">
        <f>G5*(1-B6)*C6+E6*C6*(1-B6)</f>
        <v>94844.559933440381</v>
      </c>
      <c r="H6">
        <f t="shared" ref="H6:H40" si="2">F6+G6</f>
        <v>98392.155042405037</v>
      </c>
      <c r="I6">
        <f>I5*C6*(1-B6)+1</f>
        <v>1</v>
      </c>
      <c r="J6">
        <f t="shared" ref="J6:J40" si="3">H6-I6*$I$42</f>
        <v>96270.59904326692</v>
      </c>
    </row>
    <row r="7" spans="1:10" x14ac:dyDescent="0.2">
      <c r="A7">
        <f t="shared" ref="A7:A40" si="4">A6-1</f>
        <v>63</v>
      </c>
      <c r="B7">
        <f t="shared" si="0"/>
        <v>1.6955059400327949E-2</v>
      </c>
      <c r="C7">
        <f t="shared" si="1"/>
        <v>0.96618357487922713</v>
      </c>
      <c r="D7">
        <f>D6</f>
        <v>200000</v>
      </c>
      <c r="E7">
        <v>0</v>
      </c>
      <c r="F7">
        <f t="shared" ref="F7:F40" si="5">F6*(1-B7)*C7+D7*C7*B7</f>
        <v>6645.8524668883474</v>
      </c>
      <c r="G7">
        <f t="shared" ref="G7:G40" si="6">G6*(1-B7)*C7+E7*C7*(1-B7)</f>
        <v>90083.540856010572</v>
      </c>
      <c r="H7">
        <f t="shared" si="2"/>
        <v>96729.393322898919</v>
      </c>
      <c r="I7">
        <f t="shared" ref="I7:I40" si="7">I6*C7*(1-B7)+1</f>
        <v>1.9498018749755286</v>
      </c>
      <c r="J7">
        <f t="shared" si="3"/>
        <v>92592.779457913843</v>
      </c>
    </row>
    <row r="8" spans="1:10" x14ac:dyDescent="0.2">
      <c r="A8">
        <f t="shared" si="4"/>
        <v>62</v>
      </c>
      <c r="B8">
        <f t="shared" si="0"/>
        <v>1.5658302366672271E-2</v>
      </c>
      <c r="C8">
        <f t="shared" si="1"/>
        <v>0.96618357487922713</v>
      </c>
      <c r="D8">
        <f t="shared" ref="D8:D40" si="8">D7</f>
        <v>200000</v>
      </c>
      <c r="E8">
        <f>E7</f>
        <v>0</v>
      </c>
      <c r="F8">
        <f t="shared" si="5"/>
        <v>9346.3286693835453</v>
      </c>
      <c r="G8">
        <f t="shared" si="6"/>
        <v>85674.382159446061</v>
      </c>
      <c r="H8">
        <f t="shared" si="2"/>
        <v>95020.7108288296</v>
      </c>
      <c r="I8">
        <f t="shared" si="7"/>
        <v>2.854368393876384</v>
      </c>
      <c r="J8">
        <f t="shared" si="3"/>
        <v>88965.008439050944</v>
      </c>
    </row>
    <row r="9" spans="1:10" x14ac:dyDescent="0.2">
      <c r="A9">
        <f t="shared" si="4"/>
        <v>61</v>
      </c>
      <c r="B9">
        <f t="shared" si="0"/>
        <v>1.4460405785850569E-2</v>
      </c>
      <c r="C9">
        <f t="shared" si="1"/>
        <v>0.96618357487922713</v>
      </c>
      <c r="D9">
        <f t="shared" si="8"/>
        <v>200000</v>
      </c>
      <c r="E9">
        <f t="shared" ref="E9:E40" si="9">E8</f>
        <v>0</v>
      </c>
      <c r="F9">
        <f t="shared" si="5"/>
        <v>11693.969199407193</v>
      </c>
      <c r="G9">
        <f t="shared" si="6"/>
        <v>81580.189205766612</v>
      </c>
      <c r="H9">
        <f t="shared" si="2"/>
        <v>93274.158405173803</v>
      </c>
      <c r="I9">
        <f t="shared" si="7"/>
        <v>3.7179643175252415</v>
      </c>
      <c r="J9">
        <f t="shared" si="3"/>
        <v>85386.288902746688</v>
      </c>
    </row>
    <row r="10" spans="1:10" x14ac:dyDescent="0.2">
      <c r="A10">
        <f t="shared" si="4"/>
        <v>60</v>
      </c>
      <c r="B10">
        <f t="shared" si="0"/>
        <v>1.335385729386194E-2</v>
      </c>
      <c r="C10">
        <f t="shared" si="1"/>
        <v>0.96618357487922713</v>
      </c>
      <c r="D10">
        <f t="shared" si="8"/>
        <v>200000</v>
      </c>
      <c r="E10">
        <f t="shared" si="9"/>
        <v>0</v>
      </c>
      <c r="F10">
        <f t="shared" si="5"/>
        <v>13728.097644726457</v>
      </c>
      <c r="G10">
        <f t="shared" si="6"/>
        <v>77768.868600102956</v>
      </c>
      <c r="H10">
        <f t="shared" si="2"/>
        <v>91496.966244829411</v>
      </c>
      <c r="I10">
        <f t="shared" si="7"/>
        <v>4.5442658479278633</v>
      </c>
      <c r="J10">
        <f t="shared" si="3"/>
        <v>81856.051773479616</v>
      </c>
    </row>
    <row r="11" spans="1:10" x14ac:dyDescent="0.2">
      <c r="A11">
        <f t="shared" si="4"/>
        <v>59</v>
      </c>
      <c r="B11">
        <f t="shared" si="0"/>
        <v>1.2331713518120581E-2</v>
      </c>
      <c r="C11">
        <f t="shared" si="1"/>
        <v>0.96618357487922713</v>
      </c>
      <c r="D11">
        <f t="shared" si="8"/>
        <v>200000</v>
      </c>
      <c r="E11">
        <f t="shared" si="9"/>
        <v>0</v>
      </c>
      <c r="F11">
        <f t="shared" si="5"/>
        <v>15483.236116953643</v>
      </c>
      <c r="G11">
        <f t="shared" si="6"/>
        <v>74212.410813428156</v>
      </c>
      <c r="H11">
        <f t="shared" si="2"/>
        <v>89695.646930381801</v>
      </c>
      <c r="I11">
        <f t="shared" si="7"/>
        <v>5.3364514621652539</v>
      </c>
      <c r="J11">
        <f t="shared" si="3"/>
        <v>78374.066316715762</v>
      </c>
    </row>
    <row r="12" spans="1:10" x14ac:dyDescent="0.2">
      <c r="A12">
        <f t="shared" si="4"/>
        <v>58</v>
      </c>
      <c r="B12">
        <f t="shared" si="0"/>
        <v>1.1387557124353421E-2</v>
      </c>
      <c r="C12">
        <f t="shared" si="1"/>
        <v>0.96618357487922713</v>
      </c>
      <c r="D12">
        <f t="shared" si="8"/>
        <v>200000</v>
      </c>
      <c r="E12">
        <f t="shared" si="9"/>
        <v>0</v>
      </c>
      <c r="F12">
        <f t="shared" si="5"/>
        <v>16989.788701519483</v>
      </c>
      <c r="G12">
        <f t="shared" si="6"/>
        <v>70886.292508168379</v>
      </c>
      <c r="H12">
        <f t="shared" si="2"/>
        <v>87876.081209687865</v>
      </c>
      <c r="I12">
        <f t="shared" si="7"/>
        <v>6.0972776002884128</v>
      </c>
      <c r="J12">
        <f t="shared" si="3"/>
        <v>74940.365338385556</v>
      </c>
    </row>
    <row r="13" spans="1:10" x14ac:dyDescent="0.2">
      <c r="A13">
        <f t="shared" si="4"/>
        <v>57</v>
      </c>
      <c r="B13">
        <f t="shared" si="0"/>
        <v>1.0515457095170736E-2</v>
      </c>
      <c r="C13">
        <f t="shared" si="1"/>
        <v>0.96618357487922713</v>
      </c>
      <c r="D13">
        <f t="shared" si="8"/>
        <v>200000</v>
      </c>
      <c r="E13">
        <f t="shared" si="9"/>
        <v>0</v>
      </c>
      <c r="F13">
        <f t="shared" si="5"/>
        <v>18274.613262228777</v>
      </c>
      <c r="G13">
        <f t="shared" si="6"/>
        <v>67768.976561027055</v>
      </c>
      <c r="H13">
        <f t="shared" si="2"/>
        <v>86043.589823255839</v>
      </c>
      <c r="I13">
        <f t="shared" si="7"/>
        <v>6.8291419703238985</v>
      </c>
      <c r="J13">
        <f t="shared" si="3"/>
        <v>71555.182707149317</v>
      </c>
    </row>
    <row r="14" spans="1:10" x14ac:dyDescent="0.2">
      <c r="A14">
        <f t="shared" si="4"/>
        <v>56</v>
      </c>
      <c r="B14">
        <f t="shared" si="0"/>
        <v>9.7099319979902753E-3</v>
      </c>
      <c r="C14">
        <f t="shared" si="1"/>
        <v>0.96618357487922713</v>
      </c>
      <c r="D14">
        <f t="shared" si="8"/>
        <v>200000</v>
      </c>
      <c r="E14">
        <f t="shared" si="9"/>
        <v>0</v>
      </c>
      <c r="F14">
        <f t="shared" si="5"/>
        <v>19361.50184517973</v>
      </c>
      <c r="G14">
        <f t="shared" si="6"/>
        <v>64841.492180720867</v>
      </c>
      <c r="H14">
        <f t="shared" si="2"/>
        <v>84202.994025900596</v>
      </c>
      <c r="I14">
        <f t="shared" si="7"/>
        <v>7.5341366823066975</v>
      </c>
      <c r="J14">
        <f t="shared" si="3"/>
        <v>68218.901149226323</v>
      </c>
    </row>
    <row r="15" spans="1:10" x14ac:dyDescent="0.2">
      <c r="A15">
        <f t="shared" si="4"/>
        <v>55</v>
      </c>
      <c r="B15">
        <f t="shared" si="0"/>
        <v>8.9659160181028638E-3</v>
      </c>
      <c r="C15">
        <f t="shared" si="1"/>
        <v>0.96618357487922713</v>
      </c>
      <c r="D15">
        <f t="shared" si="8"/>
        <v>200000</v>
      </c>
      <c r="E15">
        <f t="shared" si="9"/>
        <v>0</v>
      </c>
      <c r="F15">
        <f t="shared" si="5"/>
        <v>20271.58594132568</v>
      </c>
      <c r="G15">
        <f t="shared" si="6"/>
        <v>62087.080973275413</v>
      </c>
      <c r="H15">
        <f t="shared" si="2"/>
        <v>82358.666914601097</v>
      </c>
      <c r="I15">
        <f t="shared" si="7"/>
        <v>8.214092990863989</v>
      </c>
      <c r="J15">
        <f t="shared" si="3"/>
        <v>64932.008652355289</v>
      </c>
    </row>
    <row r="16" spans="1:10" x14ac:dyDescent="0.2">
      <c r="A16">
        <f t="shared" si="4"/>
        <v>54</v>
      </c>
      <c r="B16">
        <f t="shared" si="0"/>
        <v>8.2787275494271388E-3</v>
      </c>
      <c r="C16">
        <f t="shared" si="1"/>
        <v>0.96618357487922713</v>
      </c>
      <c r="D16">
        <f t="shared" si="8"/>
        <v>200000</v>
      </c>
      <c r="E16">
        <f t="shared" si="9"/>
        <v>0</v>
      </c>
      <c r="F16">
        <f t="shared" si="5"/>
        <v>21023.679723872538</v>
      </c>
      <c r="G16">
        <f t="shared" si="6"/>
        <v>59490.897531940529</v>
      </c>
      <c r="H16">
        <f t="shared" si="2"/>
        <v>80514.57725581307</v>
      </c>
      <c r="I16">
        <f t="shared" si="7"/>
        <v>8.8706190849535922</v>
      </c>
      <c r="J16">
        <f t="shared" si="3"/>
        <v>61695.062120060757</v>
      </c>
    </row>
    <row r="17" spans="1:10" x14ac:dyDescent="0.2">
      <c r="A17">
        <f t="shared" si="4"/>
        <v>53</v>
      </c>
      <c r="B17">
        <f t="shared" si="0"/>
        <v>7.6440401510112707E-3</v>
      </c>
      <c r="C17">
        <f t="shared" si="1"/>
        <v>0.96618357487922713</v>
      </c>
      <c r="D17">
        <f t="shared" si="8"/>
        <v>200000</v>
      </c>
      <c r="E17">
        <f t="shared" si="9"/>
        <v>0</v>
      </c>
      <c r="F17">
        <f t="shared" si="5"/>
        <v>21634.571886128993</v>
      </c>
      <c r="G17">
        <f t="shared" si="6"/>
        <v>57039.755287523367</v>
      </c>
      <c r="H17">
        <f t="shared" si="2"/>
        <v>78674.32717365236</v>
      </c>
      <c r="I17">
        <f t="shared" si="7"/>
        <v>9.5051320932404639</v>
      </c>
      <c r="J17">
        <f t="shared" si="3"/>
        <v>58508.657158637863</v>
      </c>
    </row>
    <row r="18" spans="1:10" x14ac:dyDescent="0.2">
      <c r="A18">
        <f t="shared" si="4"/>
        <v>52</v>
      </c>
      <c r="B18">
        <f t="shared" si="0"/>
        <v>7.0578556916949852E-3</v>
      </c>
      <c r="C18">
        <f t="shared" si="1"/>
        <v>0.96618357487922713</v>
      </c>
      <c r="D18">
        <f t="shared" si="8"/>
        <v>200000</v>
      </c>
      <c r="E18">
        <f t="shared" si="9"/>
        <v>0</v>
      </c>
      <c r="F18">
        <f t="shared" si="5"/>
        <v>22119.27472284453</v>
      </c>
      <c r="G18">
        <f t="shared" si="6"/>
        <v>54721.910073443898</v>
      </c>
      <c r="H18">
        <f t="shared" si="2"/>
        <v>76841.184796288435</v>
      </c>
      <c r="I18">
        <f t="shared" si="7"/>
        <v>10.118885258546738</v>
      </c>
      <c r="J18">
        <f t="shared" si="3"/>
        <v>55373.403071428402</v>
      </c>
    </row>
    <row r="19" spans="1:10" x14ac:dyDescent="0.2">
      <c r="A19">
        <f t="shared" si="4"/>
        <v>51</v>
      </c>
      <c r="B19">
        <f t="shared" si="0"/>
        <v>6.5164795186303292E-3</v>
      </c>
      <c r="C19">
        <f t="shared" si="1"/>
        <v>0.96618357487922713</v>
      </c>
      <c r="D19">
        <f t="shared" si="8"/>
        <v>200000</v>
      </c>
      <c r="E19">
        <f t="shared" si="9"/>
        <v>0</v>
      </c>
      <c r="F19">
        <f t="shared" si="5"/>
        <v>22491.237512920023</v>
      </c>
      <c r="G19">
        <f t="shared" si="6"/>
        <v>52526.87523403862</v>
      </c>
      <c r="H19">
        <f t="shared" si="2"/>
        <v>75018.11274695865</v>
      </c>
      <c r="I19">
        <f t="shared" si="7"/>
        <v>10.712991062809708</v>
      </c>
      <c r="J19">
        <f t="shared" si="3"/>
        <v>52289.902288941747</v>
      </c>
    </row>
    <row r="20" spans="1:10" x14ac:dyDescent="0.2">
      <c r="A20">
        <f t="shared" si="4"/>
        <v>50</v>
      </c>
      <c r="B20">
        <f t="shared" si="0"/>
        <v>6.0164974976542824E-3</v>
      </c>
      <c r="C20">
        <f t="shared" si="1"/>
        <v>0.96618357487922713</v>
      </c>
      <c r="D20">
        <f t="shared" si="8"/>
        <v>200000</v>
      </c>
      <c r="E20">
        <f t="shared" si="9"/>
        <v>0</v>
      </c>
      <c r="F20">
        <f t="shared" si="5"/>
        <v>22762.52998863309</v>
      </c>
      <c r="G20">
        <f t="shared" si="6"/>
        <v>50445.263208341479</v>
      </c>
      <c r="H20">
        <f t="shared" si="2"/>
        <v>73207.79319697457</v>
      </c>
      <c r="I20">
        <f t="shared" si="7"/>
        <v>11.288440945785432</v>
      </c>
      <c r="J20">
        <f t="shared" si="3"/>
        <v>49258.733587527197</v>
      </c>
    </row>
    <row r="21" spans="1:10" x14ac:dyDescent="0.2">
      <c r="A21">
        <f t="shared" si="4"/>
        <v>49</v>
      </c>
      <c r="B21">
        <f t="shared" si="0"/>
        <v>5.5547547848844095E-3</v>
      </c>
      <c r="C21">
        <f t="shared" si="1"/>
        <v>0.96618357487922713</v>
      </c>
      <c r="D21">
        <f t="shared" si="8"/>
        <v>200000</v>
      </c>
      <c r="E21">
        <f t="shared" si="9"/>
        <v>0</v>
      </c>
      <c r="F21">
        <f t="shared" si="5"/>
        <v>22944.000650472986</v>
      </c>
      <c r="G21">
        <f t="shared" si="6"/>
        <v>48468.649411748978</v>
      </c>
      <c r="H21">
        <f t="shared" si="2"/>
        <v>71412.650062221961</v>
      </c>
      <c r="I21">
        <f t="shared" si="7"/>
        <v>11.846122149205746</v>
      </c>
      <c r="J21">
        <f t="shared" si="3"/>
        <v>46280.438550051658</v>
      </c>
    </row>
    <row r="22" spans="1:10" x14ac:dyDescent="0.2">
      <c r="A22">
        <f t="shared" si="4"/>
        <v>48</v>
      </c>
      <c r="B22">
        <f t="shared" si="0"/>
        <v>5.1283361994377951E-3</v>
      </c>
      <c r="C22">
        <f t="shared" si="1"/>
        <v>0.96618357487922713</v>
      </c>
      <c r="D22">
        <f t="shared" si="8"/>
        <v>200000</v>
      </c>
      <c r="E22">
        <f t="shared" si="9"/>
        <v>0</v>
      </c>
      <c r="F22">
        <f t="shared" si="5"/>
        <v>23045.413856294494</v>
      </c>
      <c r="G22">
        <f t="shared" si="6"/>
        <v>46589.454958872317</v>
      </c>
      <c r="H22">
        <f t="shared" si="2"/>
        <v>69634.868815166818</v>
      </c>
      <c r="I22">
        <f t="shared" si="7"/>
        <v>12.386832127695666</v>
      </c>
      <c r="J22">
        <f t="shared" si="3"/>
        <v>43355.510804337391</v>
      </c>
    </row>
    <row r="23" spans="1:10" x14ac:dyDescent="0.2">
      <c r="A23">
        <f t="shared" si="4"/>
        <v>47</v>
      </c>
      <c r="B23">
        <f t="shared" si="0"/>
        <v>4.7345480769171383E-3</v>
      </c>
      <c r="C23">
        <f t="shared" si="1"/>
        <v>0.96618357487922713</v>
      </c>
      <c r="D23">
        <f t="shared" si="8"/>
        <v>200000</v>
      </c>
      <c r="E23">
        <f t="shared" si="9"/>
        <v>0</v>
      </c>
      <c r="F23">
        <f t="shared" si="5"/>
        <v>23075.568938959274</v>
      </c>
      <c r="G23">
        <f t="shared" si="6"/>
        <v>44800.84535699727</v>
      </c>
      <c r="H23">
        <f t="shared" si="2"/>
        <v>67876.414295956551</v>
      </c>
      <c r="I23">
        <f t="shared" si="7"/>
        <v>12.911290894170426</v>
      </c>
      <c r="J23">
        <f t="shared" si="3"/>
        <v>40484.387642812013</v>
      </c>
    </row>
    <row r="24" spans="1:10" x14ac:dyDescent="0.2">
      <c r="A24">
        <f>A23-1</f>
        <v>46</v>
      </c>
      <c r="B24">
        <f t="shared" si="0"/>
        <v>4.3709014923243306E-3</v>
      </c>
      <c r="C24">
        <f t="shared" si="1"/>
        <v>0.96618357487922713</v>
      </c>
      <c r="D24">
        <f t="shared" si="8"/>
        <v>200000</v>
      </c>
      <c r="E24">
        <f t="shared" si="9"/>
        <v>0</v>
      </c>
      <c r="F24">
        <f t="shared" si="5"/>
        <v>23042.404056727159</v>
      </c>
      <c r="G24">
        <f t="shared" si="6"/>
        <v>43096.642777941044</v>
      </c>
      <c r="H24">
        <f t="shared" si="2"/>
        <v>66139.046834668203</v>
      </c>
      <c r="I24">
        <f t="shared" si="7"/>
        <v>13.420151607278516</v>
      </c>
      <c r="J24">
        <f t="shared" si="3"/>
        <v>37667.443682903504</v>
      </c>
    </row>
    <row r="25" spans="1:10" x14ac:dyDescent="0.2">
      <c r="A25">
        <f t="shared" si="4"/>
        <v>45</v>
      </c>
      <c r="B25">
        <f t="shared" si="0"/>
        <v>4.0350967494049012E-3</v>
      </c>
      <c r="C25">
        <f t="shared" si="1"/>
        <v>0.96618357487922713</v>
      </c>
      <c r="D25">
        <f t="shared" si="8"/>
        <v>200000</v>
      </c>
      <c r="E25">
        <f t="shared" si="9"/>
        <v>0</v>
      </c>
      <c r="F25">
        <f t="shared" si="5"/>
        <v>22953.087030821611</v>
      </c>
      <c r="G25">
        <f t="shared" si="6"/>
        <v>41471.249907978272</v>
      </c>
      <c r="H25">
        <f t="shared" si="2"/>
        <v>64424.336938799883</v>
      </c>
      <c r="I25">
        <f t="shared" si="7"/>
        <v>13.914009659083542</v>
      </c>
      <c r="J25">
        <f t="shared" si="3"/>
        <v>34904.986274505573</v>
      </c>
    </row>
    <row r="26" spans="1:10" x14ac:dyDescent="0.2">
      <c r="A26">
        <f t="shared" si="4"/>
        <v>44</v>
      </c>
      <c r="B26">
        <f t="shared" si="0"/>
        <v>3.7250090411470116E-3</v>
      </c>
      <c r="C26">
        <f t="shared" si="1"/>
        <v>0.96618357487922713</v>
      </c>
      <c r="D26">
        <f t="shared" si="8"/>
        <v>200000</v>
      </c>
      <c r="E26">
        <f t="shared" si="9"/>
        <v>0</v>
      </c>
      <c r="F26">
        <f t="shared" si="5"/>
        <v>22814.095055399972</v>
      </c>
      <c r="G26">
        <f t="shared" si="6"/>
        <v>39919.583697703754</v>
      </c>
      <c r="H26">
        <f t="shared" si="2"/>
        <v>62733.678753103726</v>
      </c>
      <c r="I26">
        <f t="shared" si="7"/>
        <v>14.393410480487777</v>
      </c>
      <c r="J26">
        <f t="shared" si="3"/>
        <v>32197.252400167523</v>
      </c>
    </row>
    <row r="27" spans="1:10" x14ac:dyDescent="0.2">
      <c r="A27">
        <f t="shared" si="4"/>
        <v>43</v>
      </c>
      <c r="B27">
        <f t="shared" si="0"/>
        <v>3.4386751933022171E-3</v>
      </c>
      <c r="C27">
        <f t="shared" si="1"/>
        <v>0.96618357487922713</v>
      </c>
      <c r="D27">
        <f t="shared" si="8"/>
        <v>200000</v>
      </c>
      <c r="E27">
        <f t="shared" si="9"/>
        <v>0</v>
      </c>
      <c r="F27">
        <f t="shared" si="5"/>
        <v>22631.284861193984</v>
      </c>
      <c r="G27">
        <f t="shared" si="6"/>
        <v>38437.0175995319</v>
      </c>
      <c r="H27">
        <f t="shared" si="2"/>
        <v>61068.302460725885</v>
      </c>
      <c r="I27">
        <f t="shared" si="7"/>
        <v>14.858856248233341</v>
      </c>
      <c r="J27">
        <f t="shared" si="3"/>
        <v>29544.406846955637</v>
      </c>
    </row>
    <row r="28" spans="1:10" x14ac:dyDescent="0.2">
      <c r="A28">
        <f>A27-1</f>
        <v>42</v>
      </c>
      <c r="B28">
        <f t="shared" si="0"/>
        <v>3.1742814094047759E-3</v>
      </c>
      <c r="C28">
        <f t="shared" si="1"/>
        <v>0.96618357487922713</v>
      </c>
      <c r="D28">
        <f t="shared" si="8"/>
        <v>200000</v>
      </c>
      <c r="E28">
        <f t="shared" si="9"/>
        <v>0</v>
      </c>
      <c r="F28">
        <f t="shared" si="5"/>
        <v>22409.954663061941</v>
      </c>
      <c r="G28">
        <f t="shared" si="6"/>
        <v>37019.331100611344</v>
      </c>
      <c r="H28">
        <f t="shared" si="2"/>
        <v>59429.285763673281</v>
      </c>
      <c r="I28">
        <f t="shared" si="7"/>
        <v>15.310811649352228</v>
      </c>
      <c r="J28">
        <f t="shared" si="3"/>
        <v>26946.541457316383</v>
      </c>
    </row>
    <row r="29" spans="1:10" x14ac:dyDescent="0.2">
      <c r="A29">
        <f t="shared" si="4"/>
        <v>41</v>
      </c>
      <c r="B29">
        <f t="shared" si="0"/>
        <v>2.9301519418822759E-3</v>
      </c>
      <c r="C29">
        <f t="shared" si="1"/>
        <v>0.96618357487922713</v>
      </c>
      <c r="D29">
        <f t="shared" si="8"/>
        <v>200000</v>
      </c>
      <c r="E29">
        <f t="shared" si="9"/>
        <v>0</v>
      </c>
      <c r="F29">
        <f t="shared" si="5"/>
        <v>22154.899013782542</v>
      </c>
      <c r="G29">
        <f t="shared" si="6"/>
        <v>35662.665541738847</v>
      </c>
      <c r="H29">
        <f t="shared" si="2"/>
        <v>57817.564555521385</v>
      </c>
      <c r="I29">
        <f t="shared" si="7"/>
        <v>15.749708835619407</v>
      </c>
      <c r="J29">
        <f t="shared" si="3"/>
        <v>24403.675290634521</v>
      </c>
    </row>
    <row r="30" spans="1:10" x14ac:dyDescent="0.2">
      <c r="A30">
        <f t="shared" si="4"/>
        <v>40</v>
      </c>
      <c r="B30">
        <f t="shared" si="0"/>
        <v>2.7047386195086253E-3</v>
      </c>
      <c r="C30">
        <f t="shared" si="1"/>
        <v>0.96618357487922713</v>
      </c>
      <c r="D30">
        <f t="shared" si="8"/>
        <v>200000</v>
      </c>
      <c r="E30">
        <f t="shared" si="9"/>
        <v>0</v>
      </c>
      <c r="F30">
        <f t="shared" si="5"/>
        <v>21870.457513729834</v>
      </c>
      <c r="G30">
        <f t="shared" si="6"/>
        <v>34363.485365191773</v>
      </c>
      <c r="H30">
        <f t="shared" si="2"/>
        <v>56233.942878921604</v>
      </c>
      <c r="I30">
        <f t="shared" si="7"/>
        <v>16.175951681048979</v>
      </c>
      <c r="J30">
        <f t="shared" si="3"/>
        <v>21915.755548223933</v>
      </c>
    </row>
    <row r="31" spans="1:10" x14ac:dyDescent="0.2">
      <c r="A31">
        <f>A30-1</f>
        <v>39</v>
      </c>
      <c r="B31">
        <f t="shared" si="0"/>
        <v>2.4966111666859425E-3</v>
      </c>
      <c r="C31">
        <f t="shared" si="1"/>
        <v>0.96618357487922713</v>
      </c>
      <c r="D31">
        <f t="shared" si="8"/>
        <v>200000</v>
      </c>
      <c r="E31">
        <f t="shared" si="9"/>
        <v>0</v>
      </c>
      <c r="F31">
        <f t="shared" si="5"/>
        <v>21560.55818223934</v>
      </c>
      <c r="G31">
        <f t="shared" si="6"/>
        <v>33118.544061741821</v>
      </c>
      <c r="H31">
        <f t="shared" si="2"/>
        <v>54679.102243981164</v>
      </c>
      <c r="I31">
        <f t="shared" si="7"/>
        <v>16.589919439082415</v>
      </c>
      <c r="J31">
        <f t="shared" si="3"/>
        <v>19482.659132777902</v>
      </c>
    </row>
    <row r="32" spans="1:10" x14ac:dyDescent="0.2">
      <c r="A32">
        <f t="shared" si="4"/>
        <v>38</v>
      </c>
      <c r="B32">
        <f t="shared" si="0"/>
        <v>2.3044482548856041E-3</v>
      </c>
      <c r="C32">
        <f t="shared" si="1"/>
        <v>0.96618357487922713</v>
      </c>
      <c r="D32">
        <f t="shared" si="8"/>
        <v>200000</v>
      </c>
      <c r="E32">
        <f t="shared" si="9"/>
        <v>0</v>
      </c>
      <c r="F32">
        <f t="shared" si="5"/>
        <v>21228.756176366223</v>
      </c>
      <c r="G32">
        <f t="shared" si="6"/>
        <v>31924.854193888303</v>
      </c>
      <c r="H32">
        <f t="shared" si="2"/>
        <v>53153.610370254522</v>
      </c>
      <c r="I32">
        <f t="shared" si="7"/>
        <v>16.991969882301767</v>
      </c>
      <c r="J32">
        <f t="shared" si="3"/>
        <v>17104.19472928311</v>
      </c>
    </row>
    <row r="33" spans="1:10" x14ac:dyDescent="0.2">
      <c r="A33">
        <f t="shared" si="4"/>
        <v>37</v>
      </c>
      <c r="B33">
        <f t="shared" si="0"/>
        <v>2.1270292310599658E-3</v>
      </c>
      <c r="C33">
        <f t="shared" si="1"/>
        <v>0.96618357487922713</v>
      </c>
      <c r="D33">
        <f t="shared" si="8"/>
        <v>200000</v>
      </c>
      <c r="E33">
        <f t="shared" si="9"/>
        <v>0</v>
      </c>
      <c r="F33">
        <f t="shared" si="5"/>
        <v>20878.268442175882</v>
      </c>
      <c r="G33">
        <f t="shared" si="6"/>
        <v>30779.660962145485</v>
      </c>
      <c r="H33">
        <f t="shared" si="2"/>
        <v>51657.929404321367</v>
      </c>
      <c r="I33">
        <f t="shared" si="7"/>
        <v>17.382441995815284</v>
      </c>
      <c r="J33">
        <f t="shared" si="3"/>
        <v>14780.105308429207</v>
      </c>
    </row>
    <row r="34" spans="1:10" x14ac:dyDescent="0.2">
      <c r="A34">
        <f t="shared" si="4"/>
        <v>36</v>
      </c>
      <c r="B34">
        <f t="shared" si="0"/>
        <v>1.9632264719822495E-3</v>
      </c>
      <c r="C34">
        <f t="shared" si="1"/>
        <v>0.96618357487922713</v>
      </c>
      <c r="D34">
        <f t="shared" si="8"/>
        <v>200000</v>
      </c>
      <c r="E34">
        <f t="shared" si="9"/>
        <v>0</v>
      </c>
      <c r="F34">
        <f t="shared" si="5"/>
        <v>20512.004799301936</v>
      </c>
      <c r="G34">
        <f t="shared" si="6"/>
        <v>29680.418856952623</v>
      </c>
      <c r="H34">
        <f t="shared" si="2"/>
        <v>50192.423656254556</v>
      </c>
      <c r="I34">
        <f t="shared" si="7"/>
        <v>17.761658285547252</v>
      </c>
      <c r="J34">
        <f t="shared" si="3"/>
        <v>12510.070965910651</v>
      </c>
    </row>
    <row r="35" spans="1:10" x14ac:dyDescent="0.2">
      <c r="A35">
        <f t="shared" si="4"/>
        <v>35</v>
      </c>
      <c r="B35">
        <f t="shared" si="0"/>
        <v>1.8119983173075485E-3</v>
      </c>
      <c r="C35">
        <f t="shared" si="1"/>
        <v>0.96618357487922713</v>
      </c>
      <c r="D35">
        <f t="shared" si="8"/>
        <v>200000</v>
      </c>
      <c r="E35">
        <f t="shared" si="9"/>
        <v>0</v>
      </c>
      <c r="F35">
        <f t="shared" si="5"/>
        <v>20132.595888485514</v>
      </c>
      <c r="G35">
        <f t="shared" si="6"/>
        <v>28624.771002827871</v>
      </c>
      <c r="H35">
        <f t="shared" si="2"/>
        <v>48757.366891313388</v>
      </c>
      <c r="I35">
        <f t="shared" si="7"/>
        <v>18.129926754223433</v>
      </c>
      <c r="J35">
        <f t="shared" si="3"/>
        <v>10293.712021956118</v>
      </c>
    </row>
    <row r="36" spans="1:10" x14ac:dyDescent="0.2">
      <c r="A36">
        <f>A35-1</f>
        <v>34</v>
      </c>
      <c r="B36">
        <f t="shared" si="0"/>
        <v>1.6723825376962372E-3</v>
      </c>
      <c r="C36">
        <f t="shared" si="1"/>
        <v>0.96618357487922713</v>
      </c>
      <c r="D36">
        <f t="shared" si="8"/>
        <v>200000</v>
      </c>
      <c r="E36">
        <f t="shared" si="9"/>
        <v>0</v>
      </c>
      <c r="F36">
        <f t="shared" si="5"/>
        <v>19742.418351905664</v>
      </c>
      <c r="G36">
        <f t="shared" si="6"/>
        <v>27610.530855707431</v>
      </c>
      <c r="H36">
        <f t="shared" si="2"/>
        <v>47352.949207613099</v>
      </c>
      <c r="I36">
        <f t="shared" si="7"/>
        <v>18.487542590637641</v>
      </c>
      <c r="J36">
        <f t="shared" si="3"/>
        <v>8130.5923151244788</v>
      </c>
    </row>
    <row r="37" spans="1:10" x14ac:dyDescent="0.2">
      <c r="A37">
        <f t="shared" si="4"/>
        <v>33</v>
      </c>
      <c r="B37">
        <f t="shared" si="0"/>
        <v>1.543490297623545E-3</v>
      </c>
      <c r="C37">
        <f t="shared" si="1"/>
        <v>0.96618357487922713</v>
      </c>
      <c r="D37">
        <f t="shared" si="8"/>
        <v>200000</v>
      </c>
      <c r="E37">
        <f t="shared" si="9"/>
        <v>0</v>
      </c>
      <c r="F37">
        <f t="shared" si="5"/>
        <v>19343.617565461434</v>
      </c>
      <c r="G37">
        <f t="shared" si="6"/>
        <v>26635.665960598468</v>
      </c>
      <c r="H37">
        <f t="shared" si="2"/>
        <v>45979.283526059902</v>
      </c>
      <c r="I37">
        <f t="shared" si="7"/>
        <v>18.834789611615545</v>
      </c>
      <c r="J37">
        <f t="shared" si="3"/>
        <v>6020.2226330327685</v>
      </c>
    </row>
    <row r="38" spans="1:10" x14ac:dyDescent="0.2">
      <c r="A38">
        <f t="shared" si="4"/>
        <v>32</v>
      </c>
      <c r="B38">
        <f t="shared" si="0"/>
        <v>1.4245005755355979E-3</v>
      </c>
      <c r="C38">
        <f t="shared" si="1"/>
        <v>0.96618357487922713</v>
      </c>
      <c r="D38">
        <f t="shared" si="8"/>
        <v>200000</v>
      </c>
      <c r="E38">
        <f t="shared" si="9"/>
        <v>0</v>
      </c>
      <c r="F38">
        <f t="shared" si="5"/>
        <v>18938.128199240207</v>
      </c>
      <c r="G38">
        <f t="shared" si="6"/>
        <v>25698.283516046209</v>
      </c>
      <c r="H38">
        <f t="shared" si="2"/>
        <v>44636.41171528642</v>
      </c>
      <c r="I38">
        <f t="shared" si="7"/>
        <v>19.171941490795852</v>
      </c>
      <c r="J38">
        <f t="shared" si="3"/>
        <v>3962.0642303636196</v>
      </c>
    </row>
    <row r="39" spans="1:10" x14ac:dyDescent="0.2">
      <c r="A39">
        <f>A38-1</f>
        <v>31</v>
      </c>
      <c r="B39">
        <f t="shared" si="0"/>
        <v>1.3146550068212006E-3</v>
      </c>
      <c r="C39">
        <f t="shared" si="1"/>
        <v>0.96618357487922713</v>
      </c>
      <c r="D39">
        <f t="shared" si="8"/>
        <v>200000</v>
      </c>
      <c r="E39">
        <f t="shared" si="9"/>
        <v>0</v>
      </c>
      <c r="F39">
        <f t="shared" si="5"/>
        <v>18527.692845939611</v>
      </c>
      <c r="G39">
        <f t="shared" si="6"/>
        <v>24796.617525560512</v>
      </c>
      <c r="H39">
        <f t="shared" si="2"/>
        <v>43324.31037150012</v>
      </c>
      <c r="I39">
        <f t="shared" si="7"/>
        <v>19.499262803791783</v>
      </c>
      <c r="J39">
        <f t="shared" si="3"/>
        <v>1955.5323913450411</v>
      </c>
    </row>
    <row r="40" spans="1:10" x14ac:dyDescent="0.2">
      <c r="A40">
        <f t="shared" si="4"/>
        <v>30</v>
      </c>
      <c r="B40">
        <f t="shared" si="0"/>
        <v>1.2132531176669908E-3</v>
      </c>
      <c r="C40">
        <f t="shared" si="1"/>
        <v>0.96618357487922713</v>
      </c>
      <c r="D40">
        <f t="shared" si="8"/>
        <v>200000</v>
      </c>
      <c r="E40">
        <f t="shared" si="9"/>
        <v>0</v>
      </c>
      <c r="F40">
        <f t="shared" si="5"/>
        <v>18113.878925956036</v>
      </c>
      <c r="G40">
        <f t="shared" si="6"/>
        <v>23929.017344966214</v>
      </c>
      <c r="H40">
        <f t="shared" si="2"/>
        <v>42042.896270922254</v>
      </c>
      <c r="I40">
        <f t="shared" si="7"/>
        <v>19.817009915365098</v>
      </c>
      <c r="J40" s="2">
        <f t="shared" si="3"/>
        <v>0</v>
      </c>
    </row>
    <row r="42" spans="1:10" x14ac:dyDescent="0.2">
      <c r="H42" t="s">
        <v>8</v>
      </c>
      <c r="I42">
        <f>H40/I40</f>
        <v>2121.555999138111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CF74-5516-734E-BA51-DAA6833A41CA}">
  <dimension ref="A1:L43"/>
  <sheetViews>
    <sheetView topLeftCell="A20" workbookViewId="0">
      <selection activeCell="J40" sqref="J40"/>
    </sheetView>
  </sheetViews>
  <sheetFormatPr baseColWidth="10" defaultRowHeight="16" x14ac:dyDescent="0.2"/>
  <cols>
    <col min="7" max="7" width="11" bestFit="1" customWidth="1"/>
    <col min="8" max="8" width="11.5" bestFit="1" customWidth="1"/>
    <col min="9" max="9" width="11" bestFit="1" customWidth="1"/>
    <col min="10" max="11" width="12.6640625" bestFit="1" customWidth="1"/>
  </cols>
  <sheetData>
    <row r="1" spans="1:12" x14ac:dyDescent="0.2">
      <c r="A1" t="s">
        <v>11</v>
      </c>
      <c r="F1" t="s">
        <v>15</v>
      </c>
    </row>
    <row r="2" spans="1:12" x14ac:dyDescent="0.2">
      <c r="K2" s="1" t="s">
        <v>25</v>
      </c>
      <c r="L2" s="1"/>
    </row>
    <row r="3" spans="1:12" x14ac:dyDescent="0.2">
      <c r="J3">
        <v>1</v>
      </c>
      <c r="K3">
        <v>1</v>
      </c>
    </row>
    <row r="4" spans="1:12" x14ac:dyDescent="0.2">
      <c r="B4" t="s">
        <v>1</v>
      </c>
      <c r="C4" t="s">
        <v>12</v>
      </c>
      <c r="D4" t="s">
        <v>13</v>
      </c>
      <c r="E4" t="s">
        <v>2</v>
      </c>
      <c r="F4" t="s">
        <v>14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</row>
    <row r="5" spans="1:12" x14ac:dyDescent="0.2">
      <c r="A5">
        <v>65</v>
      </c>
      <c r="B5">
        <f>0.0005+10^(-4.12+A5*0.038)</f>
        <v>2.2887211385683372E-2</v>
      </c>
      <c r="C5">
        <f>0.0004+10^(-5.46+A5*0.06)</f>
        <v>2.7942287033381648E-2</v>
      </c>
      <c r="D5">
        <v>0</v>
      </c>
      <c r="E5">
        <f>1/1.04</f>
        <v>0.96153846153846145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x14ac:dyDescent="0.2">
      <c r="A6">
        <f>A5-1</f>
        <v>64</v>
      </c>
      <c r="B6">
        <f t="shared" ref="B6:B40" si="0">0.0005+10^(-4.12+A6*0.038)</f>
        <v>2.1011621788255642E-2</v>
      </c>
      <c r="C6">
        <f t="shared" ref="C6:C40" si="1">0.0004+10^(-5.46+A6*0.06)</f>
        <v>2.4388329190194895E-2</v>
      </c>
      <c r="D6">
        <f>D5</f>
        <v>0</v>
      </c>
      <c r="E6">
        <f t="shared" ref="E6:E40" si="2">1/1.04</f>
        <v>0.96153846153846145</v>
      </c>
      <c r="F6">
        <v>10000</v>
      </c>
      <c r="G6" s="3">
        <f>(G5*(1-B6-C6)+H5*C6)*E6</f>
        <v>0</v>
      </c>
      <c r="H6" s="3">
        <f>(H5*(1-D6-B6)+G5*D6)*E6+F6</f>
        <v>10000</v>
      </c>
      <c r="I6" s="3">
        <f>I5</f>
        <v>0</v>
      </c>
      <c r="J6" s="5">
        <f>$J$3+(J5*(1-B5-C5)+K5*C5)*E5</f>
        <v>1</v>
      </c>
      <c r="K6" s="5">
        <f>$K$3+(J5*D5+K5*(1-B5-C5))*E5</f>
        <v>1</v>
      </c>
      <c r="L6" s="3">
        <f>L5</f>
        <v>0</v>
      </c>
    </row>
    <row r="7" spans="1:12" x14ac:dyDescent="0.2">
      <c r="A7">
        <f t="shared" ref="A7:A40" si="3">A6-1</f>
        <v>63</v>
      </c>
      <c r="B7">
        <f t="shared" si="0"/>
        <v>1.9293168168032681E-2</v>
      </c>
      <c r="C7">
        <f t="shared" si="1"/>
        <v>2.1292961308540376E-2</v>
      </c>
      <c r="D7">
        <f t="shared" ref="D7:D40" si="4">D6</f>
        <v>0</v>
      </c>
      <c r="E7">
        <f t="shared" si="2"/>
        <v>0.96153846153846145</v>
      </c>
      <c r="F7">
        <f t="shared" ref="F7:F40" si="5">F6</f>
        <v>10000</v>
      </c>
      <c r="G7" s="3">
        <f t="shared" ref="G7:G40" si="6">(G6*(1-B7-C7)+H6*C7)*E7</f>
        <v>204.74001258211899</v>
      </c>
      <c r="H7" s="3">
        <f t="shared" ref="H7:H40" si="7">(H6*(1-D7-B7)+G6*D7)*E7+F7</f>
        <v>19429.873382999685</v>
      </c>
      <c r="I7" s="3">
        <f t="shared" ref="I7:I40" si="8">I6</f>
        <v>0</v>
      </c>
      <c r="J7" s="5">
        <f t="shared" ref="J7:J40" si="9">$J$3+(J6*(1-B6-C6)+K6*C6)*E6</f>
        <v>1.9413349790497541</v>
      </c>
      <c r="K7" s="5">
        <f t="shared" ref="K7:K40" si="10">$K$3+(J6*D6+K6*(1-B6-C6))*E6</f>
        <v>1.9178846625207204</v>
      </c>
      <c r="L7" s="3">
        <f t="shared" ref="L7:L40" si="11">L6</f>
        <v>0</v>
      </c>
    </row>
    <row r="8" spans="1:12" x14ac:dyDescent="0.2">
      <c r="A8">
        <f t="shared" si="3"/>
        <v>62</v>
      </c>
      <c r="B8">
        <f t="shared" si="0"/>
        <v>1.7718685749860054E-2</v>
      </c>
      <c r="C8">
        <f t="shared" si="1"/>
        <v>1.8597008586099813E-2</v>
      </c>
      <c r="D8">
        <f t="shared" si="4"/>
        <v>0</v>
      </c>
      <c r="E8">
        <f t="shared" si="2"/>
        <v>0.96153846153846145</v>
      </c>
      <c r="F8">
        <f t="shared" si="5"/>
        <v>10000</v>
      </c>
      <c r="G8" s="3">
        <f t="shared" si="6"/>
        <v>537.15601826665727</v>
      </c>
      <c r="H8" s="3">
        <f t="shared" si="7"/>
        <v>28351.539963814175</v>
      </c>
      <c r="I8" s="3">
        <f t="shared" si="8"/>
        <v>0</v>
      </c>
      <c r="J8" s="5">
        <f t="shared" si="9"/>
        <v>2.8301741828326321</v>
      </c>
      <c r="K8" s="5">
        <f t="shared" si="10"/>
        <v>2.769274180083193</v>
      </c>
      <c r="L8" s="3">
        <f t="shared" si="11"/>
        <v>0</v>
      </c>
    </row>
    <row r="9" spans="1:12" x14ac:dyDescent="0.2">
      <c r="A9">
        <f t="shared" si="3"/>
        <v>61</v>
      </c>
      <c r="B9">
        <f t="shared" si="0"/>
        <v>1.6276112696993483E-2</v>
      </c>
      <c r="C9">
        <f t="shared" si="1"/>
        <v>1.6248931924611125E-2</v>
      </c>
      <c r="D9">
        <f t="shared" si="4"/>
        <v>0</v>
      </c>
      <c r="E9">
        <f t="shared" si="2"/>
        <v>0.96153846153846145</v>
      </c>
      <c r="F9">
        <f t="shared" si="5"/>
        <v>10000</v>
      </c>
      <c r="G9" s="3">
        <f t="shared" si="6"/>
        <v>942.6608054169991</v>
      </c>
      <c r="H9" s="3">
        <f t="shared" si="7"/>
        <v>36817.391446374822</v>
      </c>
      <c r="I9" s="3">
        <f t="shared" si="8"/>
        <v>0</v>
      </c>
      <c r="J9" s="5">
        <f t="shared" si="9"/>
        <v>3.672014094226566</v>
      </c>
      <c r="K9" s="5">
        <f t="shared" si="10"/>
        <v>3.5660635244488708</v>
      </c>
      <c r="L9" s="3">
        <f t="shared" si="11"/>
        <v>0</v>
      </c>
    </row>
    <row r="10" spans="1:12" x14ac:dyDescent="0.2">
      <c r="A10">
        <f t="shared" si="3"/>
        <v>60</v>
      </c>
      <c r="B10">
        <f t="shared" si="0"/>
        <v>1.4954397707459259E-2</v>
      </c>
      <c r="C10">
        <f t="shared" si="1"/>
        <v>1.4203842646028836E-2</v>
      </c>
      <c r="D10">
        <f t="shared" si="4"/>
        <v>0</v>
      </c>
      <c r="E10">
        <f t="shared" si="2"/>
        <v>0.96153846153846145</v>
      </c>
      <c r="F10">
        <f t="shared" si="5"/>
        <v>10000</v>
      </c>
      <c r="G10" s="3">
        <f t="shared" si="6"/>
        <v>1382.8104902138398</v>
      </c>
      <c r="H10" s="3">
        <f t="shared" si="7"/>
        <v>44871.93224243704</v>
      </c>
      <c r="I10" s="3">
        <f t="shared" si="8"/>
        <v>0</v>
      </c>
      <c r="J10" s="5">
        <f t="shared" si="9"/>
        <v>4.4716599955848988</v>
      </c>
      <c r="K10" s="5">
        <f t="shared" si="10"/>
        <v>4.3173818742237451</v>
      </c>
      <c r="L10" s="3">
        <f t="shared" si="11"/>
        <v>0</v>
      </c>
    </row>
    <row r="11" spans="1:12" x14ac:dyDescent="0.2">
      <c r="A11">
        <f t="shared" si="3"/>
        <v>59</v>
      </c>
      <c r="B11">
        <f t="shared" si="0"/>
        <v>1.3743415351946633E-2</v>
      </c>
      <c r="C11">
        <f t="shared" si="1"/>
        <v>1.2422644346174124E-2</v>
      </c>
      <c r="D11">
        <f t="shared" si="4"/>
        <v>0</v>
      </c>
      <c r="E11">
        <f t="shared" si="2"/>
        <v>0.96153846153846145</v>
      </c>
      <c r="F11">
        <f t="shared" si="5"/>
        <v>10000</v>
      </c>
      <c r="G11" s="3">
        <f t="shared" si="6"/>
        <v>1830.8229266818612</v>
      </c>
      <c r="H11" s="3">
        <f t="shared" si="7"/>
        <v>52553.114076908474</v>
      </c>
      <c r="I11" s="3">
        <f t="shared" si="8"/>
        <v>0</v>
      </c>
      <c r="J11" s="5">
        <f t="shared" si="9"/>
        <v>5.2332669917681223</v>
      </c>
      <c r="K11" s="5">
        <f t="shared" si="10"/>
        <v>5.0302832844589771</v>
      </c>
      <c r="L11" s="3">
        <f t="shared" si="11"/>
        <v>0</v>
      </c>
    </row>
    <row r="12" spans="1:12" x14ac:dyDescent="0.2">
      <c r="A12">
        <f t="shared" si="3"/>
        <v>58</v>
      </c>
      <c r="B12">
        <f t="shared" si="0"/>
        <v>1.2633888504649759E-2</v>
      </c>
      <c r="C12">
        <f t="shared" si="1"/>
        <v>1.0871285480508988E-2</v>
      </c>
      <c r="D12">
        <f t="shared" si="4"/>
        <v>0</v>
      </c>
      <c r="E12">
        <f t="shared" si="2"/>
        <v>0.96153846153846145</v>
      </c>
      <c r="F12">
        <f t="shared" si="5"/>
        <v>10000</v>
      </c>
      <c r="G12" s="3">
        <f t="shared" si="6"/>
        <v>2268.3740589173212</v>
      </c>
      <c r="H12" s="3">
        <f t="shared" si="7"/>
        <v>59893.426820277571</v>
      </c>
      <c r="I12" s="3">
        <f t="shared" si="8"/>
        <v>0</v>
      </c>
      <c r="J12" s="5">
        <f t="shared" si="9"/>
        <v>5.9604061879313939</v>
      </c>
      <c r="K12" s="5">
        <f t="shared" si="10"/>
        <v>5.7102505689801575</v>
      </c>
      <c r="L12" s="3">
        <f t="shared" si="11"/>
        <v>0</v>
      </c>
    </row>
    <row r="13" spans="1:12" x14ac:dyDescent="0.2">
      <c r="A13">
        <f t="shared" si="3"/>
        <v>57</v>
      </c>
      <c r="B13">
        <f t="shared" si="0"/>
        <v>1.1617317272815902E-2</v>
      </c>
      <c r="C13">
        <f t="shared" si="1"/>
        <v>9.5201083935590874E-3</v>
      </c>
      <c r="D13">
        <f t="shared" si="4"/>
        <v>0</v>
      </c>
      <c r="E13">
        <f t="shared" si="2"/>
        <v>0.96153846153846145</v>
      </c>
      <c r="F13">
        <f t="shared" si="5"/>
        <v>10000</v>
      </c>
      <c r="G13" s="3">
        <f t="shared" si="6"/>
        <v>2683.2869098597735</v>
      </c>
      <c r="H13" s="3">
        <f t="shared" si="7"/>
        <v>66920.7941137983</v>
      </c>
      <c r="I13" s="3">
        <f t="shared" si="8"/>
        <v>0</v>
      </c>
      <c r="J13" s="5">
        <f t="shared" si="9"/>
        <v>6.6561380457331465</v>
      </c>
      <c r="K13" s="5">
        <f t="shared" si="10"/>
        <v>6.3615674383244487</v>
      </c>
      <c r="L13" s="3">
        <f t="shared" si="11"/>
        <v>0</v>
      </c>
    </row>
    <row r="14" spans="1:12" x14ac:dyDescent="0.2">
      <c r="A14">
        <f t="shared" si="3"/>
        <v>56</v>
      </c>
      <c r="B14">
        <f t="shared" si="0"/>
        <v>1.0685913880541168E-2</v>
      </c>
      <c r="C14">
        <f t="shared" si="1"/>
        <v>8.3432823472428114E-3</v>
      </c>
      <c r="D14">
        <f t="shared" si="4"/>
        <v>0</v>
      </c>
      <c r="E14">
        <f t="shared" si="2"/>
        <v>0.96153846153846145</v>
      </c>
      <c r="F14">
        <f t="shared" si="5"/>
        <v>10000</v>
      </c>
      <c r="G14" s="3">
        <f t="shared" si="6"/>
        <v>3067.8511508747415</v>
      </c>
      <c r="H14" s="3">
        <f t="shared" si="7"/>
        <v>73659.311799116171</v>
      </c>
      <c r="I14" s="3">
        <f t="shared" si="8"/>
        <v>0</v>
      </c>
      <c r="J14" s="5">
        <f t="shared" si="9"/>
        <v>7.323083878973188</v>
      </c>
      <c r="K14" s="5">
        <f t="shared" si="10"/>
        <v>6.9875964225723397</v>
      </c>
      <c r="L14" s="3">
        <f t="shared" si="11"/>
        <v>0</v>
      </c>
    </row>
    <row r="15" spans="1:12" x14ac:dyDescent="0.2">
      <c r="A15">
        <f t="shared" si="3"/>
        <v>55</v>
      </c>
      <c r="B15">
        <f t="shared" si="0"/>
        <v>9.8325430079699017E-3</v>
      </c>
      <c r="C15">
        <f t="shared" si="1"/>
        <v>7.3183097091893603E-3</v>
      </c>
      <c r="D15">
        <f t="shared" si="4"/>
        <v>0</v>
      </c>
      <c r="E15">
        <f t="shared" si="2"/>
        <v>0.96153846153846145</v>
      </c>
      <c r="F15">
        <f t="shared" si="5"/>
        <v>10000</v>
      </c>
      <c r="G15" s="3">
        <f t="shared" si="6"/>
        <v>3417.5928310957688</v>
      </c>
      <c r="H15" s="3">
        <f t="shared" si="7"/>
        <v>80129.859084532596</v>
      </c>
      <c r="I15" s="3">
        <f t="shared" si="8"/>
        <v>0</v>
      </c>
      <c r="J15" s="5">
        <f t="shared" si="9"/>
        <v>7.9634913160863361</v>
      </c>
      <c r="K15" s="5">
        <f t="shared" si="10"/>
        <v>7.5909885375833159</v>
      </c>
      <c r="L15" s="3">
        <f t="shared" si="11"/>
        <v>0</v>
      </c>
    </row>
    <row r="16" spans="1:12" x14ac:dyDescent="0.2">
      <c r="A16">
        <f t="shared" si="3"/>
        <v>54</v>
      </c>
      <c r="B16">
        <f t="shared" si="0"/>
        <v>9.0506671288468257E-3</v>
      </c>
      <c r="C16">
        <f t="shared" si="1"/>
        <v>6.425595860743572E-3</v>
      </c>
      <c r="D16">
        <f t="shared" si="4"/>
        <v>0</v>
      </c>
      <c r="E16">
        <f t="shared" si="2"/>
        <v>0.96153846153846145</v>
      </c>
      <c r="F16">
        <f t="shared" si="5"/>
        <v>10000</v>
      </c>
      <c r="G16" s="3">
        <f t="shared" si="6"/>
        <v>3730.3686120249326</v>
      </c>
      <c r="H16" s="3">
        <f t="shared" si="7"/>
        <v>86350.606156612572</v>
      </c>
      <c r="I16" s="3">
        <f t="shared" si="8"/>
        <v>0</v>
      </c>
      <c r="J16" s="5">
        <f t="shared" si="9"/>
        <v>8.5792921678141383</v>
      </c>
      <c r="K16" s="5">
        <f t="shared" si="10"/>
        <v>8.1738428953822897</v>
      </c>
      <c r="L16" s="3">
        <f t="shared" si="11"/>
        <v>0</v>
      </c>
    </row>
    <row r="17" spans="1:12" x14ac:dyDescent="0.2">
      <c r="A17">
        <f t="shared" si="3"/>
        <v>53</v>
      </c>
      <c r="B17">
        <f t="shared" si="0"/>
        <v>8.3342964276621103E-3</v>
      </c>
      <c r="C17">
        <f t="shared" si="1"/>
        <v>5.6480746024977187E-3</v>
      </c>
      <c r="D17">
        <f t="shared" si="4"/>
        <v>0</v>
      </c>
      <c r="E17">
        <f t="shared" si="2"/>
        <v>0.96153846153846145</v>
      </c>
      <c r="F17">
        <f t="shared" si="5"/>
        <v>10000</v>
      </c>
      <c r="G17" s="3">
        <f t="shared" si="6"/>
        <v>4005.6960380344071</v>
      </c>
      <c r="H17" s="3">
        <f t="shared" si="7"/>
        <v>92337.437123264463</v>
      </c>
      <c r="I17" s="3">
        <f t="shared" si="8"/>
        <v>0</v>
      </c>
      <c r="J17" s="5">
        <f t="shared" si="9"/>
        <v>9.1721524971494706</v>
      </c>
      <c r="K17" s="5">
        <f t="shared" si="10"/>
        <v>8.73782918567092</v>
      </c>
      <c r="L17" s="3">
        <f t="shared" si="11"/>
        <v>0</v>
      </c>
    </row>
    <row r="18" spans="1:12" x14ac:dyDescent="0.2">
      <c r="A18">
        <f t="shared" si="3"/>
        <v>52</v>
      </c>
      <c r="B18">
        <f t="shared" si="0"/>
        <v>7.6779429127136097E-3</v>
      </c>
      <c r="C18">
        <f t="shared" si="1"/>
        <v>4.9708818961487506E-3</v>
      </c>
      <c r="D18">
        <f t="shared" si="4"/>
        <v>0</v>
      </c>
      <c r="E18">
        <f t="shared" si="2"/>
        <v>0.96153846153846145</v>
      </c>
      <c r="F18">
        <f t="shared" si="5"/>
        <v>10000</v>
      </c>
      <c r="G18" s="3">
        <f t="shared" si="6"/>
        <v>4244.2569087928505</v>
      </c>
      <c r="H18" s="3">
        <f t="shared" si="7"/>
        <v>98104.303415697825</v>
      </c>
      <c r="I18" s="3">
        <f t="shared" si="8"/>
        <v>0</v>
      </c>
      <c r="J18" s="5">
        <f t="shared" si="9"/>
        <v>9.7435153547054512</v>
      </c>
      <c r="K18" s="5">
        <f t="shared" si="10"/>
        <v>9.284282323075681</v>
      </c>
      <c r="L18" s="3">
        <f t="shared" si="11"/>
        <v>0</v>
      </c>
    </row>
    <row r="19" spans="1:12" x14ac:dyDescent="0.2">
      <c r="A19">
        <f t="shared" si="3"/>
        <v>51</v>
      </c>
      <c r="B19">
        <f t="shared" si="0"/>
        <v>7.076578373554198E-3</v>
      </c>
      <c r="C19">
        <f t="shared" si="1"/>
        <v>4.3810717055349719E-3</v>
      </c>
      <c r="D19">
        <f t="shared" si="4"/>
        <v>0</v>
      </c>
      <c r="E19">
        <f t="shared" si="2"/>
        <v>0.96153846153846145</v>
      </c>
      <c r="F19">
        <f t="shared" si="5"/>
        <v>10000</v>
      </c>
      <c r="G19" s="3">
        <f t="shared" si="6"/>
        <v>4447.5285443960347</v>
      </c>
      <c r="H19" s="3">
        <f t="shared" si="7"/>
        <v>103663.51983057085</v>
      </c>
      <c r="I19" s="3">
        <f t="shared" si="8"/>
        <v>0</v>
      </c>
      <c r="J19" s="5">
        <f t="shared" si="9"/>
        <v>10.294636929692146</v>
      </c>
      <c r="K19" s="5">
        <f t="shared" si="10"/>
        <v>9.8142760216298814</v>
      </c>
      <c r="L19" s="3">
        <f t="shared" si="11"/>
        <v>0</v>
      </c>
    </row>
    <row r="20" spans="1:12" x14ac:dyDescent="0.2">
      <c r="A20">
        <f t="shared" si="3"/>
        <v>50</v>
      </c>
      <c r="B20">
        <f t="shared" si="0"/>
        <v>6.5255958607435723E-3</v>
      </c>
      <c r="C20">
        <f t="shared" si="1"/>
        <v>3.8673685045253151E-3</v>
      </c>
      <c r="D20">
        <f t="shared" si="4"/>
        <v>0</v>
      </c>
      <c r="E20">
        <f t="shared" si="2"/>
        <v>0.96153846153846145</v>
      </c>
      <c r="F20">
        <f t="shared" si="5"/>
        <v>10000</v>
      </c>
      <c r="G20" s="3">
        <f t="shared" si="6"/>
        <v>4617.5101638284568</v>
      </c>
      <c r="H20" s="3">
        <f t="shared" si="7"/>
        <v>109026.01307178303</v>
      </c>
      <c r="I20" s="3">
        <f t="shared" si="8"/>
        <v>0</v>
      </c>
      <c r="J20" s="5">
        <f t="shared" si="9"/>
        <v>10.826616951008786</v>
      </c>
      <c r="K20" s="5">
        <f t="shared" si="10"/>
        <v>10.328680270379278</v>
      </c>
      <c r="L20" s="3">
        <f t="shared" si="11"/>
        <v>0</v>
      </c>
    </row>
    <row r="21" spans="1:12" x14ac:dyDescent="0.2">
      <c r="A21">
        <f t="shared" si="3"/>
        <v>49</v>
      </c>
      <c r="B21">
        <f t="shared" si="0"/>
        <v>6.0207743928075725E-3</v>
      </c>
      <c r="C21">
        <f t="shared" si="1"/>
        <v>3.4199517204020137E-3</v>
      </c>
      <c r="D21">
        <f t="shared" si="4"/>
        <v>0</v>
      </c>
      <c r="E21">
        <f t="shared" si="2"/>
        <v>0.96153846153846145</v>
      </c>
      <c r="F21">
        <f t="shared" si="5"/>
        <v>10000</v>
      </c>
      <c r="G21" s="3">
        <f t="shared" si="6"/>
        <v>4756.5204000194299</v>
      </c>
      <c r="H21" s="3">
        <f t="shared" si="7"/>
        <v>114201.53081166396</v>
      </c>
      <c r="I21" s="3">
        <f t="shared" si="8"/>
        <v>0</v>
      </c>
      <c r="J21" s="5">
        <f t="shared" si="9"/>
        <v>11.340424153472608</v>
      </c>
      <c r="K21" s="5">
        <f t="shared" si="10"/>
        <v>10.828206408066318</v>
      </c>
      <c r="L21" s="3">
        <f t="shared" si="11"/>
        <v>0</v>
      </c>
    </row>
    <row r="22" spans="1:12" x14ac:dyDescent="0.2">
      <c r="A22">
        <f t="shared" si="3"/>
        <v>48</v>
      </c>
      <c r="B22">
        <f t="shared" si="0"/>
        <v>5.5582466200311351E-3</v>
      </c>
      <c r="C22">
        <f t="shared" si="1"/>
        <v>3.0302679918953793E-3</v>
      </c>
      <c r="D22">
        <f t="shared" si="4"/>
        <v>0</v>
      </c>
      <c r="E22">
        <f t="shared" si="2"/>
        <v>0.96153846153846145</v>
      </c>
      <c r="F22">
        <f t="shared" si="5"/>
        <v>10000</v>
      </c>
      <c r="G22" s="3">
        <f t="shared" si="6"/>
        <v>4867.0482677942073</v>
      </c>
      <c r="H22" s="3">
        <f t="shared" si="7"/>
        <v>119198.81782598812</v>
      </c>
      <c r="I22" s="3">
        <f t="shared" si="8"/>
        <v>0</v>
      </c>
      <c r="J22" s="5">
        <f t="shared" si="9"/>
        <v>11.83691755592902</v>
      </c>
      <c r="K22" s="5">
        <f t="shared" si="10"/>
        <v>11.313442574106215</v>
      </c>
      <c r="L22" s="3">
        <f t="shared" si="11"/>
        <v>0</v>
      </c>
    </row>
    <row r="23" spans="1:12" x14ac:dyDescent="0.2">
      <c r="A23">
        <f t="shared" si="3"/>
        <v>47</v>
      </c>
      <c r="B23">
        <f t="shared" si="0"/>
        <v>5.1344691973628752E-3</v>
      </c>
      <c r="C23">
        <f t="shared" si="1"/>
        <v>2.6908676527677717E-3</v>
      </c>
      <c r="D23">
        <f t="shared" si="4"/>
        <v>0</v>
      </c>
      <c r="E23">
        <f t="shared" si="2"/>
        <v>0.96153846153846145</v>
      </c>
      <c r="F23">
        <f t="shared" si="5"/>
        <v>10000</v>
      </c>
      <c r="G23" s="3">
        <f t="shared" si="6"/>
        <v>4951.6444411240209</v>
      </c>
      <c r="H23" s="3">
        <f t="shared" si="7"/>
        <v>124025.76458413318</v>
      </c>
      <c r="I23" s="3">
        <f t="shared" si="8"/>
        <v>0</v>
      </c>
      <c r="J23" s="5">
        <f t="shared" si="9"/>
        <v>12.316864211009822</v>
      </c>
      <c r="K23" s="5">
        <f t="shared" si="10"/>
        <v>11.784881641583953</v>
      </c>
      <c r="L23" s="3">
        <f t="shared" si="11"/>
        <v>0</v>
      </c>
    </row>
    <row r="24" spans="1:12" x14ac:dyDescent="0.2">
      <c r="A24">
        <f t="shared" si="3"/>
        <v>46</v>
      </c>
      <c r="B24">
        <f t="shared" si="0"/>
        <v>4.7461956394631282E-3</v>
      </c>
      <c r="C24">
        <f t="shared" si="1"/>
        <v>2.3952623149688782E-3</v>
      </c>
      <c r="D24">
        <f t="shared" si="4"/>
        <v>0</v>
      </c>
      <c r="E24">
        <f t="shared" si="2"/>
        <v>0.96153846153846145</v>
      </c>
      <c r="F24">
        <f t="shared" si="5"/>
        <v>10000</v>
      </c>
      <c r="G24" s="3">
        <f t="shared" si="6"/>
        <v>5012.8430005153969</v>
      </c>
      <c r="H24" s="3">
        <f t="shared" si="7"/>
        <v>128689.53273181047</v>
      </c>
      <c r="I24" s="3">
        <f t="shared" si="8"/>
        <v>0</v>
      </c>
      <c r="J24" s="5">
        <f t="shared" si="9"/>
        <v>12.780953996559987</v>
      </c>
      <c r="K24" s="5">
        <f t="shared" si="10"/>
        <v>12.242943243268883</v>
      </c>
      <c r="L24" s="3">
        <f t="shared" si="11"/>
        <v>0</v>
      </c>
    </row>
    <row r="25" spans="1:12" x14ac:dyDescent="0.2">
      <c r="A25">
        <f t="shared" si="3"/>
        <v>45</v>
      </c>
      <c r="B25">
        <f t="shared" si="0"/>
        <v>4.3904514499428018E-3</v>
      </c>
      <c r="C25">
        <f t="shared" si="1"/>
        <v>2.1378008287493734E-3</v>
      </c>
      <c r="D25">
        <f t="shared" si="4"/>
        <v>0</v>
      </c>
      <c r="E25">
        <f t="shared" si="2"/>
        <v>0.96153846153846145</v>
      </c>
      <c r="F25">
        <f t="shared" si="5"/>
        <v>10000</v>
      </c>
      <c r="G25" s="3">
        <f t="shared" si="6"/>
        <v>5053.1062370192212</v>
      </c>
      <c r="H25" s="3">
        <f t="shared" si="7"/>
        <v>133196.66114061116</v>
      </c>
      <c r="I25" s="3">
        <f t="shared" si="8"/>
        <v>0</v>
      </c>
      <c r="J25" s="5">
        <f t="shared" si="9"/>
        <v>13.229811934183584</v>
      </c>
      <c r="K25" s="5">
        <f t="shared" si="10"/>
        <v>12.687991133517865</v>
      </c>
      <c r="L25" s="3">
        <f t="shared" si="11"/>
        <v>0</v>
      </c>
    </row>
    <row r="26" spans="1:12" x14ac:dyDescent="0.2">
      <c r="A26">
        <f t="shared" si="3"/>
        <v>44</v>
      </c>
      <c r="B26">
        <f t="shared" si="0"/>
        <v>4.0645113342624353E-3</v>
      </c>
      <c r="C26">
        <f t="shared" si="1"/>
        <v>1.9135612484362059E-3</v>
      </c>
      <c r="D26">
        <f t="shared" si="4"/>
        <v>0</v>
      </c>
      <c r="E26">
        <f t="shared" si="2"/>
        <v>0.96153846153846145</v>
      </c>
      <c r="F26">
        <f t="shared" si="5"/>
        <v>10000</v>
      </c>
      <c r="G26" s="3">
        <f t="shared" si="6"/>
        <v>5074.7868945634564</v>
      </c>
      <c r="H26" s="3">
        <f t="shared" si="7"/>
        <v>137553.1555785762</v>
      </c>
      <c r="I26" s="3">
        <f t="shared" si="8"/>
        <v>0</v>
      </c>
      <c r="J26" s="5">
        <f t="shared" si="9"/>
        <v>13.664008444459595</v>
      </c>
      <c r="K26" s="5">
        <f t="shared" si="10"/>
        <v>13.120346852392741</v>
      </c>
      <c r="L26" s="3">
        <f t="shared" si="11"/>
        <v>0</v>
      </c>
    </row>
    <row r="27" spans="1:12" x14ac:dyDescent="0.2">
      <c r="A27">
        <f t="shared" si="3"/>
        <v>43</v>
      </c>
      <c r="B27">
        <f t="shared" si="0"/>
        <v>3.7658783217233548E-3</v>
      </c>
      <c r="C27">
        <f t="shared" si="1"/>
        <v>1.718256738556407E-3</v>
      </c>
      <c r="D27">
        <f t="shared" si="4"/>
        <v>0</v>
      </c>
      <c r="E27">
        <f t="shared" si="2"/>
        <v>0.96153846153846145</v>
      </c>
      <c r="F27">
        <f t="shared" si="5"/>
        <v>10000</v>
      </c>
      <c r="G27" s="3">
        <f t="shared" si="6"/>
        <v>5080.103571455883</v>
      </c>
      <c r="H27" s="3">
        <f t="shared" si="7"/>
        <v>141764.5645499021</v>
      </c>
      <c r="I27" s="3">
        <f t="shared" si="8"/>
        <v>0</v>
      </c>
      <c r="J27" s="5">
        <f t="shared" si="9"/>
        <v>14.084067882221911</v>
      </c>
      <c r="K27" s="5">
        <f t="shared" si="10"/>
        <v>13.54030044865284</v>
      </c>
      <c r="L27" s="3">
        <f t="shared" si="11"/>
        <v>0</v>
      </c>
    </row>
    <row r="28" spans="1:12" x14ac:dyDescent="0.2">
      <c r="A28">
        <f t="shared" si="3"/>
        <v>42</v>
      </c>
      <c r="B28">
        <f t="shared" si="0"/>
        <v>3.4922646366081864E-3</v>
      </c>
      <c r="C28">
        <f t="shared" si="1"/>
        <v>1.5481536214968824E-3</v>
      </c>
      <c r="D28">
        <f t="shared" si="4"/>
        <v>0</v>
      </c>
      <c r="E28">
        <f t="shared" si="2"/>
        <v>0.96153846153846145</v>
      </c>
      <c r="F28">
        <f t="shared" si="5"/>
        <v>10000</v>
      </c>
      <c r="G28" s="3">
        <f t="shared" si="6"/>
        <v>5071.1260083356829</v>
      </c>
      <c r="H28" s="3">
        <f t="shared" si="7"/>
        <v>145836.04343692338</v>
      </c>
      <c r="I28" s="3">
        <f t="shared" si="8"/>
        <v>0</v>
      </c>
      <c r="J28" s="5">
        <f t="shared" si="9"/>
        <v>14.490475638697722</v>
      </c>
      <c r="K28" s="5">
        <f t="shared" si="10"/>
        <v>13.948118857918903</v>
      </c>
      <c r="L28" s="3">
        <f t="shared" si="11"/>
        <v>0</v>
      </c>
    </row>
    <row r="29" spans="1:12" x14ac:dyDescent="0.2">
      <c r="A29">
        <f t="shared" si="3"/>
        <v>41</v>
      </c>
      <c r="B29">
        <f t="shared" si="0"/>
        <v>3.24157417192788E-3</v>
      </c>
      <c r="C29">
        <f t="shared" si="1"/>
        <v>1.4E-3</v>
      </c>
      <c r="D29">
        <f t="shared" si="4"/>
        <v>0</v>
      </c>
      <c r="E29">
        <f t="shared" si="2"/>
        <v>0.96153846153846145</v>
      </c>
      <c r="F29">
        <f t="shared" si="5"/>
        <v>10000</v>
      </c>
      <c r="G29" s="3">
        <f t="shared" si="6"/>
        <v>5049.7677515812429</v>
      </c>
      <c r="H29" s="3">
        <f t="shared" si="7"/>
        <v>149772.40873575202</v>
      </c>
      <c r="I29" s="3">
        <f t="shared" si="8"/>
        <v>0</v>
      </c>
      <c r="J29" s="5">
        <f t="shared" si="9"/>
        <v>14.88368404946419</v>
      </c>
      <c r="K29" s="5">
        <f t="shared" si="10"/>
        <v>14.344052408616566</v>
      </c>
      <c r="L29" s="3">
        <f t="shared" si="11"/>
        <v>0</v>
      </c>
    </row>
    <row r="30" spans="1:12" x14ac:dyDescent="0.2">
      <c r="A30">
        <f t="shared" si="3"/>
        <v>40</v>
      </c>
      <c r="B30">
        <f t="shared" si="0"/>
        <v>3.0118864315095777E-3</v>
      </c>
      <c r="C30">
        <f t="shared" si="1"/>
        <v>1.2709635899560798E-3</v>
      </c>
      <c r="D30">
        <f t="shared" si="4"/>
        <v>0</v>
      </c>
      <c r="E30">
        <f t="shared" si="2"/>
        <v>0.96153846153846145</v>
      </c>
      <c r="F30">
        <f t="shared" si="5"/>
        <v>10000</v>
      </c>
      <c r="G30" s="3">
        <f t="shared" si="6"/>
        <v>5017.784261481871</v>
      </c>
      <c r="H30" s="3">
        <f t="shared" si="7"/>
        <v>153578.18389429452</v>
      </c>
      <c r="I30" s="3">
        <f t="shared" si="8"/>
        <v>0</v>
      </c>
      <c r="J30" s="5">
        <f t="shared" si="9"/>
        <v>15.264117307085696</v>
      </c>
      <c r="K30" s="5">
        <f t="shared" si="10"/>
        <v>14.728339832149953</v>
      </c>
      <c r="L30" s="3">
        <f t="shared" si="11"/>
        <v>0</v>
      </c>
    </row>
    <row r="31" spans="1:12" x14ac:dyDescent="0.2">
      <c r="A31">
        <f t="shared" si="3"/>
        <v>39</v>
      </c>
      <c r="B31">
        <f t="shared" si="0"/>
        <v>2.8014418174085081E-3</v>
      </c>
      <c r="C31">
        <f t="shared" si="1"/>
        <v>1.1585775750291827E-3</v>
      </c>
      <c r="D31">
        <f t="shared" si="4"/>
        <v>0</v>
      </c>
      <c r="E31">
        <f t="shared" si="2"/>
        <v>0.96153846153846145</v>
      </c>
      <c r="F31">
        <f t="shared" si="5"/>
        <v>10000</v>
      </c>
      <c r="G31" s="3">
        <f t="shared" si="6"/>
        <v>4976.7749792047807</v>
      </c>
      <c r="H31" s="3">
        <f t="shared" si="7"/>
        <v>157257.63802662631</v>
      </c>
      <c r="I31" s="3">
        <f t="shared" si="8"/>
        <v>0</v>
      </c>
      <c r="J31" s="5">
        <f t="shared" si="9"/>
        <v>15.632175543862068</v>
      </c>
      <c r="K31" s="5">
        <f t="shared" si="10"/>
        <v>15.10121207844584</v>
      </c>
      <c r="L31" s="3">
        <f t="shared" si="11"/>
        <v>0</v>
      </c>
    </row>
    <row r="32" spans="1:12" x14ac:dyDescent="0.2">
      <c r="A32">
        <f t="shared" si="3"/>
        <v>38</v>
      </c>
      <c r="B32">
        <f t="shared" si="0"/>
        <v>2.6086281499332876E-3</v>
      </c>
      <c r="C32">
        <f t="shared" si="1"/>
        <v>1.0606934480075956E-3</v>
      </c>
      <c r="D32">
        <f t="shared" si="4"/>
        <v>0</v>
      </c>
      <c r="E32">
        <f t="shared" si="2"/>
        <v>0.96153846153846145</v>
      </c>
      <c r="F32">
        <f t="shared" si="5"/>
        <v>10000</v>
      </c>
      <c r="G32" s="3">
        <f t="shared" si="6"/>
        <v>4928.1882092206588</v>
      </c>
      <c r="H32" s="3">
        <f t="shared" si="7"/>
        <v>160814.81858199812</v>
      </c>
      <c r="I32" s="3">
        <f t="shared" si="8"/>
        <v>0</v>
      </c>
      <c r="J32" s="5">
        <f t="shared" si="9"/>
        <v>15.988238222338685</v>
      </c>
      <c r="K32" s="5">
        <f t="shared" si="10"/>
        <v>15.462895178621039</v>
      </c>
      <c r="L32" s="3">
        <f t="shared" si="11"/>
        <v>0</v>
      </c>
    </row>
    <row r="33" spans="1:12" x14ac:dyDescent="0.2">
      <c r="A33">
        <f t="shared" si="3"/>
        <v>37</v>
      </c>
      <c r="B33">
        <f t="shared" si="0"/>
        <v>2.4319683170169206E-3</v>
      </c>
      <c r="C33">
        <f t="shared" si="1"/>
        <v>9.7543993733715628E-4</v>
      </c>
      <c r="D33">
        <f t="shared" si="4"/>
        <v>0</v>
      </c>
      <c r="E33">
        <f t="shared" si="2"/>
        <v>0.96153846153846145</v>
      </c>
      <c r="F33">
        <f t="shared" si="5"/>
        <v>10000</v>
      </c>
      <c r="G33" s="3">
        <f t="shared" si="6"/>
        <v>4873.327939036596</v>
      </c>
      <c r="H33" s="3">
        <f t="shared" si="7"/>
        <v>164253.57888298063</v>
      </c>
      <c r="I33" s="3">
        <f t="shared" si="8"/>
        <v>0</v>
      </c>
      <c r="J33" s="5">
        <f t="shared" si="9"/>
        <v>16.332666948191946</v>
      </c>
      <c r="K33" s="5">
        <f t="shared" si="10"/>
        <v>15.813612349399451</v>
      </c>
      <c r="L33" s="3">
        <f t="shared" si="11"/>
        <v>0</v>
      </c>
    </row>
    <row r="34" spans="1:12" x14ac:dyDescent="0.2">
      <c r="A34">
        <f t="shared" si="3"/>
        <v>36</v>
      </c>
      <c r="B34">
        <f t="shared" si="0"/>
        <v>2.2701089583174196E-3</v>
      </c>
      <c r="C34">
        <f t="shared" si="1"/>
        <v>9.0118723362727217E-4</v>
      </c>
      <c r="D34">
        <f t="shared" si="4"/>
        <v>0</v>
      </c>
      <c r="E34">
        <f t="shared" si="2"/>
        <v>0.96153846153846145</v>
      </c>
      <c r="F34">
        <f t="shared" si="5"/>
        <v>10000</v>
      </c>
      <c r="G34" s="3">
        <f t="shared" si="6"/>
        <v>4813.3619241041952</v>
      </c>
      <c r="H34" s="3">
        <f t="shared" si="7"/>
        <v>167577.60130973329</v>
      </c>
      <c r="I34" s="3">
        <f t="shared" si="8"/>
        <v>0</v>
      </c>
      <c r="J34" s="5">
        <f t="shared" si="9"/>
        <v>16.66580780101561</v>
      </c>
      <c r="K34" s="5">
        <f t="shared" si="10"/>
        <v>16.153585496297065</v>
      </c>
      <c r="L34" s="3">
        <f t="shared" si="11"/>
        <v>0</v>
      </c>
    </row>
    <row r="35" spans="1:12" x14ac:dyDescent="0.2">
      <c r="A35">
        <f t="shared" si="3"/>
        <v>35</v>
      </c>
      <c r="B35">
        <f t="shared" si="0"/>
        <v>2.1218100973589282E-3</v>
      </c>
      <c r="C35">
        <f t="shared" si="1"/>
        <v>8.3651583224016559E-4</v>
      </c>
      <c r="D35">
        <f t="shared" si="4"/>
        <v>0</v>
      </c>
      <c r="E35">
        <f t="shared" si="2"/>
        <v>0.96153846153846145</v>
      </c>
      <c r="F35">
        <f t="shared" si="5"/>
        <v>10000</v>
      </c>
      <c r="G35" s="3">
        <f t="shared" si="6"/>
        <v>4749.330526288456</v>
      </c>
      <c r="H35" s="3">
        <f t="shared" si="7"/>
        <v>170790.41679152221</v>
      </c>
      <c r="I35" s="3">
        <f t="shared" si="8"/>
        <v>0</v>
      </c>
      <c r="J35" s="5">
        <f t="shared" si="9"/>
        <v>16.987993262718398</v>
      </c>
      <c r="K35" s="5">
        <f t="shared" si="10"/>
        <v>16.483036242429232</v>
      </c>
      <c r="L35" s="3">
        <f t="shared" si="11"/>
        <v>0</v>
      </c>
    </row>
    <row r="36" spans="1:12" x14ac:dyDescent="0.2">
      <c r="A36">
        <f t="shared" si="3"/>
        <v>34</v>
      </c>
      <c r="B36">
        <f t="shared" si="0"/>
        <v>1.985935642287006E-3</v>
      </c>
      <c r="C36">
        <f t="shared" si="1"/>
        <v>7.8018939632056115E-4</v>
      </c>
      <c r="D36">
        <f t="shared" si="4"/>
        <v>0</v>
      </c>
      <c r="E36">
        <f t="shared" si="2"/>
        <v>0.96153846153846145</v>
      </c>
      <c r="F36">
        <f t="shared" si="5"/>
        <v>10000</v>
      </c>
      <c r="G36" s="3">
        <f t="shared" si="6"/>
        <v>4682.1559195932505</v>
      </c>
      <c r="H36" s="3">
        <f t="shared" si="7"/>
        <v>173895.42116870658</v>
      </c>
      <c r="I36" s="3">
        <f t="shared" si="8"/>
        <v>0</v>
      </c>
      <c r="J36" s="5">
        <f t="shared" si="9"/>
        <v>17.299543810132327</v>
      </c>
      <c r="K36" s="5">
        <f t="shared" si="10"/>
        <v>16.802186585494937</v>
      </c>
      <c r="L36" s="3">
        <f t="shared" si="11"/>
        <v>0</v>
      </c>
    </row>
    <row r="37" spans="1:12" x14ac:dyDescent="0.2">
      <c r="A37">
        <f t="shared" si="3"/>
        <v>33</v>
      </c>
      <c r="B37">
        <f t="shared" si="0"/>
        <v>1.8614446824659488E-3</v>
      </c>
      <c r="C37">
        <f t="shared" si="1"/>
        <v>7.3113112148259101E-4</v>
      </c>
      <c r="D37">
        <f t="shared" si="4"/>
        <v>0</v>
      </c>
      <c r="E37">
        <f t="shared" si="2"/>
        <v>0.96153846153846145</v>
      </c>
      <c r="F37">
        <f t="shared" si="5"/>
        <v>10000</v>
      </c>
      <c r="G37" s="3">
        <f t="shared" si="6"/>
        <v>4612.6513747553481</v>
      </c>
      <c r="H37" s="3">
        <f t="shared" si="7"/>
        <v>176895.88890544896</v>
      </c>
      <c r="I37" s="3">
        <f t="shared" si="8"/>
        <v>0</v>
      </c>
      <c r="J37" s="5">
        <f t="shared" si="9"/>
        <v>17.600769227549648</v>
      </c>
      <c r="K37" s="5">
        <f t="shared" si="10"/>
        <v>17.111259265843696</v>
      </c>
      <c r="L37" s="3">
        <f t="shared" si="11"/>
        <v>0</v>
      </c>
    </row>
    <row r="38" spans="1:12" x14ac:dyDescent="0.2">
      <c r="A38">
        <f t="shared" si="3"/>
        <v>32</v>
      </c>
      <c r="B38">
        <f t="shared" si="0"/>
        <v>1.747383514242942E-3</v>
      </c>
      <c r="C38">
        <f t="shared" si="1"/>
        <v>6.8840315031266008E-4</v>
      </c>
      <c r="D38">
        <f t="shared" si="4"/>
        <v>0</v>
      </c>
      <c r="E38">
        <f t="shared" si="2"/>
        <v>0.96153846153846145</v>
      </c>
      <c r="F38">
        <f t="shared" si="5"/>
        <v>10000</v>
      </c>
      <c r="G38" s="3">
        <f t="shared" si="6"/>
        <v>4541.5304108157152</v>
      </c>
      <c r="H38" s="3">
        <f t="shared" si="7"/>
        <v>179794.98456292134</v>
      </c>
      <c r="I38" s="3">
        <f t="shared" si="8"/>
        <v>0</v>
      </c>
      <c r="J38" s="5">
        <f t="shared" si="9"/>
        <v>17.891969685861955</v>
      </c>
      <c r="K38" s="5">
        <f t="shared" si="10"/>
        <v>17.410477912592288</v>
      </c>
      <c r="L38" s="3">
        <f t="shared" si="11"/>
        <v>0</v>
      </c>
    </row>
    <row r="39" spans="1:12" x14ac:dyDescent="0.2">
      <c r="A39">
        <f t="shared" si="3"/>
        <v>31</v>
      </c>
      <c r="B39">
        <f t="shared" si="0"/>
        <v>1.6428783347897707E-3</v>
      </c>
      <c r="C39">
        <f t="shared" si="1"/>
        <v>6.5118864315095776E-4</v>
      </c>
      <c r="D39">
        <f t="shared" si="4"/>
        <v>0</v>
      </c>
      <c r="E39">
        <f t="shared" si="2"/>
        <v>0.96153846153846145</v>
      </c>
      <c r="F39">
        <f t="shared" si="5"/>
        <v>10000</v>
      </c>
      <c r="G39" s="3">
        <f t="shared" si="6"/>
        <v>4469.4156614556014</v>
      </c>
      <c r="H39" s="3">
        <f t="shared" si="7"/>
        <v>182595.77238276831</v>
      </c>
      <c r="I39" s="3">
        <f t="shared" si="8"/>
        <v>0</v>
      </c>
      <c r="J39" s="5">
        <f t="shared" si="9"/>
        <v>18.173436627444204</v>
      </c>
      <c r="K39" s="5">
        <f t="shared" si="10"/>
        <v>17.700067021797359</v>
      </c>
      <c r="L39" s="3">
        <f t="shared" si="11"/>
        <v>0</v>
      </c>
    </row>
    <row r="40" spans="1:12" x14ac:dyDescent="0.2">
      <c r="A40">
        <f t="shared" si="3"/>
        <v>30</v>
      </c>
      <c r="B40">
        <f t="shared" si="0"/>
        <v>1.5471285480508979E-3</v>
      </c>
      <c r="C40">
        <f t="shared" si="1"/>
        <v>6.1877616239495515E-4</v>
      </c>
      <c r="D40">
        <f t="shared" si="4"/>
        <v>0</v>
      </c>
      <c r="E40">
        <f t="shared" si="2"/>
        <v>0.96153846153846145</v>
      </c>
      <c r="F40">
        <f t="shared" si="5"/>
        <v>10000</v>
      </c>
      <c r="G40" s="6">
        <f t="shared" si="6"/>
        <v>4396.8473503135247</v>
      </c>
      <c r="H40" s="3">
        <f t="shared" si="7"/>
        <v>185301.22427938608</v>
      </c>
      <c r="I40" s="3">
        <f t="shared" si="8"/>
        <v>0</v>
      </c>
      <c r="J40" s="7">
        <f t="shared" si="9"/>
        <v>18.445453489643356</v>
      </c>
      <c r="K40" s="5">
        <f t="shared" si="10"/>
        <v>17.98025181013011</v>
      </c>
      <c r="L40" s="3">
        <f t="shared" si="11"/>
        <v>0</v>
      </c>
    </row>
    <row r="42" spans="1:12" x14ac:dyDescent="0.2">
      <c r="F42" t="s">
        <v>22</v>
      </c>
    </row>
    <row r="43" spans="1:12" x14ac:dyDescent="0.2">
      <c r="F43" t="s">
        <v>23</v>
      </c>
      <c r="I43" s="2" t="s">
        <v>24</v>
      </c>
      <c r="J43" s="8">
        <f>G40/J40</f>
        <v>238.37024949168318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7716-BCC0-494B-A3AB-6345B1A7A3A9}">
  <dimension ref="A1:O59"/>
  <sheetViews>
    <sheetView tabSelected="1" topLeftCell="A39" zoomScale="107" workbookViewId="0">
      <selection activeCell="H6" sqref="H6"/>
    </sheetView>
  </sheetViews>
  <sheetFormatPr baseColWidth="10" defaultRowHeight="16" x14ac:dyDescent="0.2"/>
  <cols>
    <col min="2" max="2" width="16.1640625" customWidth="1"/>
    <col min="3" max="3" width="18.83203125" customWidth="1"/>
    <col min="5" max="5" width="14.83203125" customWidth="1"/>
    <col min="6" max="7" width="18.5" customWidth="1"/>
  </cols>
  <sheetData>
    <row r="1" spans="1:15" x14ac:dyDescent="0.2">
      <c r="A1" s="1" t="s">
        <v>26</v>
      </c>
      <c r="B1" s="1"/>
      <c r="C1" s="1"/>
      <c r="D1" s="1"/>
      <c r="E1" s="1"/>
      <c r="F1" s="1"/>
      <c r="G1" s="1"/>
      <c r="H1" s="1"/>
      <c r="I1" s="1"/>
    </row>
    <row r="2" spans="1:15" x14ac:dyDescent="0.2">
      <c r="B2" t="s">
        <v>27</v>
      </c>
      <c r="C2" s="8">
        <f>C4/60000</f>
        <v>166.66666666666666</v>
      </c>
      <c r="L2" t="s">
        <v>28</v>
      </c>
      <c r="N2" s="9">
        <v>0.01</v>
      </c>
      <c r="O2" s="10" t="s">
        <v>29</v>
      </c>
    </row>
    <row r="3" spans="1:15" x14ac:dyDescent="0.2">
      <c r="D3" t="s">
        <v>34</v>
      </c>
      <c r="E3" t="s">
        <v>35</v>
      </c>
      <c r="F3" t="s">
        <v>36</v>
      </c>
      <c r="G3" t="s">
        <v>37</v>
      </c>
      <c r="N3" s="9">
        <v>0.02</v>
      </c>
      <c r="O3" s="11" t="s">
        <v>30</v>
      </c>
    </row>
    <row r="4" spans="1:15" x14ac:dyDescent="0.2">
      <c r="A4">
        <v>120</v>
      </c>
      <c r="B4" s="4">
        <f>MIN(1,EXP(-9.13275+0.08094*A4-0.000011*A4*A4))</f>
        <v>1</v>
      </c>
      <c r="C4" s="3">
        <v>10000000</v>
      </c>
      <c r="D4" s="13">
        <f>N7</f>
        <v>1.7999999999999999E-2</v>
      </c>
      <c r="E4" s="12">
        <f t="shared" ref="E4:E45" si="0">E5</f>
        <v>4.4999999999999998E-2</v>
      </c>
      <c r="F4" s="15">
        <v>0</v>
      </c>
      <c r="G4" s="15">
        <v>0</v>
      </c>
      <c r="N4" s="9">
        <v>0.03</v>
      </c>
      <c r="O4" s="11" t="s">
        <v>31</v>
      </c>
    </row>
    <row r="5" spans="1:15" x14ac:dyDescent="0.2">
      <c r="A5">
        <f>A4-1</f>
        <v>119</v>
      </c>
      <c r="B5" s="4">
        <f t="shared" ref="B5:B59" si="1">MIN(1,EXP(-9.13275+0.08094*A5-0.000011*A5*A5))</f>
        <v>1</v>
      </c>
      <c r="C5" s="8">
        <f>C4</f>
        <v>10000000</v>
      </c>
      <c r="D5" s="13">
        <f>D4</f>
        <v>1.7999999999999999E-2</v>
      </c>
      <c r="E5" s="12">
        <f t="shared" si="0"/>
        <v>4.4999999999999998E-2</v>
      </c>
      <c r="F5" s="16">
        <f>C5+F4/(1+D5)*(1-B5)</f>
        <v>10000000</v>
      </c>
      <c r="G5" s="16">
        <f>C5+G4/(1+E5)*(1-B5)</f>
        <v>10000000</v>
      </c>
      <c r="N5" s="12">
        <v>4.4999999999999998E-2</v>
      </c>
      <c r="O5" t="s">
        <v>32</v>
      </c>
    </row>
    <row r="6" spans="1:15" x14ac:dyDescent="0.2">
      <c r="A6">
        <f t="shared" ref="A6:A59" si="2">A5-1</f>
        <v>118</v>
      </c>
      <c r="B6" s="4">
        <f t="shared" si="1"/>
        <v>1</v>
      </c>
      <c r="C6" s="8">
        <f t="shared" ref="C6:C59" si="3">C5</f>
        <v>10000000</v>
      </c>
      <c r="D6" s="13">
        <f t="shared" ref="D6:D59" si="4">D5</f>
        <v>1.7999999999999999E-2</v>
      </c>
      <c r="E6" s="12">
        <f t="shared" si="0"/>
        <v>4.4999999999999998E-2</v>
      </c>
      <c r="F6" s="16">
        <f t="shared" ref="F6:F59" si="5">C6+F5/(1+D6)*(1-B6)</f>
        <v>10000000</v>
      </c>
      <c r="G6" s="16">
        <f t="shared" ref="G6:G59" si="6">C6+G5/(1+E6)*(1-B6)</f>
        <v>10000000</v>
      </c>
    </row>
    <row r="7" spans="1:15" x14ac:dyDescent="0.2">
      <c r="A7">
        <f t="shared" si="2"/>
        <v>117</v>
      </c>
      <c r="B7" s="4">
        <f t="shared" si="1"/>
        <v>1</v>
      </c>
      <c r="C7" s="8">
        <f t="shared" si="3"/>
        <v>10000000</v>
      </c>
      <c r="D7" s="13">
        <f t="shared" si="4"/>
        <v>1.7999999999999999E-2</v>
      </c>
      <c r="E7" s="12">
        <f t="shared" si="0"/>
        <v>4.4999999999999998E-2</v>
      </c>
      <c r="F7" s="16">
        <f t="shared" si="5"/>
        <v>10000000</v>
      </c>
      <c r="G7" s="16">
        <f t="shared" si="6"/>
        <v>10000000</v>
      </c>
      <c r="L7" t="s">
        <v>33</v>
      </c>
      <c r="N7" s="13">
        <f>60%*N4</f>
        <v>1.7999999999999999E-2</v>
      </c>
    </row>
    <row r="8" spans="1:15" x14ac:dyDescent="0.2">
      <c r="A8">
        <f t="shared" si="2"/>
        <v>116</v>
      </c>
      <c r="B8" s="4">
        <f t="shared" si="1"/>
        <v>1</v>
      </c>
      <c r="C8" s="8">
        <f t="shared" si="3"/>
        <v>10000000</v>
      </c>
      <c r="D8" s="13">
        <f t="shared" si="4"/>
        <v>1.7999999999999999E-2</v>
      </c>
      <c r="E8" s="12">
        <f t="shared" si="0"/>
        <v>4.4999999999999998E-2</v>
      </c>
      <c r="F8" s="16">
        <f t="shared" si="5"/>
        <v>10000000</v>
      </c>
      <c r="G8" s="16">
        <f t="shared" si="6"/>
        <v>10000000</v>
      </c>
    </row>
    <row r="9" spans="1:15" x14ac:dyDescent="0.2">
      <c r="A9">
        <f t="shared" si="2"/>
        <v>115</v>
      </c>
      <c r="B9" s="4">
        <f t="shared" si="1"/>
        <v>1</v>
      </c>
      <c r="C9" s="8">
        <f t="shared" si="3"/>
        <v>10000000</v>
      </c>
      <c r="D9" s="13">
        <f t="shared" si="4"/>
        <v>1.7999999999999999E-2</v>
      </c>
      <c r="E9" s="12">
        <f t="shared" si="0"/>
        <v>4.4999999999999998E-2</v>
      </c>
      <c r="F9" s="16">
        <f t="shared" si="5"/>
        <v>10000000</v>
      </c>
      <c r="G9" s="16">
        <f t="shared" si="6"/>
        <v>10000000</v>
      </c>
    </row>
    <row r="10" spans="1:15" x14ac:dyDescent="0.2">
      <c r="A10">
        <f t="shared" si="2"/>
        <v>114</v>
      </c>
      <c r="B10" s="4">
        <f t="shared" si="1"/>
        <v>0.95261351807612271</v>
      </c>
      <c r="C10" s="8">
        <f t="shared" si="3"/>
        <v>10000000</v>
      </c>
      <c r="D10" s="13">
        <f t="shared" si="4"/>
        <v>1.7999999999999999E-2</v>
      </c>
      <c r="E10" s="12">
        <f t="shared" si="0"/>
        <v>4.4999999999999998E-2</v>
      </c>
      <c r="F10" s="16">
        <f t="shared" si="5"/>
        <v>10465486.069979148</v>
      </c>
      <c r="G10" s="16">
        <f t="shared" si="6"/>
        <v>10453459.157166289</v>
      </c>
    </row>
    <row r="11" spans="1:15" x14ac:dyDescent="0.2">
      <c r="A11">
        <f t="shared" si="2"/>
        <v>113</v>
      </c>
      <c r="B11" s="4">
        <f t="shared" si="1"/>
        <v>0.88074336072084003</v>
      </c>
      <c r="C11" s="8">
        <f t="shared" si="3"/>
        <v>10000000</v>
      </c>
      <c r="D11" s="13">
        <f t="shared" si="4"/>
        <v>1.7999999999999999E-2</v>
      </c>
      <c r="E11" s="12">
        <f t="shared" si="0"/>
        <v>4.4999999999999998E-2</v>
      </c>
      <c r="F11" s="16">
        <f t="shared" si="5"/>
        <v>11226010.507984851</v>
      </c>
      <c r="G11" s="16">
        <f t="shared" si="6"/>
        <v>11192961.155909676</v>
      </c>
    </row>
    <row r="12" spans="1:15" x14ac:dyDescent="0.2">
      <c r="A12">
        <f t="shared" si="2"/>
        <v>112</v>
      </c>
      <c r="B12" s="4">
        <f t="shared" si="1"/>
        <v>0.81427755047298289</v>
      </c>
      <c r="C12" s="8">
        <f t="shared" si="3"/>
        <v>10000000</v>
      </c>
      <c r="D12" s="13">
        <f t="shared" si="4"/>
        <v>1.7999999999999999E-2</v>
      </c>
      <c r="E12" s="12">
        <f t="shared" si="0"/>
        <v>4.4999999999999998E-2</v>
      </c>
      <c r="F12" s="16">
        <f t="shared" si="5"/>
        <v>12048057.141413536</v>
      </c>
      <c r="G12" s="16">
        <f t="shared" si="6"/>
        <v>11989267.141948611</v>
      </c>
    </row>
    <row r="13" spans="1:15" x14ac:dyDescent="0.2">
      <c r="A13">
        <f t="shared" si="2"/>
        <v>111</v>
      </c>
      <c r="B13" s="4">
        <f t="shared" si="1"/>
        <v>0.75281105924844993</v>
      </c>
      <c r="C13" s="8">
        <f t="shared" si="3"/>
        <v>10000000</v>
      </c>
      <c r="D13" s="13">
        <f t="shared" si="4"/>
        <v>1.7999999999999999E-2</v>
      </c>
      <c r="E13" s="12">
        <f t="shared" si="0"/>
        <v>4.4999999999999998E-2</v>
      </c>
      <c r="F13" s="16">
        <f t="shared" si="5"/>
        <v>12925487.704224126</v>
      </c>
      <c r="G13" s="16">
        <f t="shared" si="6"/>
        <v>12835994.493019752</v>
      </c>
    </row>
    <row r="14" spans="1:15" x14ac:dyDescent="0.2">
      <c r="A14">
        <f t="shared" si="2"/>
        <v>110</v>
      </c>
      <c r="B14" s="4">
        <f t="shared" si="1"/>
        <v>0.6959691112642582</v>
      </c>
      <c r="C14" s="8">
        <f t="shared" si="3"/>
        <v>10000000</v>
      </c>
      <c r="D14" s="13">
        <f t="shared" si="4"/>
        <v>1.7999999999999999E-2</v>
      </c>
      <c r="E14" s="12">
        <f t="shared" si="0"/>
        <v>4.4999999999999998E-2</v>
      </c>
      <c r="F14" s="16">
        <f t="shared" si="5"/>
        <v>13860262.783947116</v>
      </c>
      <c r="G14" s="16">
        <f t="shared" si="6"/>
        <v>13734486.90288984</v>
      </c>
    </row>
    <row r="15" spans="1:15" x14ac:dyDescent="0.2">
      <c r="A15">
        <f t="shared" si="2"/>
        <v>109</v>
      </c>
      <c r="B15" s="4">
        <f t="shared" si="1"/>
        <v>0.64340493115051411</v>
      </c>
      <c r="C15" s="8">
        <f t="shared" si="3"/>
        <v>10000000</v>
      </c>
      <c r="D15" s="13">
        <f t="shared" si="4"/>
        <v>1.7999999999999999E-2</v>
      </c>
      <c r="E15" s="12">
        <f t="shared" si="0"/>
        <v>4.4999999999999998E-2</v>
      </c>
      <c r="F15" s="16">
        <f t="shared" si="5"/>
        <v>14855109.392645961</v>
      </c>
      <c r="G15" s="16">
        <f t="shared" si="6"/>
        <v>14686746.701194607</v>
      </c>
    </row>
    <row r="16" spans="1:15" x14ac:dyDescent="0.2">
      <c r="A16">
        <f t="shared" si="2"/>
        <v>108</v>
      </c>
      <c r="B16" s="4">
        <f t="shared" si="1"/>
        <v>0.59479765910742866</v>
      </c>
      <c r="C16" s="8">
        <f t="shared" si="3"/>
        <v>10000000</v>
      </c>
      <c r="D16" s="13">
        <f t="shared" si="4"/>
        <v>1.7999999999999999E-2</v>
      </c>
      <c r="E16" s="12">
        <f t="shared" si="0"/>
        <v>4.4999999999999998E-2</v>
      </c>
      <c r="F16" s="16">
        <f t="shared" si="5"/>
        <v>15912893.025653603</v>
      </c>
      <c r="G16" s="16">
        <f t="shared" si="6"/>
        <v>15694836.500880675</v>
      </c>
    </row>
    <row r="17" spans="1:7" x14ac:dyDescent="0.2">
      <c r="A17">
        <f t="shared" si="2"/>
        <v>107</v>
      </c>
      <c r="B17" s="4">
        <f t="shared" si="1"/>
        <v>0.54985042075923352</v>
      </c>
      <c r="C17" s="8">
        <f t="shared" si="3"/>
        <v>10000000</v>
      </c>
      <c r="D17" s="13">
        <f t="shared" si="4"/>
        <v>1.7999999999999999E-2</v>
      </c>
      <c r="E17" s="12">
        <f t="shared" si="0"/>
        <v>4.4999999999999998E-2</v>
      </c>
      <c r="F17" s="16">
        <f t="shared" si="5"/>
        <v>17036524.656189881</v>
      </c>
      <c r="G17" s="16">
        <f t="shared" si="6"/>
        <v>16760788.561841207</v>
      </c>
    </row>
    <row r="18" spans="1:7" x14ac:dyDescent="0.2">
      <c r="A18">
        <f t="shared" si="2"/>
        <v>106</v>
      </c>
      <c r="B18" s="4">
        <f t="shared" si="1"/>
        <v>0.50828854026641601</v>
      </c>
      <c r="C18" s="8">
        <f t="shared" si="3"/>
        <v>10000000</v>
      </c>
      <c r="D18" s="13">
        <f t="shared" si="4"/>
        <v>1.7999999999999999E-2</v>
      </c>
      <c r="E18" s="12">
        <f t="shared" si="0"/>
        <v>4.4999999999999998E-2</v>
      </c>
      <c r="F18" s="16">
        <f t="shared" si="5"/>
        <v>18228933.602634892</v>
      </c>
      <c r="G18" s="16">
        <f t="shared" si="6"/>
        <v>17886575.894764498</v>
      </c>
    </row>
    <row r="19" spans="1:7" x14ac:dyDescent="0.2">
      <c r="A19">
        <f t="shared" si="2"/>
        <v>105</v>
      </c>
      <c r="B19" s="4">
        <f t="shared" si="1"/>
        <v>0.46985788610049711</v>
      </c>
      <c r="C19" s="8">
        <f t="shared" si="3"/>
        <v>10000000</v>
      </c>
      <c r="D19" s="13">
        <f t="shared" si="4"/>
        <v>1.7999999999999999E-2</v>
      </c>
      <c r="E19" s="12">
        <f t="shared" si="0"/>
        <v>4.4999999999999998E-2</v>
      </c>
      <c r="F19" s="16">
        <f t="shared" si="5"/>
        <v>19493050.485495619</v>
      </c>
      <c r="G19" s="16">
        <f t="shared" si="6"/>
        <v>19074092.971554395</v>
      </c>
    </row>
    <row r="20" spans="1:7" x14ac:dyDescent="0.2">
      <c r="A20">
        <f t="shared" si="2"/>
        <v>104</v>
      </c>
      <c r="B20" s="4">
        <f t="shared" si="1"/>
        <v>0.43432333966650766</v>
      </c>
      <c r="C20" s="8">
        <f t="shared" si="3"/>
        <v>10000000</v>
      </c>
      <c r="D20" s="13">
        <f t="shared" si="4"/>
        <v>1.7999999999999999E-2</v>
      </c>
      <c r="E20" s="12">
        <f t="shared" si="0"/>
        <v>4.4999999999999998E-2</v>
      </c>
      <c r="F20" s="16">
        <f t="shared" si="5"/>
        <v>20831791.452207588</v>
      </c>
      <c r="G20" s="16">
        <f t="shared" si="6"/>
        <v>20325138.000994671</v>
      </c>
    </row>
    <row r="21" spans="1:7" x14ac:dyDescent="0.2">
      <c r="A21">
        <f t="shared" si="2"/>
        <v>103</v>
      </c>
      <c r="B21" s="4">
        <f t="shared" si="1"/>
        <v>0.40146737768189261</v>
      </c>
      <c r="C21" s="8">
        <f t="shared" si="3"/>
        <v>10000000</v>
      </c>
      <c r="D21" s="13">
        <f t="shared" si="4"/>
        <v>1.7999999999999999E-2</v>
      </c>
      <c r="E21" s="12">
        <f t="shared" si="0"/>
        <v>4.4999999999999998E-2</v>
      </c>
      <c r="F21" s="16">
        <f t="shared" si="5"/>
        <v>22248042.00930623</v>
      </c>
      <c r="G21" s="16">
        <f t="shared" si="6"/>
        <v>21641395.355705984</v>
      </c>
    </row>
    <row r="22" spans="1:7" x14ac:dyDescent="0.2">
      <c r="A22">
        <f t="shared" si="2"/>
        <v>102</v>
      </c>
      <c r="B22" s="4">
        <f t="shared" si="1"/>
        <v>0.37108875989100071</v>
      </c>
      <c r="C22" s="8">
        <f t="shared" si="3"/>
        <v>10000000</v>
      </c>
      <c r="D22" s="13">
        <f t="shared" si="4"/>
        <v>1.7999999999999999E-2</v>
      </c>
      <c r="E22" s="12">
        <f t="shared" si="0"/>
        <v>4.4999999999999998E-2</v>
      </c>
      <c r="F22" s="16">
        <f t="shared" si="5"/>
        <v>23744640.167062767</v>
      </c>
      <c r="G22" s="16">
        <f t="shared" si="6"/>
        <v>23024417.981670994</v>
      </c>
    </row>
    <row r="23" spans="1:7" x14ac:dyDescent="0.2">
      <c r="A23">
        <f t="shared" si="2"/>
        <v>101</v>
      </c>
      <c r="B23" s="4">
        <f t="shared" si="1"/>
        <v>0.34300131431547359</v>
      </c>
      <c r="C23" s="8">
        <f t="shared" si="3"/>
        <v>10000000</v>
      </c>
      <c r="D23" s="13">
        <f t="shared" si="4"/>
        <v>1.7999999999999999E-2</v>
      </c>
      <c r="E23" s="12">
        <f t="shared" si="0"/>
        <v>4.4999999999999998E-2</v>
      </c>
      <c r="F23" s="16">
        <f t="shared" si="5"/>
        <v>25324358.921230108</v>
      </c>
      <c r="G23" s="16">
        <f t="shared" si="6"/>
        <v>24475609.906802893</v>
      </c>
    </row>
    <row r="24" spans="1:7" x14ac:dyDescent="0.2">
      <c r="A24">
        <f t="shared" si="2"/>
        <v>100</v>
      </c>
      <c r="B24" s="4">
        <f t="shared" si="1"/>
        <v>0.31703281281635709</v>
      </c>
      <c r="C24" s="8">
        <f t="shared" si="3"/>
        <v>10000000</v>
      </c>
      <c r="D24" s="13">
        <f t="shared" si="4"/>
        <v>1.7999999999999999E-2</v>
      </c>
      <c r="E24" s="12">
        <f t="shared" si="0"/>
        <v>4.4999999999999998E-2</v>
      </c>
      <c r="F24" s="16">
        <f t="shared" si="5"/>
        <v>26989888.192201886</v>
      </c>
      <c r="G24" s="16">
        <f t="shared" si="6"/>
        <v>25996209.045601219</v>
      </c>
    </row>
    <row r="25" spans="1:7" x14ac:dyDescent="0.2">
      <c r="A25">
        <f t="shared" si="2"/>
        <v>99</v>
      </c>
      <c r="B25" s="4">
        <f t="shared" si="1"/>
        <v>0.29302393027694451</v>
      </c>
      <c r="C25" s="8">
        <f t="shared" si="3"/>
        <v>10000000</v>
      </c>
      <c r="D25" s="13">
        <f t="shared" si="4"/>
        <v>1.7999999999999999E-2</v>
      </c>
      <c r="E25" s="12">
        <f t="shared" si="0"/>
        <v>4.4999999999999998E-2</v>
      </c>
      <c r="F25" s="16">
        <f t="shared" si="5"/>
        <v>28743816.38152023</v>
      </c>
      <c r="G25" s="16">
        <f t="shared" si="6"/>
        <v>27587270.525127362</v>
      </c>
    </row>
    <row r="26" spans="1:7" x14ac:dyDescent="0.2">
      <c r="A26">
        <f t="shared" si="2"/>
        <v>98</v>
      </c>
      <c r="B26" s="4">
        <f t="shared" si="1"/>
        <v>0.27082728120934313</v>
      </c>
      <c r="C26" s="8">
        <f t="shared" si="3"/>
        <v>10000000</v>
      </c>
      <c r="D26" s="13">
        <f t="shared" si="4"/>
        <v>1.7999999999999999E-2</v>
      </c>
      <c r="E26" s="12">
        <f t="shared" si="0"/>
        <v>4.4999999999999998E-2</v>
      </c>
      <c r="F26" s="16">
        <f t="shared" si="5"/>
        <v>30588611.72822449</v>
      </c>
      <c r="G26" s="16">
        <f t="shared" si="6"/>
        <v>29249650.768249258</v>
      </c>
    </row>
    <row r="27" spans="1:7" x14ac:dyDescent="0.2">
      <c r="A27">
        <f t="shared" si="2"/>
        <v>97</v>
      </c>
      <c r="B27" s="4">
        <f t="shared" si="1"/>
        <v>0.2503065280453925</v>
      </c>
      <c r="C27" s="8">
        <f t="shared" si="3"/>
        <v>10000000</v>
      </c>
      <c r="D27" s="13">
        <f t="shared" si="4"/>
        <v>1.7999999999999999E-2</v>
      </c>
      <c r="E27" s="12">
        <f t="shared" si="0"/>
        <v>4.4999999999999998E-2</v>
      </c>
      <c r="F27" s="16">
        <f t="shared" si="5"/>
        <v>32526603.662872344</v>
      </c>
      <c r="G27" s="16">
        <f t="shared" si="6"/>
        <v>30983992.572161283</v>
      </c>
    </row>
    <row r="28" spans="1:7" x14ac:dyDescent="0.2">
      <c r="A28">
        <f t="shared" si="2"/>
        <v>96</v>
      </c>
      <c r="B28" s="4">
        <f t="shared" si="1"/>
        <v>0.23133555579652532</v>
      </c>
      <c r="C28" s="8">
        <f t="shared" si="3"/>
        <v>10000000</v>
      </c>
      <c r="D28" s="13">
        <f t="shared" si="4"/>
        <v>1.7999999999999999E-2</v>
      </c>
      <c r="E28" s="12">
        <f t="shared" si="0"/>
        <v>4.4999999999999998E-2</v>
      </c>
      <c r="F28" s="16">
        <f t="shared" si="5"/>
        <v>34559964.367729351</v>
      </c>
      <c r="G28" s="16">
        <f t="shared" si="6"/>
        <v>32790711.415966451</v>
      </c>
    </row>
    <row r="29" spans="1:7" x14ac:dyDescent="0.2">
      <c r="A29">
        <f t="shared" si="2"/>
        <v>95</v>
      </c>
      <c r="B29" s="4">
        <f t="shared" si="1"/>
        <v>0.21379770815992086</v>
      </c>
      <c r="C29" s="8">
        <f t="shared" si="3"/>
        <v>10000000</v>
      </c>
      <c r="D29" s="13">
        <f t="shared" si="4"/>
        <v>1.7999999999999999E-2</v>
      </c>
      <c r="E29" s="12">
        <f t="shared" si="0"/>
        <v>4.4999999999999998E-2</v>
      </c>
      <c r="F29" s="16">
        <f t="shared" si="5"/>
        <v>36690690.758173168</v>
      </c>
      <c r="G29" s="16">
        <f t="shared" si="6"/>
        <v>34669983.221339211</v>
      </c>
    </row>
    <row r="30" spans="1:7" x14ac:dyDescent="0.2">
      <c r="A30">
        <f t="shared" si="2"/>
        <v>94</v>
      </c>
      <c r="B30" s="4">
        <f t="shared" si="1"/>
        <v>0.19758508051213491</v>
      </c>
      <c r="C30" s="8">
        <f t="shared" si="3"/>
        <v>10000000</v>
      </c>
      <c r="D30" s="13">
        <f t="shared" si="4"/>
        <v>1.7999999999999999E-2</v>
      </c>
      <c r="E30" s="12">
        <f t="shared" si="0"/>
        <v>4.4999999999999998E-2</v>
      </c>
      <c r="F30" s="16">
        <f t="shared" si="5"/>
        <v>38920587.10282287</v>
      </c>
      <c r="G30" s="16">
        <f t="shared" si="6"/>
        <v>36621733.775307693</v>
      </c>
    </row>
    <row r="31" spans="1:7" x14ac:dyDescent="0.2">
      <c r="A31">
        <f t="shared" si="2"/>
        <v>93</v>
      </c>
      <c r="B31" s="4">
        <f t="shared" si="1"/>
        <v>0.18259786556843868</v>
      </c>
      <c r="C31" s="8">
        <f t="shared" si="3"/>
        <v>10000000</v>
      </c>
      <c r="D31" s="13">
        <f t="shared" si="4"/>
        <v>1.7999999999999999E-2</v>
      </c>
      <c r="E31" s="12">
        <f t="shared" si="0"/>
        <v>4.4999999999999998E-2</v>
      </c>
      <c r="F31" s="16">
        <f t="shared" si="5"/>
        <v>41251248.498209149</v>
      </c>
      <c r="G31" s="16">
        <f t="shared" si="6"/>
        <v>38645630.004326224</v>
      </c>
    </row>
    <row r="32" spans="1:7" x14ac:dyDescent="0.2">
      <c r="A32">
        <f t="shared" si="2"/>
        <v>92</v>
      </c>
      <c r="B32" s="4">
        <f t="shared" si="1"/>
        <v>0.16874374779830301</v>
      </c>
      <c r="C32" s="8">
        <f t="shared" si="3"/>
        <v>10000000</v>
      </c>
      <c r="D32" s="13">
        <f t="shared" si="4"/>
        <v>1.7999999999999999E-2</v>
      </c>
      <c r="E32" s="12">
        <f t="shared" si="0"/>
        <v>4.4999999999999998E-2</v>
      </c>
      <c r="F32" s="16">
        <f t="shared" si="5"/>
        <v>43684045.40791966</v>
      </c>
      <c r="G32" s="16">
        <f t="shared" si="6"/>
        <v>40741073.26446858</v>
      </c>
    </row>
    <row r="33" spans="1:7" x14ac:dyDescent="0.2">
      <c r="A33">
        <f t="shared" si="2"/>
        <v>91</v>
      </c>
      <c r="B33" s="4">
        <f t="shared" si="1"/>
        <v>0.15593734297667705</v>
      </c>
      <c r="C33" s="8">
        <f t="shared" si="3"/>
        <v>10000000</v>
      </c>
      <c r="D33" s="13">
        <f t="shared" si="4"/>
        <v>1.7999999999999999E-2</v>
      </c>
      <c r="E33" s="12">
        <f t="shared" si="0"/>
        <v>4.4999999999999998E-2</v>
      </c>
      <c r="F33" s="16">
        <f t="shared" si="5"/>
        <v>46220109.466145538</v>
      </c>
      <c r="G33" s="16">
        <f t="shared" si="6"/>
        <v>42907194.784295902</v>
      </c>
    </row>
    <row r="34" spans="1:7" x14ac:dyDescent="0.2">
      <c r="A34">
        <f t="shared" si="2"/>
        <v>90</v>
      </c>
      <c r="B34" s="4">
        <f t="shared" si="1"/>
        <v>0.14409967951859326</v>
      </c>
      <c r="C34" s="8">
        <f t="shared" si="3"/>
        <v>10000000</v>
      </c>
      <c r="D34" s="13">
        <f t="shared" si="4"/>
        <v>1.7999999999999999E-2</v>
      </c>
      <c r="E34" s="12">
        <f t="shared" si="0"/>
        <v>4.4999999999999998E-2</v>
      </c>
      <c r="F34" s="16">
        <f t="shared" si="5"/>
        <v>48860320.731591031</v>
      </c>
      <c r="G34" s="16">
        <f t="shared" si="6"/>
        <v>45142853.365394264</v>
      </c>
    </row>
    <row r="35" spans="1:7" x14ac:dyDescent="0.2">
      <c r="A35">
        <f t="shared" si="2"/>
        <v>89</v>
      </c>
      <c r="B35" s="4">
        <f t="shared" si="1"/>
        <v>0.13315771849276617</v>
      </c>
      <c r="C35" s="8">
        <f t="shared" si="3"/>
        <v>10000000</v>
      </c>
      <c r="D35" s="13">
        <f t="shared" si="4"/>
        <v>1.7999999999999999E-2</v>
      </c>
      <c r="E35" s="12">
        <f t="shared" si="0"/>
        <v>4.4999999999999998E-2</v>
      </c>
      <c r="F35" s="16">
        <f t="shared" si="5"/>
        <v>51605296.560066372</v>
      </c>
      <c r="G35" s="16">
        <f t="shared" si="6"/>
        <v>47446635.411487922</v>
      </c>
    </row>
    <row r="36" spans="1:7" x14ac:dyDescent="0.2">
      <c r="A36">
        <f t="shared" si="2"/>
        <v>88</v>
      </c>
      <c r="B36" s="4">
        <f t="shared" si="1"/>
        <v>0.12304390943968728</v>
      </c>
      <c r="C36" s="8">
        <f t="shared" si="3"/>
        <v>10000000</v>
      </c>
      <c r="D36" s="13">
        <f t="shared" si="4"/>
        <v>1.7999999999999999E-2</v>
      </c>
      <c r="E36" s="12">
        <f t="shared" si="0"/>
        <v>4.4999999999999998E-2</v>
      </c>
      <c r="F36" s="16">
        <f t="shared" si="5"/>
        <v>54455382.243144758</v>
      </c>
      <c r="G36" s="16">
        <f t="shared" si="6"/>
        <v>49816857.32124301</v>
      </c>
    </row>
    <row r="37" spans="1:7" x14ac:dyDescent="0.2">
      <c r="A37">
        <f t="shared" si="2"/>
        <v>87</v>
      </c>
      <c r="B37" s="4">
        <f t="shared" si="1"/>
        <v>0.11369577933259591</v>
      </c>
      <c r="C37" s="8">
        <f t="shared" si="3"/>
        <v>10000000</v>
      </c>
      <c r="D37" s="13">
        <f t="shared" si="4"/>
        <v>1.7999999999999999E-2</v>
      </c>
      <c r="E37" s="12">
        <f t="shared" si="0"/>
        <v>4.4999999999999998E-2</v>
      </c>
      <c r="F37" s="16">
        <f t="shared" si="5"/>
        <v>57410643.536499023</v>
      </c>
      <c r="G37" s="16">
        <f t="shared" si="6"/>
        <v>52251570.243256994</v>
      </c>
    </row>
    <row r="38" spans="1:7" x14ac:dyDescent="0.2">
      <c r="A38">
        <f t="shared" si="2"/>
        <v>86</v>
      </c>
      <c r="B38" s="4">
        <f t="shared" si="1"/>
        <v>0.10505555221687374</v>
      </c>
      <c r="C38" s="8">
        <f t="shared" si="3"/>
        <v>10000000</v>
      </c>
      <c r="D38" s="13">
        <f t="shared" si="4"/>
        <v>1.7999999999999999E-2</v>
      </c>
      <c r="E38" s="12">
        <f t="shared" si="0"/>
        <v>4.4999999999999998E-2</v>
      </c>
      <c r="F38" s="16">
        <f t="shared" si="5"/>
        <v>60470861.175487258</v>
      </c>
      <c r="G38" s="16">
        <f t="shared" si="6"/>
        <v>54748567.15517021</v>
      </c>
    </row>
    <row r="39" spans="1:7" x14ac:dyDescent="0.2">
      <c r="A39">
        <f t="shared" si="2"/>
        <v>85</v>
      </c>
      <c r="B39" s="4">
        <f t="shared" si="1"/>
        <v>9.706979724602606E-2</v>
      </c>
      <c r="C39" s="8">
        <f t="shared" si="3"/>
        <v>10000000</v>
      </c>
      <c r="D39" s="13">
        <f t="shared" si="4"/>
        <v>1.7999999999999999E-2</v>
      </c>
      <c r="E39" s="12">
        <f t="shared" si="0"/>
        <v>4.4999999999999998E-2</v>
      </c>
      <c r="F39" s="16">
        <f t="shared" si="5"/>
        <v>63635527.447829194</v>
      </c>
      <c r="G39" s="16">
        <f t="shared" si="6"/>
        <v>57305392.193212822</v>
      </c>
    </row>
    <row r="40" spans="1:7" x14ac:dyDescent="0.2">
      <c r="A40">
        <f t="shared" si="2"/>
        <v>84</v>
      </c>
      <c r="B40" s="4">
        <f t="shared" si="1"/>
        <v>8.9689103001541648E-2</v>
      </c>
      <c r="C40" s="8">
        <f t="shared" si="3"/>
        <v>10000000</v>
      </c>
      <c r="D40" s="13">
        <f t="shared" si="4"/>
        <v>1.7999999999999999E-2</v>
      </c>
      <c r="E40" s="12">
        <f t="shared" si="0"/>
        <v>4.4999999999999998E-2</v>
      </c>
      <c r="F40" s="16">
        <f t="shared" si="5"/>
        <v>66903844.864443429</v>
      </c>
      <c r="G40" s="16">
        <f t="shared" si="6"/>
        <v>59919352.12464308</v>
      </c>
    </row>
    <row r="41" spans="1:7" x14ac:dyDescent="0.2">
      <c r="A41">
        <f t="shared" si="2"/>
        <v>83</v>
      </c>
      <c r="B41" s="4">
        <f t="shared" si="1"/>
        <v>8.2867776140562469E-2</v>
      </c>
      <c r="C41" s="8">
        <f t="shared" si="3"/>
        <v>10000000</v>
      </c>
      <c r="D41" s="13">
        <f t="shared" si="4"/>
        <v>1.7999999999999999E-2</v>
      </c>
      <c r="E41" s="12">
        <f t="shared" si="0"/>
        <v>4.4999999999999998E-2</v>
      </c>
      <c r="F41" s="16">
        <f t="shared" si="5"/>
        <v>70274726.940347552</v>
      </c>
      <c r="G41" s="16">
        <f t="shared" si="6"/>
        <v>62587529.824201547</v>
      </c>
    </row>
    <row r="42" spans="1:7" x14ac:dyDescent="0.2">
      <c r="A42">
        <f t="shared" si="2"/>
        <v>82</v>
      </c>
      <c r="B42" s="4">
        <f t="shared" si="1"/>
        <v>7.6563562560359885E-2</v>
      </c>
      <c r="C42" s="8">
        <f t="shared" si="3"/>
        <v>10000000</v>
      </c>
      <c r="D42" s="13">
        <f t="shared" si="4"/>
        <v>1.7999999999999999E-2</v>
      </c>
      <c r="E42" s="12">
        <f t="shared" si="0"/>
        <v>4.4999999999999998E-2</v>
      </c>
      <c r="F42" s="16">
        <f t="shared" si="5"/>
        <v>73746801.068603188</v>
      </c>
      <c r="G42" s="16">
        <f t="shared" si="6"/>
        <v>65306799.587567367</v>
      </c>
    </row>
    <row r="43" spans="1:7" x14ac:dyDescent="0.2">
      <c r="A43">
        <f t="shared" si="2"/>
        <v>81</v>
      </c>
      <c r="B43" s="4">
        <f t="shared" si="1"/>
        <v>7.073738940295983E-2</v>
      </c>
      <c r="C43" s="8">
        <f t="shared" si="3"/>
        <v>10000000</v>
      </c>
      <c r="D43" s="13">
        <f t="shared" si="4"/>
        <v>1.7999999999999999E-2</v>
      </c>
      <c r="E43" s="12">
        <f t="shared" si="0"/>
        <v>4.4999999999999998E-2</v>
      </c>
      <c r="F43" s="16">
        <f t="shared" si="5"/>
        <v>77318413.442230642</v>
      </c>
      <c r="G43" s="16">
        <f t="shared" si="6"/>
        <v>68073844.090412021</v>
      </c>
    </row>
    <row r="44" spans="1:7" x14ac:dyDescent="0.2">
      <c r="A44">
        <f t="shared" si="2"/>
        <v>80</v>
      </c>
      <c r="B44" s="4">
        <f t="shared" si="1"/>
        <v>6.5353126347673041E-2</v>
      </c>
      <c r="C44" s="8">
        <f t="shared" si="3"/>
        <v>10000000</v>
      </c>
      <c r="D44" s="13">
        <f t="shared" si="4"/>
        <v>1.7999999999999999E-2</v>
      </c>
      <c r="E44" s="12">
        <f t="shared" si="0"/>
        <v>4.4999999999999998E-2</v>
      </c>
      <c r="F44" s="16">
        <f t="shared" si="5"/>
        <v>80987635.952395797</v>
      </c>
      <c r="G44" s="16">
        <f t="shared" si="6"/>
        <v>70885172.781434953</v>
      </c>
    </row>
    <row r="45" spans="1:7" x14ac:dyDescent="0.2">
      <c r="A45">
        <f t="shared" si="2"/>
        <v>79</v>
      </c>
      <c r="B45" s="4">
        <f t="shared" si="1"/>
        <v>6.0377364754502443E-2</v>
      </c>
      <c r="C45" s="8">
        <f t="shared" si="3"/>
        <v>10000000</v>
      </c>
      <c r="D45" s="13">
        <f t="shared" si="4"/>
        <v>1.7999999999999999E-2</v>
      </c>
      <c r="E45" s="12">
        <f t="shared" si="0"/>
        <v>4.4999999999999998E-2</v>
      </c>
      <c r="F45" s="16">
        <f t="shared" si="5"/>
        <v>84752274.966496214</v>
      </c>
      <c r="G45" s="16">
        <f t="shared" si="6"/>
        <v>73737141.482032865</v>
      </c>
    </row>
    <row r="46" spans="1:7" x14ac:dyDescent="0.2">
      <c r="A46">
        <f t="shared" si="2"/>
        <v>78</v>
      </c>
      <c r="B46" s="4">
        <f t="shared" si="1"/>
        <v>5.5779213328091583E-2</v>
      </c>
      <c r="C46" s="8">
        <f t="shared" si="3"/>
        <v>10000000</v>
      </c>
      <c r="D46" s="13">
        <f t="shared" si="4"/>
        <v>1.7999999999999999E-2</v>
      </c>
      <c r="E46" s="12">
        <f>E47</f>
        <v>4.4999999999999998E-2</v>
      </c>
      <c r="F46" s="16">
        <f t="shared" si="5"/>
        <v>88609881.867484227</v>
      </c>
      <c r="G46" s="16">
        <f t="shared" si="6"/>
        <v>76625972.954165459</v>
      </c>
    </row>
    <row r="47" spans="1:7" x14ac:dyDescent="0.2">
      <c r="A47">
        <f t="shared" si="2"/>
        <v>77</v>
      </c>
      <c r="B47" s="4">
        <f t="shared" si="1"/>
        <v>5.1530109070677926E-2</v>
      </c>
      <c r="C47" s="8">
        <f t="shared" si="3"/>
        <v>10000000</v>
      </c>
      <c r="D47" s="13">
        <f t="shared" si="4"/>
        <v>1.7999999999999999E-2</v>
      </c>
      <c r="E47" s="12">
        <f>N5</f>
        <v>4.4999999999999998E-2</v>
      </c>
      <c r="F47" s="17">
        <f t="shared" si="5"/>
        <v>92557765.2162209</v>
      </c>
      <c r="G47" s="17">
        <f t="shared" si="6"/>
        <v>79547778.191569865</v>
      </c>
    </row>
    <row r="48" spans="1:7" x14ac:dyDescent="0.2">
      <c r="A48">
        <f t="shared" si="2"/>
        <v>76</v>
      </c>
      <c r="B48" s="4">
        <f t="shared" si="1"/>
        <v>4.7603642384002449E-2</v>
      </c>
      <c r="C48" s="8">
        <f t="shared" si="3"/>
        <v>10000000</v>
      </c>
      <c r="D48" s="13">
        <f t="shared" si="4"/>
        <v>1.7999999999999999E-2</v>
      </c>
      <c r="E48" s="14">
        <f>N4</f>
        <v>0.03</v>
      </c>
      <c r="F48" s="16">
        <f t="shared" si="5"/>
        <v>96593004.382127166</v>
      </c>
      <c r="G48" s="16">
        <f t="shared" si="6"/>
        <v>83554382.724365443</v>
      </c>
    </row>
    <row r="49" spans="1:7" x14ac:dyDescent="0.2">
      <c r="A49">
        <f t="shared" si="2"/>
        <v>75</v>
      </c>
      <c r="B49" s="4">
        <f t="shared" si="1"/>
        <v>4.39753952648421E-2</v>
      </c>
      <c r="C49" s="8">
        <f t="shared" si="3"/>
        <v>10000000</v>
      </c>
      <c r="D49" s="13">
        <f t="shared" si="4"/>
        <v>1.7999999999999999E-2</v>
      </c>
      <c r="E49" s="9">
        <f>E48</f>
        <v>0.03</v>
      </c>
      <c r="F49" s="16">
        <f t="shared" si="5"/>
        <v>100712464.47407122</v>
      </c>
      <c r="G49" s="16">
        <f t="shared" si="6"/>
        <v>87553442.444613189</v>
      </c>
    </row>
    <row r="50" spans="1:7" x14ac:dyDescent="0.2">
      <c r="A50">
        <f t="shared" si="2"/>
        <v>74</v>
      </c>
      <c r="B50" s="4">
        <f t="shared" si="1"/>
        <v>4.06227916172733E-2</v>
      </c>
      <c r="C50" s="8">
        <f t="shared" si="3"/>
        <v>10000000</v>
      </c>
      <c r="D50" s="13">
        <f t="shared" si="4"/>
        <v>1.7999999999999999E-2</v>
      </c>
      <c r="E50" s="9">
        <f t="shared" ref="E50:E53" si="7">E49</f>
        <v>0.03</v>
      </c>
      <c r="F50" s="16">
        <f t="shared" si="5"/>
        <v>104912812.39339782</v>
      </c>
      <c r="G50" s="16">
        <f t="shared" si="6"/>
        <v>91550269.123117208</v>
      </c>
    </row>
    <row r="51" spans="1:7" x14ac:dyDescent="0.2">
      <c r="A51">
        <f t="shared" si="2"/>
        <v>73</v>
      </c>
      <c r="B51" s="4">
        <f t="shared" si="1"/>
        <v>3.7524958777407136E-2</v>
      </c>
      <c r="C51" s="8">
        <f t="shared" si="3"/>
        <v>10000000</v>
      </c>
      <c r="D51" s="13">
        <f t="shared" si="4"/>
        <v>1.7999999999999999E-2</v>
      </c>
      <c r="E51" s="9">
        <f t="shared" si="7"/>
        <v>0.03</v>
      </c>
      <c r="F51" s="16">
        <f t="shared" si="5"/>
        <v>109190533.82427673</v>
      </c>
      <c r="G51" s="16">
        <f t="shared" si="6"/>
        <v>95548397.134186119</v>
      </c>
    </row>
    <row r="52" spans="1:7" x14ac:dyDescent="0.2">
      <c r="A52">
        <f t="shared" si="2"/>
        <v>72</v>
      </c>
      <c r="B52" s="4">
        <f t="shared" si="1"/>
        <v>3.4662599413587403E-2</v>
      </c>
      <c r="C52" s="8">
        <f t="shared" si="3"/>
        <v>10000000</v>
      </c>
      <c r="D52" s="13">
        <f t="shared" si="4"/>
        <v>1.7999999999999999E-2</v>
      </c>
      <c r="E52" s="9">
        <f t="shared" si="7"/>
        <v>0.03</v>
      </c>
      <c r="F52" s="16">
        <f t="shared" si="5"/>
        <v>113541950.97305506</v>
      </c>
      <c r="G52" s="16">
        <f t="shared" si="6"/>
        <v>99549943.028848022</v>
      </c>
    </row>
    <row r="53" spans="1:7" x14ac:dyDescent="0.2">
      <c r="A53">
        <f t="shared" si="2"/>
        <v>71</v>
      </c>
      <c r="B53" s="4">
        <f t="shared" si="1"/>
        <v>3.2017873027309143E-2</v>
      </c>
      <c r="C53" s="8">
        <f t="shared" si="3"/>
        <v>10000000</v>
      </c>
      <c r="D53" s="13">
        <f t="shared" si="4"/>
        <v>1.7999999999999999E-2</v>
      </c>
      <c r="E53" s="9">
        <f t="shared" si="7"/>
        <v>0.03</v>
      </c>
      <c r="F53" s="16">
        <f t="shared" si="5"/>
        <v>117963240.86790453</v>
      </c>
      <c r="G53" s="16">
        <f t="shared" si="6"/>
        <v>103555888.92531504</v>
      </c>
    </row>
    <row r="54" spans="1:7" x14ac:dyDescent="0.2">
      <c r="A54">
        <f t="shared" si="2"/>
        <v>70</v>
      </c>
      <c r="B54" s="4">
        <f t="shared" si="1"/>
        <v>2.9574286337766272E-2</v>
      </c>
      <c r="C54" s="8">
        <f t="shared" si="3"/>
        <v>10000000</v>
      </c>
      <c r="D54" s="13">
        <f t="shared" si="4"/>
        <v>1.7999999999999999E-2</v>
      </c>
      <c r="E54" s="14">
        <f>N3</f>
        <v>0.02</v>
      </c>
      <c r="F54" s="16">
        <f t="shared" si="5"/>
        <v>122450454.03256014</v>
      </c>
      <c r="G54" s="16">
        <f t="shared" si="6"/>
        <v>108522840.60223122</v>
      </c>
    </row>
    <row r="55" spans="1:7" x14ac:dyDescent="0.2">
      <c r="A55">
        <f t="shared" si="2"/>
        <v>69</v>
      </c>
      <c r="B55" s="4">
        <f t="shared" si="1"/>
        <v>2.7316591886312511E-2</v>
      </c>
      <c r="C55" s="8">
        <f t="shared" si="3"/>
        <v>10000000</v>
      </c>
      <c r="D55" s="13">
        <f t="shared" si="4"/>
        <v>1.7999999999999999E-2</v>
      </c>
      <c r="E55" s="9">
        <f>E54</f>
        <v>0.02</v>
      </c>
      <c r="F55" s="16">
        <f t="shared" si="5"/>
        <v>126999533.35310318</v>
      </c>
      <c r="G55" s="16">
        <f t="shared" si="6"/>
        <v>113488594.56387915</v>
      </c>
    </row>
    <row r="56" spans="1:7" x14ac:dyDescent="0.2">
      <c r="A56">
        <f t="shared" si="2"/>
        <v>68</v>
      </c>
      <c r="B56" s="4">
        <f t="shared" si="1"/>
        <v>2.5230694246536501E-2</v>
      </c>
      <c r="C56" s="8">
        <f t="shared" si="3"/>
        <v>10000000</v>
      </c>
      <c r="D56" s="13">
        <f t="shared" si="4"/>
        <v>1.7999999999999999E-2</v>
      </c>
      <c r="E56" s="9">
        <f>E55</f>
        <v>0.02</v>
      </c>
      <c r="F56" s="16">
        <f t="shared" si="5"/>
        <v>131606332.9642615</v>
      </c>
      <c r="G56" s="16">
        <f t="shared" si="6"/>
        <v>118456076.99408704</v>
      </c>
    </row>
    <row r="57" spans="1:7" x14ac:dyDescent="0.2">
      <c r="A57">
        <f t="shared" si="2"/>
        <v>67</v>
      </c>
      <c r="B57" s="4">
        <f t="shared" si="1"/>
        <v>2.3303563271402195E-2</v>
      </c>
      <c r="C57" s="8">
        <f t="shared" si="3"/>
        <v>10000000</v>
      </c>
      <c r="D57" s="13">
        <f t="shared" si="4"/>
        <v>1.7999999999999999E-2</v>
      </c>
      <c r="E57" s="14">
        <f>N2</f>
        <v>0.01</v>
      </c>
      <c r="F57" s="16">
        <f t="shared" si="5"/>
        <v>136266636.99126875</v>
      </c>
      <c r="G57" s="16">
        <f t="shared" si="6"/>
        <v>124550127.03858738</v>
      </c>
    </row>
    <row r="58" spans="1:7" x14ac:dyDescent="0.2">
      <c r="A58">
        <f t="shared" si="2"/>
        <v>66</v>
      </c>
      <c r="B58" s="4">
        <f t="shared" si="1"/>
        <v>2.1523153851260531E-2</v>
      </c>
      <c r="C58" s="8">
        <f t="shared" si="3"/>
        <v>10000000</v>
      </c>
      <c r="D58" s="13">
        <f t="shared" si="4"/>
        <v>1.7999999999999999E-2</v>
      </c>
      <c r="E58" s="9">
        <f>E57</f>
        <v>0.01</v>
      </c>
      <c r="F58" s="16">
        <f t="shared" si="5"/>
        <v>140976177.99460882</v>
      </c>
      <c r="G58" s="16">
        <f t="shared" si="6"/>
        <v>130662787.61598198</v>
      </c>
    </row>
    <row r="59" spans="1:7" x14ac:dyDescent="0.2">
      <c r="A59">
        <f t="shared" si="2"/>
        <v>65</v>
      </c>
      <c r="B59" s="4">
        <f t="shared" si="1"/>
        <v>1.9878331695748638E-2</v>
      </c>
      <c r="C59" s="8">
        <f t="shared" si="3"/>
        <v>10000000</v>
      </c>
      <c r="D59" s="13">
        <f t="shared" si="4"/>
        <v>1.7999999999999999E-2</v>
      </c>
      <c r="E59" s="9">
        <f>E58</f>
        <v>0.01</v>
      </c>
      <c r="F59" s="17">
        <f t="shared" si="5"/>
        <v>145730654.97763565</v>
      </c>
      <c r="G59" s="17">
        <f t="shared" si="6"/>
        <v>136797454.83510923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Capital</vt:lpstr>
      <vt:lpstr>Diability </vt:lpstr>
      <vt:lpstr>Annuity with Market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Koller</dc:creator>
  <cp:lastModifiedBy>Michael Koller</cp:lastModifiedBy>
  <dcterms:created xsi:type="dcterms:W3CDTF">2023-03-08T11:52:53Z</dcterms:created>
  <dcterms:modified xsi:type="dcterms:W3CDTF">2023-03-08T12:36:02Z</dcterms:modified>
</cp:coreProperties>
</file>