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koller/Documents/Vorles/AKLV/aklv/aklv/Examples/Excel/"/>
    </mc:Choice>
  </mc:AlternateContent>
  <xr:revisionPtr revIDLastSave="0" documentId="13_ncr:1_{8F4A4FD3-DE56-084D-91A5-99E53C51EEED}" xr6:coauthVersionLast="47" xr6:coauthVersionMax="47" xr10:uidLastSave="{00000000-0000-0000-0000-000000000000}"/>
  <bookViews>
    <workbookView xWindow="680" yWindow="760" windowWidth="28040" windowHeight="17220" xr2:uid="{238FC3A1-76D2-4F4E-BBF9-0D0FE496D86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B26" i="1"/>
  <c r="D26" i="1"/>
  <c r="E27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D35" i="1"/>
  <c r="E36" i="1"/>
  <c r="F36" i="1"/>
  <c r="D34" i="1"/>
  <c r="E35" i="1"/>
  <c r="F35" i="1"/>
  <c r="D33" i="1"/>
  <c r="E34" i="1"/>
  <c r="F34" i="1"/>
  <c r="D32" i="1"/>
  <c r="E33" i="1"/>
  <c r="F33" i="1"/>
  <c r="D31" i="1"/>
  <c r="E32" i="1"/>
  <c r="F32" i="1"/>
  <c r="D30" i="1"/>
  <c r="E31" i="1"/>
  <c r="F31" i="1"/>
  <c r="D29" i="1"/>
  <c r="E30" i="1"/>
  <c r="F30" i="1"/>
  <c r="D28" i="1"/>
  <c r="E29" i="1"/>
  <c r="F29" i="1"/>
  <c r="D27" i="1"/>
  <c r="E28" i="1"/>
  <c r="F28" i="1"/>
  <c r="F27" i="1"/>
  <c r="F2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H23" i="1"/>
  <c r="I27" i="1"/>
  <c r="A27" i="1"/>
  <c r="J27" i="1"/>
  <c r="I28" i="1"/>
  <c r="A28" i="1"/>
  <c r="J28" i="1"/>
  <c r="I29" i="1"/>
  <c r="A29" i="1"/>
  <c r="J29" i="1"/>
  <c r="I30" i="1"/>
  <c r="A30" i="1"/>
  <c r="J30" i="1"/>
  <c r="I31" i="1"/>
  <c r="A31" i="1"/>
  <c r="J31" i="1"/>
  <c r="I32" i="1"/>
  <c r="A32" i="1"/>
  <c r="J32" i="1"/>
  <c r="I33" i="1"/>
  <c r="A33" i="1"/>
  <c r="J33" i="1"/>
  <c r="I34" i="1"/>
  <c r="A34" i="1"/>
  <c r="J34" i="1"/>
  <c r="I35" i="1"/>
  <c r="A35" i="1"/>
  <c r="J35" i="1"/>
  <c r="A36" i="1"/>
  <c r="J36" i="1"/>
  <c r="I26" i="1"/>
  <c r="J26" i="1"/>
  <c r="C36" i="1"/>
  <c r="B36" i="1"/>
  <c r="D36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</calcChain>
</file>

<file path=xl/sharedStrings.xml><?xml version="1.0" encoding="utf-8"?>
<sst xmlns="http://schemas.openxmlformats.org/spreadsheetml/2006/main" count="65" uniqueCount="60">
  <si>
    <t>\begin{center}</t>
  </si>
  <si>
    <t>\begin{tabular}{ccrrrrr}</t>
  </si>
  <si>
    <t>\end{tabular}</t>
  </si>
  <si>
    <t>\end{center}</t>
  </si>
  <si>
    <t>\end{bsp}</t>
  </si>
  <si>
    <t>Age</t>
  </si>
  <si>
    <t xml:space="preserve"> Unit      </t>
  </si>
  <si>
    <t xml:space="preserve"> Units for </t>
  </si>
  <si>
    <t xml:space="preserve"> Total </t>
  </si>
  <si>
    <t xml:space="preserve"> Value </t>
  </si>
  <si>
    <t xml:space="preserve"> Value \\</t>
  </si>
  <si>
    <t xml:space="preserve">   </t>
  </si>
  <si>
    <t xml:space="preserve">           </t>
  </si>
  <si>
    <t xml:space="preserve"> Mortality </t>
  </si>
  <si>
    <t xml:space="preserve"> Premium </t>
  </si>
  <si>
    <t xml:space="preserve"> Units   </t>
  </si>
  <si>
    <t xml:space="preserve"> $i = 2\%$ </t>
  </si>
  <si>
    <t xml:space="preserve"> $i = 4\%$ \\[1ex]</t>
  </si>
  <si>
    <t xml:space="preserve"> $\ZCB{0}$ </t>
  </si>
  <si>
    <t xml:space="preserve"> --      </t>
  </si>
  <si>
    <t xml:space="preserve"> -1394.28 \\</t>
  </si>
  <si>
    <t xml:space="preserve"> $\ZCB{1}$ </t>
  </si>
  <si>
    <t xml:space="preserve">  -365.71 \\</t>
  </si>
  <si>
    <t xml:space="preserve"> $\ZCB{2}$ </t>
  </si>
  <si>
    <t xml:space="preserve">  -255.32 \\</t>
  </si>
  <si>
    <t xml:space="preserve"> $\ZCB{3}$ </t>
  </si>
  <si>
    <t xml:space="preserve">  -154.54 \\</t>
  </si>
  <si>
    <t xml:space="preserve"> $\ZCB{4}$ </t>
  </si>
  <si>
    <t xml:space="preserve">  -62.97 \\</t>
  </si>
  <si>
    <t xml:space="preserve"> $\ZCB{5}$ </t>
  </si>
  <si>
    <t xml:space="preserve">   19.80 \\</t>
  </si>
  <si>
    <t xml:space="preserve"> $\ZCB{6}$ </t>
  </si>
  <si>
    <t xml:space="preserve">   94.21 \\</t>
  </si>
  <si>
    <t xml:space="preserve"> $\ZCB{7}$ </t>
  </si>
  <si>
    <t xml:space="preserve">  160.67 \\</t>
  </si>
  <si>
    <t xml:space="preserve"> $\ZCB{8}$ </t>
  </si>
  <si>
    <t xml:space="preserve">  219.62 \\</t>
  </si>
  <si>
    <t xml:space="preserve"> $\ZCB{9}$ </t>
  </si>
  <si>
    <t xml:space="preserve">  271.48 \\</t>
  </si>
  <si>
    <t xml:space="preserve"> $\ZCB{10}$</t>
  </si>
  <si>
    <t xml:space="preserve">     --   </t>
  </si>
  <si>
    <t xml:space="preserve"> 1130.57 \\[1ex]</t>
  </si>
  <si>
    <t xml:space="preserve">{\bf Total} </t>
  </si>
  <si>
    <t xml:space="preserve">  </t>
  </si>
  <si>
    <t xml:space="preserve"> {\bf 0.00} </t>
  </si>
  <si>
    <t xml:space="preserve"> {\bf -336.47} </t>
  </si>
  <si>
    <t>px</t>
  </si>
  <si>
    <t>qx</t>
  </si>
  <si>
    <t>Mortality</t>
  </si>
  <si>
    <t>qx=0.01+(x-50)*0.001</t>
  </si>
  <si>
    <t>x</t>
  </si>
  <si>
    <t>tpx</t>
  </si>
  <si>
    <t>tpx q(x+t)</t>
  </si>
  <si>
    <t>Units Death</t>
  </si>
  <si>
    <t>PVDeath</t>
  </si>
  <si>
    <t>Units Prem 1</t>
  </si>
  <si>
    <t>PV Prem 1</t>
  </si>
  <si>
    <t>Premium</t>
  </si>
  <si>
    <t>Units Prem</t>
  </si>
  <si>
    <t>Value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</si>
</sst>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0" borderId="0" xfId="1" applyNumberFormat="1" applyFon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2" fillId="6" borderId="0" xfId="0" applyFont="1" applyFill="1"/>
    <xf numFmtId="2" fontId="0" fillId="7" borderId="0" xfId="0" applyNumberFormat="1" applyFill="1"/>
    <xf numFmtId="0" fontId="0" fillId="7" borderId="0" xfId="0" applyFill="1"/>
    <xf numFmtId="2" fontId="3" fillId="0" borderId="1" xfId="0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7F9C-49CF-484E-AF63-495E19AD8241}">
  <dimension ref="A1:J37"/>
  <sheetViews>
    <sheetView tabSelected="1" workbookViewId="0">
      <selection activeCell="J37" sqref="J37"/>
    </sheetView>
  </sheetViews>
  <sheetFormatPr baseColWidth="10" defaultRowHeight="16" x14ac:dyDescent="0.2"/>
  <cols>
    <col min="5" max="5" width="12.6640625" bestFit="1" customWidth="1"/>
    <col min="8" max="8" width="11.6640625" bestFit="1" customWidth="1"/>
    <col min="10" max="10" width="13.6640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5</v>
      </c>
      <c r="B3" t="s">
        <v>6</v>
      </c>
      <c r="C3" t="s">
        <v>7</v>
      </c>
      <c r="D3" t="s">
        <v>7</v>
      </c>
      <c r="E3" t="s">
        <v>8</v>
      </c>
      <c r="F3" t="s">
        <v>9</v>
      </c>
      <c r="G3" t="s">
        <v>10</v>
      </c>
      <c r="I3" s="2"/>
      <c r="J3" s="2"/>
    </row>
    <row r="4" spans="1:10" x14ac:dyDescent="0.2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I4" s="2" t="s">
        <v>46</v>
      </c>
      <c r="J4" s="2" t="s">
        <v>47</v>
      </c>
    </row>
    <row r="5" spans="1:10" x14ac:dyDescent="0.2">
      <c r="A5">
        <v>50</v>
      </c>
      <c r="B5" t="s">
        <v>18</v>
      </c>
      <c r="C5" s="6" t="s">
        <v>19</v>
      </c>
      <c r="D5" s="11">
        <v>-1394.28</v>
      </c>
      <c r="E5" s="10">
        <v>-1394.28</v>
      </c>
      <c r="F5" s="13">
        <v>-1394.28</v>
      </c>
      <c r="G5" t="s">
        <v>20</v>
      </c>
      <c r="I5" s="2">
        <f>D6/D5</f>
        <v>0.99000200820495166</v>
      </c>
      <c r="J5" s="3">
        <f>1-I5</f>
        <v>9.9979917950483443E-3</v>
      </c>
    </row>
    <row r="6" spans="1:10" x14ac:dyDescent="0.2">
      <c r="A6">
        <v>51</v>
      </c>
      <c r="B6" t="s">
        <v>21</v>
      </c>
      <c r="C6" s="6">
        <v>1000</v>
      </c>
      <c r="D6" s="11">
        <v>-1380.34</v>
      </c>
      <c r="E6">
        <v>-380.34</v>
      </c>
      <c r="F6" s="13">
        <v>-372.88</v>
      </c>
      <c r="G6" t="s">
        <v>22</v>
      </c>
      <c r="I6" s="2">
        <f t="shared" ref="I6:I13" si="0">D7/D6</f>
        <v>0.98900270947737523</v>
      </c>
      <c r="J6" s="3">
        <f t="shared" ref="J6:J13" si="1">1-I6</f>
        <v>1.099729052262477E-2</v>
      </c>
    </row>
    <row r="7" spans="1:10" x14ac:dyDescent="0.2">
      <c r="A7">
        <v>52</v>
      </c>
      <c r="B7" t="s">
        <v>23</v>
      </c>
      <c r="C7" s="6">
        <v>1089</v>
      </c>
      <c r="D7" s="11">
        <v>-1365.16</v>
      </c>
      <c r="E7">
        <v>-276.16000000000003</v>
      </c>
      <c r="F7" s="13">
        <v>-265.43</v>
      </c>
      <c r="G7" t="s">
        <v>24</v>
      </c>
      <c r="I7" s="2">
        <f t="shared" si="0"/>
        <v>0.98799408127984989</v>
      </c>
      <c r="J7" s="3">
        <f t="shared" si="1"/>
        <v>1.2005918720150111E-2</v>
      </c>
    </row>
    <row r="8" spans="1:10" x14ac:dyDescent="0.2">
      <c r="A8">
        <v>53</v>
      </c>
      <c r="B8" t="s">
        <v>25</v>
      </c>
      <c r="C8" s="6">
        <v>1174.93</v>
      </c>
      <c r="D8" s="11">
        <v>-1348.77</v>
      </c>
      <c r="E8">
        <v>-173.84</v>
      </c>
      <c r="F8" s="13">
        <v>-163.81</v>
      </c>
      <c r="G8" t="s">
        <v>26</v>
      </c>
      <c r="I8" s="2">
        <f t="shared" si="0"/>
        <v>0.98700297307917584</v>
      </c>
      <c r="J8" s="3">
        <f t="shared" si="1"/>
        <v>1.2997026920824162E-2</v>
      </c>
    </row>
    <row r="9" spans="1:10" x14ac:dyDescent="0.2">
      <c r="A9">
        <v>54</v>
      </c>
      <c r="B9" t="s">
        <v>27</v>
      </c>
      <c r="C9" s="6">
        <v>1257.56</v>
      </c>
      <c r="D9" s="11">
        <v>-1331.24</v>
      </c>
      <c r="E9">
        <v>-73.67</v>
      </c>
      <c r="F9" s="13">
        <v>-68.06</v>
      </c>
      <c r="G9" t="s">
        <v>28</v>
      </c>
      <c r="I9" s="2">
        <f t="shared" si="0"/>
        <v>0.98599801688651179</v>
      </c>
      <c r="J9" s="3">
        <f t="shared" si="1"/>
        <v>1.4001983113488214E-2</v>
      </c>
    </row>
    <row r="10" spans="1:10" x14ac:dyDescent="0.2">
      <c r="A10">
        <v>55</v>
      </c>
      <c r="B10" t="s">
        <v>29</v>
      </c>
      <c r="C10" s="6">
        <v>1336.69</v>
      </c>
      <c r="D10" s="11">
        <v>-1312.6</v>
      </c>
      <c r="E10">
        <v>24.09</v>
      </c>
      <c r="F10" s="13">
        <v>21.82</v>
      </c>
      <c r="G10" t="s">
        <v>30</v>
      </c>
      <c r="I10" s="2">
        <f t="shared" si="0"/>
        <v>0.98499923815328372</v>
      </c>
      <c r="J10" s="3">
        <f t="shared" si="1"/>
        <v>1.5000761846716282E-2</v>
      </c>
    </row>
    <row r="11" spans="1:10" x14ac:dyDescent="0.2">
      <c r="A11">
        <v>56</v>
      </c>
      <c r="B11" t="s">
        <v>31</v>
      </c>
      <c r="C11" s="6">
        <v>1412.12</v>
      </c>
      <c r="D11" s="11">
        <v>-1292.9100000000001</v>
      </c>
      <c r="E11">
        <v>119.2</v>
      </c>
      <c r="F11" s="13">
        <v>105.85</v>
      </c>
      <c r="G11" t="s">
        <v>32</v>
      </c>
      <c r="I11" s="2">
        <f t="shared" si="0"/>
        <v>0.9840050738257109</v>
      </c>
      <c r="J11" s="3">
        <f t="shared" si="1"/>
        <v>1.5994926174289104E-2</v>
      </c>
    </row>
    <row r="12" spans="1:10" x14ac:dyDescent="0.2">
      <c r="A12">
        <v>57</v>
      </c>
      <c r="B12" t="s">
        <v>33</v>
      </c>
      <c r="C12" s="6">
        <v>1483.67</v>
      </c>
      <c r="D12" s="11">
        <v>-1272.23</v>
      </c>
      <c r="E12">
        <v>211.44</v>
      </c>
      <c r="F12" s="13">
        <v>184.07</v>
      </c>
      <c r="G12" t="s">
        <v>34</v>
      </c>
      <c r="I12" s="2">
        <f t="shared" si="0"/>
        <v>0.98299835721528328</v>
      </c>
      <c r="J12" s="3">
        <f t="shared" si="1"/>
        <v>1.700164278471672E-2</v>
      </c>
    </row>
    <row r="13" spans="1:10" x14ac:dyDescent="0.2">
      <c r="A13">
        <v>58</v>
      </c>
      <c r="B13" t="s">
        <v>35</v>
      </c>
      <c r="C13" s="6">
        <v>1551.18</v>
      </c>
      <c r="D13" s="11">
        <v>-1250.5999999999999</v>
      </c>
      <c r="E13">
        <v>300.57</v>
      </c>
      <c r="F13" s="13">
        <v>256.54000000000002</v>
      </c>
      <c r="G13" t="s">
        <v>36</v>
      </c>
      <c r="I13" s="2">
        <f t="shared" si="0"/>
        <v>0.98200063969294737</v>
      </c>
      <c r="J13" s="3">
        <f t="shared" si="1"/>
        <v>1.7999360307052625E-2</v>
      </c>
    </row>
    <row r="14" spans="1:10" x14ac:dyDescent="0.2">
      <c r="A14">
        <v>59</v>
      </c>
      <c r="B14" t="s">
        <v>37</v>
      </c>
      <c r="C14" s="6">
        <v>1614.5</v>
      </c>
      <c r="D14" s="11">
        <v>-1228.0899999999999</v>
      </c>
      <c r="E14">
        <v>386.41</v>
      </c>
      <c r="F14" s="13">
        <v>323.33</v>
      </c>
      <c r="G14" t="s">
        <v>38</v>
      </c>
      <c r="I14" s="2"/>
      <c r="J14" s="3"/>
    </row>
    <row r="15" spans="1:10" x14ac:dyDescent="0.2">
      <c r="A15">
        <v>60</v>
      </c>
      <c r="B15" t="s">
        <v>39</v>
      </c>
      <c r="C15" s="6">
        <v>1673.52</v>
      </c>
      <c r="D15" t="s">
        <v>40</v>
      </c>
      <c r="E15">
        <v>1673.52</v>
      </c>
      <c r="F15" s="13">
        <v>1372.87</v>
      </c>
      <c r="G15" t="s">
        <v>41</v>
      </c>
      <c r="I15" s="2"/>
      <c r="J15" s="3"/>
    </row>
    <row r="16" spans="1:10" x14ac:dyDescent="0.2">
      <c r="A16" t="s">
        <v>42</v>
      </c>
      <c r="B16" t="s">
        <v>43</v>
      </c>
      <c r="C16" t="s">
        <v>43</v>
      </c>
      <c r="D16" t="s">
        <v>43</v>
      </c>
      <c r="E16" t="s">
        <v>43</v>
      </c>
      <c r="F16" t="s">
        <v>44</v>
      </c>
      <c r="G16" t="s">
        <v>45</v>
      </c>
    </row>
    <row r="17" spans="1:10" x14ac:dyDescent="0.2">
      <c r="A17" t="s">
        <v>2</v>
      </c>
    </row>
    <row r="18" spans="1:10" x14ac:dyDescent="0.2">
      <c r="A18" t="s">
        <v>3</v>
      </c>
    </row>
    <row r="19" spans="1:10" x14ac:dyDescent="0.2">
      <c r="A19" t="s">
        <v>4</v>
      </c>
    </row>
    <row r="22" spans="1:10" x14ac:dyDescent="0.2">
      <c r="A22" t="s">
        <v>48</v>
      </c>
      <c r="B22" t="s">
        <v>49</v>
      </c>
    </row>
    <row r="23" spans="1:10" x14ac:dyDescent="0.2">
      <c r="F23" t="s">
        <v>57</v>
      </c>
      <c r="H23" s="10">
        <f>F26/H26</f>
        <v>1394.2875909111124</v>
      </c>
    </row>
    <row r="25" spans="1:10" x14ac:dyDescent="0.2">
      <c r="A25" t="s">
        <v>50</v>
      </c>
      <c r="B25" t="s">
        <v>47</v>
      </c>
      <c r="C25" t="s">
        <v>51</v>
      </c>
      <c r="D25" t="s">
        <v>52</v>
      </c>
      <c r="E25" s="6" t="s">
        <v>53</v>
      </c>
      <c r="F25" t="s">
        <v>54</v>
      </c>
      <c r="G25" t="s">
        <v>55</v>
      </c>
      <c r="H25" t="s">
        <v>56</v>
      </c>
      <c r="I25" t="s">
        <v>58</v>
      </c>
      <c r="J25" t="s">
        <v>59</v>
      </c>
    </row>
    <row r="26" spans="1:10" x14ac:dyDescent="0.2">
      <c r="A26">
        <v>50</v>
      </c>
      <c r="B26" s="4">
        <f>1%</f>
        <v>0.01</v>
      </c>
      <c r="C26" s="1">
        <v>1</v>
      </c>
      <c r="D26" s="1">
        <f>C26*B26</f>
        <v>0.01</v>
      </c>
      <c r="E26" s="6"/>
      <c r="F26" s="8">
        <f t="shared" ref="F26:F34" si="2">F27/1.02+E26</f>
        <v>12100.054850974042</v>
      </c>
      <c r="G26" s="1">
        <f>C26</f>
        <v>1</v>
      </c>
      <c r="H26" s="9">
        <f t="shared" ref="H26:H33" si="3">H27/1.02+G26</f>
        <v>8.6783063478798734</v>
      </c>
      <c r="I26" s="10">
        <f>-H23</f>
        <v>-1394.2875909111124</v>
      </c>
      <c r="J26" s="12">
        <f>(E26+I26)*1.02^(-(A26-50))</f>
        <v>-1394.2875909111124</v>
      </c>
    </row>
    <row r="27" spans="1:10" x14ac:dyDescent="0.2">
      <c r="A27">
        <f>A26+1</f>
        <v>51</v>
      </c>
      <c r="B27" s="4">
        <f>B26+0.1%</f>
        <v>1.0999999999999999E-2</v>
      </c>
      <c r="C27" s="1">
        <f>C26*(1-B26)</f>
        <v>0.99</v>
      </c>
      <c r="D27" s="1">
        <f t="shared" ref="D27:D36" si="4">C27*B27</f>
        <v>1.0889999999999999E-2</v>
      </c>
      <c r="E27" s="7">
        <f>D26*100000</f>
        <v>1000</v>
      </c>
      <c r="F27">
        <f t="shared" si="2"/>
        <v>12342.055947993524</v>
      </c>
      <c r="G27" s="1">
        <f t="shared" ref="G27:G35" si="5">C27</f>
        <v>0.99</v>
      </c>
      <c r="H27" s="1">
        <f t="shared" si="3"/>
        <v>7.8318724748374713</v>
      </c>
      <c r="I27" s="11">
        <f>-$H$23*C27</f>
        <v>-1380.3447150020013</v>
      </c>
      <c r="J27" s="12">
        <f t="shared" ref="J27:J36" si="6">(E27+I27)*1.02^(-(A27-50))</f>
        <v>-372.88697549215811</v>
      </c>
    </row>
    <row r="28" spans="1:10" x14ac:dyDescent="0.2">
      <c r="A28">
        <f t="shared" ref="A28:A36" si="7">A27+1</f>
        <v>52</v>
      </c>
      <c r="B28" s="4">
        <f t="shared" ref="B28:B36" si="8">B27+0.1%</f>
        <v>1.2E-2</v>
      </c>
      <c r="C28" s="1">
        <f t="shared" ref="C28:C36" si="9">C27*(1-B27)</f>
        <v>0.97911000000000004</v>
      </c>
      <c r="D28" s="1">
        <f t="shared" si="4"/>
        <v>1.1749320000000001E-2</v>
      </c>
      <c r="E28" s="7">
        <f t="shared" ref="E28:E36" si="10">D27*100000</f>
        <v>1088.9999999999998</v>
      </c>
      <c r="F28">
        <f t="shared" si="2"/>
        <v>11568.897066953394</v>
      </c>
      <c r="G28" s="1">
        <f t="shared" si="5"/>
        <v>0.97911000000000004</v>
      </c>
      <c r="H28" s="1">
        <f t="shared" si="3"/>
        <v>6.978709924334221</v>
      </c>
      <c r="I28" s="11">
        <f t="shared" ref="I28:I35" si="11">-$H$23*C28</f>
        <v>-1365.1609231369794</v>
      </c>
      <c r="J28" s="12">
        <f t="shared" si="6"/>
        <v>-265.43725791712762</v>
      </c>
    </row>
    <row r="29" spans="1:10" x14ac:dyDescent="0.2">
      <c r="A29">
        <f t="shared" si="7"/>
        <v>53</v>
      </c>
      <c r="B29" s="4">
        <f t="shared" si="8"/>
        <v>1.3000000000000001E-2</v>
      </c>
      <c r="C29" s="1">
        <f t="shared" si="9"/>
        <v>0.96736067999999997</v>
      </c>
      <c r="D29" s="1">
        <f t="shared" si="4"/>
        <v>1.257568884E-2</v>
      </c>
      <c r="E29" s="7">
        <f t="shared" si="10"/>
        <v>1174.932</v>
      </c>
      <c r="F29">
        <f t="shared" si="2"/>
        <v>10689.495008292462</v>
      </c>
      <c r="G29" s="1">
        <f t="shared" si="5"/>
        <v>0.96736067999999997</v>
      </c>
      <c r="H29" s="1">
        <f t="shared" si="3"/>
        <v>6.1195919228209048</v>
      </c>
      <c r="I29" s="11">
        <f t="shared" si="11"/>
        <v>-1348.7789920593355</v>
      </c>
      <c r="J29" s="12">
        <f t="shared" si="6"/>
        <v>-163.81990341133451</v>
      </c>
    </row>
    <row r="30" spans="1:10" x14ac:dyDescent="0.2">
      <c r="A30">
        <f t="shared" si="7"/>
        <v>54</v>
      </c>
      <c r="B30" s="4">
        <f t="shared" si="8"/>
        <v>1.4000000000000002E-2</v>
      </c>
      <c r="C30" s="1">
        <f t="shared" si="9"/>
        <v>0.95478499115999993</v>
      </c>
      <c r="D30" s="1">
        <f t="shared" si="4"/>
        <v>1.3366989876240002E-2</v>
      </c>
      <c r="E30" s="7">
        <f t="shared" si="10"/>
        <v>1257.568884</v>
      </c>
      <c r="F30">
        <f t="shared" si="2"/>
        <v>9704.8542684583117</v>
      </c>
      <c r="G30" s="1">
        <f t="shared" si="5"/>
        <v>0.95478499115999993</v>
      </c>
      <c r="H30" s="1">
        <f t="shared" si="3"/>
        <v>5.255275867677323</v>
      </c>
      <c r="I30" s="11">
        <f t="shared" si="11"/>
        <v>-1331.2448651625641</v>
      </c>
      <c r="J30" s="12">
        <f t="shared" si="6"/>
        <v>-68.065218205050456</v>
      </c>
    </row>
    <row r="31" spans="1:10" x14ac:dyDescent="0.2">
      <c r="A31">
        <f t="shared" si="7"/>
        <v>55</v>
      </c>
      <c r="B31" s="4">
        <f t="shared" si="8"/>
        <v>1.5000000000000003E-2</v>
      </c>
      <c r="C31" s="1">
        <f t="shared" si="9"/>
        <v>0.94141800128375996</v>
      </c>
      <c r="D31" s="1">
        <f t="shared" si="4"/>
        <v>1.4121270019256402E-2</v>
      </c>
      <c r="E31" s="7">
        <f t="shared" si="10"/>
        <v>1336.6989876240002</v>
      </c>
      <c r="F31">
        <f t="shared" si="2"/>
        <v>8616.2310921474782</v>
      </c>
      <c r="G31" s="1">
        <f t="shared" si="5"/>
        <v>0.94141800128375996</v>
      </c>
      <c r="H31" s="1">
        <f t="shared" si="3"/>
        <v>4.386500694047669</v>
      </c>
      <c r="I31" s="11">
        <f t="shared" si="11"/>
        <v>-1312.6074370502881</v>
      </c>
      <c r="J31" s="12">
        <f t="shared" si="6"/>
        <v>21.820459611186621</v>
      </c>
    </row>
    <row r="32" spans="1:10" x14ac:dyDescent="0.2">
      <c r="A32">
        <f t="shared" si="7"/>
        <v>56</v>
      </c>
      <c r="B32" s="4">
        <f t="shared" si="8"/>
        <v>1.6000000000000004E-2</v>
      </c>
      <c r="C32" s="1">
        <f t="shared" si="9"/>
        <v>0.92729673126450352</v>
      </c>
      <c r="D32" s="1">
        <f t="shared" si="4"/>
        <v>1.4836747700232059E-2</v>
      </c>
      <c r="E32" s="7">
        <f t="shared" si="10"/>
        <v>1412.1270019256401</v>
      </c>
      <c r="F32">
        <f t="shared" si="2"/>
        <v>7425.1227466139471</v>
      </c>
      <c r="G32" s="1">
        <f t="shared" si="5"/>
        <v>0.92729673126450352</v>
      </c>
      <c r="H32" s="1">
        <f t="shared" si="3"/>
        <v>3.5139843466191873</v>
      </c>
      <c r="I32" s="11">
        <f t="shared" si="11"/>
        <v>-1292.9183254945337</v>
      </c>
      <c r="J32" s="12">
        <f t="shared" si="6"/>
        <v>105.85389317911606</v>
      </c>
    </row>
    <row r="33" spans="1:10" x14ac:dyDescent="0.2">
      <c r="A33">
        <f t="shared" si="7"/>
        <v>57</v>
      </c>
      <c r="B33" s="4">
        <f t="shared" si="8"/>
        <v>1.7000000000000005E-2</v>
      </c>
      <c r="C33" s="1">
        <f t="shared" si="9"/>
        <v>0.91245998356427149</v>
      </c>
      <c r="D33" s="1">
        <f t="shared" si="4"/>
        <v>1.551181972059262E-2</v>
      </c>
      <c r="E33" s="7">
        <f t="shared" si="10"/>
        <v>1483.6747700232058</v>
      </c>
      <c r="F33">
        <f t="shared" si="2"/>
        <v>6133.2556595820733</v>
      </c>
      <c r="G33" s="1">
        <f t="shared" si="5"/>
        <v>0.91245998356427149</v>
      </c>
      <c r="H33" s="1">
        <f t="shared" si="3"/>
        <v>2.6384213676617772</v>
      </c>
      <c r="I33" s="11">
        <f t="shared" si="11"/>
        <v>-1272.2316322866213</v>
      </c>
      <c r="J33" s="12">
        <f t="shared" si="6"/>
        <v>184.07397575464739</v>
      </c>
    </row>
    <row r="34" spans="1:10" x14ac:dyDescent="0.2">
      <c r="A34">
        <f t="shared" si="7"/>
        <v>58</v>
      </c>
      <c r="B34" s="4">
        <f t="shared" si="8"/>
        <v>1.8000000000000006E-2</v>
      </c>
      <c r="C34" s="1">
        <f t="shared" si="9"/>
        <v>0.89694816384367881</v>
      </c>
      <c r="D34" s="1">
        <f t="shared" si="4"/>
        <v>1.6145066949186222E-2</v>
      </c>
      <c r="E34" s="7">
        <f t="shared" si="10"/>
        <v>1551.1819720592621</v>
      </c>
      <c r="F34">
        <f t="shared" si="2"/>
        <v>4742.5725073500453</v>
      </c>
      <c r="G34" s="1">
        <f t="shared" si="5"/>
        <v>0.89694816384367881</v>
      </c>
      <c r="H34" s="1">
        <f>H35/1.02+G34</f>
        <v>1.7604806117794558</v>
      </c>
      <c r="I34" s="11">
        <f t="shared" si="11"/>
        <v>-1250.6036945377487</v>
      </c>
      <c r="J34" s="12">
        <f t="shared" si="6"/>
        <v>256.54066565352088</v>
      </c>
    </row>
    <row r="35" spans="1:10" x14ac:dyDescent="0.2">
      <c r="A35">
        <f t="shared" si="7"/>
        <v>59</v>
      </c>
      <c r="B35" s="4">
        <f t="shared" si="8"/>
        <v>1.9000000000000006E-2</v>
      </c>
      <c r="C35" s="1">
        <f t="shared" si="9"/>
        <v>0.88080309689449254</v>
      </c>
      <c r="D35" s="1">
        <f t="shared" si="4"/>
        <v>1.6735258840995363E-2</v>
      </c>
      <c r="E35" s="7">
        <f t="shared" si="10"/>
        <v>1614.5066949186223</v>
      </c>
      <c r="F35">
        <f>F36/1.02+E35</f>
        <v>3255.2183459965991</v>
      </c>
      <c r="G35" s="1">
        <f t="shared" si="5"/>
        <v>0.88080309689449254</v>
      </c>
      <c r="H35" s="1">
        <f>G35</f>
        <v>0.88080309689449254</v>
      </c>
      <c r="I35" s="11">
        <f t="shared" si="11"/>
        <v>-1228.092828036069</v>
      </c>
      <c r="J35" s="12">
        <f t="shared" si="6"/>
        <v>323.33383792019293</v>
      </c>
    </row>
    <row r="36" spans="1:10" x14ac:dyDescent="0.2">
      <c r="A36">
        <f t="shared" si="7"/>
        <v>60</v>
      </c>
      <c r="B36" s="4">
        <f t="shared" si="8"/>
        <v>2.0000000000000007E-2</v>
      </c>
      <c r="C36" s="1">
        <f t="shared" si="9"/>
        <v>0.86406783805349718</v>
      </c>
      <c r="D36" s="1">
        <f t="shared" si="4"/>
        <v>1.7281356761069951E-2</v>
      </c>
      <c r="E36" s="7">
        <f t="shared" si="10"/>
        <v>1673.5258840995364</v>
      </c>
      <c r="F36" s="5">
        <f>E36</f>
        <v>1673.5258840995364</v>
      </c>
      <c r="J36" s="12">
        <f t="shared" si="6"/>
        <v>1372.874113818121</v>
      </c>
    </row>
    <row r="37" spans="1:10" ht="17" thickBot="1" x14ac:dyDescent="0.25">
      <c r="J37" s="14">
        <f>SUM(J26:J36)</f>
        <v>1.8189894035458565E-12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Koller</dc:creator>
  <cp:lastModifiedBy>Michael Koller</cp:lastModifiedBy>
  <dcterms:created xsi:type="dcterms:W3CDTF">2025-04-22T10:56:58Z</dcterms:created>
  <dcterms:modified xsi:type="dcterms:W3CDTF">2025-05-02T14:20:14Z</dcterms:modified>
</cp:coreProperties>
</file>