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melkabas\Desktop\Stuff\000 2020\Training\UofT\"/>
    </mc:Choice>
  </mc:AlternateContent>
  <bookViews>
    <workbookView xWindow="0" yWindow="0" windowWidth="23040" windowHeight="9192" activeTab="5"/>
  </bookViews>
  <sheets>
    <sheet name="Crowdfunding" sheetId="1" r:id="rId1"/>
    <sheet name="Sheet1" sheetId="3" r:id="rId2"/>
    <sheet name="Sheet2" sheetId="4" r:id="rId3"/>
    <sheet name="Sheet3" sheetId="5" r:id="rId4"/>
    <sheet name="Sheet4" sheetId="6" r:id="rId5"/>
    <sheet name="Sheet5" sheetId="7" r:id="rId6"/>
  </sheets>
  <definedNames>
    <definedName name="_xlnm._FilterDatabase" localSheetId="0" hidden="1">Crowdfunding!$A$1:$T$1001</definedName>
  </definedNam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E15" i="7" l="1"/>
  <c r="E16" i="7"/>
  <c r="B16" i="7"/>
  <c r="B15" i="7"/>
  <c r="E18" i="7" l="1"/>
  <c r="E19" i="7" s="1"/>
  <c r="E17" i="7"/>
  <c r="B18" i="7"/>
  <c r="B17" i="7"/>
  <c r="B19" i="7" s="1"/>
  <c r="D10" i="7" l="1"/>
  <c r="A10" i="7"/>
  <c r="D9" i="7"/>
  <c r="A9" i="7"/>
  <c r="D8" i="7"/>
  <c r="A8" i="7"/>
  <c r="D7" i="7"/>
  <c r="A7" i="7"/>
  <c r="D6" i="7"/>
  <c r="A6" i="7"/>
  <c r="D5" i="7"/>
  <c r="A5" i="7"/>
  <c r="D4" i="7"/>
  <c r="A4" i="7"/>
  <c r="D3" i="7"/>
  <c r="A3" i="7"/>
  <c r="D2" i="7"/>
  <c r="A2" i="7"/>
  <c r="E1" i="7"/>
  <c r="D1" i="7"/>
  <c r="B1" i="7"/>
  <c r="A1" i="7"/>
  <c r="D13" i="6" l="1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E10" i="7" l="1"/>
  <c r="E9" i="7"/>
  <c r="E8" i="7"/>
  <c r="E7" i="7"/>
  <c r="E6" i="7"/>
  <c r="E5" i="7"/>
  <c r="E4" i="7"/>
  <c r="E3" i="7"/>
  <c r="E2" i="7"/>
  <c r="B10" i="7"/>
  <c r="B9" i="7"/>
  <c r="B8" i="7"/>
  <c r="B7" i="7"/>
  <c r="B6" i="7"/>
  <c r="B5" i="7"/>
  <c r="B4" i="7"/>
  <c r="B3" i="7"/>
  <c r="B2" i="7"/>
  <c r="E13" i="7" l="1"/>
  <c r="B13" i="7"/>
  <c r="B14" i="7"/>
  <c r="B12" i="7"/>
  <c r="E14" i="7"/>
  <c r="E12" i="7"/>
  <c r="E10" i="6" l="1"/>
  <c r="H10" i="6" s="1"/>
  <c r="E7" i="6"/>
  <c r="E2" i="6"/>
  <c r="H2" i="6" s="1"/>
  <c r="G2" i="6" l="1"/>
  <c r="G10" i="6"/>
  <c r="F3" i="6"/>
  <c r="H7" i="6"/>
  <c r="G7" i="6"/>
  <c r="F7" i="6"/>
  <c r="F2" i="6"/>
  <c r="E9" i="6"/>
  <c r="F9" i="6" s="1"/>
  <c r="F10" i="6"/>
  <c r="E8" i="6"/>
  <c r="F8" i="6" s="1"/>
  <c r="E6" i="6"/>
  <c r="G6" i="6" s="1"/>
  <c r="E5" i="6"/>
  <c r="H5" i="6" s="1"/>
  <c r="E13" i="6"/>
  <c r="H13" i="6" s="1"/>
  <c r="E12" i="6"/>
  <c r="G12" i="6" s="1"/>
  <c r="E4" i="6"/>
  <c r="F4" i="6" s="1"/>
  <c r="E3" i="6"/>
  <c r="H3" i="6" s="1"/>
  <c r="E11" i="6"/>
  <c r="H11" i="6" s="1"/>
  <c r="F12" i="6" l="1"/>
  <c r="G13" i="6"/>
  <c r="H12" i="6"/>
  <c r="H4" i="6"/>
  <c r="G3" i="6"/>
  <c r="G11" i="6"/>
  <c r="H8" i="6"/>
  <c r="G8" i="6"/>
  <c r="G4" i="6"/>
  <c r="F6" i="6"/>
  <c r="G5" i="6"/>
  <c r="F13" i="6"/>
  <c r="H9" i="6"/>
  <c r="G9" i="6"/>
  <c r="H6" i="6"/>
  <c r="F11" i="6"/>
  <c r="F5" i="6"/>
  <c r="P1001" i="1" l="1"/>
  <c r="O1001" i="1"/>
  <c r="I1001" i="1"/>
  <c r="F1001" i="1"/>
  <c r="P1000" i="1"/>
  <c r="O1000" i="1"/>
  <c r="I1000" i="1"/>
  <c r="F1000" i="1"/>
  <c r="P999" i="1"/>
  <c r="O999" i="1"/>
  <c r="I999" i="1"/>
  <c r="F999" i="1"/>
  <c r="P998" i="1"/>
  <c r="O998" i="1"/>
  <c r="I998" i="1"/>
  <c r="F998" i="1"/>
  <c r="P997" i="1"/>
  <c r="O997" i="1"/>
  <c r="I997" i="1"/>
  <c r="F997" i="1"/>
  <c r="P996" i="1"/>
  <c r="O996" i="1"/>
  <c r="I996" i="1"/>
  <c r="F996" i="1"/>
  <c r="P995" i="1"/>
  <c r="O995" i="1"/>
  <c r="I995" i="1"/>
  <c r="F995" i="1"/>
  <c r="P994" i="1"/>
  <c r="O994" i="1"/>
  <c r="I994" i="1"/>
  <c r="F994" i="1"/>
  <c r="P993" i="1"/>
  <c r="O993" i="1"/>
  <c r="I993" i="1"/>
  <c r="F993" i="1"/>
  <c r="P992" i="1"/>
  <c r="O992" i="1"/>
  <c r="I992" i="1"/>
  <c r="F992" i="1"/>
  <c r="P991" i="1"/>
  <c r="O991" i="1"/>
  <c r="I991" i="1"/>
  <c r="F991" i="1"/>
  <c r="P990" i="1"/>
  <c r="O990" i="1"/>
  <c r="I990" i="1"/>
  <c r="F990" i="1"/>
  <c r="P989" i="1"/>
  <c r="O989" i="1"/>
  <c r="I989" i="1"/>
  <c r="F989" i="1"/>
  <c r="P988" i="1"/>
  <c r="O988" i="1"/>
  <c r="I988" i="1"/>
  <c r="F988" i="1"/>
  <c r="P987" i="1"/>
  <c r="O987" i="1"/>
  <c r="I987" i="1"/>
  <c r="F987" i="1"/>
  <c r="P986" i="1"/>
  <c r="O986" i="1"/>
  <c r="I986" i="1"/>
  <c r="F986" i="1"/>
  <c r="P985" i="1"/>
  <c r="O985" i="1"/>
  <c r="I985" i="1"/>
  <c r="F985" i="1"/>
  <c r="P984" i="1"/>
  <c r="O984" i="1"/>
  <c r="I984" i="1"/>
  <c r="F984" i="1"/>
  <c r="P983" i="1"/>
  <c r="O983" i="1"/>
  <c r="I983" i="1"/>
  <c r="F983" i="1"/>
  <c r="P982" i="1"/>
  <c r="O982" i="1"/>
  <c r="I982" i="1"/>
  <c r="F982" i="1"/>
  <c r="P981" i="1"/>
  <c r="O981" i="1"/>
  <c r="I981" i="1"/>
  <c r="F981" i="1"/>
  <c r="P980" i="1"/>
  <c r="O980" i="1"/>
  <c r="I980" i="1"/>
  <c r="F980" i="1"/>
  <c r="P979" i="1"/>
  <c r="O979" i="1"/>
  <c r="I979" i="1"/>
  <c r="F979" i="1"/>
  <c r="P978" i="1"/>
  <c r="O978" i="1"/>
  <c r="I978" i="1"/>
  <c r="F978" i="1"/>
  <c r="P977" i="1"/>
  <c r="O977" i="1"/>
  <c r="I977" i="1"/>
  <c r="F977" i="1"/>
  <c r="P976" i="1"/>
  <c r="O976" i="1"/>
  <c r="I976" i="1"/>
  <c r="F976" i="1"/>
  <c r="P975" i="1"/>
  <c r="O975" i="1"/>
  <c r="I975" i="1"/>
  <c r="F975" i="1"/>
  <c r="P974" i="1"/>
  <c r="O974" i="1"/>
  <c r="I974" i="1"/>
  <c r="F974" i="1"/>
  <c r="P973" i="1"/>
  <c r="O973" i="1"/>
  <c r="I973" i="1"/>
  <c r="F973" i="1"/>
  <c r="P972" i="1"/>
  <c r="O972" i="1"/>
  <c r="I972" i="1"/>
  <c r="F972" i="1"/>
  <c r="P971" i="1"/>
  <c r="O971" i="1"/>
  <c r="I971" i="1"/>
  <c r="F971" i="1"/>
  <c r="P970" i="1"/>
  <c r="O970" i="1"/>
  <c r="I970" i="1"/>
  <c r="F970" i="1"/>
  <c r="P969" i="1"/>
  <c r="O969" i="1"/>
  <c r="I969" i="1"/>
  <c r="F969" i="1"/>
  <c r="P968" i="1"/>
  <c r="O968" i="1"/>
  <c r="I968" i="1"/>
  <c r="F968" i="1"/>
  <c r="P967" i="1"/>
  <c r="O967" i="1"/>
  <c r="I967" i="1"/>
  <c r="F967" i="1"/>
  <c r="P966" i="1"/>
  <c r="O966" i="1"/>
  <c r="I966" i="1"/>
  <c r="F966" i="1"/>
  <c r="P965" i="1"/>
  <c r="O965" i="1"/>
  <c r="I965" i="1"/>
  <c r="F965" i="1"/>
  <c r="P964" i="1"/>
  <c r="O964" i="1"/>
  <c r="I964" i="1"/>
  <c r="F964" i="1"/>
  <c r="P963" i="1"/>
  <c r="O963" i="1"/>
  <c r="I963" i="1"/>
  <c r="F963" i="1"/>
  <c r="P962" i="1"/>
  <c r="O962" i="1"/>
  <c r="I962" i="1"/>
  <c r="F962" i="1"/>
  <c r="P961" i="1"/>
  <c r="O961" i="1"/>
  <c r="I961" i="1"/>
  <c r="F961" i="1"/>
  <c r="P960" i="1"/>
  <c r="O960" i="1"/>
  <c r="I960" i="1"/>
  <c r="F960" i="1"/>
  <c r="P959" i="1"/>
  <c r="O959" i="1"/>
  <c r="I959" i="1"/>
  <c r="F959" i="1"/>
  <c r="P958" i="1"/>
  <c r="O958" i="1"/>
  <c r="I958" i="1"/>
  <c r="F958" i="1"/>
  <c r="P957" i="1"/>
  <c r="O957" i="1"/>
  <c r="I957" i="1"/>
  <c r="F957" i="1"/>
  <c r="P956" i="1"/>
  <c r="O956" i="1"/>
  <c r="I956" i="1"/>
  <c r="F956" i="1"/>
  <c r="P955" i="1"/>
  <c r="O955" i="1"/>
  <c r="I955" i="1"/>
  <c r="F955" i="1"/>
  <c r="P954" i="1"/>
  <c r="O954" i="1"/>
  <c r="I954" i="1"/>
  <c r="F954" i="1"/>
  <c r="P953" i="1"/>
  <c r="O953" i="1"/>
  <c r="I953" i="1"/>
  <c r="F953" i="1"/>
  <c r="P952" i="1"/>
  <c r="O952" i="1"/>
  <c r="I952" i="1"/>
  <c r="F952" i="1"/>
  <c r="P951" i="1"/>
  <c r="O951" i="1"/>
  <c r="I951" i="1"/>
  <c r="F951" i="1"/>
  <c r="P950" i="1"/>
  <c r="O950" i="1"/>
  <c r="I950" i="1"/>
  <c r="F950" i="1"/>
  <c r="P949" i="1"/>
  <c r="O949" i="1"/>
  <c r="I949" i="1"/>
  <c r="F949" i="1"/>
  <c r="P948" i="1"/>
  <c r="O948" i="1"/>
  <c r="I948" i="1"/>
  <c r="F948" i="1"/>
  <c r="P947" i="1"/>
  <c r="O947" i="1"/>
  <c r="I947" i="1"/>
  <c r="F947" i="1"/>
  <c r="P946" i="1"/>
  <c r="O946" i="1"/>
  <c r="I946" i="1"/>
  <c r="F946" i="1"/>
  <c r="P945" i="1"/>
  <c r="O945" i="1"/>
  <c r="I945" i="1"/>
  <c r="F945" i="1"/>
  <c r="P944" i="1"/>
  <c r="O944" i="1"/>
  <c r="I944" i="1"/>
  <c r="F944" i="1"/>
  <c r="P943" i="1"/>
  <c r="O943" i="1"/>
  <c r="I943" i="1"/>
  <c r="F943" i="1"/>
  <c r="P942" i="1"/>
  <c r="O942" i="1"/>
  <c r="I942" i="1"/>
  <c r="F942" i="1"/>
  <c r="P941" i="1"/>
  <c r="O941" i="1"/>
  <c r="I941" i="1"/>
  <c r="F941" i="1"/>
  <c r="P940" i="1"/>
  <c r="O940" i="1"/>
  <c r="I940" i="1"/>
  <c r="F940" i="1"/>
  <c r="P939" i="1"/>
  <c r="O939" i="1"/>
  <c r="I939" i="1"/>
  <c r="F939" i="1"/>
  <c r="P938" i="1"/>
  <c r="O938" i="1"/>
  <c r="I938" i="1"/>
  <c r="F938" i="1"/>
  <c r="P937" i="1"/>
  <c r="O937" i="1"/>
  <c r="I937" i="1"/>
  <c r="F937" i="1"/>
  <c r="P936" i="1"/>
  <c r="O936" i="1"/>
  <c r="I936" i="1"/>
  <c r="F936" i="1"/>
  <c r="P935" i="1"/>
  <c r="O935" i="1"/>
  <c r="I935" i="1"/>
  <c r="F935" i="1"/>
  <c r="P934" i="1"/>
  <c r="O934" i="1"/>
  <c r="I934" i="1"/>
  <c r="F934" i="1"/>
  <c r="P933" i="1"/>
  <c r="O933" i="1"/>
  <c r="I933" i="1"/>
  <c r="F933" i="1"/>
  <c r="P932" i="1"/>
  <c r="O932" i="1"/>
  <c r="I932" i="1"/>
  <c r="F932" i="1"/>
  <c r="P931" i="1"/>
  <c r="O931" i="1"/>
  <c r="I931" i="1"/>
  <c r="F931" i="1"/>
  <c r="P930" i="1"/>
  <c r="O930" i="1"/>
  <c r="I930" i="1"/>
  <c r="F930" i="1"/>
  <c r="P929" i="1"/>
  <c r="O929" i="1"/>
  <c r="I929" i="1"/>
  <c r="F929" i="1"/>
  <c r="P928" i="1"/>
  <c r="O928" i="1"/>
  <c r="I928" i="1"/>
  <c r="F928" i="1"/>
  <c r="P927" i="1"/>
  <c r="O927" i="1"/>
  <c r="I927" i="1"/>
  <c r="F927" i="1"/>
  <c r="P926" i="1"/>
  <c r="O926" i="1"/>
  <c r="I926" i="1"/>
  <c r="F926" i="1"/>
  <c r="P925" i="1"/>
  <c r="O925" i="1"/>
  <c r="I925" i="1"/>
  <c r="F925" i="1"/>
  <c r="P924" i="1"/>
  <c r="O924" i="1"/>
  <c r="I924" i="1"/>
  <c r="F924" i="1"/>
  <c r="P923" i="1"/>
  <c r="O923" i="1"/>
  <c r="I923" i="1"/>
  <c r="F923" i="1"/>
  <c r="P922" i="1"/>
  <c r="O922" i="1"/>
  <c r="I922" i="1"/>
  <c r="F922" i="1"/>
  <c r="P921" i="1"/>
  <c r="O921" i="1"/>
  <c r="I921" i="1"/>
  <c r="F921" i="1"/>
  <c r="P920" i="1"/>
  <c r="O920" i="1"/>
  <c r="I920" i="1"/>
  <c r="F920" i="1"/>
  <c r="P919" i="1"/>
  <c r="O919" i="1"/>
  <c r="I919" i="1"/>
  <c r="F919" i="1"/>
  <c r="P918" i="1"/>
  <c r="O918" i="1"/>
  <c r="I918" i="1"/>
  <c r="F918" i="1"/>
  <c r="P917" i="1"/>
  <c r="O917" i="1"/>
  <c r="I917" i="1"/>
  <c r="F917" i="1"/>
  <c r="P916" i="1"/>
  <c r="O916" i="1"/>
  <c r="I916" i="1"/>
  <c r="F916" i="1"/>
  <c r="P915" i="1"/>
  <c r="O915" i="1"/>
  <c r="I915" i="1"/>
  <c r="F915" i="1"/>
  <c r="P914" i="1"/>
  <c r="O914" i="1"/>
  <c r="I914" i="1"/>
  <c r="F914" i="1"/>
  <c r="P913" i="1"/>
  <c r="O913" i="1"/>
  <c r="I913" i="1"/>
  <c r="F913" i="1"/>
  <c r="P912" i="1"/>
  <c r="O912" i="1"/>
  <c r="I912" i="1"/>
  <c r="F912" i="1"/>
  <c r="P911" i="1"/>
  <c r="O911" i="1"/>
  <c r="I911" i="1"/>
  <c r="F911" i="1"/>
  <c r="P910" i="1"/>
  <c r="O910" i="1"/>
  <c r="I910" i="1"/>
  <c r="F910" i="1"/>
  <c r="P909" i="1"/>
  <c r="O909" i="1"/>
  <c r="I909" i="1"/>
  <c r="F909" i="1"/>
  <c r="P908" i="1"/>
  <c r="O908" i="1"/>
  <c r="I908" i="1"/>
  <c r="F908" i="1"/>
  <c r="P907" i="1"/>
  <c r="O907" i="1"/>
  <c r="I907" i="1"/>
  <c r="F907" i="1"/>
  <c r="P906" i="1"/>
  <c r="O906" i="1"/>
  <c r="I906" i="1"/>
  <c r="F906" i="1"/>
  <c r="P905" i="1"/>
  <c r="O905" i="1"/>
  <c r="I905" i="1"/>
  <c r="F905" i="1"/>
  <c r="P904" i="1"/>
  <c r="O904" i="1"/>
  <c r="I904" i="1"/>
  <c r="F904" i="1"/>
  <c r="P903" i="1"/>
  <c r="O903" i="1"/>
  <c r="I903" i="1"/>
  <c r="F903" i="1"/>
  <c r="P902" i="1"/>
  <c r="O902" i="1"/>
  <c r="I902" i="1"/>
  <c r="F902" i="1"/>
  <c r="P901" i="1"/>
  <c r="O901" i="1"/>
  <c r="I901" i="1"/>
  <c r="F901" i="1"/>
  <c r="P900" i="1"/>
  <c r="O900" i="1"/>
  <c r="I900" i="1"/>
  <c r="F900" i="1"/>
  <c r="P899" i="1"/>
  <c r="O899" i="1"/>
  <c r="I899" i="1"/>
  <c r="F899" i="1"/>
  <c r="P898" i="1"/>
  <c r="O898" i="1"/>
  <c r="I898" i="1"/>
  <c r="F898" i="1"/>
  <c r="P897" i="1"/>
  <c r="O897" i="1"/>
  <c r="I897" i="1"/>
  <c r="F897" i="1"/>
  <c r="P896" i="1"/>
  <c r="O896" i="1"/>
  <c r="I896" i="1"/>
  <c r="F896" i="1"/>
  <c r="P895" i="1"/>
  <c r="O895" i="1"/>
  <c r="I895" i="1"/>
  <c r="F895" i="1"/>
  <c r="P894" i="1"/>
  <c r="O894" i="1"/>
  <c r="I894" i="1"/>
  <c r="F894" i="1"/>
  <c r="P893" i="1"/>
  <c r="O893" i="1"/>
  <c r="I893" i="1"/>
  <c r="F893" i="1"/>
  <c r="P892" i="1"/>
  <c r="O892" i="1"/>
  <c r="I892" i="1"/>
  <c r="F892" i="1"/>
  <c r="P891" i="1"/>
  <c r="O891" i="1"/>
  <c r="I891" i="1"/>
  <c r="F891" i="1"/>
  <c r="P890" i="1"/>
  <c r="O890" i="1"/>
  <c r="I890" i="1"/>
  <c r="F890" i="1"/>
  <c r="P889" i="1"/>
  <c r="O889" i="1"/>
  <c r="I889" i="1"/>
  <c r="F889" i="1"/>
  <c r="P888" i="1"/>
  <c r="O888" i="1"/>
  <c r="I888" i="1"/>
  <c r="F888" i="1"/>
  <c r="P887" i="1"/>
  <c r="O887" i="1"/>
  <c r="I887" i="1"/>
  <c r="F887" i="1"/>
  <c r="P886" i="1"/>
  <c r="O886" i="1"/>
  <c r="I886" i="1"/>
  <c r="F886" i="1"/>
  <c r="P885" i="1"/>
  <c r="O885" i="1"/>
  <c r="I885" i="1"/>
  <c r="F885" i="1"/>
  <c r="P884" i="1"/>
  <c r="O884" i="1"/>
  <c r="I884" i="1"/>
  <c r="F884" i="1"/>
  <c r="P883" i="1"/>
  <c r="O883" i="1"/>
  <c r="I883" i="1"/>
  <c r="F883" i="1"/>
  <c r="P882" i="1"/>
  <c r="O882" i="1"/>
  <c r="I882" i="1"/>
  <c r="F882" i="1"/>
  <c r="P881" i="1"/>
  <c r="O881" i="1"/>
  <c r="I881" i="1"/>
  <c r="F881" i="1"/>
  <c r="P880" i="1"/>
  <c r="O880" i="1"/>
  <c r="I880" i="1"/>
  <c r="F880" i="1"/>
  <c r="P879" i="1"/>
  <c r="O879" i="1"/>
  <c r="I879" i="1"/>
  <c r="F879" i="1"/>
  <c r="P878" i="1"/>
  <c r="O878" i="1"/>
  <c r="I878" i="1"/>
  <c r="F878" i="1"/>
  <c r="P877" i="1"/>
  <c r="O877" i="1"/>
  <c r="I877" i="1"/>
  <c r="F877" i="1"/>
  <c r="P876" i="1"/>
  <c r="O876" i="1"/>
  <c r="I876" i="1"/>
  <c r="F876" i="1"/>
  <c r="P875" i="1"/>
  <c r="O875" i="1"/>
  <c r="I875" i="1"/>
  <c r="F875" i="1"/>
  <c r="P874" i="1"/>
  <c r="O874" i="1"/>
  <c r="I874" i="1"/>
  <c r="F874" i="1"/>
  <c r="P873" i="1"/>
  <c r="O873" i="1"/>
  <c r="I873" i="1"/>
  <c r="F873" i="1"/>
  <c r="P872" i="1"/>
  <c r="O872" i="1"/>
  <c r="I872" i="1"/>
  <c r="F872" i="1"/>
  <c r="P871" i="1"/>
  <c r="O871" i="1"/>
  <c r="I871" i="1"/>
  <c r="F871" i="1"/>
  <c r="P870" i="1"/>
  <c r="O870" i="1"/>
  <c r="I870" i="1"/>
  <c r="F870" i="1"/>
  <c r="P869" i="1"/>
  <c r="O869" i="1"/>
  <c r="I869" i="1"/>
  <c r="F869" i="1"/>
  <c r="P868" i="1"/>
  <c r="O868" i="1"/>
  <c r="I868" i="1"/>
  <c r="F868" i="1"/>
  <c r="P867" i="1"/>
  <c r="O867" i="1"/>
  <c r="I867" i="1"/>
  <c r="F867" i="1"/>
  <c r="P866" i="1"/>
  <c r="O866" i="1"/>
  <c r="I866" i="1"/>
  <c r="F866" i="1"/>
  <c r="P865" i="1"/>
  <c r="O865" i="1"/>
  <c r="I865" i="1"/>
  <c r="F865" i="1"/>
  <c r="P864" i="1"/>
  <c r="O864" i="1"/>
  <c r="I864" i="1"/>
  <c r="F864" i="1"/>
  <c r="P863" i="1"/>
  <c r="O863" i="1"/>
  <c r="I863" i="1"/>
  <c r="F863" i="1"/>
  <c r="P862" i="1"/>
  <c r="O862" i="1"/>
  <c r="I862" i="1"/>
  <c r="F862" i="1"/>
  <c r="P861" i="1"/>
  <c r="O861" i="1"/>
  <c r="I861" i="1"/>
  <c r="F861" i="1"/>
  <c r="P860" i="1"/>
  <c r="O860" i="1"/>
  <c r="I860" i="1"/>
  <c r="F860" i="1"/>
  <c r="P859" i="1"/>
  <c r="O859" i="1"/>
  <c r="I859" i="1"/>
  <c r="F859" i="1"/>
  <c r="P858" i="1"/>
  <c r="O858" i="1"/>
  <c r="I858" i="1"/>
  <c r="F858" i="1"/>
  <c r="P857" i="1"/>
  <c r="O857" i="1"/>
  <c r="I857" i="1"/>
  <c r="F857" i="1"/>
  <c r="P856" i="1"/>
  <c r="O856" i="1"/>
  <c r="I856" i="1"/>
  <c r="F856" i="1"/>
  <c r="P855" i="1"/>
  <c r="O855" i="1"/>
  <c r="I855" i="1"/>
  <c r="F855" i="1"/>
  <c r="P854" i="1"/>
  <c r="O854" i="1"/>
  <c r="I854" i="1"/>
  <c r="F854" i="1"/>
  <c r="P853" i="1"/>
  <c r="O853" i="1"/>
  <c r="I853" i="1"/>
  <c r="F853" i="1"/>
  <c r="P852" i="1"/>
  <c r="O852" i="1"/>
  <c r="I852" i="1"/>
  <c r="F852" i="1"/>
  <c r="P851" i="1"/>
  <c r="O851" i="1"/>
  <c r="I851" i="1"/>
  <c r="F851" i="1"/>
  <c r="P850" i="1"/>
  <c r="O850" i="1"/>
  <c r="I850" i="1"/>
  <c r="F850" i="1"/>
  <c r="P849" i="1"/>
  <c r="O849" i="1"/>
  <c r="I849" i="1"/>
  <c r="F849" i="1"/>
  <c r="P848" i="1"/>
  <c r="O848" i="1"/>
  <c r="I848" i="1"/>
  <c r="F848" i="1"/>
  <c r="P847" i="1"/>
  <c r="O847" i="1"/>
  <c r="I847" i="1"/>
  <c r="F847" i="1"/>
  <c r="P846" i="1"/>
  <c r="O846" i="1"/>
  <c r="I846" i="1"/>
  <c r="F846" i="1"/>
  <c r="P845" i="1"/>
  <c r="O845" i="1"/>
  <c r="I845" i="1"/>
  <c r="F845" i="1"/>
  <c r="P844" i="1"/>
  <c r="O844" i="1"/>
  <c r="I844" i="1"/>
  <c r="F844" i="1"/>
  <c r="P843" i="1"/>
  <c r="O843" i="1"/>
  <c r="I843" i="1"/>
  <c r="F843" i="1"/>
  <c r="P842" i="1"/>
  <c r="O842" i="1"/>
  <c r="I842" i="1"/>
  <c r="F842" i="1"/>
  <c r="P841" i="1"/>
  <c r="O841" i="1"/>
  <c r="I841" i="1"/>
  <c r="F841" i="1"/>
  <c r="P840" i="1"/>
  <c r="O840" i="1"/>
  <c r="I840" i="1"/>
  <c r="F840" i="1"/>
  <c r="P839" i="1"/>
  <c r="O839" i="1"/>
  <c r="I839" i="1"/>
  <c r="F839" i="1"/>
  <c r="P838" i="1"/>
  <c r="O838" i="1"/>
  <c r="I838" i="1"/>
  <c r="F838" i="1"/>
  <c r="P837" i="1"/>
  <c r="O837" i="1"/>
  <c r="I837" i="1"/>
  <c r="F837" i="1"/>
  <c r="P836" i="1"/>
  <c r="O836" i="1"/>
  <c r="I836" i="1"/>
  <c r="F836" i="1"/>
  <c r="P835" i="1"/>
  <c r="O835" i="1"/>
  <c r="I835" i="1"/>
  <c r="F835" i="1"/>
  <c r="P834" i="1"/>
  <c r="O834" i="1"/>
  <c r="I834" i="1"/>
  <c r="F834" i="1"/>
  <c r="P833" i="1"/>
  <c r="O833" i="1"/>
  <c r="I833" i="1"/>
  <c r="F833" i="1"/>
  <c r="P832" i="1"/>
  <c r="O832" i="1"/>
  <c r="I832" i="1"/>
  <c r="F832" i="1"/>
  <c r="P831" i="1"/>
  <c r="O831" i="1"/>
  <c r="I831" i="1"/>
  <c r="F831" i="1"/>
  <c r="P830" i="1"/>
  <c r="O830" i="1"/>
  <c r="I830" i="1"/>
  <c r="F830" i="1"/>
  <c r="P829" i="1"/>
  <c r="O829" i="1"/>
  <c r="I829" i="1"/>
  <c r="F829" i="1"/>
  <c r="P828" i="1"/>
  <c r="O828" i="1"/>
  <c r="I828" i="1"/>
  <c r="F828" i="1"/>
  <c r="P827" i="1"/>
  <c r="O827" i="1"/>
  <c r="I827" i="1"/>
  <c r="F827" i="1"/>
  <c r="P826" i="1"/>
  <c r="O826" i="1"/>
  <c r="I826" i="1"/>
  <c r="F826" i="1"/>
  <c r="P825" i="1"/>
  <c r="O825" i="1"/>
  <c r="I825" i="1"/>
  <c r="F825" i="1"/>
  <c r="P824" i="1"/>
  <c r="O824" i="1"/>
  <c r="I824" i="1"/>
  <c r="F824" i="1"/>
  <c r="P823" i="1"/>
  <c r="O823" i="1"/>
  <c r="I823" i="1"/>
  <c r="F823" i="1"/>
  <c r="P822" i="1"/>
  <c r="O822" i="1"/>
  <c r="I822" i="1"/>
  <c r="F822" i="1"/>
  <c r="P821" i="1"/>
  <c r="O821" i="1"/>
  <c r="I821" i="1"/>
  <c r="F821" i="1"/>
  <c r="P820" i="1"/>
  <c r="O820" i="1"/>
  <c r="I820" i="1"/>
  <c r="F820" i="1"/>
  <c r="P819" i="1"/>
  <c r="O819" i="1"/>
  <c r="I819" i="1"/>
  <c r="F819" i="1"/>
  <c r="P818" i="1"/>
  <c r="O818" i="1"/>
  <c r="I818" i="1"/>
  <c r="F818" i="1"/>
  <c r="P817" i="1"/>
  <c r="O817" i="1"/>
  <c r="I817" i="1"/>
  <c r="F817" i="1"/>
  <c r="P816" i="1"/>
  <c r="O816" i="1"/>
  <c r="I816" i="1"/>
  <c r="F816" i="1"/>
  <c r="P815" i="1"/>
  <c r="O815" i="1"/>
  <c r="I815" i="1"/>
  <c r="F815" i="1"/>
  <c r="P814" i="1"/>
  <c r="O814" i="1"/>
  <c r="I814" i="1"/>
  <c r="F814" i="1"/>
  <c r="P813" i="1"/>
  <c r="O813" i="1"/>
  <c r="I813" i="1"/>
  <c r="F813" i="1"/>
  <c r="P812" i="1"/>
  <c r="O812" i="1"/>
  <c r="I812" i="1"/>
  <c r="F812" i="1"/>
  <c r="P811" i="1"/>
  <c r="O811" i="1"/>
  <c r="I811" i="1"/>
  <c r="F811" i="1"/>
  <c r="P810" i="1"/>
  <c r="O810" i="1"/>
  <c r="I810" i="1"/>
  <c r="F810" i="1"/>
  <c r="P809" i="1"/>
  <c r="O809" i="1"/>
  <c r="I809" i="1"/>
  <c r="F809" i="1"/>
  <c r="P808" i="1"/>
  <c r="O808" i="1"/>
  <c r="I808" i="1"/>
  <c r="F808" i="1"/>
  <c r="P807" i="1"/>
  <c r="O807" i="1"/>
  <c r="I807" i="1"/>
  <c r="F807" i="1"/>
  <c r="P806" i="1"/>
  <c r="O806" i="1"/>
  <c r="I806" i="1"/>
  <c r="F806" i="1"/>
  <c r="P805" i="1"/>
  <c r="O805" i="1"/>
  <c r="I805" i="1"/>
  <c r="F805" i="1"/>
  <c r="P804" i="1"/>
  <c r="O804" i="1"/>
  <c r="I804" i="1"/>
  <c r="F804" i="1"/>
  <c r="P803" i="1"/>
  <c r="O803" i="1"/>
  <c r="I803" i="1"/>
  <c r="F803" i="1"/>
  <c r="P802" i="1"/>
  <c r="O802" i="1"/>
  <c r="I802" i="1"/>
  <c r="F802" i="1"/>
  <c r="P801" i="1"/>
  <c r="O801" i="1"/>
  <c r="I801" i="1"/>
  <c r="F801" i="1"/>
  <c r="P800" i="1"/>
  <c r="O800" i="1"/>
  <c r="I800" i="1"/>
  <c r="F800" i="1"/>
  <c r="P799" i="1"/>
  <c r="O799" i="1"/>
  <c r="I799" i="1"/>
  <c r="F799" i="1"/>
  <c r="P798" i="1"/>
  <c r="O798" i="1"/>
  <c r="I798" i="1"/>
  <c r="F798" i="1"/>
  <c r="P797" i="1"/>
  <c r="O797" i="1"/>
  <c r="I797" i="1"/>
  <c r="F797" i="1"/>
  <c r="P796" i="1"/>
  <c r="O796" i="1"/>
  <c r="I796" i="1"/>
  <c r="F796" i="1"/>
  <c r="P795" i="1"/>
  <c r="O795" i="1"/>
  <c r="I795" i="1"/>
  <c r="F795" i="1"/>
  <c r="P794" i="1"/>
  <c r="O794" i="1"/>
  <c r="I794" i="1"/>
  <c r="F794" i="1"/>
  <c r="P793" i="1"/>
  <c r="O793" i="1"/>
  <c r="I793" i="1"/>
  <c r="F793" i="1"/>
  <c r="P792" i="1"/>
  <c r="O792" i="1"/>
  <c r="I792" i="1"/>
  <c r="F792" i="1"/>
  <c r="P791" i="1"/>
  <c r="O791" i="1"/>
  <c r="I791" i="1"/>
  <c r="F791" i="1"/>
  <c r="P790" i="1"/>
  <c r="O790" i="1"/>
  <c r="I790" i="1"/>
  <c r="F790" i="1"/>
  <c r="P789" i="1"/>
  <c r="O789" i="1"/>
  <c r="I789" i="1"/>
  <c r="F789" i="1"/>
  <c r="P788" i="1"/>
  <c r="O788" i="1"/>
  <c r="I788" i="1"/>
  <c r="F788" i="1"/>
  <c r="P787" i="1"/>
  <c r="O787" i="1"/>
  <c r="I787" i="1"/>
  <c r="F787" i="1"/>
  <c r="P786" i="1"/>
  <c r="O786" i="1"/>
  <c r="I786" i="1"/>
  <c r="F786" i="1"/>
  <c r="P785" i="1"/>
  <c r="O785" i="1"/>
  <c r="I785" i="1"/>
  <c r="F785" i="1"/>
  <c r="P784" i="1"/>
  <c r="O784" i="1"/>
  <c r="I784" i="1"/>
  <c r="F784" i="1"/>
  <c r="P783" i="1"/>
  <c r="O783" i="1"/>
  <c r="I783" i="1"/>
  <c r="F783" i="1"/>
  <c r="P782" i="1"/>
  <c r="O782" i="1"/>
  <c r="I782" i="1"/>
  <c r="F782" i="1"/>
  <c r="P781" i="1"/>
  <c r="O781" i="1"/>
  <c r="I781" i="1"/>
  <c r="F781" i="1"/>
  <c r="P780" i="1"/>
  <c r="O780" i="1"/>
  <c r="I780" i="1"/>
  <c r="F780" i="1"/>
  <c r="P779" i="1"/>
  <c r="O779" i="1"/>
  <c r="I779" i="1"/>
  <c r="F779" i="1"/>
  <c r="P778" i="1"/>
  <c r="O778" i="1"/>
  <c r="I778" i="1"/>
  <c r="F778" i="1"/>
  <c r="P777" i="1"/>
  <c r="O777" i="1"/>
  <c r="I777" i="1"/>
  <c r="F777" i="1"/>
  <c r="P776" i="1"/>
  <c r="O776" i="1"/>
  <c r="I776" i="1"/>
  <c r="F776" i="1"/>
  <c r="P775" i="1"/>
  <c r="O775" i="1"/>
  <c r="I775" i="1"/>
  <c r="F775" i="1"/>
  <c r="P774" i="1"/>
  <c r="O774" i="1"/>
  <c r="I774" i="1"/>
  <c r="F774" i="1"/>
  <c r="P773" i="1"/>
  <c r="O773" i="1"/>
  <c r="I773" i="1"/>
  <c r="F773" i="1"/>
  <c r="P772" i="1"/>
  <c r="O772" i="1"/>
  <c r="I772" i="1"/>
  <c r="F772" i="1"/>
  <c r="P771" i="1"/>
  <c r="O771" i="1"/>
  <c r="I771" i="1"/>
  <c r="F771" i="1"/>
  <c r="P770" i="1"/>
  <c r="O770" i="1"/>
  <c r="I770" i="1"/>
  <c r="F770" i="1"/>
  <c r="P769" i="1"/>
  <c r="O769" i="1"/>
  <c r="I769" i="1"/>
  <c r="F769" i="1"/>
  <c r="P768" i="1"/>
  <c r="O768" i="1"/>
  <c r="I768" i="1"/>
  <c r="F768" i="1"/>
  <c r="P767" i="1"/>
  <c r="O767" i="1"/>
  <c r="I767" i="1"/>
  <c r="F767" i="1"/>
  <c r="P766" i="1"/>
  <c r="O766" i="1"/>
  <c r="I766" i="1"/>
  <c r="F766" i="1"/>
  <c r="P765" i="1"/>
  <c r="O765" i="1"/>
  <c r="I765" i="1"/>
  <c r="F765" i="1"/>
  <c r="P764" i="1"/>
  <c r="O764" i="1"/>
  <c r="I764" i="1"/>
  <c r="F764" i="1"/>
  <c r="P763" i="1"/>
  <c r="O763" i="1"/>
  <c r="I763" i="1"/>
  <c r="F763" i="1"/>
  <c r="P762" i="1"/>
  <c r="O762" i="1"/>
  <c r="I762" i="1"/>
  <c r="F762" i="1"/>
  <c r="P761" i="1"/>
  <c r="O761" i="1"/>
  <c r="I761" i="1"/>
  <c r="F761" i="1"/>
  <c r="P760" i="1"/>
  <c r="O760" i="1"/>
  <c r="I760" i="1"/>
  <c r="F760" i="1"/>
  <c r="P759" i="1"/>
  <c r="O759" i="1"/>
  <c r="I759" i="1"/>
  <c r="F759" i="1"/>
  <c r="P758" i="1"/>
  <c r="O758" i="1"/>
  <c r="I758" i="1"/>
  <c r="F758" i="1"/>
  <c r="P757" i="1"/>
  <c r="O757" i="1"/>
  <c r="I757" i="1"/>
  <c r="F757" i="1"/>
  <c r="P756" i="1"/>
  <c r="O756" i="1"/>
  <c r="I756" i="1"/>
  <c r="F756" i="1"/>
  <c r="P755" i="1"/>
  <c r="O755" i="1"/>
  <c r="I755" i="1"/>
  <c r="F755" i="1"/>
  <c r="P754" i="1"/>
  <c r="O754" i="1"/>
  <c r="I754" i="1"/>
  <c r="F754" i="1"/>
  <c r="P753" i="1"/>
  <c r="O753" i="1"/>
  <c r="I753" i="1"/>
  <c r="F753" i="1"/>
  <c r="P752" i="1"/>
  <c r="O752" i="1"/>
  <c r="I752" i="1"/>
  <c r="F752" i="1"/>
  <c r="P751" i="1"/>
  <c r="O751" i="1"/>
  <c r="I751" i="1"/>
  <c r="F751" i="1"/>
  <c r="P750" i="1"/>
  <c r="O750" i="1"/>
  <c r="I750" i="1"/>
  <c r="F750" i="1"/>
  <c r="P749" i="1"/>
  <c r="O749" i="1"/>
  <c r="I749" i="1"/>
  <c r="F749" i="1"/>
  <c r="P748" i="1"/>
  <c r="O748" i="1"/>
  <c r="I748" i="1"/>
  <c r="F748" i="1"/>
  <c r="P747" i="1"/>
  <c r="O747" i="1"/>
  <c r="I747" i="1"/>
  <c r="F747" i="1"/>
  <c r="P746" i="1"/>
  <c r="O746" i="1"/>
  <c r="I746" i="1"/>
  <c r="F746" i="1"/>
  <c r="P745" i="1"/>
  <c r="O745" i="1"/>
  <c r="I745" i="1"/>
  <c r="F745" i="1"/>
  <c r="P744" i="1"/>
  <c r="O744" i="1"/>
  <c r="I744" i="1"/>
  <c r="F744" i="1"/>
  <c r="P743" i="1"/>
  <c r="O743" i="1"/>
  <c r="I743" i="1"/>
  <c r="F743" i="1"/>
  <c r="P742" i="1"/>
  <c r="O742" i="1"/>
  <c r="I742" i="1"/>
  <c r="F742" i="1"/>
  <c r="P741" i="1"/>
  <c r="O741" i="1"/>
  <c r="I741" i="1"/>
  <c r="F741" i="1"/>
  <c r="P740" i="1"/>
  <c r="O740" i="1"/>
  <c r="I740" i="1"/>
  <c r="F740" i="1"/>
  <c r="P739" i="1"/>
  <c r="O739" i="1"/>
  <c r="I739" i="1"/>
  <c r="F739" i="1"/>
  <c r="P738" i="1"/>
  <c r="O738" i="1"/>
  <c r="I738" i="1"/>
  <c r="F738" i="1"/>
  <c r="P737" i="1"/>
  <c r="O737" i="1"/>
  <c r="I737" i="1"/>
  <c r="F737" i="1"/>
  <c r="P736" i="1"/>
  <c r="O736" i="1"/>
  <c r="I736" i="1"/>
  <c r="F736" i="1"/>
  <c r="P735" i="1"/>
  <c r="O735" i="1"/>
  <c r="I735" i="1"/>
  <c r="F735" i="1"/>
  <c r="P734" i="1"/>
  <c r="O734" i="1"/>
  <c r="I734" i="1"/>
  <c r="F734" i="1"/>
  <c r="P733" i="1"/>
  <c r="O733" i="1"/>
  <c r="I733" i="1"/>
  <c r="F733" i="1"/>
  <c r="P732" i="1"/>
  <c r="O732" i="1"/>
  <c r="I732" i="1"/>
  <c r="F732" i="1"/>
  <c r="P731" i="1"/>
  <c r="O731" i="1"/>
  <c r="I731" i="1"/>
  <c r="F731" i="1"/>
  <c r="P730" i="1"/>
  <c r="O730" i="1"/>
  <c r="I730" i="1"/>
  <c r="F730" i="1"/>
  <c r="P729" i="1"/>
  <c r="O729" i="1"/>
  <c r="I729" i="1"/>
  <c r="F729" i="1"/>
  <c r="P728" i="1"/>
  <c r="O728" i="1"/>
  <c r="I728" i="1"/>
  <c r="F728" i="1"/>
  <c r="P727" i="1"/>
  <c r="O727" i="1"/>
  <c r="I727" i="1"/>
  <c r="F727" i="1"/>
  <c r="P726" i="1"/>
  <c r="O726" i="1"/>
  <c r="I726" i="1"/>
  <c r="F726" i="1"/>
  <c r="P725" i="1"/>
  <c r="O725" i="1"/>
  <c r="I725" i="1"/>
  <c r="F725" i="1"/>
  <c r="P724" i="1"/>
  <c r="O724" i="1"/>
  <c r="I724" i="1"/>
  <c r="F724" i="1"/>
  <c r="P723" i="1"/>
  <c r="O723" i="1"/>
  <c r="I723" i="1"/>
  <c r="F723" i="1"/>
  <c r="P722" i="1"/>
  <c r="O722" i="1"/>
  <c r="I722" i="1"/>
  <c r="F722" i="1"/>
  <c r="P721" i="1"/>
  <c r="O721" i="1"/>
  <c r="I721" i="1"/>
  <c r="F721" i="1"/>
  <c r="P720" i="1"/>
  <c r="O720" i="1"/>
  <c r="I720" i="1"/>
  <c r="F720" i="1"/>
  <c r="P719" i="1"/>
  <c r="O719" i="1"/>
  <c r="I719" i="1"/>
  <c r="F719" i="1"/>
  <c r="P718" i="1"/>
  <c r="O718" i="1"/>
  <c r="I718" i="1"/>
  <c r="F718" i="1"/>
  <c r="P717" i="1"/>
  <c r="O717" i="1"/>
  <c r="I717" i="1"/>
  <c r="F717" i="1"/>
  <c r="P716" i="1"/>
  <c r="O716" i="1"/>
  <c r="I716" i="1"/>
  <c r="F716" i="1"/>
  <c r="P715" i="1"/>
  <c r="O715" i="1"/>
  <c r="I715" i="1"/>
  <c r="F715" i="1"/>
  <c r="P714" i="1"/>
  <c r="O714" i="1"/>
  <c r="I714" i="1"/>
  <c r="F714" i="1"/>
  <c r="P713" i="1"/>
  <c r="O713" i="1"/>
  <c r="I713" i="1"/>
  <c r="F713" i="1"/>
  <c r="P712" i="1"/>
  <c r="O712" i="1"/>
  <c r="I712" i="1"/>
  <c r="F712" i="1"/>
  <c r="P711" i="1"/>
  <c r="O711" i="1"/>
  <c r="I711" i="1"/>
  <c r="F711" i="1"/>
  <c r="P710" i="1"/>
  <c r="O710" i="1"/>
  <c r="I710" i="1"/>
  <c r="F710" i="1"/>
  <c r="P709" i="1"/>
  <c r="O709" i="1"/>
  <c r="I709" i="1"/>
  <c r="F709" i="1"/>
  <c r="P708" i="1"/>
  <c r="O708" i="1"/>
  <c r="I708" i="1"/>
  <c r="F708" i="1"/>
  <c r="P707" i="1"/>
  <c r="O707" i="1"/>
  <c r="I707" i="1"/>
  <c r="F707" i="1"/>
  <c r="P706" i="1"/>
  <c r="O706" i="1"/>
  <c r="I706" i="1"/>
  <c r="F706" i="1"/>
  <c r="P705" i="1"/>
  <c r="O705" i="1"/>
  <c r="I705" i="1"/>
  <c r="F705" i="1"/>
  <c r="P704" i="1"/>
  <c r="O704" i="1"/>
  <c r="I704" i="1"/>
  <c r="F704" i="1"/>
  <c r="P703" i="1"/>
  <c r="O703" i="1"/>
  <c r="I703" i="1"/>
  <c r="F703" i="1"/>
  <c r="P702" i="1"/>
  <c r="O702" i="1"/>
  <c r="I702" i="1"/>
  <c r="F702" i="1"/>
  <c r="P701" i="1"/>
  <c r="O701" i="1"/>
  <c r="I701" i="1"/>
  <c r="F701" i="1"/>
  <c r="P700" i="1"/>
  <c r="O700" i="1"/>
  <c r="I700" i="1"/>
  <c r="F700" i="1"/>
  <c r="P699" i="1"/>
  <c r="O699" i="1"/>
  <c r="I699" i="1"/>
  <c r="F699" i="1"/>
  <c r="P698" i="1"/>
  <c r="O698" i="1"/>
  <c r="I698" i="1"/>
  <c r="F698" i="1"/>
  <c r="P697" i="1"/>
  <c r="O697" i="1"/>
  <c r="I697" i="1"/>
  <c r="F697" i="1"/>
  <c r="P696" i="1"/>
  <c r="O696" i="1"/>
  <c r="I696" i="1"/>
  <c r="F696" i="1"/>
  <c r="P695" i="1"/>
  <c r="O695" i="1"/>
  <c r="I695" i="1"/>
  <c r="F695" i="1"/>
  <c r="P694" i="1"/>
  <c r="O694" i="1"/>
  <c r="I694" i="1"/>
  <c r="F694" i="1"/>
  <c r="P693" i="1"/>
  <c r="O693" i="1"/>
  <c r="I693" i="1"/>
  <c r="F693" i="1"/>
  <c r="P692" i="1"/>
  <c r="O692" i="1"/>
  <c r="I692" i="1"/>
  <c r="F692" i="1"/>
  <c r="P691" i="1"/>
  <c r="O691" i="1"/>
  <c r="I691" i="1"/>
  <c r="F691" i="1"/>
  <c r="P690" i="1"/>
  <c r="O690" i="1"/>
  <c r="I690" i="1"/>
  <c r="F690" i="1"/>
  <c r="P689" i="1"/>
  <c r="O689" i="1"/>
  <c r="I689" i="1"/>
  <c r="F689" i="1"/>
  <c r="P688" i="1"/>
  <c r="O688" i="1"/>
  <c r="I688" i="1"/>
  <c r="F688" i="1"/>
  <c r="P687" i="1"/>
  <c r="O687" i="1"/>
  <c r="I687" i="1"/>
  <c r="F687" i="1"/>
  <c r="P686" i="1"/>
  <c r="O686" i="1"/>
  <c r="I686" i="1"/>
  <c r="F686" i="1"/>
  <c r="P685" i="1"/>
  <c r="O685" i="1"/>
  <c r="I685" i="1"/>
  <c r="F685" i="1"/>
  <c r="P684" i="1"/>
  <c r="O684" i="1"/>
  <c r="I684" i="1"/>
  <c r="F684" i="1"/>
  <c r="P683" i="1"/>
  <c r="O683" i="1"/>
  <c r="I683" i="1"/>
  <c r="F683" i="1"/>
  <c r="P682" i="1"/>
  <c r="O682" i="1"/>
  <c r="I682" i="1"/>
  <c r="F682" i="1"/>
  <c r="P681" i="1"/>
  <c r="O681" i="1"/>
  <c r="I681" i="1"/>
  <c r="F681" i="1"/>
  <c r="P680" i="1"/>
  <c r="O680" i="1"/>
  <c r="I680" i="1"/>
  <c r="F680" i="1"/>
  <c r="P679" i="1"/>
  <c r="O679" i="1"/>
  <c r="I679" i="1"/>
  <c r="F679" i="1"/>
  <c r="P678" i="1"/>
  <c r="O678" i="1"/>
  <c r="I678" i="1"/>
  <c r="F678" i="1"/>
  <c r="P677" i="1"/>
  <c r="O677" i="1"/>
  <c r="I677" i="1"/>
  <c r="F677" i="1"/>
  <c r="P676" i="1"/>
  <c r="O676" i="1"/>
  <c r="I676" i="1"/>
  <c r="F676" i="1"/>
  <c r="P675" i="1"/>
  <c r="O675" i="1"/>
  <c r="I675" i="1"/>
  <c r="F675" i="1"/>
  <c r="P674" i="1"/>
  <c r="O674" i="1"/>
  <c r="I674" i="1"/>
  <c r="F674" i="1"/>
  <c r="P673" i="1"/>
  <c r="O673" i="1"/>
  <c r="I673" i="1"/>
  <c r="F673" i="1"/>
  <c r="P672" i="1"/>
  <c r="O672" i="1"/>
  <c r="I672" i="1"/>
  <c r="F672" i="1"/>
  <c r="P671" i="1"/>
  <c r="O671" i="1"/>
  <c r="I671" i="1"/>
  <c r="F671" i="1"/>
  <c r="P670" i="1"/>
  <c r="O670" i="1"/>
  <c r="I670" i="1"/>
  <c r="F670" i="1"/>
  <c r="P669" i="1"/>
  <c r="O669" i="1"/>
  <c r="I669" i="1"/>
  <c r="F669" i="1"/>
  <c r="P668" i="1"/>
  <c r="O668" i="1"/>
  <c r="I668" i="1"/>
  <c r="F668" i="1"/>
  <c r="P667" i="1"/>
  <c r="O667" i="1"/>
  <c r="I667" i="1"/>
  <c r="F667" i="1"/>
  <c r="P666" i="1"/>
  <c r="O666" i="1"/>
  <c r="I666" i="1"/>
  <c r="F666" i="1"/>
  <c r="P665" i="1"/>
  <c r="O665" i="1"/>
  <c r="I665" i="1"/>
  <c r="F665" i="1"/>
  <c r="P664" i="1"/>
  <c r="O664" i="1"/>
  <c r="I664" i="1"/>
  <c r="F664" i="1"/>
  <c r="P663" i="1"/>
  <c r="O663" i="1"/>
  <c r="I663" i="1"/>
  <c r="F663" i="1"/>
  <c r="P662" i="1"/>
  <c r="O662" i="1"/>
  <c r="I662" i="1"/>
  <c r="F662" i="1"/>
  <c r="P661" i="1"/>
  <c r="O661" i="1"/>
  <c r="I661" i="1"/>
  <c r="F661" i="1"/>
  <c r="P660" i="1"/>
  <c r="O660" i="1"/>
  <c r="I660" i="1"/>
  <c r="F660" i="1"/>
  <c r="P659" i="1"/>
  <c r="O659" i="1"/>
  <c r="I659" i="1"/>
  <c r="F659" i="1"/>
  <c r="P658" i="1"/>
  <c r="O658" i="1"/>
  <c r="I658" i="1"/>
  <c r="F658" i="1"/>
  <c r="P657" i="1"/>
  <c r="O657" i="1"/>
  <c r="I657" i="1"/>
  <c r="F657" i="1"/>
  <c r="P656" i="1"/>
  <c r="O656" i="1"/>
  <c r="I656" i="1"/>
  <c r="F656" i="1"/>
  <c r="P655" i="1"/>
  <c r="O655" i="1"/>
  <c r="I655" i="1"/>
  <c r="F655" i="1"/>
  <c r="P654" i="1"/>
  <c r="O654" i="1"/>
  <c r="I654" i="1"/>
  <c r="F654" i="1"/>
  <c r="P653" i="1"/>
  <c r="O653" i="1"/>
  <c r="I653" i="1"/>
  <c r="F653" i="1"/>
  <c r="P652" i="1"/>
  <c r="O652" i="1"/>
  <c r="I652" i="1"/>
  <c r="F652" i="1"/>
  <c r="P651" i="1"/>
  <c r="O651" i="1"/>
  <c r="I651" i="1"/>
  <c r="F651" i="1"/>
  <c r="P650" i="1"/>
  <c r="O650" i="1"/>
  <c r="I650" i="1"/>
  <c r="F650" i="1"/>
  <c r="P649" i="1"/>
  <c r="O649" i="1"/>
  <c r="I649" i="1"/>
  <c r="F649" i="1"/>
  <c r="P648" i="1"/>
  <c r="O648" i="1"/>
  <c r="I648" i="1"/>
  <c r="F648" i="1"/>
  <c r="P647" i="1"/>
  <c r="O647" i="1"/>
  <c r="I647" i="1"/>
  <c r="F647" i="1"/>
  <c r="P646" i="1"/>
  <c r="O646" i="1"/>
  <c r="I646" i="1"/>
  <c r="F646" i="1"/>
  <c r="P645" i="1"/>
  <c r="O645" i="1"/>
  <c r="I645" i="1"/>
  <c r="F645" i="1"/>
  <c r="P644" i="1"/>
  <c r="O644" i="1"/>
  <c r="I644" i="1"/>
  <c r="F644" i="1"/>
  <c r="P643" i="1"/>
  <c r="O643" i="1"/>
  <c r="I643" i="1"/>
  <c r="F643" i="1"/>
  <c r="P642" i="1"/>
  <c r="O642" i="1"/>
  <c r="I642" i="1"/>
  <c r="F642" i="1"/>
  <c r="P641" i="1"/>
  <c r="O641" i="1"/>
  <c r="I641" i="1"/>
  <c r="F641" i="1"/>
  <c r="P640" i="1"/>
  <c r="O640" i="1"/>
  <c r="I640" i="1"/>
  <c r="F640" i="1"/>
  <c r="P639" i="1"/>
  <c r="O639" i="1"/>
  <c r="I639" i="1"/>
  <c r="F639" i="1"/>
  <c r="P638" i="1"/>
  <c r="O638" i="1"/>
  <c r="I638" i="1"/>
  <c r="F638" i="1"/>
  <c r="P637" i="1"/>
  <c r="O637" i="1"/>
  <c r="I637" i="1"/>
  <c r="F637" i="1"/>
  <c r="P636" i="1"/>
  <c r="O636" i="1"/>
  <c r="I636" i="1"/>
  <c r="F636" i="1"/>
  <c r="P635" i="1"/>
  <c r="O635" i="1"/>
  <c r="I635" i="1"/>
  <c r="F635" i="1"/>
  <c r="P634" i="1"/>
  <c r="O634" i="1"/>
  <c r="I634" i="1"/>
  <c r="F634" i="1"/>
  <c r="P633" i="1"/>
  <c r="O633" i="1"/>
  <c r="I633" i="1"/>
  <c r="F633" i="1"/>
  <c r="P632" i="1"/>
  <c r="O632" i="1"/>
  <c r="I632" i="1"/>
  <c r="F632" i="1"/>
  <c r="P631" i="1"/>
  <c r="O631" i="1"/>
  <c r="I631" i="1"/>
  <c r="F631" i="1"/>
  <c r="P630" i="1"/>
  <c r="O630" i="1"/>
  <c r="I630" i="1"/>
  <c r="F630" i="1"/>
  <c r="P629" i="1"/>
  <c r="O629" i="1"/>
  <c r="I629" i="1"/>
  <c r="F629" i="1"/>
  <c r="P628" i="1"/>
  <c r="O628" i="1"/>
  <c r="I628" i="1"/>
  <c r="F628" i="1"/>
  <c r="P627" i="1"/>
  <c r="O627" i="1"/>
  <c r="I627" i="1"/>
  <c r="F627" i="1"/>
  <c r="P626" i="1"/>
  <c r="O626" i="1"/>
  <c r="I626" i="1"/>
  <c r="F626" i="1"/>
  <c r="P625" i="1"/>
  <c r="O625" i="1"/>
  <c r="I625" i="1"/>
  <c r="F625" i="1"/>
  <c r="P624" i="1"/>
  <c r="O624" i="1"/>
  <c r="I624" i="1"/>
  <c r="F624" i="1"/>
  <c r="P623" i="1"/>
  <c r="O623" i="1"/>
  <c r="I623" i="1"/>
  <c r="F623" i="1"/>
  <c r="P622" i="1"/>
  <c r="O622" i="1"/>
  <c r="I622" i="1"/>
  <c r="F622" i="1"/>
  <c r="P621" i="1"/>
  <c r="O621" i="1"/>
  <c r="I621" i="1"/>
  <c r="F621" i="1"/>
  <c r="P620" i="1"/>
  <c r="O620" i="1"/>
  <c r="I620" i="1"/>
  <c r="F620" i="1"/>
  <c r="P619" i="1"/>
  <c r="O619" i="1"/>
  <c r="I619" i="1"/>
  <c r="F619" i="1"/>
  <c r="P618" i="1"/>
  <c r="O618" i="1"/>
  <c r="I618" i="1"/>
  <c r="F618" i="1"/>
  <c r="P617" i="1"/>
  <c r="O617" i="1"/>
  <c r="I617" i="1"/>
  <c r="F617" i="1"/>
  <c r="P616" i="1"/>
  <c r="O616" i="1"/>
  <c r="I616" i="1"/>
  <c r="F616" i="1"/>
  <c r="P615" i="1"/>
  <c r="O615" i="1"/>
  <c r="I615" i="1"/>
  <c r="F615" i="1"/>
  <c r="P614" i="1"/>
  <c r="O614" i="1"/>
  <c r="I614" i="1"/>
  <c r="F614" i="1"/>
  <c r="P613" i="1"/>
  <c r="O613" i="1"/>
  <c r="I613" i="1"/>
  <c r="F613" i="1"/>
  <c r="P612" i="1"/>
  <c r="O612" i="1"/>
  <c r="I612" i="1"/>
  <c r="F612" i="1"/>
  <c r="P611" i="1"/>
  <c r="O611" i="1"/>
  <c r="I611" i="1"/>
  <c r="F611" i="1"/>
  <c r="P610" i="1"/>
  <c r="O610" i="1"/>
  <c r="I610" i="1"/>
  <c r="F610" i="1"/>
  <c r="P609" i="1"/>
  <c r="O609" i="1"/>
  <c r="I609" i="1"/>
  <c r="F609" i="1"/>
  <c r="P608" i="1"/>
  <c r="O608" i="1"/>
  <c r="I608" i="1"/>
  <c r="F608" i="1"/>
  <c r="P607" i="1"/>
  <c r="O607" i="1"/>
  <c r="I607" i="1"/>
  <c r="F607" i="1"/>
  <c r="P606" i="1"/>
  <c r="O606" i="1"/>
  <c r="I606" i="1"/>
  <c r="F606" i="1"/>
  <c r="P605" i="1"/>
  <c r="O605" i="1"/>
  <c r="I605" i="1"/>
  <c r="F605" i="1"/>
  <c r="P604" i="1"/>
  <c r="O604" i="1"/>
  <c r="I604" i="1"/>
  <c r="F604" i="1"/>
  <c r="P603" i="1"/>
  <c r="O603" i="1"/>
  <c r="I603" i="1"/>
  <c r="F603" i="1"/>
  <c r="P602" i="1"/>
  <c r="O602" i="1"/>
  <c r="I602" i="1"/>
  <c r="F602" i="1"/>
  <c r="P601" i="1"/>
  <c r="O601" i="1"/>
  <c r="I601" i="1"/>
  <c r="F601" i="1"/>
  <c r="P600" i="1"/>
  <c r="O600" i="1"/>
  <c r="I600" i="1"/>
  <c r="F600" i="1"/>
  <c r="P599" i="1"/>
  <c r="O599" i="1"/>
  <c r="I599" i="1"/>
  <c r="F599" i="1"/>
  <c r="P598" i="1"/>
  <c r="O598" i="1"/>
  <c r="I598" i="1"/>
  <c r="F598" i="1"/>
  <c r="P597" i="1"/>
  <c r="O597" i="1"/>
  <c r="I597" i="1"/>
  <c r="F597" i="1"/>
  <c r="P596" i="1"/>
  <c r="O596" i="1"/>
  <c r="I596" i="1"/>
  <c r="F596" i="1"/>
  <c r="P595" i="1"/>
  <c r="O595" i="1"/>
  <c r="I595" i="1"/>
  <c r="F595" i="1"/>
  <c r="P594" i="1"/>
  <c r="O594" i="1"/>
  <c r="I594" i="1"/>
  <c r="F594" i="1"/>
  <c r="P593" i="1"/>
  <c r="O593" i="1"/>
  <c r="I593" i="1"/>
  <c r="F593" i="1"/>
  <c r="P592" i="1"/>
  <c r="O592" i="1"/>
  <c r="I592" i="1"/>
  <c r="F592" i="1"/>
  <c r="P591" i="1"/>
  <c r="O591" i="1"/>
  <c r="I591" i="1"/>
  <c r="F591" i="1"/>
  <c r="P590" i="1"/>
  <c r="O590" i="1"/>
  <c r="I590" i="1"/>
  <c r="F590" i="1"/>
  <c r="P589" i="1"/>
  <c r="O589" i="1"/>
  <c r="I589" i="1"/>
  <c r="F589" i="1"/>
  <c r="P588" i="1"/>
  <c r="O588" i="1"/>
  <c r="I588" i="1"/>
  <c r="F588" i="1"/>
  <c r="P587" i="1"/>
  <c r="O587" i="1"/>
  <c r="I587" i="1"/>
  <c r="F587" i="1"/>
  <c r="P586" i="1"/>
  <c r="O586" i="1"/>
  <c r="I586" i="1"/>
  <c r="F586" i="1"/>
  <c r="P585" i="1"/>
  <c r="O585" i="1"/>
  <c r="I585" i="1"/>
  <c r="F585" i="1"/>
  <c r="P584" i="1"/>
  <c r="O584" i="1"/>
  <c r="I584" i="1"/>
  <c r="F584" i="1"/>
  <c r="P583" i="1"/>
  <c r="O583" i="1"/>
  <c r="I583" i="1"/>
  <c r="F583" i="1"/>
  <c r="P582" i="1"/>
  <c r="O582" i="1"/>
  <c r="I582" i="1"/>
  <c r="F582" i="1"/>
  <c r="P581" i="1"/>
  <c r="O581" i="1"/>
  <c r="I581" i="1"/>
  <c r="F581" i="1"/>
  <c r="P580" i="1"/>
  <c r="O580" i="1"/>
  <c r="I580" i="1"/>
  <c r="F580" i="1"/>
  <c r="P579" i="1"/>
  <c r="O579" i="1"/>
  <c r="I579" i="1"/>
  <c r="F579" i="1"/>
  <c r="P578" i="1"/>
  <c r="O578" i="1"/>
  <c r="I578" i="1"/>
  <c r="F578" i="1"/>
  <c r="P577" i="1"/>
  <c r="O577" i="1"/>
  <c r="I577" i="1"/>
  <c r="F577" i="1"/>
  <c r="P576" i="1"/>
  <c r="O576" i="1"/>
  <c r="I576" i="1"/>
  <c r="F576" i="1"/>
  <c r="P575" i="1"/>
  <c r="O575" i="1"/>
  <c r="I575" i="1"/>
  <c r="F575" i="1"/>
  <c r="P574" i="1"/>
  <c r="O574" i="1"/>
  <c r="I574" i="1"/>
  <c r="F574" i="1"/>
  <c r="P573" i="1"/>
  <c r="O573" i="1"/>
  <c r="I573" i="1"/>
  <c r="F573" i="1"/>
  <c r="P572" i="1"/>
  <c r="O572" i="1"/>
  <c r="I572" i="1"/>
  <c r="F572" i="1"/>
  <c r="P571" i="1"/>
  <c r="O571" i="1"/>
  <c r="I571" i="1"/>
  <c r="F571" i="1"/>
  <c r="P570" i="1"/>
  <c r="O570" i="1"/>
  <c r="I570" i="1"/>
  <c r="F570" i="1"/>
  <c r="P569" i="1"/>
  <c r="O569" i="1"/>
  <c r="I569" i="1"/>
  <c r="F569" i="1"/>
  <c r="P568" i="1"/>
  <c r="O568" i="1"/>
  <c r="I568" i="1"/>
  <c r="F568" i="1"/>
  <c r="P567" i="1"/>
  <c r="O567" i="1"/>
  <c r="I567" i="1"/>
  <c r="F567" i="1"/>
  <c r="P566" i="1"/>
  <c r="O566" i="1"/>
  <c r="I566" i="1"/>
  <c r="F566" i="1"/>
  <c r="P565" i="1"/>
  <c r="O565" i="1"/>
  <c r="I565" i="1"/>
  <c r="F565" i="1"/>
  <c r="P564" i="1"/>
  <c r="O564" i="1"/>
  <c r="I564" i="1"/>
  <c r="F564" i="1"/>
  <c r="P563" i="1"/>
  <c r="O563" i="1"/>
  <c r="I563" i="1"/>
  <c r="F563" i="1"/>
  <c r="P562" i="1"/>
  <c r="O562" i="1"/>
  <c r="I562" i="1"/>
  <c r="F562" i="1"/>
  <c r="P561" i="1"/>
  <c r="O561" i="1"/>
  <c r="I561" i="1"/>
  <c r="F561" i="1"/>
  <c r="P560" i="1"/>
  <c r="O560" i="1"/>
  <c r="I560" i="1"/>
  <c r="F560" i="1"/>
  <c r="P559" i="1"/>
  <c r="O559" i="1"/>
  <c r="I559" i="1"/>
  <c r="F559" i="1"/>
  <c r="P558" i="1"/>
  <c r="O558" i="1"/>
  <c r="I558" i="1"/>
  <c r="F558" i="1"/>
  <c r="P557" i="1"/>
  <c r="O557" i="1"/>
  <c r="I557" i="1"/>
  <c r="F557" i="1"/>
  <c r="P556" i="1"/>
  <c r="O556" i="1"/>
  <c r="I556" i="1"/>
  <c r="F556" i="1"/>
  <c r="P555" i="1"/>
  <c r="O555" i="1"/>
  <c r="I555" i="1"/>
  <c r="F555" i="1"/>
  <c r="P554" i="1"/>
  <c r="O554" i="1"/>
  <c r="I554" i="1"/>
  <c r="F554" i="1"/>
  <c r="P553" i="1"/>
  <c r="O553" i="1"/>
  <c r="I553" i="1"/>
  <c r="F553" i="1"/>
  <c r="P552" i="1"/>
  <c r="O552" i="1"/>
  <c r="I552" i="1"/>
  <c r="F552" i="1"/>
  <c r="P551" i="1"/>
  <c r="O551" i="1"/>
  <c r="I551" i="1"/>
  <c r="F551" i="1"/>
  <c r="P550" i="1"/>
  <c r="O550" i="1"/>
  <c r="I550" i="1"/>
  <c r="F550" i="1"/>
  <c r="P549" i="1"/>
  <c r="O549" i="1"/>
  <c r="I549" i="1"/>
  <c r="F549" i="1"/>
  <c r="P548" i="1"/>
  <c r="O548" i="1"/>
  <c r="I548" i="1"/>
  <c r="F548" i="1"/>
  <c r="P547" i="1"/>
  <c r="O547" i="1"/>
  <c r="I547" i="1"/>
  <c r="F547" i="1"/>
  <c r="P546" i="1"/>
  <c r="O546" i="1"/>
  <c r="I546" i="1"/>
  <c r="F546" i="1"/>
  <c r="P545" i="1"/>
  <c r="O545" i="1"/>
  <c r="I545" i="1"/>
  <c r="F545" i="1"/>
  <c r="P544" i="1"/>
  <c r="O544" i="1"/>
  <c r="I544" i="1"/>
  <c r="F544" i="1"/>
  <c r="P543" i="1"/>
  <c r="O543" i="1"/>
  <c r="I543" i="1"/>
  <c r="F543" i="1"/>
  <c r="P542" i="1"/>
  <c r="O542" i="1"/>
  <c r="I542" i="1"/>
  <c r="F542" i="1"/>
  <c r="P541" i="1"/>
  <c r="O541" i="1"/>
  <c r="I541" i="1"/>
  <c r="F541" i="1"/>
  <c r="P540" i="1"/>
  <c r="O540" i="1"/>
  <c r="I540" i="1"/>
  <c r="F540" i="1"/>
  <c r="P539" i="1"/>
  <c r="O539" i="1"/>
  <c r="I539" i="1"/>
  <c r="F539" i="1"/>
  <c r="P538" i="1"/>
  <c r="O538" i="1"/>
  <c r="I538" i="1"/>
  <c r="F538" i="1"/>
  <c r="P537" i="1"/>
  <c r="O537" i="1"/>
  <c r="I537" i="1"/>
  <c r="F537" i="1"/>
  <c r="P536" i="1"/>
  <c r="O536" i="1"/>
  <c r="I536" i="1"/>
  <c r="F536" i="1"/>
  <c r="P535" i="1"/>
  <c r="O535" i="1"/>
  <c r="I535" i="1"/>
  <c r="F535" i="1"/>
  <c r="P534" i="1"/>
  <c r="O534" i="1"/>
  <c r="I534" i="1"/>
  <c r="F534" i="1"/>
  <c r="P533" i="1"/>
  <c r="O533" i="1"/>
  <c r="I533" i="1"/>
  <c r="F533" i="1"/>
  <c r="P532" i="1"/>
  <c r="O532" i="1"/>
  <c r="I532" i="1"/>
  <c r="F532" i="1"/>
  <c r="P531" i="1"/>
  <c r="O531" i="1"/>
  <c r="I531" i="1"/>
  <c r="F531" i="1"/>
  <c r="P530" i="1"/>
  <c r="O530" i="1"/>
  <c r="I530" i="1"/>
  <c r="F530" i="1"/>
  <c r="P529" i="1"/>
  <c r="O529" i="1"/>
  <c r="I529" i="1"/>
  <c r="F529" i="1"/>
  <c r="P528" i="1"/>
  <c r="O528" i="1"/>
  <c r="I528" i="1"/>
  <c r="F528" i="1"/>
  <c r="P527" i="1"/>
  <c r="O527" i="1"/>
  <c r="I527" i="1"/>
  <c r="F527" i="1"/>
  <c r="P526" i="1"/>
  <c r="O526" i="1"/>
  <c r="I526" i="1"/>
  <c r="F526" i="1"/>
  <c r="P525" i="1"/>
  <c r="O525" i="1"/>
  <c r="I525" i="1"/>
  <c r="F525" i="1"/>
  <c r="P524" i="1"/>
  <c r="O524" i="1"/>
  <c r="I524" i="1"/>
  <c r="F524" i="1"/>
  <c r="P523" i="1"/>
  <c r="O523" i="1"/>
  <c r="I523" i="1"/>
  <c r="F523" i="1"/>
  <c r="P522" i="1"/>
  <c r="O522" i="1"/>
  <c r="I522" i="1"/>
  <c r="F522" i="1"/>
  <c r="P521" i="1"/>
  <c r="O521" i="1"/>
  <c r="I521" i="1"/>
  <c r="F521" i="1"/>
  <c r="P520" i="1"/>
  <c r="O520" i="1"/>
  <c r="I520" i="1"/>
  <c r="F520" i="1"/>
  <c r="P519" i="1"/>
  <c r="O519" i="1"/>
  <c r="I519" i="1"/>
  <c r="F519" i="1"/>
  <c r="P518" i="1"/>
  <c r="O518" i="1"/>
  <c r="I518" i="1"/>
  <c r="F518" i="1"/>
  <c r="P517" i="1"/>
  <c r="O517" i="1"/>
  <c r="I517" i="1"/>
  <c r="F517" i="1"/>
  <c r="P516" i="1"/>
  <c r="O516" i="1"/>
  <c r="I516" i="1"/>
  <c r="F516" i="1"/>
  <c r="P515" i="1"/>
  <c r="O515" i="1"/>
  <c r="I515" i="1"/>
  <c r="F515" i="1"/>
  <c r="P514" i="1"/>
  <c r="O514" i="1"/>
  <c r="I514" i="1"/>
  <c r="F514" i="1"/>
  <c r="P513" i="1"/>
  <c r="O513" i="1"/>
  <c r="I513" i="1"/>
  <c r="F513" i="1"/>
  <c r="P512" i="1"/>
  <c r="O512" i="1"/>
  <c r="I512" i="1"/>
  <c r="F512" i="1"/>
  <c r="P511" i="1"/>
  <c r="O511" i="1"/>
  <c r="I511" i="1"/>
  <c r="F511" i="1"/>
  <c r="P510" i="1"/>
  <c r="O510" i="1"/>
  <c r="I510" i="1"/>
  <c r="F510" i="1"/>
  <c r="P509" i="1"/>
  <c r="O509" i="1"/>
  <c r="I509" i="1"/>
  <c r="F509" i="1"/>
  <c r="P508" i="1"/>
  <c r="O508" i="1"/>
  <c r="I508" i="1"/>
  <c r="F508" i="1"/>
  <c r="P507" i="1"/>
  <c r="O507" i="1"/>
  <c r="I507" i="1"/>
  <c r="F507" i="1"/>
  <c r="P506" i="1"/>
  <c r="O506" i="1"/>
  <c r="I506" i="1"/>
  <c r="F506" i="1"/>
  <c r="P505" i="1"/>
  <c r="O505" i="1"/>
  <c r="I505" i="1"/>
  <c r="F505" i="1"/>
  <c r="P504" i="1"/>
  <c r="O504" i="1"/>
  <c r="I504" i="1"/>
  <c r="F504" i="1"/>
  <c r="P503" i="1"/>
  <c r="O503" i="1"/>
  <c r="I503" i="1"/>
  <c r="F503" i="1"/>
  <c r="P502" i="1"/>
  <c r="O502" i="1"/>
  <c r="I502" i="1"/>
  <c r="F502" i="1"/>
  <c r="P501" i="1"/>
  <c r="O501" i="1"/>
  <c r="I501" i="1"/>
  <c r="F501" i="1"/>
  <c r="P500" i="1"/>
  <c r="O500" i="1"/>
  <c r="I500" i="1"/>
  <c r="F500" i="1"/>
  <c r="P499" i="1"/>
  <c r="O499" i="1"/>
  <c r="I499" i="1"/>
  <c r="F499" i="1"/>
  <c r="P498" i="1"/>
  <c r="O498" i="1"/>
  <c r="I498" i="1"/>
  <c r="F498" i="1"/>
  <c r="P497" i="1"/>
  <c r="O497" i="1"/>
  <c r="I497" i="1"/>
  <c r="F497" i="1"/>
  <c r="P496" i="1"/>
  <c r="O496" i="1"/>
  <c r="I496" i="1"/>
  <c r="F496" i="1"/>
  <c r="P495" i="1"/>
  <c r="O495" i="1"/>
  <c r="I495" i="1"/>
  <c r="F495" i="1"/>
  <c r="P494" i="1"/>
  <c r="O494" i="1"/>
  <c r="I494" i="1"/>
  <c r="F494" i="1"/>
  <c r="P493" i="1"/>
  <c r="O493" i="1"/>
  <c r="I493" i="1"/>
  <c r="F493" i="1"/>
  <c r="P492" i="1"/>
  <c r="O492" i="1"/>
  <c r="I492" i="1"/>
  <c r="F492" i="1"/>
  <c r="P491" i="1"/>
  <c r="O491" i="1"/>
  <c r="I491" i="1"/>
  <c r="F491" i="1"/>
  <c r="P490" i="1"/>
  <c r="O490" i="1"/>
  <c r="I490" i="1"/>
  <c r="F490" i="1"/>
  <c r="P489" i="1"/>
  <c r="O489" i="1"/>
  <c r="I489" i="1"/>
  <c r="F489" i="1"/>
  <c r="P488" i="1"/>
  <c r="O488" i="1"/>
  <c r="I488" i="1"/>
  <c r="F488" i="1"/>
  <c r="P487" i="1"/>
  <c r="O487" i="1"/>
  <c r="I487" i="1"/>
  <c r="F487" i="1"/>
  <c r="P486" i="1"/>
  <c r="O486" i="1"/>
  <c r="I486" i="1"/>
  <c r="F486" i="1"/>
  <c r="P485" i="1"/>
  <c r="O485" i="1"/>
  <c r="I485" i="1"/>
  <c r="F485" i="1"/>
  <c r="P484" i="1"/>
  <c r="O484" i="1"/>
  <c r="I484" i="1"/>
  <c r="F484" i="1"/>
  <c r="P483" i="1"/>
  <c r="O483" i="1"/>
  <c r="I483" i="1"/>
  <c r="F483" i="1"/>
  <c r="P482" i="1"/>
  <c r="O482" i="1"/>
  <c r="I482" i="1"/>
  <c r="F482" i="1"/>
  <c r="P481" i="1"/>
  <c r="O481" i="1"/>
  <c r="I481" i="1"/>
  <c r="F481" i="1"/>
  <c r="P480" i="1"/>
  <c r="O480" i="1"/>
  <c r="I480" i="1"/>
  <c r="F480" i="1"/>
  <c r="P479" i="1"/>
  <c r="O479" i="1"/>
  <c r="I479" i="1"/>
  <c r="F479" i="1"/>
  <c r="P478" i="1"/>
  <c r="O478" i="1"/>
  <c r="I478" i="1"/>
  <c r="F478" i="1"/>
  <c r="P477" i="1"/>
  <c r="O477" i="1"/>
  <c r="I477" i="1"/>
  <c r="F477" i="1"/>
  <c r="P476" i="1"/>
  <c r="O476" i="1"/>
  <c r="I476" i="1"/>
  <c r="F476" i="1"/>
  <c r="P475" i="1"/>
  <c r="O475" i="1"/>
  <c r="I475" i="1"/>
  <c r="F475" i="1"/>
  <c r="P474" i="1"/>
  <c r="O474" i="1"/>
  <c r="I474" i="1"/>
  <c r="F474" i="1"/>
  <c r="P473" i="1"/>
  <c r="O473" i="1"/>
  <c r="I473" i="1"/>
  <c r="F473" i="1"/>
  <c r="P472" i="1"/>
  <c r="O472" i="1"/>
  <c r="I472" i="1"/>
  <c r="F472" i="1"/>
  <c r="P471" i="1"/>
  <c r="O471" i="1"/>
  <c r="I471" i="1"/>
  <c r="F471" i="1"/>
  <c r="P470" i="1"/>
  <c r="O470" i="1"/>
  <c r="I470" i="1"/>
  <c r="F470" i="1"/>
  <c r="P469" i="1"/>
  <c r="O469" i="1"/>
  <c r="I469" i="1"/>
  <c r="F469" i="1"/>
  <c r="P468" i="1"/>
  <c r="O468" i="1"/>
  <c r="I468" i="1"/>
  <c r="F468" i="1"/>
  <c r="P467" i="1"/>
  <c r="O467" i="1"/>
  <c r="I467" i="1"/>
  <c r="F467" i="1"/>
  <c r="P466" i="1"/>
  <c r="O466" i="1"/>
  <c r="I466" i="1"/>
  <c r="F466" i="1"/>
  <c r="P465" i="1"/>
  <c r="O465" i="1"/>
  <c r="I465" i="1"/>
  <c r="F465" i="1"/>
  <c r="P464" i="1"/>
  <c r="O464" i="1"/>
  <c r="I464" i="1"/>
  <c r="F464" i="1"/>
  <c r="P463" i="1"/>
  <c r="O463" i="1"/>
  <c r="I463" i="1"/>
  <c r="F463" i="1"/>
  <c r="P462" i="1"/>
  <c r="O462" i="1"/>
  <c r="I462" i="1"/>
  <c r="F462" i="1"/>
  <c r="P461" i="1"/>
  <c r="O461" i="1"/>
  <c r="I461" i="1"/>
  <c r="F461" i="1"/>
  <c r="P460" i="1"/>
  <c r="O460" i="1"/>
  <c r="I460" i="1"/>
  <c r="F460" i="1"/>
  <c r="P459" i="1"/>
  <c r="O459" i="1"/>
  <c r="I459" i="1"/>
  <c r="F459" i="1"/>
  <c r="P458" i="1"/>
  <c r="O458" i="1"/>
  <c r="I458" i="1"/>
  <c r="F458" i="1"/>
  <c r="P457" i="1"/>
  <c r="O457" i="1"/>
  <c r="I457" i="1"/>
  <c r="F457" i="1"/>
  <c r="P456" i="1"/>
  <c r="O456" i="1"/>
  <c r="I456" i="1"/>
  <c r="F456" i="1"/>
  <c r="P455" i="1"/>
  <c r="O455" i="1"/>
  <c r="I455" i="1"/>
  <c r="F455" i="1"/>
  <c r="P454" i="1"/>
  <c r="O454" i="1"/>
  <c r="I454" i="1"/>
  <c r="F454" i="1"/>
  <c r="P453" i="1"/>
  <c r="O453" i="1"/>
  <c r="I453" i="1"/>
  <c r="F453" i="1"/>
  <c r="P452" i="1"/>
  <c r="O452" i="1"/>
  <c r="I452" i="1"/>
  <c r="F452" i="1"/>
  <c r="P451" i="1"/>
  <c r="O451" i="1"/>
  <c r="I451" i="1"/>
  <c r="F451" i="1"/>
  <c r="P450" i="1"/>
  <c r="O450" i="1"/>
  <c r="I450" i="1"/>
  <c r="F450" i="1"/>
  <c r="P449" i="1"/>
  <c r="O449" i="1"/>
  <c r="I449" i="1"/>
  <c r="F449" i="1"/>
  <c r="P448" i="1"/>
  <c r="O448" i="1"/>
  <c r="I448" i="1"/>
  <c r="F448" i="1"/>
  <c r="P447" i="1"/>
  <c r="O447" i="1"/>
  <c r="I447" i="1"/>
  <c r="F447" i="1"/>
  <c r="P446" i="1"/>
  <c r="O446" i="1"/>
  <c r="I446" i="1"/>
  <c r="F446" i="1"/>
  <c r="P445" i="1"/>
  <c r="O445" i="1"/>
  <c r="I445" i="1"/>
  <c r="F445" i="1"/>
  <c r="P444" i="1"/>
  <c r="O444" i="1"/>
  <c r="I444" i="1"/>
  <c r="F444" i="1"/>
  <c r="P443" i="1"/>
  <c r="O443" i="1"/>
  <c r="I443" i="1"/>
  <c r="F443" i="1"/>
  <c r="P442" i="1"/>
  <c r="O442" i="1"/>
  <c r="I442" i="1"/>
  <c r="F442" i="1"/>
  <c r="P441" i="1"/>
  <c r="O441" i="1"/>
  <c r="I441" i="1"/>
  <c r="F441" i="1"/>
  <c r="P440" i="1"/>
  <c r="O440" i="1"/>
  <c r="I440" i="1"/>
  <c r="F440" i="1"/>
  <c r="P439" i="1"/>
  <c r="O439" i="1"/>
  <c r="I439" i="1"/>
  <c r="F439" i="1"/>
  <c r="P438" i="1"/>
  <c r="O438" i="1"/>
  <c r="I438" i="1"/>
  <c r="F438" i="1"/>
  <c r="P437" i="1"/>
  <c r="O437" i="1"/>
  <c r="I437" i="1"/>
  <c r="F437" i="1"/>
  <c r="P436" i="1"/>
  <c r="O436" i="1"/>
  <c r="I436" i="1"/>
  <c r="F436" i="1"/>
  <c r="P435" i="1"/>
  <c r="O435" i="1"/>
  <c r="I435" i="1"/>
  <c r="F435" i="1"/>
  <c r="P434" i="1"/>
  <c r="O434" i="1"/>
  <c r="I434" i="1"/>
  <c r="F434" i="1"/>
  <c r="P433" i="1"/>
  <c r="O433" i="1"/>
  <c r="I433" i="1"/>
  <c r="F433" i="1"/>
  <c r="P432" i="1"/>
  <c r="O432" i="1"/>
  <c r="I432" i="1"/>
  <c r="F432" i="1"/>
  <c r="P431" i="1"/>
  <c r="O431" i="1"/>
  <c r="I431" i="1"/>
  <c r="F431" i="1"/>
  <c r="P430" i="1"/>
  <c r="O430" i="1"/>
  <c r="I430" i="1"/>
  <c r="F430" i="1"/>
  <c r="P429" i="1"/>
  <c r="O429" i="1"/>
  <c r="I429" i="1"/>
  <c r="F429" i="1"/>
  <c r="P428" i="1"/>
  <c r="O428" i="1"/>
  <c r="I428" i="1"/>
  <c r="F428" i="1"/>
  <c r="P427" i="1"/>
  <c r="O427" i="1"/>
  <c r="I427" i="1"/>
  <c r="F427" i="1"/>
  <c r="P426" i="1"/>
  <c r="O426" i="1"/>
  <c r="I426" i="1"/>
  <c r="F426" i="1"/>
  <c r="P425" i="1"/>
  <c r="O425" i="1"/>
  <c r="I425" i="1"/>
  <c r="F425" i="1"/>
  <c r="P424" i="1"/>
  <c r="O424" i="1"/>
  <c r="I424" i="1"/>
  <c r="F424" i="1"/>
  <c r="P423" i="1"/>
  <c r="O423" i="1"/>
  <c r="I423" i="1"/>
  <c r="F423" i="1"/>
  <c r="P422" i="1"/>
  <c r="O422" i="1"/>
  <c r="I422" i="1"/>
  <c r="F422" i="1"/>
  <c r="P421" i="1"/>
  <c r="O421" i="1"/>
  <c r="I421" i="1"/>
  <c r="F421" i="1"/>
  <c r="P420" i="1"/>
  <c r="O420" i="1"/>
  <c r="I420" i="1"/>
  <c r="F420" i="1"/>
  <c r="P419" i="1"/>
  <c r="O419" i="1"/>
  <c r="I419" i="1"/>
  <c r="F419" i="1"/>
  <c r="P418" i="1"/>
  <c r="O418" i="1"/>
  <c r="I418" i="1"/>
  <c r="F418" i="1"/>
  <c r="P417" i="1"/>
  <c r="O417" i="1"/>
  <c r="I417" i="1"/>
  <c r="F417" i="1"/>
  <c r="P416" i="1"/>
  <c r="O416" i="1"/>
  <c r="I416" i="1"/>
  <c r="F416" i="1"/>
  <c r="P415" i="1"/>
  <c r="O415" i="1"/>
  <c r="I415" i="1"/>
  <c r="F415" i="1"/>
  <c r="P414" i="1"/>
  <c r="O414" i="1"/>
  <c r="I414" i="1"/>
  <c r="F414" i="1"/>
  <c r="P413" i="1"/>
  <c r="O413" i="1"/>
  <c r="I413" i="1"/>
  <c r="F413" i="1"/>
  <c r="P412" i="1"/>
  <c r="O412" i="1"/>
  <c r="I412" i="1"/>
  <c r="F412" i="1"/>
  <c r="P411" i="1"/>
  <c r="O411" i="1"/>
  <c r="I411" i="1"/>
  <c r="F411" i="1"/>
  <c r="P410" i="1"/>
  <c r="O410" i="1"/>
  <c r="I410" i="1"/>
  <c r="F410" i="1"/>
  <c r="P409" i="1"/>
  <c r="O409" i="1"/>
  <c r="I409" i="1"/>
  <c r="F409" i="1"/>
  <c r="P408" i="1"/>
  <c r="O408" i="1"/>
  <c r="I408" i="1"/>
  <c r="F408" i="1"/>
  <c r="P407" i="1"/>
  <c r="O407" i="1"/>
  <c r="I407" i="1"/>
  <c r="F407" i="1"/>
  <c r="P406" i="1"/>
  <c r="O406" i="1"/>
  <c r="I406" i="1"/>
  <c r="F406" i="1"/>
  <c r="P405" i="1"/>
  <c r="O405" i="1"/>
  <c r="I405" i="1"/>
  <c r="F405" i="1"/>
  <c r="P404" i="1"/>
  <c r="O404" i="1"/>
  <c r="I404" i="1"/>
  <c r="F404" i="1"/>
  <c r="P403" i="1"/>
  <c r="O403" i="1"/>
  <c r="I403" i="1"/>
  <c r="F403" i="1"/>
  <c r="P402" i="1"/>
  <c r="O402" i="1"/>
  <c r="I402" i="1"/>
  <c r="F402" i="1"/>
  <c r="P401" i="1"/>
  <c r="O401" i="1"/>
  <c r="I401" i="1"/>
  <c r="F401" i="1"/>
  <c r="P400" i="1"/>
  <c r="O400" i="1"/>
  <c r="I400" i="1"/>
  <c r="F400" i="1"/>
  <c r="P399" i="1"/>
  <c r="O399" i="1"/>
  <c r="I399" i="1"/>
  <c r="F399" i="1"/>
  <c r="P398" i="1"/>
  <c r="O398" i="1"/>
  <c r="I398" i="1"/>
  <c r="F398" i="1"/>
  <c r="P397" i="1"/>
  <c r="O397" i="1"/>
  <c r="I397" i="1"/>
  <c r="F397" i="1"/>
  <c r="P396" i="1"/>
  <c r="O396" i="1"/>
  <c r="I396" i="1"/>
  <c r="F396" i="1"/>
  <c r="P395" i="1"/>
  <c r="O395" i="1"/>
  <c r="I395" i="1"/>
  <c r="F395" i="1"/>
  <c r="P394" i="1"/>
  <c r="O394" i="1"/>
  <c r="I394" i="1"/>
  <c r="F394" i="1"/>
  <c r="P393" i="1"/>
  <c r="O393" i="1"/>
  <c r="I393" i="1"/>
  <c r="F393" i="1"/>
  <c r="P392" i="1"/>
  <c r="O392" i="1"/>
  <c r="I392" i="1"/>
  <c r="F392" i="1"/>
  <c r="P391" i="1"/>
  <c r="O391" i="1"/>
  <c r="I391" i="1"/>
  <c r="F391" i="1"/>
  <c r="P390" i="1"/>
  <c r="O390" i="1"/>
  <c r="I390" i="1"/>
  <c r="F390" i="1"/>
  <c r="P389" i="1"/>
  <c r="O389" i="1"/>
  <c r="I389" i="1"/>
  <c r="F389" i="1"/>
  <c r="P388" i="1"/>
  <c r="O388" i="1"/>
  <c r="I388" i="1"/>
  <c r="F388" i="1"/>
  <c r="P387" i="1"/>
  <c r="O387" i="1"/>
  <c r="I387" i="1"/>
  <c r="F387" i="1"/>
  <c r="P386" i="1"/>
  <c r="O386" i="1"/>
  <c r="I386" i="1"/>
  <c r="F386" i="1"/>
  <c r="P385" i="1"/>
  <c r="O385" i="1"/>
  <c r="I385" i="1"/>
  <c r="F385" i="1"/>
  <c r="P384" i="1"/>
  <c r="O384" i="1"/>
  <c r="I384" i="1"/>
  <c r="F384" i="1"/>
  <c r="P383" i="1"/>
  <c r="O383" i="1"/>
  <c r="I383" i="1"/>
  <c r="F383" i="1"/>
  <c r="P382" i="1"/>
  <c r="O382" i="1"/>
  <c r="I382" i="1"/>
  <c r="F382" i="1"/>
  <c r="P381" i="1"/>
  <c r="O381" i="1"/>
  <c r="I381" i="1"/>
  <c r="F381" i="1"/>
  <c r="P380" i="1"/>
  <c r="O380" i="1"/>
  <c r="I380" i="1"/>
  <c r="F380" i="1"/>
  <c r="P379" i="1"/>
  <c r="O379" i="1"/>
  <c r="I379" i="1"/>
  <c r="F379" i="1"/>
  <c r="P378" i="1"/>
  <c r="O378" i="1"/>
  <c r="I378" i="1"/>
  <c r="F378" i="1"/>
  <c r="P377" i="1"/>
  <c r="O377" i="1"/>
  <c r="I377" i="1"/>
  <c r="F377" i="1"/>
  <c r="P376" i="1"/>
  <c r="O376" i="1"/>
  <c r="I376" i="1"/>
  <c r="F376" i="1"/>
  <c r="P375" i="1"/>
  <c r="O375" i="1"/>
  <c r="I375" i="1"/>
  <c r="F375" i="1"/>
  <c r="P374" i="1"/>
  <c r="O374" i="1"/>
  <c r="I374" i="1"/>
  <c r="F374" i="1"/>
  <c r="P373" i="1"/>
  <c r="O373" i="1"/>
  <c r="I373" i="1"/>
  <c r="F373" i="1"/>
  <c r="P372" i="1"/>
  <c r="O372" i="1"/>
  <c r="I372" i="1"/>
  <c r="F372" i="1"/>
  <c r="P371" i="1"/>
  <c r="O371" i="1"/>
  <c r="I371" i="1"/>
  <c r="F371" i="1"/>
  <c r="P370" i="1"/>
  <c r="O370" i="1"/>
  <c r="I370" i="1"/>
  <c r="F370" i="1"/>
  <c r="P369" i="1"/>
  <c r="O369" i="1"/>
  <c r="I369" i="1"/>
  <c r="F369" i="1"/>
  <c r="P368" i="1"/>
  <c r="O368" i="1"/>
  <c r="I368" i="1"/>
  <c r="F368" i="1"/>
  <c r="P367" i="1"/>
  <c r="O367" i="1"/>
  <c r="I367" i="1"/>
  <c r="F367" i="1"/>
  <c r="P366" i="1"/>
  <c r="O366" i="1"/>
  <c r="I366" i="1"/>
  <c r="F366" i="1"/>
  <c r="P365" i="1"/>
  <c r="O365" i="1"/>
  <c r="I365" i="1"/>
  <c r="F365" i="1"/>
  <c r="P364" i="1"/>
  <c r="O364" i="1"/>
  <c r="I364" i="1"/>
  <c r="F364" i="1"/>
  <c r="P363" i="1"/>
  <c r="O363" i="1"/>
  <c r="I363" i="1"/>
  <c r="F363" i="1"/>
  <c r="P362" i="1"/>
  <c r="O362" i="1"/>
  <c r="I362" i="1"/>
  <c r="F362" i="1"/>
  <c r="P361" i="1"/>
  <c r="O361" i="1"/>
  <c r="I361" i="1"/>
  <c r="F361" i="1"/>
  <c r="P360" i="1"/>
  <c r="O360" i="1"/>
  <c r="I360" i="1"/>
  <c r="F360" i="1"/>
  <c r="P359" i="1"/>
  <c r="O359" i="1"/>
  <c r="I359" i="1"/>
  <c r="F359" i="1"/>
  <c r="P358" i="1"/>
  <c r="O358" i="1"/>
  <c r="I358" i="1"/>
  <c r="F358" i="1"/>
  <c r="P357" i="1"/>
  <c r="O357" i="1"/>
  <c r="I357" i="1"/>
  <c r="F357" i="1"/>
  <c r="P356" i="1"/>
  <c r="O356" i="1"/>
  <c r="I356" i="1"/>
  <c r="F356" i="1"/>
  <c r="P355" i="1"/>
  <c r="O355" i="1"/>
  <c r="I355" i="1"/>
  <c r="F355" i="1"/>
  <c r="P354" i="1"/>
  <c r="O354" i="1"/>
  <c r="I354" i="1"/>
  <c r="F354" i="1"/>
  <c r="P353" i="1"/>
  <c r="O353" i="1"/>
  <c r="I353" i="1"/>
  <c r="F353" i="1"/>
  <c r="P352" i="1"/>
  <c r="O352" i="1"/>
  <c r="I352" i="1"/>
  <c r="F352" i="1"/>
  <c r="P351" i="1"/>
  <c r="O351" i="1"/>
  <c r="I351" i="1"/>
  <c r="F351" i="1"/>
  <c r="P350" i="1"/>
  <c r="O350" i="1"/>
  <c r="I350" i="1"/>
  <c r="F350" i="1"/>
  <c r="P349" i="1"/>
  <c r="O349" i="1"/>
  <c r="I349" i="1"/>
  <c r="F349" i="1"/>
  <c r="P348" i="1"/>
  <c r="O348" i="1"/>
  <c r="I348" i="1"/>
  <c r="F348" i="1"/>
  <c r="P347" i="1"/>
  <c r="O347" i="1"/>
  <c r="I347" i="1"/>
  <c r="F347" i="1"/>
  <c r="P346" i="1"/>
  <c r="O346" i="1"/>
  <c r="I346" i="1"/>
  <c r="F346" i="1"/>
  <c r="P345" i="1"/>
  <c r="O345" i="1"/>
  <c r="I345" i="1"/>
  <c r="F345" i="1"/>
  <c r="P344" i="1"/>
  <c r="O344" i="1"/>
  <c r="I344" i="1"/>
  <c r="F344" i="1"/>
  <c r="P343" i="1"/>
  <c r="O343" i="1"/>
  <c r="I343" i="1"/>
  <c r="F343" i="1"/>
  <c r="P342" i="1"/>
  <c r="O342" i="1"/>
  <c r="I342" i="1"/>
  <c r="F342" i="1"/>
  <c r="P341" i="1"/>
  <c r="O341" i="1"/>
  <c r="I341" i="1"/>
  <c r="F341" i="1"/>
  <c r="P340" i="1"/>
  <c r="O340" i="1"/>
  <c r="I340" i="1"/>
  <c r="F340" i="1"/>
  <c r="P339" i="1"/>
  <c r="O339" i="1"/>
  <c r="I339" i="1"/>
  <c r="F339" i="1"/>
  <c r="P338" i="1"/>
  <c r="O338" i="1"/>
  <c r="I338" i="1"/>
  <c r="F338" i="1"/>
  <c r="P337" i="1"/>
  <c r="O337" i="1"/>
  <c r="I337" i="1"/>
  <c r="F337" i="1"/>
  <c r="P336" i="1"/>
  <c r="O336" i="1"/>
  <c r="I336" i="1"/>
  <c r="F336" i="1"/>
  <c r="P335" i="1"/>
  <c r="O335" i="1"/>
  <c r="I335" i="1"/>
  <c r="F335" i="1"/>
  <c r="P334" i="1"/>
  <c r="O334" i="1"/>
  <c r="I334" i="1"/>
  <c r="F334" i="1"/>
  <c r="P333" i="1"/>
  <c r="O333" i="1"/>
  <c r="I333" i="1"/>
  <c r="F333" i="1"/>
  <c r="P332" i="1"/>
  <c r="O332" i="1"/>
  <c r="I332" i="1"/>
  <c r="F332" i="1"/>
  <c r="P331" i="1"/>
  <c r="O331" i="1"/>
  <c r="I331" i="1"/>
  <c r="F331" i="1"/>
  <c r="P330" i="1"/>
  <c r="O330" i="1"/>
  <c r="I330" i="1"/>
  <c r="F330" i="1"/>
  <c r="P329" i="1"/>
  <c r="O329" i="1"/>
  <c r="I329" i="1"/>
  <c r="F329" i="1"/>
  <c r="P328" i="1"/>
  <c r="O328" i="1"/>
  <c r="I328" i="1"/>
  <c r="F328" i="1"/>
  <c r="P327" i="1"/>
  <c r="O327" i="1"/>
  <c r="I327" i="1"/>
  <c r="F327" i="1"/>
  <c r="P326" i="1"/>
  <c r="O326" i="1"/>
  <c r="I326" i="1"/>
  <c r="F326" i="1"/>
  <c r="P325" i="1"/>
  <c r="O325" i="1"/>
  <c r="I325" i="1"/>
  <c r="F325" i="1"/>
  <c r="P324" i="1"/>
  <c r="O324" i="1"/>
  <c r="I324" i="1"/>
  <c r="F324" i="1"/>
  <c r="P323" i="1"/>
  <c r="O323" i="1"/>
  <c r="I323" i="1"/>
  <c r="F323" i="1"/>
  <c r="P322" i="1"/>
  <c r="O322" i="1"/>
  <c r="I322" i="1"/>
  <c r="F322" i="1"/>
  <c r="P321" i="1"/>
  <c r="O321" i="1"/>
  <c r="I321" i="1"/>
  <c r="F321" i="1"/>
  <c r="P320" i="1"/>
  <c r="O320" i="1"/>
  <c r="I320" i="1"/>
  <c r="F320" i="1"/>
  <c r="P319" i="1"/>
  <c r="O319" i="1"/>
  <c r="I319" i="1"/>
  <c r="F319" i="1"/>
  <c r="P318" i="1"/>
  <c r="O318" i="1"/>
  <c r="I318" i="1"/>
  <c r="F318" i="1"/>
  <c r="P317" i="1"/>
  <c r="O317" i="1"/>
  <c r="I317" i="1"/>
  <c r="F317" i="1"/>
  <c r="P316" i="1"/>
  <c r="O316" i="1"/>
  <c r="I316" i="1"/>
  <c r="F316" i="1"/>
  <c r="P315" i="1"/>
  <c r="O315" i="1"/>
  <c r="I315" i="1"/>
  <c r="F315" i="1"/>
  <c r="P314" i="1"/>
  <c r="O314" i="1"/>
  <c r="I314" i="1"/>
  <c r="F314" i="1"/>
  <c r="P313" i="1"/>
  <c r="O313" i="1"/>
  <c r="I313" i="1"/>
  <c r="F313" i="1"/>
  <c r="P312" i="1"/>
  <c r="O312" i="1"/>
  <c r="I312" i="1"/>
  <c r="F312" i="1"/>
  <c r="P311" i="1"/>
  <c r="O311" i="1"/>
  <c r="I311" i="1"/>
  <c r="F311" i="1"/>
  <c r="P310" i="1"/>
  <c r="O310" i="1"/>
  <c r="I310" i="1"/>
  <c r="F310" i="1"/>
  <c r="P309" i="1"/>
  <c r="O309" i="1"/>
  <c r="I309" i="1"/>
  <c r="F309" i="1"/>
  <c r="P308" i="1"/>
  <c r="O308" i="1"/>
  <c r="I308" i="1"/>
  <c r="F308" i="1"/>
  <c r="P307" i="1"/>
  <c r="O307" i="1"/>
  <c r="I307" i="1"/>
  <c r="F307" i="1"/>
  <c r="P306" i="1"/>
  <c r="O306" i="1"/>
  <c r="I306" i="1"/>
  <c r="F306" i="1"/>
  <c r="P305" i="1"/>
  <c r="O305" i="1"/>
  <c r="I305" i="1"/>
  <c r="F305" i="1"/>
  <c r="P304" i="1"/>
  <c r="O304" i="1"/>
  <c r="I304" i="1"/>
  <c r="F304" i="1"/>
  <c r="P303" i="1"/>
  <c r="O303" i="1"/>
  <c r="I303" i="1"/>
  <c r="F303" i="1"/>
  <c r="P302" i="1"/>
  <c r="O302" i="1"/>
  <c r="I302" i="1"/>
  <c r="F302" i="1"/>
  <c r="P301" i="1"/>
  <c r="O301" i="1"/>
  <c r="I301" i="1"/>
  <c r="F301" i="1"/>
  <c r="P300" i="1"/>
  <c r="O300" i="1"/>
  <c r="I300" i="1"/>
  <c r="F300" i="1"/>
  <c r="P299" i="1"/>
  <c r="O299" i="1"/>
  <c r="I299" i="1"/>
  <c r="F299" i="1"/>
  <c r="P298" i="1"/>
  <c r="O298" i="1"/>
  <c r="I298" i="1"/>
  <c r="F298" i="1"/>
  <c r="P297" i="1"/>
  <c r="O297" i="1"/>
  <c r="I297" i="1"/>
  <c r="F297" i="1"/>
  <c r="P296" i="1"/>
  <c r="O296" i="1"/>
  <c r="I296" i="1"/>
  <c r="F296" i="1"/>
  <c r="P295" i="1"/>
  <c r="O295" i="1"/>
  <c r="I295" i="1"/>
  <c r="F295" i="1"/>
  <c r="P294" i="1"/>
  <c r="O294" i="1"/>
  <c r="I294" i="1"/>
  <c r="F294" i="1"/>
  <c r="P293" i="1"/>
  <c r="O293" i="1"/>
  <c r="I293" i="1"/>
  <c r="F293" i="1"/>
  <c r="P292" i="1"/>
  <c r="O292" i="1"/>
  <c r="I292" i="1"/>
  <c r="F292" i="1"/>
  <c r="P291" i="1"/>
  <c r="O291" i="1"/>
  <c r="I291" i="1"/>
  <c r="F291" i="1"/>
  <c r="P290" i="1"/>
  <c r="O290" i="1"/>
  <c r="I290" i="1"/>
  <c r="F290" i="1"/>
  <c r="P289" i="1"/>
  <c r="O289" i="1"/>
  <c r="I289" i="1"/>
  <c r="F289" i="1"/>
  <c r="P288" i="1"/>
  <c r="O288" i="1"/>
  <c r="I288" i="1"/>
  <c r="F288" i="1"/>
  <c r="P287" i="1"/>
  <c r="O287" i="1"/>
  <c r="I287" i="1"/>
  <c r="F287" i="1"/>
  <c r="P286" i="1"/>
  <c r="O286" i="1"/>
  <c r="I286" i="1"/>
  <c r="F286" i="1"/>
  <c r="P285" i="1"/>
  <c r="O285" i="1"/>
  <c r="I285" i="1"/>
  <c r="F285" i="1"/>
  <c r="P284" i="1"/>
  <c r="O284" i="1"/>
  <c r="I284" i="1"/>
  <c r="F284" i="1"/>
  <c r="P283" i="1"/>
  <c r="O283" i="1"/>
  <c r="I283" i="1"/>
  <c r="F283" i="1"/>
  <c r="P282" i="1"/>
  <c r="O282" i="1"/>
  <c r="I282" i="1"/>
  <c r="F282" i="1"/>
  <c r="P281" i="1"/>
  <c r="O281" i="1"/>
  <c r="I281" i="1"/>
  <c r="F281" i="1"/>
  <c r="P280" i="1"/>
  <c r="O280" i="1"/>
  <c r="I280" i="1"/>
  <c r="F280" i="1"/>
  <c r="P279" i="1"/>
  <c r="O279" i="1"/>
  <c r="I279" i="1"/>
  <c r="F279" i="1"/>
  <c r="P278" i="1"/>
  <c r="O278" i="1"/>
  <c r="I278" i="1"/>
  <c r="F278" i="1"/>
  <c r="P277" i="1"/>
  <c r="O277" i="1"/>
  <c r="I277" i="1"/>
  <c r="F277" i="1"/>
  <c r="P276" i="1"/>
  <c r="O276" i="1"/>
  <c r="I276" i="1"/>
  <c r="F276" i="1"/>
  <c r="P275" i="1"/>
  <c r="O275" i="1"/>
  <c r="I275" i="1"/>
  <c r="F275" i="1"/>
  <c r="P274" i="1"/>
  <c r="O274" i="1"/>
  <c r="I274" i="1"/>
  <c r="F274" i="1"/>
  <c r="P273" i="1"/>
  <c r="O273" i="1"/>
  <c r="I273" i="1"/>
  <c r="F273" i="1"/>
  <c r="P272" i="1"/>
  <c r="O272" i="1"/>
  <c r="I272" i="1"/>
  <c r="F272" i="1"/>
  <c r="P271" i="1"/>
  <c r="O271" i="1"/>
  <c r="I271" i="1"/>
  <c r="F271" i="1"/>
  <c r="P270" i="1"/>
  <c r="O270" i="1"/>
  <c r="I270" i="1"/>
  <c r="F270" i="1"/>
  <c r="P269" i="1"/>
  <c r="O269" i="1"/>
  <c r="I269" i="1"/>
  <c r="F269" i="1"/>
  <c r="P268" i="1"/>
  <c r="O268" i="1"/>
  <c r="I268" i="1"/>
  <c r="F268" i="1"/>
  <c r="P267" i="1"/>
  <c r="O267" i="1"/>
  <c r="I267" i="1"/>
  <c r="F267" i="1"/>
  <c r="P266" i="1"/>
  <c r="O266" i="1"/>
  <c r="I266" i="1"/>
  <c r="F266" i="1"/>
  <c r="P265" i="1"/>
  <c r="O265" i="1"/>
  <c r="I265" i="1"/>
  <c r="F265" i="1"/>
  <c r="P264" i="1"/>
  <c r="O264" i="1"/>
  <c r="I264" i="1"/>
  <c r="F264" i="1"/>
  <c r="P263" i="1"/>
  <c r="O263" i="1"/>
  <c r="I263" i="1"/>
  <c r="F263" i="1"/>
  <c r="P262" i="1"/>
  <c r="O262" i="1"/>
  <c r="I262" i="1"/>
  <c r="F262" i="1"/>
  <c r="P261" i="1"/>
  <c r="O261" i="1"/>
  <c r="I261" i="1"/>
  <c r="F261" i="1"/>
  <c r="P260" i="1"/>
  <c r="O260" i="1"/>
  <c r="I260" i="1"/>
  <c r="F260" i="1"/>
  <c r="P259" i="1"/>
  <c r="O259" i="1"/>
  <c r="I259" i="1"/>
  <c r="F259" i="1"/>
  <c r="P258" i="1"/>
  <c r="O258" i="1"/>
  <c r="I258" i="1"/>
  <c r="F258" i="1"/>
  <c r="P257" i="1"/>
  <c r="O257" i="1"/>
  <c r="I257" i="1"/>
  <c r="F257" i="1"/>
  <c r="P256" i="1"/>
  <c r="O256" i="1"/>
  <c r="I256" i="1"/>
  <c r="F256" i="1"/>
  <c r="P255" i="1"/>
  <c r="O255" i="1"/>
  <c r="I255" i="1"/>
  <c r="F255" i="1"/>
  <c r="P254" i="1"/>
  <c r="O254" i="1"/>
  <c r="I254" i="1"/>
  <c r="F254" i="1"/>
  <c r="P253" i="1"/>
  <c r="O253" i="1"/>
  <c r="I253" i="1"/>
  <c r="F253" i="1"/>
  <c r="P252" i="1"/>
  <c r="O252" i="1"/>
  <c r="I252" i="1"/>
  <c r="F252" i="1"/>
  <c r="P251" i="1"/>
  <c r="O251" i="1"/>
  <c r="I251" i="1"/>
  <c r="F251" i="1"/>
  <c r="P250" i="1"/>
  <c r="O250" i="1"/>
  <c r="I250" i="1"/>
  <c r="F250" i="1"/>
  <c r="P249" i="1"/>
  <c r="O249" i="1"/>
  <c r="I249" i="1"/>
  <c r="F249" i="1"/>
  <c r="P248" i="1"/>
  <c r="O248" i="1"/>
  <c r="I248" i="1"/>
  <c r="F248" i="1"/>
  <c r="P247" i="1"/>
  <c r="O247" i="1"/>
  <c r="I247" i="1"/>
  <c r="F247" i="1"/>
  <c r="P246" i="1"/>
  <c r="O246" i="1"/>
  <c r="I246" i="1"/>
  <c r="F246" i="1"/>
  <c r="P245" i="1"/>
  <c r="O245" i="1"/>
  <c r="I245" i="1"/>
  <c r="F245" i="1"/>
  <c r="P244" i="1"/>
  <c r="O244" i="1"/>
  <c r="I244" i="1"/>
  <c r="F244" i="1"/>
  <c r="P243" i="1"/>
  <c r="O243" i="1"/>
  <c r="I243" i="1"/>
  <c r="F243" i="1"/>
  <c r="P242" i="1"/>
  <c r="O242" i="1"/>
  <c r="I242" i="1"/>
  <c r="F242" i="1"/>
  <c r="P241" i="1"/>
  <c r="O241" i="1"/>
  <c r="I241" i="1"/>
  <c r="F241" i="1"/>
  <c r="P240" i="1"/>
  <c r="O240" i="1"/>
  <c r="I240" i="1"/>
  <c r="F240" i="1"/>
  <c r="P239" i="1"/>
  <c r="O239" i="1"/>
  <c r="I239" i="1"/>
  <c r="F239" i="1"/>
  <c r="P238" i="1"/>
  <c r="O238" i="1"/>
  <c r="I238" i="1"/>
  <c r="F238" i="1"/>
  <c r="P237" i="1"/>
  <c r="O237" i="1"/>
  <c r="I237" i="1"/>
  <c r="F237" i="1"/>
  <c r="P236" i="1"/>
  <c r="O236" i="1"/>
  <c r="I236" i="1"/>
  <c r="F236" i="1"/>
  <c r="P235" i="1"/>
  <c r="O235" i="1"/>
  <c r="I235" i="1"/>
  <c r="F235" i="1"/>
  <c r="P234" i="1"/>
  <c r="O234" i="1"/>
  <c r="I234" i="1"/>
  <c r="F234" i="1"/>
  <c r="P233" i="1"/>
  <c r="O233" i="1"/>
  <c r="I233" i="1"/>
  <c r="F233" i="1"/>
  <c r="P232" i="1"/>
  <c r="O232" i="1"/>
  <c r="I232" i="1"/>
  <c r="F232" i="1"/>
  <c r="P231" i="1"/>
  <c r="O231" i="1"/>
  <c r="I231" i="1"/>
  <c r="F231" i="1"/>
  <c r="P230" i="1"/>
  <c r="O230" i="1"/>
  <c r="I230" i="1"/>
  <c r="F230" i="1"/>
  <c r="P229" i="1"/>
  <c r="O229" i="1"/>
  <c r="I229" i="1"/>
  <c r="F229" i="1"/>
  <c r="P228" i="1"/>
  <c r="O228" i="1"/>
  <c r="I228" i="1"/>
  <c r="F228" i="1"/>
  <c r="P227" i="1"/>
  <c r="O227" i="1"/>
  <c r="I227" i="1"/>
  <c r="F227" i="1"/>
  <c r="P226" i="1"/>
  <c r="O226" i="1"/>
  <c r="I226" i="1"/>
  <c r="F226" i="1"/>
  <c r="P225" i="1"/>
  <c r="O225" i="1"/>
  <c r="I225" i="1"/>
  <c r="F225" i="1"/>
  <c r="P224" i="1"/>
  <c r="O224" i="1"/>
  <c r="I224" i="1"/>
  <c r="F224" i="1"/>
  <c r="P223" i="1"/>
  <c r="O223" i="1"/>
  <c r="I223" i="1"/>
  <c r="F223" i="1"/>
  <c r="P222" i="1"/>
  <c r="O222" i="1"/>
  <c r="I222" i="1"/>
  <c r="F222" i="1"/>
  <c r="P221" i="1"/>
  <c r="O221" i="1"/>
  <c r="I221" i="1"/>
  <c r="F221" i="1"/>
  <c r="P220" i="1"/>
  <c r="O220" i="1"/>
  <c r="I220" i="1"/>
  <c r="F220" i="1"/>
  <c r="P219" i="1"/>
  <c r="O219" i="1"/>
  <c r="I219" i="1"/>
  <c r="F219" i="1"/>
  <c r="P218" i="1"/>
  <c r="O218" i="1"/>
  <c r="I218" i="1"/>
  <c r="F218" i="1"/>
  <c r="P217" i="1"/>
  <c r="O217" i="1"/>
  <c r="I217" i="1"/>
  <c r="F217" i="1"/>
  <c r="P216" i="1"/>
  <c r="O216" i="1"/>
  <c r="I216" i="1"/>
  <c r="F216" i="1"/>
  <c r="P215" i="1"/>
  <c r="O215" i="1"/>
  <c r="I215" i="1"/>
  <c r="F215" i="1"/>
  <c r="P214" i="1"/>
  <c r="O214" i="1"/>
  <c r="I214" i="1"/>
  <c r="F214" i="1"/>
  <c r="P213" i="1"/>
  <c r="O213" i="1"/>
  <c r="I213" i="1"/>
  <c r="F213" i="1"/>
  <c r="P212" i="1"/>
  <c r="O212" i="1"/>
  <c r="I212" i="1"/>
  <c r="F212" i="1"/>
  <c r="P211" i="1"/>
  <c r="O211" i="1"/>
  <c r="I211" i="1"/>
  <c r="F211" i="1"/>
  <c r="P210" i="1"/>
  <c r="O210" i="1"/>
  <c r="I210" i="1"/>
  <c r="F210" i="1"/>
  <c r="P209" i="1"/>
  <c r="O209" i="1"/>
  <c r="I209" i="1"/>
  <c r="F209" i="1"/>
  <c r="P208" i="1"/>
  <c r="O208" i="1"/>
  <c r="I208" i="1"/>
  <c r="F208" i="1"/>
  <c r="P207" i="1"/>
  <c r="O207" i="1"/>
  <c r="I207" i="1"/>
  <c r="F207" i="1"/>
  <c r="P206" i="1"/>
  <c r="O206" i="1"/>
  <c r="I206" i="1"/>
  <c r="F206" i="1"/>
  <c r="P205" i="1"/>
  <c r="O205" i="1"/>
  <c r="I205" i="1"/>
  <c r="F205" i="1"/>
  <c r="P204" i="1"/>
  <c r="O204" i="1"/>
  <c r="I204" i="1"/>
  <c r="F204" i="1"/>
  <c r="P203" i="1"/>
  <c r="O203" i="1"/>
  <c r="I203" i="1"/>
  <c r="F203" i="1"/>
  <c r="P202" i="1"/>
  <c r="O202" i="1"/>
  <c r="I202" i="1"/>
  <c r="F202" i="1"/>
  <c r="P201" i="1"/>
  <c r="O201" i="1"/>
  <c r="I201" i="1"/>
  <c r="F201" i="1"/>
  <c r="P200" i="1"/>
  <c r="O200" i="1"/>
  <c r="I200" i="1"/>
  <c r="F200" i="1"/>
  <c r="P199" i="1"/>
  <c r="O199" i="1"/>
  <c r="I199" i="1"/>
  <c r="F199" i="1"/>
  <c r="P198" i="1"/>
  <c r="O198" i="1"/>
  <c r="I198" i="1"/>
  <c r="F198" i="1"/>
  <c r="P197" i="1"/>
  <c r="O197" i="1"/>
  <c r="I197" i="1"/>
  <c r="F197" i="1"/>
  <c r="P196" i="1"/>
  <c r="O196" i="1"/>
  <c r="I196" i="1"/>
  <c r="F196" i="1"/>
  <c r="P195" i="1"/>
  <c r="O195" i="1"/>
  <c r="I195" i="1"/>
  <c r="F195" i="1"/>
  <c r="P194" i="1"/>
  <c r="O194" i="1"/>
  <c r="I194" i="1"/>
  <c r="F194" i="1"/>
  <c r="P193" i="1"/>
  <c r="O193" i="1"/>
  <c r="I193" i="1"/>
  <c r="F193" i="1"/>
  <c r="P192" i="1"/>
  <c r="O192" i="1"/>
  <c r="I192" i="1"/>
  <c r="F192" i="1"/>
  <c r="P191" i="1"/>
  <c r="O191" i="1"/>
  <c r="I191" i="1"/>
  <c r="F191" i="1"/>
  <c r="P190" i="1"/>
  <c r="O190" i="1"/>
  <c r="I190" i="1"/>
  <c r="F190" i="1"/>
  <c r="P189" i="1"/>
  <c r="O189" i="1"/>
  <c r="I189" i="1"/>
  <c r="F189" i="1"/>
  <c r="P188" i="1"/>
  <c r="O188" i="1"/>
  <c r="I188" i="1"/>
  <c r="F188" i="1"/>
  <c r="P187" i="1"/>
  <c r="O187" i="1"/>
  <c r="I187" i="1"/>
  <c r="F187" i="1"/>
  <c r="P186" i="1"/>
  <c r="O186" i="1"/>
  <c r="I186" i="1"/>
  <c r="F186" i="1"/>
  <c r="P185" i="1"/>
  <c r="O185" i="1"/>
  <c r="I185" i="1"/>
  <c r="F185" i="1"/>
  <c r="P184" i="1"/>
  <c r="O184" i="1"/>
  <c r="I184" i="1"/>
  <c r="F184" i="1"/>
  <c r="P183" i="1"/>
  <c r="O183" i="1"/>
  <c r="I183" i="1"/>
  <c r="F183" i="1"/>
  <c r="P182" i="1"/>
  <c r="O182" i="1"/>
  <c r="I182" i="1"/>
  <c r="F182" i="1"/>
  <c r="P181" i="1"/>
  <c r="O181" i="1"/>
  <c r="I181" i="1"/>
  <c r="F181" i="1"/>
  <c r="P180" i="1"/>
  <c r="O180" i="1"/>
  <c r="I180" i="1"/>
  <c r="F180" i="1"/>
  <c r="P179" i="1"/>
  <c r="O179" i="1"/>
  <c r="I179" i="1"/>
  <c r="F179" i="1"/>
  <c r="P178" i="1"/>
  <c r="O178" i="1"/>
  <c r="I178" i="1"/>
  <c r="F178" i="1"/>
  <c r="P177" i="1"/>
  <c r="O177" i="1"/>
  <c r="I177" i="1"/>
  <c r="F177" i="1"/>
  <c r="P176" i="1"/>
  <c r="O176" i="1"/>
  <c r="I176" i="1"/>
  <c r="F176" i="1"/>
  <c r="P175" i="1"/>
  <c r="O175" i="1"/>
  <c r="I175" i="1"/>
  <c r="F175" i="1"/>
  <c r="P174" i="1"/>
  <c r="O174" i="1"/>
  <c r="I174" i="1"/>
  <c r="F174" i="1"/>
  <c r="P173" i="1"/>
  <c r="O173" i="1"/>
  <c r="I173" i="1"/>
  <c r="F173" i="1"/>
  <c r="P172" i="1"/>
  <c r="O172" i="1"/>
  <c r="I172" i="1"/>
  <c r="F172" i="1"/>
  <c r="P171" i="1"/>
  <c r="O171" i="1"/>
  <c r="I171" i="1"/>
  <c r="F171" i="1"/>
  <c r="P170" i="1"/>
  <c r="O170" i="1"/>
  <c r="I170" i="1"/>
  <c r="F170" i="1"/>
  <c r="P169" i="1"/>
  <c r="O169" i="1"/>
  <c r="I169" i="1"/>
  <c r="F169" i="1"/>
  <c r="P168" i="1"/>
  <c r="O168" i="1"/>
  <c r="I168" i="1"/>
  <c r="F168" i="1"/>
  <c r="P167" i="1"/>
  <c r="O167" i="1"/>
  <c r="I167" i="1"/>
  <c r="F167" i="1"/>
  <c r="P166" i="1"/>
  <c r="O166" i="1"/>
  <c r="I166" i="1"/>
  <c r="F166" i="1"/>
  <c r="P165" i="1"/>
  <c r="O165" i="1"/>
  <c r="I165" i="1"/>
  <c r="F165" i="1"/>
  <c r="P164" i="1"/>
  <c r="O164" i="1"/>
  <c r="I164" i="1"/>
  <c r="F164" i="1"/>
  <c r="P163" i="1"/>
  <c r="O163" i="1"/>
  <c r="I163" i="1"/>
  <c r="F163" i="1"/>
  <c r="P162" i="1"/>
  <c r="O162" i="1"/>
  <c r="I162" i="1"/>
  <c r="F162" i="1"/>
  <c r="P161" i="1"/>
  <c r="O161" i="1"/>
  <c r="I161" i="1"/>
  <c r="F161" i="1"/>
  <c r="P160" i="1"/>
  <c r="O160" i="1"/>
  <c r="I160" i="1"/>
  <c r="F160" i="1"/>
  <c r="P159" i="1"/>
  <c r="O159" i="1"/>
  <c r="I159" i="1"/>
  <c r="F159" i="1"/>
  <c r="P158" i="1"/>
  <c r="O158" i="1"/>
  <c r="I158" i="1"/>
  <c r="F158" i="1"/>
  <c r="P157" i="1"/>
  <c r="O157" i="1"/>
  <c r="I157" i="1"/>
  <c r="F157" i="1"/>
  <c r="P156" i="1"/>
  <c r="O156" i="1"/>
  <c r="I156" i="1"/>
  <c r="F156" i="1"/>
  <c r="P155" i="1"/>
  <c r="O155" i="1"/>
  <c r="I155" i="1"/>
  <c r="F155" i="1"/>
  <c r="P154" i="1"/>
  <c r="O154" i="1"/>
  <c r="I154" i="1"/>
  <c r="F154" i="1"/>
  <c r="P153" i="1"/>
  <c r="O153" i="1"/>
  <c r="I153" i="1"/>
  <c r="F153" i="1"/>
  <c r="P152" i="1"/>
  <c r="O152" i="1"/>
  <c r="I152" i="1"/>
  <c r="F152" i="1"/>
  <c r="P151" i="1"/>
  <c r="O151" i="1"/>
  <c r="I151" i="1"/>
  <c r="F151" i="1"/>
  <c r="P150" i="1"/>
  <c r="O150" i="1"/>
  <c r="I150" i="1"/>
  <c r="F150" i="1"/>
  <c r="P149" i="1"/>
  <c r="O149" i="1"/>
  <c r="I149" i="1"/>
  <c r="F149" i="1"/>
  <c r="P148" i="1"/>
  <c r="O148" i="1"/>
  <c r="I148" i="1"/>
  <c r="F148" i="1"/>
  <c r="P147" i="1"/>
  <c r="O147" i="1"/>
  <c r="I147" i="1"/>
  <c r="F147" i="1"/>
  <c r="P146" i="1"/>
  <c r="O146" i="1"/>
  <c r="I146" i="1"/>
  <c r="F146" i="1"/>
  <c r="P145" i="1"/>
  <c r="O145" i="1"/>
  <c r="I145" i="1"/>
  <c r="F145" i="1"/>
  <c r="P144" i="1"/>
  <c r="O144" i="1"/>
  <c r="I144" i="1"/>
  <c r="F144" i="1"/>
  <c r="P143" i="1"/>
  <c r="O143" i="1"/>
  <c r="I143" i="1"/>
  <c r="F143" i="1"/>
  <c r="P142" i="1"/>
  <c r="O142" i="1"/>
  <c r="I142" i="1"/>
  <c r="F142" i="1"/>
  <c r="P141" i="1"/>
  <c r="O141" i="1"/>
  <c r="I141" i="1"/>
  <c r="F141" i="1"/>
  <c r="P140" i="1"/>
  <c r="O140" i="1"/>
  <c r="I140" i="1"/>
  <c r="F140" i="1"/>
  <c r="P139" i="1"/>
  <c r="O139" i="1"/>
  <c r="I139" i="1"/>
  <c r="F139" i="1"/>
  <c r="P138" i="1"/>
  <c r="O138" i="1"/>
  <c r="I138" i="1"/>
  <c r="F138" i="1"/>
  <c r="P137" i="1"/>
  <c r="O137" i="1"/>
  <c r="I137" i="1"/>
  <c r="F137" i="1"/>
  <c r="P136" i="1"/>
  <c r="O136" i="1"/>
  <c r="I136" i="1"/>
  <c r="F136" i="1"/>
  <c r="P135" i="1"/>
  <c r="O135" i="1"/>
  <c r="I135" i="1"/>
  <c r="F135" i="1"/>
  <c r="P134" i="1"/>
  <c r="O134" i="1"/>
  <c r="I134" i="1"/>
  <c r="F134" i="1"/>
  <c r="P133" i="1"/>
  <c r="O133" i="1"/>
  <c r="I133" i="1"/>
  <c r="F133" i="1"/>
  <c r="P132" i="1"/>
  <c r="O132" i="1"/>
  <c r="I132" i="1"/>
  <c r="F132" i="1"/>
  <c r="P131" i="1"/>
  <c r="O131" i="1"/>
  <c r="I131" i="1"/>
  <c r="F131" i="1"/>
  <c r="P130" i="1"/>
  <c r="O130" i="1"/>
  <c r="I130" i="1"/>
  <c r="F130" i="1"/>
  <c r="P129" i="1"/>
  <c r="O129" i="1"/>
  <c r="I129" i="1"/>
  <c r="F129" i="1"/>
  <c r="P128" i="1"/>
  <c r="O128" i="1"/>
  <c r="I128" i="1"/>
  <c r="F128" i="1"/>
  <c r="P127" i="1"/>
  <c r="O127" i="1"/>
  <c r="I127" i="1"/>
  <c r="F127" i="1"/>
  <c r="P126" i="1"/>
  <c r="O126" i="1"/>
  <c r="I126" i="1"/>
  <c r="F126" i="1"/>
  <c r="P125" i="1"/>
  <c r="O125" i="1"/>
  <c r="I125" i="1"/>
  <c r="F125" i="1"/>
  <c r="P124" i="1"/>
  <c r="O124" i="1"/>
  <c r="I124" i="1"/>
  <c r="F124" i="1"/>
  <c r="P123" i="1"/>
  <c r="O123" i="1"/>
  <c r="I123" i="1"/>
  <c r="F123" i="1"/>
  <c r="P122" i="1"/>
  <c r="O122" i="1"/>
  <c r="I122" i="1"/>
  <c r="F122" i="1"/>
  <c r="P121" i="1"/>
  <c r="O121" i="1"/>
  <c r="I121" i="1"/>
  <c r="F121" i="1"/>
  <c r="P120" i="1"/>
  <c r="O120" i="1"/>
  <c r="I120" i="1"/>
  <c r="F120" i="1"/>
  <c r="P119" i="1"/>
  <c r="O119" i="1"/>
  <c r="I119" i="1"/>
  <c r="F119" i="1"/>
  <c r="P118" i="1"/>
  <c r="O118" i="1"/>
  <c r="I118" i="1"/>
  <c r="F118" i="1"/>
  <c r="P117" i="1"/>
  <c r="O117" i="1"/>
  <c r="I117" i="1"/>
  <c r="F117" i="1"/>
  <c r="P116" i="1"/>
  <c r="O116" i="1"/>
  <c r="I116" i="1"/>
  <c r="F116" i="1"/>
  <c r="P115" i="1"/>
  <c r="O115" i="1"/>
  <c r="I115" i="1"/>
  <c r="F115" i="1"/>
  <c r="P114" i="1"/>
  <c r="O114" i="1"/>
  <c r="I114" i="1"/>
  <c r="F114" i="1"/>
  <c r="P113" i="1"/>
  <c r="O113" i="1"/>
  <c r="I113" i="1"/>
  <c r="F113" i="1"/>
  <c r="P112" i="1"/>
  <c r="O112" i="1"/>
  <c r="I112" i="1"/>
  <c r="F112" i="1"/>
  <c r="P111" i="1"/>
  <c r="O111" i="1"/>
  <c r="I111" i="1"/>
  <c r="F111" i="1"/>
  <c r="P110" i="1"/>
  <c r="O110" i="1"/>
  <c r="I110" i="1"/>
  <c r="F110" i="1"/>
  <c r="P109" i="1"/>
  <c r="O109" i="1"/>
  <c r="I109" i="1"/>
  <c r="F109" i="1"/>
  <c r="P108" i="1"/>
  <c r="O108" i="1"/>
  <c r="I108" i="1"/>
  <c r="F108" i="1"/>
  <c r="P107" i="1"/>
  <c r="O107" i="1"/>
  <c r="I107" i="1"/>
  <c r="F107" i="1"/>
  <c r="P106" i="1"/>
  <c r="O106" i="1"/>
  <c r="I106" i="1"/>
  <c r="F106" i="1"/>
  <c r="P105" i="1"/>
  <c r="O105" i="1"/>
  <c r="I105" i="1"/>
  <c r="F105" i="1"/>
  <c r="P104" i="1"/>
  <c r="O104" i="1"/>
  <c r="I104" i="1"/>
  <c r="F104" i="1"/>
  <c r="P103" i="1"/>
  <c r="O103" i="1"/>
  <c r="I103" i="1"/>
  <c r="F103" i="1"/>
  <c r="P102" i="1"/>
  <c r="O102" i="1"/>
  <c r="I102" i="1"/>
  <c r="F102" i="1"/>
  <c r="P101" i="1"/>
  <c r="O101" i="1"/>
  <c r="I101" i="1"/>
  <c r="F101" i="1"/>
  <c r="P100" i="1"/>
  <c r="O100" i="1"/>
  <c r="I100" i="1"/>
  <c r="F100" i="1"/>
  <c r="P99" i="1"/>
  <c r="O99" i="1"/>
  <c r="I99" i="1"/>
  <c r="F99" i="1"/>
  <c r="P98" i="1"/>
  <c r="O98" i="1"/>
  <c r="I98" i="1"/>
  <c r="F98" i="1"/>
  <c r="P97" i="1"/>
  <c r="O97" i="1"/>
  <c r="I97" i="1"/>
  <c r="F97" i="1"/>
  <c r="P96" i="1"/>
  <c r="O96" i="1"/>
  <c r="I96" i="1"/>
  <c r="F96" i="1"/>
  <c r="P95" i="1"/>
  <c r="O95" i="1"/>
  <c r="I95" i="1"/>
  <c r="F95" i="1"/>
  <c r="P94" i="1"/>
  <c r="O94" i="1"/>
  <c r="I94" i="1"/>
  <c r="F94" i="1"/>
  <c r="P93" i="1"/>
  <c r="O93" i="1"/>
  <c r="I93" i="1"/>
  <c r="F93" i="1"/>
  <c r="P92" i="1"/>
  <c r="O92" i="1"/>
  <c r="I92" i="1"/>
  <c r="F92" i="1"/>
  <c r="P91" i="1"/>
  <c r="O91" i="1"/>
  <c r="I91" i="1"/>
  <c r="F91" i="1"/>
  <c r="P90" i="1"/>
  <c r="O90" i="1"/>
  <c r="I90" i="1"/>
  <c r="F90" i="1"/>
  <c r="P89" i="1"/>
  <c r="O89" i="1"/>
  <c r="I89" i="1"/>
  <c r="F89" i="1"/>
  <c r="P88" i="1"/>
  <c r="O88" i="1"/>
  <c r="I88" i="1"/>
  <c r="F88" i="1"/>
  <c r="P87" i="1"/>
  <c r="O87" i="1"/>
  <c r="I87" i="1"/>
  <c r="F87" i="1"/>
  <c r="P86" i="1"/>
  <c r="O86" i="1"/>
  <c r="I86" i="1"/>
  <c r="F86" i="1"/>
  <c r="P85" i="1"/>
  <c r="O85" i="1"/>
  <c r="I85" i="1"/>
  <c r="F85" i="1"/>
  <c r="P84" i="1"/>
  <c r="O84" i="1"/>
  <c r="I84" i="1"/>
  <c r="F84" i="1"/>
  <c r="P83" i="1"/>
  <c r="O83" i="1"/>
  <c r="I83" i="1"/>
  <c r="F83" i="1"/>
  <c r="P82" i="1"/>
  <c r="O82" i="1"/>
  <c r="I82" i="1"/>
  <c r="F82" i="1"/>
  <c r="P81" i="1"/>
  <c r="O81" i="1"/>
  <c r="I81" i="1"/>
  <c r="F81" i="1"/>
  <c r="P80" i="1"/>
  <c r="O80" i="1"/>
  <c r="I80" i="1"/>
  <c r="F80" i="1"/>
  <c r="P79" i="1"/>
  <c r="O79" i="1"/>
  <c r="I79" i="1"/>
  <c r="F79" i="1"/>
  <c r="P78" i="1"/>
  <c r="O78" i="1"/>
  <c r="I78" i="1"/>
  <c r="F78" i="1"/>
  <c r="P77" i="1"/>
  <c r="O77" i="1"/>
  <c r="I77" i="1"/>
  <c r="F77" i="1"/>
  <c r="P76" i="1"/>
  <c r="O76" i="1"/>
  <c r="I76" i="1"/>
  <c r="F76" i="1"/>
  <c r="P75" i="1"/>
  <c r="O75" i="1"/>
  <c r="I75" i="1"/>
  <c r="F75" i="1"/>
  <c r="P74" i="1"/>
  <c r="O74" i="1"/>
  <c r="I74" i="1"/>
  <c r="F74" i="1"/>
  <c r="P73" i="1"/>
  <c r="O73" i="1"/>
  <c r="I73" i="1"/>
  <c r="F73" i="1"/>
  <c r="P72" i="1"/>
  <c r="O72" i="1"/>
  <c r="I72" i="1"/>
  <c r="F72" i="1"/>
  <c r="P71" i="1"/>
  <c r="O71" i="1"/>
  <c r="I71" i="1"/>
  <c r="F71" i="1"/>
  <c r="P70" i="1"/>
  <c r="O70" i="1"/>
  <c r="I70" i="1"/>
  <c r="F70" i="1"/>
  <c r="P69" i="1"/>
  <c r="O69" i="1"/>
  <c r="I69" i="1"/>
  <c r="F69" i="1"/>
  <c r="P68" i="1"/>
  <c r="O68" i="1"/>
  <c r="I68" i="1"/>
  <c r="F68" i="1"/>
  <c r="P67" i="1"/>
  <c r="O67" i="1"/>
  <c r="I67" i="1"/>
  <c r="F67" i="1"/>
  <c r="P66" i="1"/>
  <c r="O66" i="1"/>
  <c r="I66" i="1"/>
  <c r="F66" i="1"/>
  <c r="P65" i="1"/>
  <c r="O65" i="1"/>
  <c r="I65" i="1"/>
  <c r="F65" i="1"/>
  <c r="P64" i="1"/>
  <c r="O64" i="1"/>
  <c r="I64" i="1"/>
  <c r="F64" i="1"/>
  <c r="P63" i="1"/>
  <c r="O63" i="1"/>
  <c r="I63" i="1"/>
  <c r="F63" i="1"/>
  <c r="P62" i="1"/>
  <c r="O62" i="1"/>
  <c r="I62" i="1"/>
  <c r="F62" i="1"/>
  <c r="P61" i="1"/>
  <c r="O61" i="1"/>
  <c r="I61" i="1"/>
  <c r="F61" i="1"/>
  <c r="P60" i="1"/>
  <c r="O60" i="1"/>
  <c r="I60" i="1"/>
  <c r="F60" i="1"/>
  <c r="P59" i="1"/>
  <c r="O59" i="1"/>
  <c r="I59" i="1"/>
  <c r="F59" i="1"/>
  <c r="P58" i="1"/>
  <c r="O58" i="1"/>
  <c r="I58" i="1"/>
  <c r="F58" i="1"/>
  <c r="P57" i="1"/>
  <c r="O57" i="1"/>
  <c r="I57" i="1"/>
  <c r="F57" i="1"/>
  <c r="P56" i="1"/>
  <c r="O56" i="1"/>
  <c r="I56" i="1"/>
  <c r="F56" i="1"/>
  <c r="P55" i="1"/>
  <c r="O55" i="1"/>
  <c r="I55" i="1"/>
  <c r="F55" i="1"/>
  <c r="P54" i="1"/>
  <c r="O54" i="1"/>
  <c r="I54" i="1"/>
  <c r="F54" i="1"/>
  <c r="P53" i="1"/>
  <c r="O53" i="1"/>
  <c r="I53" i="1"/>
  <c r="F53" i="1"/>
  <c r="P52" i="1"/>
  <c r="O52" i="1"/>
  <c r="I52" i="1"/>
  <c r="F52" i="1"/>
  <c r="P51" i="1"/>
  <c r="O51" i="1"/>
  <c r="I51" i="1"/>
  <c r="F51" i="1"/>
  <c r="P50" i="1"/>
  <c r="O50" i="1"/>
  <c r="I50" i="1"/>
  <c r="F50" i="1"/>
  <c r="P49" i="1"/>
  <c r="O49" i="1"/>
  <c r="I49" i="1"/>
  <c r="F49" i="1"/>
  <c r="P48" i="1"/>
  <c r="O48" i="1"/>
  <c r="I48" i="1"/>
  <c r="F48" i="1"/>
  <c r="P47" i="1"/>
  <c r="O47" i="1"/>
  <c r="I47" i="1"/>
  <c r="F47" i="1"/>
  <c r="P46" i="1"/>
  <c r="O46" i="1"/>
  <c r="I46" i="1"/>
  <c r="F46" i="1"/>
  <c r="P45" i="1"/>
  <c r="O45" i="1"/>
  <c r="I45" i="1"/>
  <c r="F45" i="1"/>
  <c r="P44" i="1"/>
  <c r="O44" i="1"/>
  <c r="I44" i="1"/>
  <c r="F44" i="1"/>
  <c r="P43" i="1"/>
  <c r="O43" i="1"/>
  <c r="I43" i="1"/>
  <c r="F43" i="1"/>
  <c r="P42" i="1"/>
  <c r="O42" i="1"/>
  <c r="I42" i="1"/>
  <c r="F42" i="1"/>
  <c r="P41" i="1"/>
  <c r="O41" i="1"/>
  <c r="I41" i="1"/>
  <c r="F41" i="1"/>
  <c r="P40" i="1"/>
  <c r="O40" i="1"/>
  <c r="I40" i="1"/>
  <c r="F40" i="1"/>
  <c r="P39" i="1"/>
  <c r="O39" i="1"/>
  <c r="I39" i="1"/>
  <c r="F39" i="1"/>
  <c r="P38" i="1"/>
  <c r="O38" i="1"/>
  <c r="I38" i="1"/>
  <c r="F38" i="1"/>
  <c r="P37" i="1"/>
  <c r="O37" i="1"/>
  <c r="I37" i="1"/>
  <c r="F37" i="1"/>
  <c r="P36" i="1"/>
  <c r="O36" i="1"/>
  <c r="I36" i="1"/>
  <c r="F36" i="1"/>
  <c r="P35" i="1"/>
  <c r="O35" i="1"/>
  <c r="I35" i="1"/>
  <c r="F35" i="1"/>
  <c r="P34" i="1"/>
  <c r="O34" i="1"/>
  <c r="I34" i="1"/>
  <c r="F34" i="1"/>
  <c r="P33" i="1"/>
  <c r="O33" i="1"/>
  <c r="I33" i="1"/>
  <c r="F33" i="1"/>
  <c r="P32" i="1"/>
  <c r="O32" i="1"/>
  <c r="I32" i="1"/>
  <c r="F32" i="1"/>
  <c r="P31" i="1"/>
  <c r="O31" i="1"/>
  <c r="I31" i="1"/>
  <c r="F31" i="1"/>
  <c r="P30" i="1"/>
  <c r="O30" i="1"/>
  <c r="I30" i="1"/>
  <c r="F30" i="1"/>
  <c r="P29" i="1"/>
  <c r="O29" i="1"/>
  <c r="I29" i="1"/>
  <c r="F29" i="1"/>
  <c r="P28" i="1"/>
  <c r="O28" i="1"/>
  <c r="I28" i="1"/>
  <c r="F28" i="1"/>
  <c r="P27" i="1"/>
  <c r="O27" i="1"/>
  <c r="I27" i="1"/>
  <c r="F27" i="1"/>
  <c r="P26" i="1"/>
  <c r="O26" i="1"/>
  <c r="I26" i="1"/>
  <c r="F26" i="1"/>
  <c r="P25" i="1"/>
  <c r="O25" i="1"/>
  <c r="I25" i="1"/>
  <c r="F25" i="1"/>
  <c r="P24" i="1"/>
  <c r="O24" i="1"/>
  <c r="I24" i="1"/>
  <c r="F24" i="1"/>
  <c r="P23" i="1"/>
  <c r="O23" i="1"/>
  <c r="I23" i="1"/>
  <c r="F23" i="1"/>
  <c r="P22" i="1"/>
  <c r="O22" i="1"/>
  <c r="I22" i="1"/>
  <c r="F22" i="1"/>
  <c r="P21" i="1"/>
  <c r="O21" i="1"/>
  <c r="I21" i="1"/>
  <c r="F21" i="1"/>
  <c r="P20" i="1"/>
  <c r="O20" i="1"/>
  <c r="I20" i="1"/>
  <c r="F20" i="1"/>
  <c r="P19" i="1"/>
  <c r="O19" i="1"/>
  <c r="I19" i="1"/>
  <c r="F19" i="1"/>
  <c r="P18" i="1"/>
  <c r="O18" i="1"/>
  <c r="I18" i="1"/>
  <c r="F18" i="1"/>
  <c r="P17" i="1"/>
  <c r="O17" i="1"/>
  <c r="I17" i="1"/>
  <c r="F17" i="1"/>
  <c r="P16" i="1"/>
  <c r="O16" i="1"/>
  <c r="I16" i="1"/>
  <c r="F16" i="1"/>
  <c r="P15" i="1"/>
  <c r="O15" i="1"/>
  <c r="I15" i="1"/>
  <c r="F15" i="1"/>
  <c r="P14" i="1"/>
  <c r="O14" i="1"/>
  <c r="I14" i="1"/>
  <c r="F14" i="1"/>
  <c r="P13" i="1"/>
  <c r="O13" i="1"/>
  <c r="I13" i="1"/>
  <c r="F13" i="1"/>
  <c r="P12" i="1"/>
  <c r="O12" i="1"/>
  <c r="I12" i="1"/>
  <c r="F12" i="1"/>
  <c r="P11" i="1"/>
  <c r="O11" i="1"/>
  <c r="I11" i="1"/>
  <c r="F11" i="1"/>
  <c r="P10" i="1"/>
  <c r="O10" i="1"/>
  <c r="I10" i="1"/>
  <c r="F10" i="1"/>
  <c r="P9" i="1"/>
  <c r="O9" i="1"/>
  <c r="I9" i="1"/>
  <c r="F9" i="1"/>
  <c r="P8" i="1"/>
  <c r="O8" i="1"/>
  <c r="I8" i="1"/>
  <c r="F8" i="1"/>
  <c r="P7" i="1"/>
  <c r="O7" i="1"/>
  <c r="I7" i="1"/>
  <c r="F7" i="1"/>
  <c r="P6" i="1"/>
  <c r="O6" i="1"/>
  <c r="I6" i="1"/>
  <c r="F6" i="1"/>
  <c r="P5" i="1"/>
  <c r="O5" i="1"/>
  <c r="I5" i="1"/>
  <c r="F5" i="1"/>
  <c r="P4" i="1"/>
  <c r="O4" i="1"/>
  <c r="I4" i="1"/>
  <c r="F4" i="1"/>
  <c r="P3" i="1"/>
  <c r="O3" i="1"/>
  <c r="I3" i="1"/>
  <c r="F3" i="1"/>
  <c r="P2" i="1"/>
  <c r="O2" i="1"/>
  <c r="I2" i="1"/>
  <c r="F2" i="1"/>
</calcChain>
</file>

<file path=xl/sharedStrings.xml><?xml version="1.0" encoding="utf-8"?>
<sst xmlns="http://schemas.openxmlformats.org/spreadsheetml/2006/main" count="8130" uniqueCount="2115">
  <si>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</si>
  <si>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</si>
  <si>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</si>
  <si>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</si>
  <si>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</si>
  <si>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</si>
  <si>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</si>
  <si>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</si>
  <si>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</si>
  <si>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</si>
  <si>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</si>
  <si>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</si>
  <si>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</si>
  <si>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</si>
  <si>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</si>
  <si>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</si>
  <si>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</si>
  <si>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</si>
  <si>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</si>
  <si>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</si>
  <si>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</si>
  <si>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</si>
  <si>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</si>
  <si>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</si>
  <si>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</si>
  <si>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</si>
  <si>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</si>
  <si>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</si>
  <si>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</si>
  <si>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</si>
  <si>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</si>
  <si>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</si>
  <si>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</si>
  <si>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</si>
  <si>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</si>
  <si>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</si>
  <si>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</si>
  <si>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</si>
  <si>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</si>
  <si>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</si>
  <si>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</si>
  <si>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</si>
  <si>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</si>
  <si>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</si>
  <si>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</si>
  <si>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</si>
  <si>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</si>
  <si>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</si>
  <si>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</si>
  <si>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</si>
  <si>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</si>
  <si>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</si>
  <si>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</si>
  <si>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</si>
  <si>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</si>
  <si>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</si>
  <si>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</si>
  <si>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</si>
  <si>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</si>
  <si>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</si>
  <si>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</si>
  <si>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</si>
  <si>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</si>
  <si>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</si>
  <si>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</si>
  <si>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</si>
  <si>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</si>
  <si>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</si>
  <si>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</si>
  <si>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</si>
  <si>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</si>
  <si>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</si>
  <si>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</si>
  <si>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</si>
  <si>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</si>
  <si>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</si>
  <si>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</si>
  <si>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</si>
  <si>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</si>
  <si>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</si>
  <si>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</si>
  <si>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</si>
  <si>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</si>
  <si>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</si>
  <si>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</si>
  <si>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</si>
  <si>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</si>
  <si>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</si>
  <si>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</si>
  <si>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</si>
  <si>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</si>
  <si>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</si>
  <si>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</si>
  <si>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</si>
  <si>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</si>
  <si>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</si>
  <si>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</si>
  <si>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</si>
  <si>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</si>
  <si>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</si>
  <si>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</si>
  <si>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</si>
  <si>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</si>
  <si>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</si>
  <si>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</si>
  <si>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</si>
  <si>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</si>
  <si>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</si>
  <si>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</si>
  <si>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</si>
  <si>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</si>
  <si>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</si>
  <si>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</si>
  <si>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</si>
  <si>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</si>
  <si>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</si>
  <si>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</si>
  <si>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</si>
  <si>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</si>
  <si>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</si>
  <si>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</si>
  <si>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</si>
  <si>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</si>
  <si>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</si>
  <si>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</si>
  <si>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</si>
  <si>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</si>
  <si>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</si>
  <si>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</si>
  <si>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</si>
  <si>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</si>
  <si>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</si>
  <si>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</si>
  <si>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</si>
  <si>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</si>
  <si>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</si>
  <si>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</si>
  <si>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</si>
  <si>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</si>
  <si>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</si>
  <si>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</si>
  <si>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</si>
  <si>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</si>
  <si>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</si>
  <si>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</si>
  <si>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</si>
  <si>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</si>
  <si>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</si>
  <si>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</si>
  <si>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</si>
  <si>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</si>
  <si>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</si>
  <si>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</si>
  <si>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</si>
  <si>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</si>
  <si>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</si>
  <si>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</si>
  <si>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</si>
  <si>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</si>
  <si>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</si>
  <si>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</si>
  <si>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</si>
  <si>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</si>
  <si>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</si>
  <si>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</si>
  <si>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</si>
  <si>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</si>
  <si>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</si>
  <si>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</si>
  <si>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</si>
  <si>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</si>
  <si>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</si>
  <si>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</si>
  <si>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</si>
  <si>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</si>
  <si>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</si>
  <si>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</si>
  <si>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</si>
  <si>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</si>
  <si>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</si>
  <si>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</si>
  <si>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</si>
  <si>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</si>
  <si>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</si>
  <si>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</si>
  <si>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</si>
  <si>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</si>
  <si>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</si>
  <si>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</si>
  <si>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</si>
  <si>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</si>
  <si>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</si>
  <si>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</si>
  <si>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</si>
  <si>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</si>
  <si>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</si>
  <si>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</si>
  <si>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</si>
  <si>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</si>
  <si>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</si>
  <si>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</si>
  <si>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</si>
  <si>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</si>
  <si>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</si>
  <si>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</si>
  <si>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</si>
  <si>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</si>
  <si>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</si>
  <si>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</si>
  <si>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</si>
  <si>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</si>
  <si>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</si>
  <si>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</si>
  <si>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</si>
  <si>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</si>
  <si>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</si>
  <si>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</si>
  <si>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</si>
  <si>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</si>
  <si>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</si>
  <si>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</si>
  <si>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</si>
  <si>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</si>
  <si>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</si>
  <si>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</si>
  <si>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</si>
  <si>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</si>
  <si>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</si>
  <si>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</si>
  <si>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</si>
  <si>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</si>
  <si>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</si>
  <si>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</si>
  <si>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</si>
  <si>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</si>
  <si>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</si>
  <si>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</si>
  <si>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</si>
  <si>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</si>
  <si>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</si>
  <si>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</si>
  <si>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</si>
  <si>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</si>
  <si>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</si>
  <si>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</si>
  <si>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</si>
  <si>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</si>
  <si>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</si>
  <si>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</si>
  <si>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</si>
  <si>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</si>
  <si>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</si>
  <si>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</si>
  <si>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</si>
  <si>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</si>
  <si>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</si>
  <si>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</si>
  <si>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</si>
  <si>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</si>
  <si>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</si>
  <si>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</si>
  <si>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</si>
  <si>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</si>
  <si>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</si>
  <si>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</si>
  <si>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</si>
  <si>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</si>
  <si>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</si>
  <si>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</si>
  <si>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</si>
  <si>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</si>
  <si>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</si>
  <si>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</si>
  <si>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</si>
  <si>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</si>
  <si>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</si>
  <si>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</si>
  <si>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</si>
  <si>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</si>
  <si>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</si>
  <si>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</si>
  <si>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</si>
  <si>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</si>
  <si>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</si>
  <si>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</si>
  <si>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</si>
  <si>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</si>
  <si>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</si>
  <si>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</si>
  <si>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</si>
  <si>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</si>
  <si>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</si>
  <si>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</si>
  <si>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</si>
  <si>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</si>
  <si>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</si>
  <si>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</si>
  <si>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</si>
  <si>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</si>
  <si>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</si>
  <si>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</si>
  <si>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</si>
  <si>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</si>
  <si>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</si>
  <si>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</si>
  <si>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</si>
  <si>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</si>
  <si>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</si>
  <si>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</si>
  <si>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</si>
  <si>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</si>
  <si>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</si>
  <si>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</si>
  <si>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</si>
  <si>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</si>
  <si>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</si>
  <si>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</si>
  <si>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</si>
  <si>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</si>
  <si>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</si>
  <si>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</si>
  <si>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</si>
  <si>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</si>
  <si>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</si>
  <si>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</si>
  <si>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</si>
  <si>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</si>
  <si>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</si>
  <si>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</si>
  <si>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</si>
  <si>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</si>
  <si>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</si>
  <si>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</si>
  <si>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</si>
  <si>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</si>
  <si>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</si>
  <si>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</si>
  <si>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</si>
  <si>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</si>
  <si>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</si>
  <si>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</si>
  <si>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</si>
  <si>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</si>
  <si>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</si>
  <si>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</si>
  <si>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</si>
  <si>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</si>
  <si>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</si>
  <si>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</si>
  <si>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</si>
  <si>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</si>
  <si>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</si>
  <si>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</si>
  <si>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</si>
  <si>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</si>
  <si>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</si>
  <si>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</si>
  <si>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</si>
  <si>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</si>
  <si>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</si>
  <si>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</si>
  <si>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</si>
  <si>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</si>
  <si>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</si>
  <si>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</si>
  <si>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</si>
  <si>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</si>
  <si>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</si>
  <si>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</si>
  <si>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</si>
  <si>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</si>
  <si>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</si>
  <si>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</si>
  <si>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</si>
  <si>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</si>
  <si>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</si>
  <si>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</si>
  <si>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</si>
  <si>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</si>
  <si>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</si>
  <si>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</si>
  <si>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</si>
  <si>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</si>
  <si>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</si>
  <si>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</si>
  <si>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</si>
  <si>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</si>
  <si>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</si>
  <si>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</si>
  <si>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</si>
  <si>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</si>
  <si>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</si>
  <si>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</si>
  <si>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</si>
  <si>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</si>
  <si>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</si>
  <si>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</si>
  <si>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</si>
  <si>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</si>
  <si>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</si>
  <si>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</si>
  <si>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</si>
  <si>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</si>
  <si>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</si>
  <si>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</si>
  <si>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</si>
  <si>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</si>
  <si>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</si>
  <si>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</si>
  <si>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</si>
  <si>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</si>
  <si>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</si>
  <si>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</si>
  <si>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</si>
  <si>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</si>
  <si>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</si>
  <si>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</si>
  <si>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</si>
  <si>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</si>
  <si>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</si>
  <si>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</si>
  <si>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</si>
  <si>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</si>
  <si>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</si>
  <si>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</si>
  <si>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</si>
  <si>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</si>
  <si>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</si>
  <si>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</si>
  <si>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</si>
  <si>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</si>
  <si>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</si>
  <si>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</si>
  <si>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</si>
  <si>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</si>
  <si>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</si>
  <si>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</si>
  <si>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</si>
  <si>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</si>
  <si>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</si>
  <si>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</si>
  <si>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</si>
  <si>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</si>
  <si>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</si>
  <si>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</si>
  <si>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</si>
  <si>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</si>
  <si>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</si>
  <si>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</si>
  <si>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</si>
  <si>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</si>
  <si>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</si>
  <si>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</si>
  <si>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</si>
  <si>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</si>
  <si>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</si>
  <si>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</si>
  <si>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</si>
  <si>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</si>
  <si>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</si>
  <si>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</si>
  <si>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</si>
  <si>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</si>
  <si>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</si>
  <si>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</si>
  <si>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</si>
  <si>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</si>
  <si>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</si>
  <si>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</si>
  <si>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</si>
  <si>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</si>
  <si>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</si>
  <si>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</si>
  <si>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</si>
  <si>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</si>
  <si>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</si>
  <si>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</si>
  <si>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</si>
  <si>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</si>
  <si>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</si>
  <si>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</si>
  <si>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</si>
  <si>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</si>
  <si>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</si>
  <si>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</si>
  <si>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</si>
  <si>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</si>
  <si>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</si>
  <si>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</si>
  <si>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</si>
  <si>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</si>
  <si>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</si>
  <si>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</si>
  <si>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</si>
  <si>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</si>
  <si>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</si>
  <si>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</si>
  <si>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</si>
  <si>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</si>
  <si>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</si>
  <si>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</si>
  <si>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</si>
  <si>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</si>
  <si>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</si>
  <si>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</si>
  <si>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</si>
  <si>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</si>
  <si>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</si>
  <si>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</si>
  <si>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</si>
  <si>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</si>
  <si>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</si>
  <si>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</si>
  <si>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</si>
  <si>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</si>
  <si>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</si>
  <si>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</si>
  <si>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</si>
  <si>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</si>
  <si>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</si>
  <si>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</si>
  <si>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</si>
  <si>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</si>
  <si>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</si>
  <si>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</si>
  <si>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</si>
  <si>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</si>
  <si>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</si>
  <si>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</si>
  <si>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</si>
  <si>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</si>
  <si>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</si>
  <si>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</si>
  <si>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</si>
  <si>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</si>
  <si>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</si>
  <si>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</si>
  <si>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</si>
  <si>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</si>
  <si>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</si>
  <si>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</si>
  <si>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</si>
  <si>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</si>
  <si>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</si>
  <si>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</si>
  <si>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</si>
  <si>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</si>
  <si>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</si>
  <si>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</si>
  <si>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</si>
  <si>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</si>
  <si>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</si>
  <si>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</si>
  <si>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</si>
  <si>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</si>
  <si>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</si>
  <si>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</si>
  <si>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</si>
  <si>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</si>
  <si>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</si>
  <si>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</si>
  <si>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</si>
  <si>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</si>
  <si>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</si>
  <si>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</si>
  <si>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</si>
  <si>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</si>
  <si>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</si>
  <si>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</si>
  <si>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</si>
  <si>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</si>
  <si>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</si>
  <si>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</si>
  <si>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</si>
  <si>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</si>
  <si>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</si>
  <si>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</si>
  <si>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</si>
  <si>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</si>
  <si>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</si>
  <si>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</si>
  <si>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</si>
  <si>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</si>
  <si>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</si>
  <si>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</si>
  <si>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</si>
  <si>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</si>
  <si>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</si>
  <si>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</si>
  <si>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</si>
  <si>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</si>
  <si>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</si>
  <si>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</si>
  <si>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</si>
  <si>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</si>
  <si>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</si>
  <si>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</si>
  <si>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</si>
  <si>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</si>
  <si>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</si>
  <si>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</si>
  <si>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</si>
  <si>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</si>
  <si>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</si>
  <si>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</si>
  <si>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</si>
  <si>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</si>
  <si>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</si>
  <si>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</si>
  <si>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</si>
  <si>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</si>
  <si>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</si>
  <si>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</si>
  <si>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</si>
  <si>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</si>
  <si>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</si>
  <si>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</si>
  <si>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</si>
  <si>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</si>
  <si>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</si>
  <si>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</si>
  <si>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</si>
  <si>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</si>
  <si>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</si>
  <si>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</si>
  <si>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</si>
  <si>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</si>
  <si>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</si>
  <si>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</si>
  <si>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</si>
  <si>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</si>
  <si>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</si>
  <si>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</si>
  <si>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</si>
  <si>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</si>
  <si>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</si>
  <si>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</si>
  <si>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</si>
  <si>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</si>
  <si>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</si>
  <si>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</si>
  <si>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</si>
  <si>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</si>
  <si>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</si>
  <si>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</si>
  <si>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</si>
  <si>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</si>
  <si>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</si>
  <si>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</si>
  <si>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</si>
  <si>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</si>
  <si>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</si>
  <si>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</si>
  <si>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</si>
  <si>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</si>
  <si>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</si>
  <si>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</si>
  <si>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</si>
  <si>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</si>
  <si>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</si>
  <si>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</si>
  <si>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</si>
  <si>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</si>
  <si>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</si>
  <si>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</si>
  <si>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</si>
  <si>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</si>
  <si>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</si>
  <si>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</si>
  <si>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</si>
  <si>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</si>
  <si>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</si>
  <si>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</si>
  <si>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</si>
  <si>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</si>
  <si>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</si>
  <si>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</si>
  <si>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</si>
  <si>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</si>
  <si>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</si>
  <si>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</si>
  <si>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</si>
  <si>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</si>
  <si>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</si>
  <si>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</si>
  <si>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</si>
  <si>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</si>
  <si>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</si>
  <si>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</si>
  <si>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</si>
  <si>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</si>
  <si>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</si>
  <si>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</si>
  <si>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</si>
  <si>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</si>
  <si>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</si>
  <si>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</si>
  <si>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</si>
  <si>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</si>
  <si>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</si>
  <si>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</si>
  <si>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</si>
  <si>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</si>
  <si>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</si>
  <si>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</si>
  <si>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</si>
  <si>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</si>
  <si>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</si>
  <si>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</si>
  <si>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</si>
  <si>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</si>
  <si>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</si>
  <si>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</si>
  <si>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</si>
  <si>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</si>
  <si>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</si>
  <si>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</si>
  <si>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</si>
  <si>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</si>
  <si>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</si>
  <si>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</si>
  <si>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</si>
  <si>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</si>
  <si>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</si>
  <si>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</si>
  <si>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</si>
  <si>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</si>
  <si>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</si>
  <si>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</si>
  <si>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</si>
  <si>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</si>
  <si>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</si>
  <si>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</si>
  <si>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</si>
  <si>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</si>
  <si>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</si>
  <si>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</si>
  <si>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</si>
  <si>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</si>
  <si>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</si>
  <si>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</si>
  <si>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</si>
  <si>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</si>
  <si>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</si>
  <si>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</si>
  <si>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</si>
  <si>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</si>
  <si>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</si>
  <si>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</si>
  <si>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</si>
  <si>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</si>
  <si>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</si>
  <si>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</si>
  <si>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</si>
  <si>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</si>
  <si>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</si>
  <si>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</si>
  <si>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</si>
  <si>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</si>
  <si>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</si>
  <si>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</si>
  <si>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</si>
  <si>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</si>
  <si>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</si>
  <si>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</si>
  <si>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</si>
  <si>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</si>
  <si>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</si>
  <si>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</si>
  <si>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</si>
  <si>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</si>
  <si>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</si>
  <si>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</si>
  <si>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</si>
  <si>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</si>
  <si>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</si>
  <si>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</si>
  <si>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</si>
  <si>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</si>
  <si>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</si>
  <si>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</si>
  <si>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</si>
  <si>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</si>
  <si>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</si>
  <si>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</si>
  <si>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</si>
  <si>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</si>
  <si>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</si>
  <si>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</si>
  <si>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</si>
  <si>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</si>
  <si>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</si>
  <si>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</si>
  <si>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</si>
  <si>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</si>
  <si>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</si>
  <si>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</si>
  <si>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</si>
  <si>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</si>
  <si>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</si>
  <si>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</si>
  <si>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</si>
  <si>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</si>
  <si>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</si>
  <si>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</si>
  <si>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</si>
  <si>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</si>
  <si>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</si>
  <si>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</si>
  <si>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</si>
  <si>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</si>
  <si>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</si>
  <si>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</si>
  <si>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</si>
  <si>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</si>
  <si>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</si>
  <si>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</si>
  <si>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</si>
  <si>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</si>
  <si>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</si>
  <si>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</si>
  <si>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</si>
  <si>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</si>
  <si>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</si>
  <si>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</si>
  <si>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</si>
  <si>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</si>
  <si>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</si>
  <si>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</si>
  <si>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</si>
  <si>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</si>
  <si>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</si>
  <si>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</si>
  <si>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</si>
  <si>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</si>
  <si>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</si>
  <si>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</si>
  <si>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</si>
  <si>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</si>
  <si>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</si>
  <si>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</si>
  <si>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</si>
  <si>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</si>
  <si>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</si>
  <si>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</si>
  <si>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</si>
  <si>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</si>
  <si>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</si>
  <si>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</si>
  <si>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</si>
  <si>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</si>
  <si>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</si>
  <si>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</si>
  <si>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</si>
  <si>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</si>
  <si>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</si>
  <si>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</si>
  <si>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</si>
  <si>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</si>
  <si>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</si>
  <si>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</si>
  <si>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</si>
  <si>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</si>
  <si>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</si>
  <si>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</si>
  <si>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</si>
  <si>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</si>
  <si>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</si>
  <si>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</si>
  <si>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</si>
  <si>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</si>
  <si>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</si>
  <si>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</si>
  <si>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</si>
  <si>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</si>
  <si>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</si>
  <si>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</si>
  <si>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</si>
  <si>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</si>
  <si>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</si>
  <si>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</si>
  <si>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</si>
  <si>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</si>
  <si>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</si>
  <si>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</si>
  <si>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</si>
  <si>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</si>
  <si>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</si>
  <si>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</si>
  <si>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</si>
  <si>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</si>
  <si>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</si>
  <si>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</si>
  <si>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</si>
  <si>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</si>
  <si>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</si>
  <si>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</si>
  <si>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</si>
  <si>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</si>
  <si>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</si>
  <si>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</si>
  <si>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</si>
  <si>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</si>
  <si>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</si>
  <si>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</si>
  <si>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</si>
  <si>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</si>
  <si>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</si>
  <si>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</si>
  <si>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</si>
  <si>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</si>
  <si>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</si>
  <si>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</si>
  <si>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</si>
  <si>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</si>
  <si>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</si>
  <si>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</si>
  <si>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</si>
  <si>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</si>
  <si>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</si>
  <si>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</si>
  <si>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</si>
  <si>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</si>
  <si>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</si>
  <si>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</si>
  <si>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</si>
  <si>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</si>
  <si>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</si>
  <si>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</si>
  <si>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</si>
  <si>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</si>
  <si>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</si>
  <si>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</si>
  <si>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</si>
  <si>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</si>
  <si>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</si>
  <si>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</si>
  <si>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</si>
  <si>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</si>
  <si>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</si>
  <si>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</si>
  <si>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</si>
  <si>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</si>
  <si>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</si>
  <si>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</si>
  <si>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</si>
  <si>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</si>
  <si>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</si>
  <si>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</si>
  <si>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</si>
  <si>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</si>
  <si>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</si>
  <si>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</si>
  <si>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</si>
  <si>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</si>
  <si>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</si>
  <si>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</si>
  <si>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</si>
  <si>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</si>
  <si>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</si>
  <si>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</si>
  <si>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</si>
  <si>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</si>
  <si>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</si>
  <si>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</si>
  <si>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</si>
  <si>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</si>
  <si>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</si>
  <si>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</si>
  <si>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</si>
  <si>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</si>
  <si>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</si>
  <si>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</si>
  <si>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</si>
  <si>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</si>
  <si>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</si>
  <si>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</si>
  <si>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</si>
  <si>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</si>
  <si>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</si>
  <si>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</si>
  <si>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</si>
  <si>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</si>
  <si>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</si>
  <si>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</si>
  <si>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</si>
  <si>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</si>
  <si>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</si>
  <si>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</si>
  <si>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</si>
  <si>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</si>
  <si>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</si>
  <si>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</si>
  <si>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</si>
  <si>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</si>
  <si>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</si>
  <si>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</si>
  <si>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</si>
  <si>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</si>
  <si>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</si>
  <si>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</si>
  <si>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</si>
  <si>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</si>
  <si>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</si>
  <si>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</si>
  <si>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</si>
  <si>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</si>
  <si>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</si>
  <si>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</si>
  <si>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</si>
  <si>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</si>
  <si>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</si>
  <si>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</si>
  <si>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</si>
  <si>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</si>
  <si>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</si>
  <si>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</si>
  <si>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</si>
  <si>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</si>
  <si>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</si>
  <si>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</si>
  <si>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</si>
  <si>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</si>
  <si>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</si>
  <si>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</si>
  <si>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</si>
  <si>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</si>
  <si>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</si>
  <si>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</si>
  <si>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</si>
  <si>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</si>
  <si>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</si>
  <si>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</si>
  <si>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</si>
  <si>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</si>
  <si>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</si>
  <si>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</si>
  <si>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</si>
  <si>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</si>
  <si>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</si>
  <si>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</si>
  <si>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</si>
  <si>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</si>
  <si>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</si>
  <si>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</si>
  <si>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</si>
  <si>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</si>
  <si>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</si>
  <si>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</si>
  <si>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</si>
  <si>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</si>
  <si>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</si>
  <si>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</si>
  <si>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</si>
  <si>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</si>
  <si>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</si>
  <si>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</si>
  <si>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</si>
  <si>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</si>
  <si>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</si>
  <si>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</si>
  <si>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</si>
  <si>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</si>
  <si>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</si>
  <si>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</si>
  <si>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</si>
  <si>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</si>
  <si>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</si>
  <si>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</si>
  <si>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</si>
  <si>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</si>
  <si>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</si>
  <si>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</si>
  <si>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</si>
  <si>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</si>
  <si>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</si>
  <si>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</si>
  <si>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</si>
  <si>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</si>
  <si>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</si>
  <si>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</si>
  <si>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</si>
  <si>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</si>
  <si>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</si>
  <si>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</si>
  <si>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</si>
  <si>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</si>
  <si>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</si>
  <si>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</si>
  <si>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</si>
  <si>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</si>
  <si>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</si>
  <si>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</si>
  <si>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</si>
  <si>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</si>
  <si>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</si>
  <si>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</si>
  <si>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</si>
  <si>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</si>
  <si>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</si>
  <si>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</si>
  <si>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</si>
  <si>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</si>
  <si>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</si>
  <si>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</si>
  <si>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</si>
  <si>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</si>
  <si>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</si>
  <si>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</si>
  <si>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</si>
  <si>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</si>
  <si>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</si>
  <si>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</si>
  <si>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</si>
  <si>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</si>
  <si>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</si>
  <si>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</si>
  <si>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</si>
  <si>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</si>
  <si>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</si>
  <si>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</si>
  <si>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</si>
  <si>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</si>
  <si>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</si>
  <si>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</si>
  <si>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</si>
  <si>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</si>
  <si>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</si>
  <si>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</si>
  <si>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</si>
  <si>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</si>
  <si>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</si>
  <si>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</si>
  <si>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</si>
  <si>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</si>
  <si>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</si>
  <si>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</si>
  <si>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</si>
  <si>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</si>
  <si>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</si>
  <si>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</si>
  <si>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</si>
  <si>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</si>
  <si>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</si>
  <si>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</si>
  <si>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</si>
  <si>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</si>
  <si>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</si>
  <si>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</si>
  <si>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</si>
  <si>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</si>
  <si>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</si>
  <si>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</si>
  <si>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</si>
  <si>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</si>
  <si>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</si>
  <si>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</si>
  <si>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</si>
  <si>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</si>
  <si>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</si>
  <si>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</si>
  <si>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</si>
  <si>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</si>
  <si>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</si>
  <si>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</si>
  <si>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</si>
  <si>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</si>
  <si>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</si>
  <si>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</si>
  <si>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</si>
  <si>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</si>
  <si>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</si>
  <si>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</si>
  <si>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</si>
  <si>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</si>
  <si>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</si>
  <si>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</si>
  <si>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</si>
  <si>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</si>
  <si>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</si>
  <si>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</si>
  <si>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</si>
  <si>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</si>
  <si>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</si>
  <si>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</si>
  <si>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</si>
  <si>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</si>
  <si>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</si>
  <si>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</si>
  <si>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</si>
  <si>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</si>
  <si>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</si>
  <si>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</si>
  <si>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</si>
  <si>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</si>
  <si>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</si>
  <si>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</si>
  <si>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</si>
  <si>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</si>
  <si>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</si>
  <si>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</si>
  <si>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</si>
  <si>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</si>
  <si>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</si>
  <si>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</si>
  <si>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</si>
  <si>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</si>
  <si>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</si>
  <si>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</si>
  <si>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</si>
  <si>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</si>
  <si>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</si>
  <si>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</si>
  <si>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</si>
  <si>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</si>
  <si>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</si>
  <si>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</si>
  <si>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</si>
  <si>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</si>
  <si>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</si>
  <si>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</si>
  <si>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</si>
  <si>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</si>
  <si>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</si>
  <si>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</si>
  <si>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</si>
  <si>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</si>
  <si>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</si>
  <si>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</si>
  <si>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</si>
  <si>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</si>
  <si>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</si>
  <si>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</si>
  <si>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</si>
  <si>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</si>
  <si>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</si>
  <si>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</si>
  <si>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</si>
  <si>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</si>
  <si>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</si>
  <si>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</si>
  <si>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</si>
  <si>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</si>
  <si>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</si>
  <si>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</si>
  <si>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</si>
  <si>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</si>
  <si>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</si>
  <si>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</si>
  <si>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</si>
  <si>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</si>
  <si>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</si>
  <si>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</si>
  <si>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</si>
  <si>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</si>
  <si>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</si>
  <si>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</si>
  <si>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</si>
  <si>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</si>
  <si>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</si>
  <si>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</si>
  <si>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</si>
  <si>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</si>
  <si>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</si>
  <si>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</si>
  <si>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</si>
  <si>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</si>
  <si>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</si>
  <si>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</si>
  <si>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</si>
  <si>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</si>
  <si>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</si>
  <si>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</si>
  <si>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</si>
  <si>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</si>
  <si>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</si>
  <si>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</si>
  <si>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</si>
  <si>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</si>
  <si>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</si>
  <si>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</si>
  <si>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</si>
  <si>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</si>
  <si>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</si>
  <si>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</si>
  <si>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</si>
  <si>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</si>
  <si>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</si>
  <si>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</si>
  <si>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</si>
  <si>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</si>
  <si>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</si>
  <si>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</si>
  <si>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</si>
  <si>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</si>
  <si>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</si>
  <si>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</si>
  <si>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</si>
  <si>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</si>
  <si>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</si>
  <si>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</si>
  <si>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</si>
  <si>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</si>
  <si>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</si>
  <si>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</si>
  <si>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</si>
  <si>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</si>
  <si>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</si>
  <si>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</si>
  <si>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</si>
  <si>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</si>
  <si>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</si>
  <si>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</si>
  <si>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</si>
  <si>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</si>
  <si>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</si>
  <si>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</si>
  <si>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</si>
  <si>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</si>
  <si>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</si>
  <si>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</si>
  <si>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</si>
  <si>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</si>
  <si>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</si>
  <si>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</si>
  <si>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</si>
  <si>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</si>
  <si>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</si>
  <si>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</si>
  <si>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</si>
  <si>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</si>
  <si>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</si>
  <si>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</si>
  <si>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</si>
  <si>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</si>
  <si>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</si>
  <si>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</si>
  <si>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</si>
  <si>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</si>
  <si>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</si>
  <si>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</si>
  <si>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</si>
  <si>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</si>
  <si>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</si>
  <si>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</si>
  <si>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</si>
  <si>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</si>
  <si>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</si>
  <si>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</si>
  <si>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</si>
  <si>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</si>
  <si>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</si>
  <si>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</si>
  <si>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</si>
  <si>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</si>
  <si>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</si>
  <si>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</si>
  <si>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</si>
  <si>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</si>
  <si>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</si>
  <si>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</si>
  <si>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</si>
  <si>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</si>
  <si>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</si>
  <si>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</si>
  <si>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</si>
  <si>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</si>
  <si>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</si>
  <si>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</si>
  <si>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</si>
  <si>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</si>
  <si>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</si>
  <si>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</si>
  <si>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</si>
  <si>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</si>
  <si>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</si>
  <si>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</si>
  <si>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</si>
  <si>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</si>
  <si>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</si>
  <si>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</si>
  <si>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</si>
  <si>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</si>
  <si>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</si>
  <si>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</si>
  <si>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</si>
  <si>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</si>
  <si>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</si>
  <si>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</si>
  <si>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</si>
  <si>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</si>
  <si>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</si>
  <si>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</si>
  <si>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</si>
  <si>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</si>
  <si>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</si>
  <si>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</si>
  <si>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</si>
  <si>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</si>
  <si>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</si>
  <si>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</si>
  <si>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</si>
  <si>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</si>
  <si>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</si>
  <si>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</si>
  <si>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</si>
  <si>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</si>
  <si>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</si>
  <si>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</si>
  <si>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</si>
  <si>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</si>
  <si>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</si>
  <si>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</si>
  <si>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</si>
  <si>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</si>
  <si>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</si>
  <si>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</si>
  <si>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</si>
  <si>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</si>
  <si>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</si>
  <si>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</si>
  <si>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</si>
  <si>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</si>
  <si>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</si>
  <si>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</si>
  <si>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</si>
  <si>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</si>
  <si>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</si>
  <si>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</si>
  <si>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</si>
  <si>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</si>
  <si>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</si>
  <si>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</si>
  <si>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</si>
  <si>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</si>
  <si>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</si>
  <si>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</si>
  <si>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</si>
  <si>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</si>
  <si>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</si>
  <si>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</si>
  <si>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</si>
  <si>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</si>
  <si>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</si>
  <si>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</si>
  <si>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</si>
  <si>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</si>
  <si>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</si>
  <si>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</si>
  <si>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</si>
  <si>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</si>
  <si>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</si>
  <si>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</si>
  <si>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</si>
  <si>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</si>
  <si>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</si>
  <si>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</si>
  <si>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</si>
  <si>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</si>
  <si>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</si>
  <si>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</si>
  <si>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</si>
  <si>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</si>
  <si>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</si>
  <si>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</si>
  <si>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</si>
  <si>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</si>
  <si>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</si>
  <si>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</si>
  <si>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</si>
  <si>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</si>
  <si>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</si>
  <si>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</si>
  <si>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</si>
  <si>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</si>
  <si>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</si>
  <si>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</si>
  <si>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</si>
  <si>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</si>
  <si>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</si>
  <si>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</si>
  <si>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</si>
  <si>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</si>
  <si>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</si>
  <si>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</si>
  <si>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</si>
  <si>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</si>
  <si>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</si>
  <si>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</si>
  <si>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</si>
  <si>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</si>
  <si>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</si>
  <si>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</si>
  <si>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</si>
  <si>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</si>
  <si>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</si>
  <si>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</si>
  <si>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</si>
  <si>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</si>
  <si>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</si>
  <si>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</si>
  <si>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</si>
  <si>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</si>
  <si>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</si>
  <si>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</si>
  <si>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</si>
  <si>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</si>
  <si>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</si>
  <si>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</si>
  <si>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</si>
  <si>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</si>
  <si>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</si>
  <si>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</si>
  <si>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</si>
  <si>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</si>
  <si>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</si>
  <si>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</si>
  <si>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</si>
  <si>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</si>
  <si>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</si>
  <si>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</si>
  <si>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</si>
  <si>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</si>
  <si>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</si>
  <si>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</si>
  <si>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</si>
  <si>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</si>
  <si>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</si>
  <si>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</si>
  <si>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</si>
  <si>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</si>
  <si>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</si>
  <si>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</si>
  <si>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</si>
  <si>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</si>
  <si>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</si>
  <si>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</si>
  <si>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</si>
  <si>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</si>
  <si>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</si>
  <si>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</si>
  <si>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</si>
  <si>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</si>
  <si>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</si>
  <si>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</si>
  <si>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</si>
  <si>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</si>
  <si>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</si>
  <si>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</si>
  <si>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</si>
  <si>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</si>
  <si>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</si>
  <si>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</si>
  <si>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</si>
  <si>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</si>
  <si>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</si>
  <si>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</si>
  <si>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</si>
  <si>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</si>
  <si>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</si>
  <si>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</si>
  <si>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</si>
  <si>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</si>
  <si>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</si>
  <si>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</si>
  <si>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</si>
  <si>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</si>
  <si>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</si>
  <si>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</si>
  <si>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</si>
  <si>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</si>
  <si>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</si>
  <si>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</si>
  <si>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</si>
  <si>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</si>
  <si>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</si>
  <si>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</si>
  <si>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</si>
  <si>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</si>
  <si>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</si>
  <si>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</si>
  <si>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</si>
  <si>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</si>
  <si>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</si>
  <si>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</si>
  <si>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</si>
  <si>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</si>
  <si>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</si>
  <si>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</si>
  <si>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</si>
  <si>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</si>
  <si>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</si>
  <si>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</si>
  <si>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</si>
  <si>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</si>
  <si>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</si>
  <si>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</si>
  <si>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</si>
  <si>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</si>
  <si>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</si>
  <si>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</si>
  <si>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</si>
  <si>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</si>
  <si>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</si>
  <si>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</si>
  <si>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</si>
  <si>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</si>
  <si>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</si>
  <si>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</si>
  <si>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</si>
  <si>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</si>
  <si>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</si>
  <si>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</si>
  <si>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</si>
  <si>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</si>
  <si>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</si>
  <si>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</si>
  <si>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</si>
  <si>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</si>
  <si>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</si>
  <si>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</si>
  <si>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</si>
  <si>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</si>
  <si>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</si>
  <si>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</si>
  <si>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</si>
  <si>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</si>
  <si>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</si>
  <si>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</si>
  <si>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</si>
  <si>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</si>
  <si>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</si>
  <si>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</si>
  <si>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</si>
  <si>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</si>
  <si>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</si>
  <si>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</si>
  <si>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</si>
  <si>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</si>
  <si>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</si>
  <si>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</si>
  <si>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</si>
  <si>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</si>
  <si>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</si>
  <si>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</si>
  <si>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</si>
  <si>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</si>
  <si>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</si>
  <si>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</si>
  <si>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</si>
  <si>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</si>
  <si>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</si>
  <si>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</si>
  <si>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</si>
  <si>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</si>
  <si>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</si>
  <si>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</si>
  <si>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</si>
  <si>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</si>
  <si>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</si>
  <si>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</si>
  <si>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</si>
  <si>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</si>
  <si>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</si>
  <si>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</si>
  <si>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</si>
  <si>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</si>
  <si>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</si>
  <si>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</si>
  <si>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</si>
  <si>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</si>
  <si>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</si>
  <si>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</si>
  <si>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</si>
  <si>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</si>
  <si>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</si>
  <si>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</si>
  <si>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</si>
  <si>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</si>
  <si>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</si>
  <si>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</si>
  <si>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</si>
  <si>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</si>
  <si>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</si>
  <si>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</si>
  <si>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</si>
  <si>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</si>
  <si>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</si>
  <si>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</si>
  <si>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</si>
  <si>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</si>
  <si>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</si>
  <si>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</si>
  <si>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</si>
  <si>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</si>
  <si>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</si>
  <si>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</si>
  <si>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</si>
  <si>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</si>
  <si>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</si>
  <si>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</si>
  <si>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</si>
  <si>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</si>
  <si>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</si>
  <si>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</si>
  <si>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</si>
  <si>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</si>
  <si>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</si>
  <si>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</si>
  <si>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</si>
  <si>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</si>
  <si>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</si>
  <si>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</si>
  <si>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</si>
  <si>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</si>
  <si>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</si>
  <si>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</si>
  <si>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</si>
  <si>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</si>
  <si>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</si>
  <si>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</si>
  <si>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</si>
  <si>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</si>
  <si>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</si>
  <si>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</si>
  <si>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</si>
  <si>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</si>
  <si>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</si>
  <si>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</si>
  <si>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</si>
  <si>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</si>
  <si>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</si>
  <si>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</si>
  <si>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</si>
  <si>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</si>
  <si>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</si>
  <si>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</si>
  <si>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</si>
  <si>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</si>
  <si>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</si>
  <si>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</si>
  <si>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</si>
  <si>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</si>
  <si>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</si>
  <si>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</si>
  <si>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</si>
  <si>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</si>
  <si>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</si>
  <si>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</si>
  <si>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</si>
  <si>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</si>
  <si>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</si>
  <si>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</si>
  <si>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</si>
  <si>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</si>
  <si>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</si>
  <si>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</si>
  <si>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</si>
  <si>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</si>
  <si>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</si>
  <si>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</si>
  <si>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</si>
  <si>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</si>
  <si>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</si>
  <si>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</si>
  <si>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</si>
  <si>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</si>
  <si>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</si>
  <si>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</si>
  <si>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</si>
  <si>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</si>
  <si>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</si>
  <si>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</si>
  <si>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</si>
  <si>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</si>
  <si>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</si>
  <si>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</si>
  <si>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</si>
  <si>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</si>
  <si>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</si>
  <si>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</si>
  <si>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</si>
  <si>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</si>
  <si>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</si>
  <si>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</si>
  <si>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</si>
  <si>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</si>
  <si>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</si>
  <si>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</si>
  <si>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</si>
  <si>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</si>
  <si>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</si>
  <si>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</si>
  <si>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</si>
  <si>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</si>
  <si>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</si>
  <si>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</si>
  <si>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</si>
  <si>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</si>
  <si>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</si>
  <si>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</si>
  <si>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</si>
  <si>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</si>
  <si>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</si>
  <si>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</si>
  <si>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</si>
  <si>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</si>
  <si>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</si>
  <si>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</si>
  <si>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</si>
  <si>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</si>
  <si>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</si>
  <si>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</si>
  <si>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</si>
  <si>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</si>
  <si>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</si>
  <si>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</si>
  <si>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</si>
  <si>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</si>
  <si>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</si>
  <si>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</si>
  <si>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</si>
  <si>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</si>
  <si>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</si>
  <si>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</si>
  <si>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</si>
  <si>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</si>
  <si>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</si>
  <si>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</si>
  <si>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</si>
  <si>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</si>
  <si>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</si>
  <si>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</si>
  <si>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</si>
  <si>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</si>
  <si>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</si>
  <si>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</si>
  <si>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</si>
  <si>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</si>
  <si>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</si>
  <si>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</si>
  <si>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</si>
  <si>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</si>
  <si>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</si>
  <si>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</si>
  <si>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</si>
  <si>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</si>
  <si>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</si>
  <si>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</si>
  <si>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</si>
  <si>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</si>
  <si>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</si>
  <si>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</si>
  <si>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</si>
  <si>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</si>
  <si>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</si>
  <si>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</si>
  <si>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</si>
  <si>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</si>
  <si>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</si>
  <si>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</si>
  <si>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</si>
  <si>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</si>
  <si>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</si>
  <si>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</si>
  <si>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</si>
  <si>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</si>
  <si>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</si>
  <si>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</si>
  <si>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</si>
  <si>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</si>
  <si>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</si>
  <si>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</si>
  <si>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</si>
  <si>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</si>
  <si>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</si>
  <si>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</si>
  <si>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</si>
  <si>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</si>
  <si>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</si>
  <si>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</si>
  <si>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</si>
  <si>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</si>
  <si>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</si>
  <si>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</si>
  <si>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</si>
  <si>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</si>
  <si>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</si>
  <si>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</si>
  <si>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</si>
  <si>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</si>
  <si>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</si>
  <si>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</si>
  <si>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</si>
  <si>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</si>
  <si>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</si>
  <si>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</si>
  <si>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</si>
  <si>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</si>
  <si>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</si>
  <si>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</si>
  <si>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</si>
  <si>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</si>
  <si>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</si>
  <si>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</si>
  <si>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</si>
  <si>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</si>
  <si>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</si>
  <si>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</si>
  <si>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</si>
  <si>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</si>
  <si>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</si>
  <si>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</si>
  <si>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</si>
  <si>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</si>
  <si>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</si>
  <si>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</si>
  <si>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</si>
  <si>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</si>
  <si>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</si>
  <si>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</si>
  <si>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</si>
  <si>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</si>
  <si>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</si>
  <si>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</si>
  <si>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</si>
  <si>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</si>
  <si>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</si>
  <si>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</si>
  <si>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</si>
  <si>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</si>
  <si>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</si>
  <si>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</si>
  <si>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</si>
  <si>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</si>
  <si>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</si>
  <si>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</si>
  <si>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</si>
  <si>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</si>
  <si>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</si>
  <si>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</si>
  <si>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</si>
  <si>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</si>
  <si>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</si>
  <si>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</si>
  <si>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</si>
  <si>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</si>
  <si>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</si>
  <si>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</si>
  <si>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</si>
  <si>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</si>
  <si>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</si>
  <si>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</si>
  <si>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</si>
  <si>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</si>
  <si>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</si>
  <si>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</si>
  <si>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</si>
  <si>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</si>
  <si>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</si>
  <si>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</si>
  <si>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</si>
  <si>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</si>
  <si>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</si>
  <si>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</si>
  <si>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</si>
  <si>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</si>
  <si>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</si>
  <si>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</si>
  <si>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</si>
  <si>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</si>
  <si>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</si>
  <si>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</si>
  <si>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</si>
  <si>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</si>
  <si>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</si>
  <si>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</si>
  <si>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</si>
  <si>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</si>
  <si>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</si>
  <si>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</si>
  <si>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</si>
  <si>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</si>
  <si>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</si>
  <si>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</si>
  <si>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</si>
  <si>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</si>
  <si>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</si>
  <si>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</si>
  <si>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</si>
  <si>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</si>
  <si>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</si>
  <si>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</si>
  <si>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</si>
  <si>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</si>
  <si>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</si>
  <si>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</si>
  <si>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</si>
  <si>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</si>
  <si>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</si>
  <si>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</si>
  <si>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</si>
  <si>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</si>
  <si>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</si>
  <si>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</si>
  <si>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</si>
  <si>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</si>
  <si>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</si>
  <si>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</si>
  <si>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</si>
  <si>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</si>
  <si>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</si>
  <si>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</si>
  <si>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</si>
  <si>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</si>
  <si>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</si>
  <si>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</si>
  <si>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</si>
  <si>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</si>
  <si>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</si>
  <si>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</si>
  <si>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</si>
  <si>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</si>
  <si>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</si>
  <si>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</si>
  <si>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</si>
  <si>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</si>
  <si>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</si>
  <si>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</si>
  <si>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</si>
  <si>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</si>
  <si>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</si>
  <si>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</si>
  <si>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</si>
  <si>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</si>
  <si>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</si>
  <si>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</si>
  <si>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</si>
  <si>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</si>
  <si>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</si>
  <si>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</si>
  <si>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</si>
  <si>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</si>
  <si>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</si>
  <si>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</si>
  <si>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</si>
  <si>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</si>
  <si>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</si>
  <si>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</si>
  <si>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</si>
  <si>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</si>
  <si>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</si>
  <si>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</si>
  <si>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</si>
  <si>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</si>
  <si>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</si>
  <si>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</si>
  <si>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</si>
  <si>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</si>
  <si>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</si>
  <si>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</si>
  <si>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</si>
  <si>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</si>
  <si>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</si>
  <si>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</t>
  </si>
  <si>
    <t>Sub-Category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</si>
  <si>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</si>
  <si>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</si>
  <si>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</si>
  <si>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</si>
  <si>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</si>
  <si>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</si>
  <si>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</si>
  <si>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</si>
  <si>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</si>
  <si>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</si>
  <si>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</si>
  <si>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</si>
  <si>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</si>
  <si>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</si>
  <si>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</si>
  <si>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</si>
  <si>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</si>
  <si>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</si>
  <si>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</si>
  <si>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</si>
  <si>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</si>
  <si>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</si>
  <si>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</si>
  <si>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</si>
  <si>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</si>
  <si>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</si>
  <si>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</si>
  <si>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</si>
  <si>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</si>
  <si>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</si>
  <si>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</si>
  <si>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</si>
  <si>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</si>
  <si>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</si>
  <si>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</si>
  <si>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</si>
  <si>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</si>
  <si>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</si>
  <si>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</si>
  <si>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</si>
  <si>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number of backers</t>
  </si>
  <si>
    <t>Median number of backers</t>
  </si>
  <si>
    <t>Minimum number of backers</t>
  </si>
  <si>
    <t>Variance number of backers</t>
  </si>
  <si>
    <t>Standard variance backers</t>
  </si>
  <si>
    <t>See word document for explaination on the additional questions asked in the exercise</t>
  </si>
  <si>
    <t>Mean +1SD</t>
  </si>
  <si>
    <t>Mean -1SD</t>
  </si>
  <si>
    <t xml:space="preserve">Upper and lower limit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</si>
</sst>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4644A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1" fontId="16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" fillId="0" borderId="0" xfId="0" applyFont="1"/>
    <xf numFmtId="0" fontId="18" fillId="0" borderId="0" xfId="0" applyFont="1" applyAlignment="1">
      <alignment horizontal="left" vertical="center" wrapText="1"/>
    </xf>
    <xf numFmtId="9" fontId="1" fillId="0" borderId="0" xfId="0" applyNumberFormat="1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Alignment="1">
      <alignment horizontal="left" vertical="top" wrapText="1"/>
    </xf>
    <xf numFmtId="0" fontId="0" fillId="0" borderId="0" xfId="0" applyFill="1" applyBorder="1"/>
    <xf numFmtId="164" fontId="20" fillId="0" borderId="0" xfId="0" applyNumberFormat="1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0000"/>
      <color rgb="FF006600"/>
      <color rgb="FFFDE4CD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[CrowdfundingBook-final2.xlsx]Sheet1!PivotTable2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Campain</a:t>
            </a:r>
            <a:r>
              <a:rPr lang="en-US" baseline="0"/>
              <a:t> analysis by parent catagories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9-4002-AB01-0A3C459D11F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9-4002-AB01-0A3C459D11F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7-4AAE-8744-10C969FFE9B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7-4AAE-8744-10C969FFE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351360"/>
        <c:axId val="577350376"/>
      </c:barChart>
      <c:catAx>
        <c:axId val="57735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</a:t>
                </a:r>
                <a:r>
                  <a:rPr lang="en-US" baseline="0"/>
                  <a:t> c</a:t>
                </a:r>
                <a:r>
                  <a:rPr lang="en-US"/>
                  <a:t>atagories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50376"/>
        <c:crosses val="autoZero"/>
        <c:auto val="1"/>
        <c:lblAlgn val="ctr"/>
        <c:lblOffset val="100"/>
        <c:noMultiLvlLbl val="0"/>
      </c:catAx>
      <c:valAx>
        <c:axId val="5773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[CrowdfundingBook-final2.xlsx]Sheet2!PivotTable3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analysis by sub-catagories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C-452F-A78A-97F59ADC85B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4C-452F-A78A-97F59ADC85B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C-452F-A78A-97F59ADC85B4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C-452F-A78A-97F59ADC8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969120"/>
        <c:axId val="579970104"/>
      </c:barChart>
      <c:catAx>
        <c:axId val="57996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Sub-catagories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70104"/>
        <c:crosses val="autoZero"/>
        <c:auto val="1"/>
        <c:lblAlgn val="ctr"/>
        <c:lblOffset val="100"/>
        <c:noMultiLvlLbl val="0"/>
      </c:catAx>
      <c:valAx>
        <c:axId val="57997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6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analysis by launch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canceled</c:v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0000"/>
                </a:schemeClr>
              </a:solidFill>
              <a:ln w="9525">
                <a:solidFill>
                  <a:schemeClr val="accent1">
                    <a:lumMod val="75000"/>
                    <a:alpha val="85000"/>
                  </a:schemeClr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6</c:v>
              </c:pt>
              <c:pt idx="1">
                <c:v>7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3</c:v>
              </c:pt>
              <c:pt idx="6">
                <c:v>4</c:v>
              </c:pt>
              <c:pt idx="7">
                <c:v>8</c:v>
              </c:pt>
              <c:pt idx="8">
                <c:v>5</c:v>
              </c:pt>
              <c:pt idx="9">
                <c:v>6</c:v>
              </c:pt>
              <c:pt idx="10">
                <c:v>3</c:v>
              </c:pt>
              <c:pt idx="11">
                <c:v>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75E-4CA3-AC60-AF83A7E15E5F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36</c:v>
              </c:pt>
              <c:pt idx="1">
                <c:v>28</c:v>
              </c:pt>
              <c:pt idx="2">
                <c:v>33</c:v>
              </c:pt>
              <c:pt idx="3">
                <c:v>30</c:v>
              </c:pt>
              <c:pt idx="4">
                <c:v>35</c:v>
              </c:pt>
              <c:pt idx="5">
                <c:v>28</c:v>
              </c:pt>
              <c:pt idx="6">
                <c:v>31</c:v>
              </c:pt>
              <c:pt idx="7">
                <c:v>35</c:v>
              </c:pt>
              <c:pt idx="8">
                <c:v>23</c:v>
              </c:pt>
              <c:pt idx="9">
                <c:v>26</c:v>
              </c:pt>
              <c:pt idx="10">
                <c:v>27</c:v>
              </c:pt>
              <c:pt idx="11">
                <c:v>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75E-4CA3-AC60-AF83A7E15E5F}"/>
            </c:ext>
          </c:extLst>
        </c:ser>
        <c:ser>
          <c:idx val="2"/>
          <c:order val="2"/>
          <c:tx>
            <c:v>successful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49</c:v>
              </c:pt>
              <c:pt idx="1">
                <c:v>44</c:v>
              </c:pt>
              <c:pt idx="2">
                <c:v>49</c:v>
              </c:pt>
              <c:pt idx="3">
                <c:v>46</c:v>
              </c:pt>
              <c:pt idx="4">
                <c:v>46</c:v>
              </c:pt>
              <c:pt idx="5">
                <c:v>55</c:v>
              </c:pt>
              <c:pt idx="6">
                <c:v>58</c:v>
              </c:pt>
              <c:pt idx="7">
                <c:v>41</c:v>
              </c:pt>
              <c:pt idx="8">
                <c:v>45</c:v>
              </c:pt>
              <c:pt idx="9">
                <c:v>45</c:v>
              </c:pt>
              <c:pt idx="10">
                <c:v>45</c:v>
              </c:pt>
              <c:pt idx="11">
                <c:v>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75E-4CA3-AC60-AF83A7E1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09480"/>
        <c:axId val="704008824"/>
      </c:lineChart>
      <c:catAx>
        <c:axId val="704009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dates</a:t>
                </a:r>
              </a:p>
            </c:rich>
          </c:tx>
          <c:layout>
            <c:manualLayout>
              <c:xMode val="edge"/>
              <c:yMode val="edge"/>
              <c:x val="0.39613998435185033"/>
              <c:y val="0.92937306577349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08824"/>
        <c:crosses val="autoZero"/>
        <c:auto val="1"/>
        <c:lblAlgn val="ctr"/>
        <c:lblOffset val="100"/>
        <c:noMultiLvlLbl val="0"/>
      </c:catAx>
      <c:valAx>
        <c:axId val="70400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layout>
            <c:manualLayout>
              <c:xMode val="edge"/>
              <c:yMode val="edge"/>
              <c:x val="1.6963528413910092E-2"/>
              <c:y val="0.31705171129227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0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74541773300776"/>
          <c:y val="0.27003227703881649"/>
          <c:w val="9.2712880964692365E-2"/>
          <c:h val="0.23109025213656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26-4F55-A9C4-3C8F0279C92D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26-4F55-A9C4-3C8F0279C92D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26-4F55-A9C4-3C8F0279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464136"/>
        <c:axId val="509463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426-4F55-A9C4-3C8F0279C92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426-4F55-A9C4-3C8F0279C92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426-4F55-A9C4-3C8F0279C92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26-4F55-A9C4-3C8F0279C92D}"/>
                  </c:ext>
                </c:extLst>
              </c15:ser>
            </c15:filteredLineSeries>
          </c:ext>
        </c:extLst>
      </c:lineChart>
      <c:catAx>
        <c:axId val="509464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layout>
            <c:manualLayout>
              <c:xMode val="edge"/>
              <c:yMode val="edge"/>
              <c:x val="0.44646319753509067"/>
              <c:y val="0.825627284029687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63480"/>
        <c:crosses val="autoZero"/>
        <c:auto val="1"/>
        <c:lblAlgn val="ctr"/>
        <c:lblOffset val="100"/>
        <c:noMultiLvlLbl val="0"/>
      </c:catAx>
      <c:valAx>
        <c:axId val="50946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6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0</xdr:row>
      <xdr:rowOff>152400</xdr:rowOff>
    </xdr:from>
    <xdr:to>
      <xdr:col>17</xdr:col>
      <xdr:colOff>160020</xdr:colOff>
      <xdr:row>25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1</xdr:row>
      <xdr:rowOff>182880</xdr:rowOff>
    </xdr:from>
    <xdr:to>
      <xdr:col>21</xdr:col>
      <xdr:colOff>586740</xdr:colOff>
      <xdr:row>25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2</xdr:row>
      <xdr:rowOff>38100</xdr:rowOff>
    </xdr:from>
    <xdr:to>
      <xdr:col>19</xdr:col>
      <xdr:colOff>609600</xdr:colOff>
      <xdr:row>22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861060</xdr:colOff>
      <xdr:row>14</xdr:row>
      <xdr:rowOff>160020</xdr:rowOff>
    </xdr:from>
    <xdr:to>
      <xdr:col>8</xdr:col>
      <xdr:colOff>640080</xdr:colOff>
      <xdr:row>36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rowdfundingBook-version4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Elkabas" refreshedDate="45354.506737962962" createdVersion="6" refreshedVersion="6" minRefreshableVersion="3" recordCount="1000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hael Elkabas" refreshedDate="45354.591534490741" createdVersion="6" refreshedVersion="6" minRefreshableVersion="3" recordCount="1000">
  <cacheSource type="worksheet">
    <worksheetSource ref="A1:T1001" sheet="Crowdfunding" r:id="rId2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4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potlight" numFmtId="0">
      <sharedItems/>
    </cacheField>
    <cacheField name="category &amp; sub-category" numFmtId="0">
      <sharedItems/>
    </cacheField>
    <cacheField name="Parent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4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4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s v="0"/>
    <s v="CA"/>
    <s v="CAD"/>
    <n v="1448690400"/>
    <n v="1450159200"/>
    <b v="0"/>
    <x v="0"/>
    <d v="2015-12-15T06:00:0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x v="1"/>
    <d v="2014-08-21T05:00:0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x v="2"/>
    <d v="2013-11-19T06:00:0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x v="3"/>
    <d v="2019-09-20T05:00:0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x v="4"/>
    <d v="2019-01-24T06:00:0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x v="5"/>
    <d v="2012-09-08T05:00:0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x v="6"/>
    <d v="2017-09-14T05:00:0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x v="7"/>
    <d v="2015-08-15T05:00:0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x v="8"/>
    <d v="2010-08-11T05:00:0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x v="9"/>
    <d v="2013-11-07T06:00:0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x v="10"/>
    <d v="2010-10-01T05:00:0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x v="11"/>
    <d v="2010-09-27T05:00:0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x v="12"/>
    <d v="2019-10-30T05:00:0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x v="13"/>
    <d v="2016-06-23T05:00:0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x v="14"/>
    <d v="2012-04-02T05:00:0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x v="15"/>
    <d v="2019-12-14T06:00:0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x v="16"/>
    <d v="2014-02-13T06:00:0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x v="17"/>
    <d v="2011-01-13T06:00:0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x v="18"/>
    <d v="2018-09-16T05:00:0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x v="19"/>
    <d v="2019-03-25T05:00:0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x v="20"/>
    <d v="2014-07-28T05:00:0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x v="21"/>
    <d v="2011-09-18T05:00:0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x v="22"/>
    <d v="2018-04-18T05:00:0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x v="23"/>
    <d v="2019-04-08T05:00:0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x v="24"/>
    <d v="2014-06-23T05:00:0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x v="25"/>
    <d v="2011-06-07T05:00:0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x v="26"/>
    <d v="2018-08-27T05:00:0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x v="27"/>
    <d v="2015-10-11T05:00:0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x v="28"/>
    <d v="2010-03-04T06:00:0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x v="29"/>
    <d v="2018-08-29T05:00:0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x v="30"/>
    <d v="2019-05-29T05:00:0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x v="31"/>
    <d v="2016-02-02T06:00:0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x v="32"/>
    <d v="2018-02-06T06:00:0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x v="33"/>
    <d v="2014-11-11T06:00:0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x v="34"/>
    <d v="2017-03-28T05:00:0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x v="35"/>
    <d v="2019-03-02T06:00:0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x v="36"/>
    <d v="2011-03-23T05:00:0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x v="37"/>
    <d v="2019-11-08T06:00:0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x v="38"/>
    <d v="2010-10-23T05:00:0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x v="39"/>
    <d v="2013-03-11T05:00:0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x v="40"/>
    <d v="2010-06-24T05:00:0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x v="41"/>
    <d v="2012-09-30T05:00:0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x v="42"/>
    <d v="2011-07-13T05:00:0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x v="43"/>
    <d v="2014-08-09T05:00:0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x v="44"/>
    <d v="2019-03-18T05:00:0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x v="45"/>
    <d v="2016-11-17T06:00:0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x v="46"/>
    <d v="2010-07-31T05:00:0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x v="47"/>
    <d v="2014-04-28T05:00:0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x v="48"/>
    <d v="2015-07-07T05:00:0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x v="49"/>
    <d v="2019-12-04T06:00:0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x v="50"/>
    <d v="2013-08-29T05:00:0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x v="51"/>
    <d v="2012-04-12T05:00:0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x v="52"/>
    <d v="2010-09-19T05:00:0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x v="53"/>
    <d v="2014-06-28T05:00:0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x v="54"/>
    <d v="2018-03-17T05:00:0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x v="55"/>
    <d v="2018-08-04T05:00:0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x v="56"/>
    <d v="2015-01-17T06:00:0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x v="57"/>
    <d v="2017-09-13T05:00:0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x v="58"/>
    <d v="2015-10-04T05:00:0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x v="59"/>
    <d v="2017-06-27T05:00:0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x v="60"/>
    <d v="2012-07-20T05:00:0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x v="61"/>
    <d v="2011-04-02T05:00:0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x v="62"/>
    <d v="2015-06-06T05:00:0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x v="63"/>
    <d v="2017-05-04T05:00:0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x v="64"/>
    <d v="2018-07-17T05:00:0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x v="65"/>
    <d v="2011-02-03T06:00:0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x v="66"/>
    <d v="2015-04-13T05:00:0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x v="67"/>
    <d v="2010-01-30T06:00:0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x v="68"/>
    <d v="2017-09-12T05:00:0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x v="69"/>
    <d v="2011-01-22T06:00:0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x v="70"/>
    <d v="2010-12-21T06:00:0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x v="71"/>
    <d v="2019-12-04T06:00:0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x v="72"/>
    <d v="2015-08-06T05:00:0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x v="73"/>
    <d v="2016-11-30T06:00:0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x v="74"/>
    <d v="2016-03-28T05:00:0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x v="75"/>
    <d v="2018-07-23T05:00:0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x v="76"/>
    <d v="2015-03-13T05:00:00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x v="77"/>
    <d v="2010-10-11T05:00:0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x v="78"/>
    <d v="2018-04-17T05:00:0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x v="79"/>
    <d v="2018-06-21T05:00:0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x v="80"/>
    <d v="2017-09-28T05:00:0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x v="81"/>
    <d v="2017-12-18T06:00:0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x v="82"/>
    <d v="2019-01-24T06:00:0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x v="83"/>
    <d v="2016-08-19T05:00:0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x v="84"/>
    <d v="2012-08-07T05:00:0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x v="85"/>
    <d v="2011-09-19T05:00:0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x v="86"/>
    <d v="2015-05-17T05:00:00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x v="87"/>
    <d v="2011-03-19T05:00:0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x v="88"/>
    <d v="2015-05-08T05:00:0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x v="89"/>
    <d v="2010-04-17T05:00:0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x v="90"/>
    <d v="2016-02-25T06:00:0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x v="91"/>
    <d v="2016-09-03T05:00:0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x v="92"/>
    <d v="2010-06-24T05:00:0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x v="93"/>
    <d v="2012-10-24T05:00:0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x v="94"/>
    <d v="2019-04-18T05:00:0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x v="95"/>
    <d v="2019-10-21T05:00:0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x v="96"/>
    <d v="2011-03-23T05:00:0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x v="48"/>
    <d v="2015-08-18T05:00:0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x v="97"/>
    <d v="2015-07-31T05:00:0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x v="98"/>
    <d v="2014-12-24T06:00:0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x v="99"/>
    <d v="2011-11-06T05:00:0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x v="100"/>
    <d v="2015-02-28T06:00:0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x v="101"/>
    <d v="2018-05-21T05:00:0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x v="102"/>
    <d v="2010-11-02T05:00:0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x v="103"/>
    <d v="2017-05-24T05:00:0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x v="104"/>
    <d v="2013-04-20T05:00:0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x v="105"/>
    <d v="2019-09-13T05:00:0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x v="106"/>
    <d v="2018-05-10T05:00:0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x v="107"/>
    <d v="2012-05-13T05:00:0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x v="108"/>
    <d v="2014-01-14T06:00:0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x v="109"/>
    <d v="2018-09-30T05:00:0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x v="110"/>
    <d v="2012-09-28T05:00:0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x v="111"/>
    <d v="2014-09-08T05:00:0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x v="112"/>
    <d v="2017-09-19T05:00:0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x v="113"/>
    <d v="2019-04-10T05:00:0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x v="114"/>
    <d v="2017-12-22T06:00:0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x v="115"/>
    <d v="2015-09-19T05:00:0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x v="116"/>
    <d v="2011-09-28T05:00:0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x v="117"/>
    <d v="2014-02-01T06:00:0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x v="118"/>
    <d v="2014-07-03T05:00:0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x v="119"/>
    <d v="2015-04-21T05:00:0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x v="33"/>
    <d v="2014-10-18T05:00:0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x v="120"/>
    <d v="2014-12-24T06:00:0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x v="121"/>
    <d v="2015-11-27T06:00:00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x v="122"/>
    <d v="2019-07-05T05:00:0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x v="123"/>
    <d v="2018-09-23T05:00:0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x v="124"/>
    <d v="2016-09-11T05:00:0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x v="125"/>
    <d v="2010-05-15T05:00:0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x v="126"/>
    <d v="2010-09-09T05:00:0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x v="127"/>
    <d v="2015-02-28T06:00:0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x v="128"/>
    <d v="2011-11-11T06:00:0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x v="129"/>
    <d v="2013-12-12T06:00:0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x v="130"/>
    <d v="2018-01-28T06:00:0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x v="131"/>
    <d v="2011-09-03T05:00:0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x v="132"/>
    <d v="2011-08-07T05:00:0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x v="133"/>
    <d v="2013-03-12T05:00:0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x v="134"/>
    <d v="2014-06-19T05:00:0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x v="135"/>
    <d v="2010-10-12T05:00:0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x v="136"/>
    <d v="2012-10-04T05:00:0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x v="137"/>
    <d v="2015-05-07T05:00:0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x v="138"/>
    <d v="2018-03-02T06:00:0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x v="139"/>
    <d v="2015-06-18T05:00:0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x v="107"/>
    <d v="2012-05-17T05:00:0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x v="140"/>
    <d v="2010-07-18T05:00:0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x v="141"/>
    <d v="2019-06-25T05:00:0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x v="142"/>
    <d v="2014-09-12T05:00:0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x v="143"/>
    <d v="2011-11-28T06:00:0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x v="144"/>
    <d v="2016-06-19T05:00:0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x v="145"/>
    <d v="2017-08-03T05:00:0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x v="146"/>
    <d v="2013-02-22T06:00:0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x v="147"/>
    <d v="2018-12-17T06:00:0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x v="148"/>
    <d v="2014-07-30T05:00:0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x v="149"/>
    <d v="2017-02-24T06:00:0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x v="150"/>
    <d v="2012-10-25T05:00:0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x v="151"/>
    <d v="2016-06-04T05:00:0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x v="152"/>
    <d v="2010-04-09T05:00:0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x v="153"/>
    <d v="2019-10-29T05:00:0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x v="154"/>
    <d v="2014-01-11T06:00:0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x v="155"/>
    <d v="2015-12-09T06:00:0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x v="156"/>
    <d v="2019-04-14T05:00:0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x v="157"/>
    <d v="2019-05-13T05:00:0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x v="158"/>
    <d v="2015-09-29T05:00:0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x v="159"/>
    <d v="2019-01-07T06:00:0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x v="160"/>
    <d v="2017-12-08T06:00:0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x v="161"/>
    <d v="2017-10-09T05:00:0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x v="162"/>
    <d v="2017-09-02T05:00:0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x v="163"/>
    <d v="2010-12-26T06:00:0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x v="164"/>
    <d v="2013-06-20T05:00:0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x v="165"/>
    <d v="2019-03-17T05:00:0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x v="166"/>
    <d v="2012-07-15T05:00:0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x v="167"/>
    <d v="2017-08-10T05:00:0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x v="168"/>
    <d v="2014-04-11T05:00:0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x v="169"/>
    <d v="2014-08-03T05:00:0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x v="170"/>
    <d v="2013-05-24T05:00:0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x v="171"/>
    <d v="2015-10-06T05:00:0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x v="172"/>
    <d v="2016-09-19T05:00:0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x v="173"/>
    <d v="2016-09-12T05:00:0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x v="174"/>
    <d v="2010-12-10T06:00:0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x v="175"/>
    <d v="2017-09-30T05:00:0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x v="176"/>
    <d v="2013-03-18T05:00:0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x v="177"/>
    <d v="2010-03-27T05:00:0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x v="178"/>
    <d v="2017-10-22T05:00:0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x v="179"/>
    <d v="2019-07-01T05:00:0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x v="180"/>
    <d v="2010-09-22T05:00:0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x v="181"/>
    <d v="2019-05-04T05:00:0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x v="182"/>
    <d v="2018-05-24T05:00:0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x v="183"/>
    <d v="2014-06-07T05:00:0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x v="184"/>
    <d v="2013-03-23T05:00:0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x v="185"/>
    <d v="2014-12-03T06:00:0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x v="186"/>
    <d v="2016-03-04T06:00:0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x v="187"/>
    <d v="2013-06-05T05:00:0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x v="188"/>
    <d v="2019-03-15T05:00:0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x v="189"/>
    <d v="2014-07-01T05:00:0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x v="190"/>
    <d v="2018-04-12T05:00:00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x v="191"/>
    <d v="2015-09-30T05:00:0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x v="192"/>
    <d v="2018-08-05T05:00:0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x v="173"/>
    <d v="2016-09-22T05:00:0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x v="193"/>
    <d v="2017-07-07T05:00:0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x v="194"/>
    <d v="2010-09-04T05:00:0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x v="195"/>
    <d v="2015-07-11T05:00:0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x v="152"/>
    <d v="2010-04-05T05:00:0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x v="196"/>
    <d v="2014-08-12T05:00:0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x v="197"/>
    <d v="2011-10-06T05:00:0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x v="198"/>
    <d v="2017-01-19T06:00:0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x v="199"/>
    <d v="2011-04-13T05:00:0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x v="200"/>
    <d v="2018-10-29T05:00:00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x v="201"/>
    <d v="2010-03-08T06:00:0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x v="202"/>
    <d v="2018-09-17T05:00:0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x v="203"/>
    <d v="2017-12-03T06:00:0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x v="204"/>
    <d v="2016-05-13T05:00:0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x v="205"/>
    <d v="2017-03-30T05:00:0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x v="206"/>
    <d v="2013-09-20T05:00:0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x v="207"/>
    <d v="2020-01-30T06:00:0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x v="208"/>
    <d v="2010-11-14T06:00:0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x v="209"/>
    <d v="2010-08-25T05:00:0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x v="210"/>
    <d v="2019-02-15T06:00:0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x v="211"/>
    <d v="2011-11-24T06:00:0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x v="212"/>
    <d v="2019-05-07T05:00:0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x v="213"/>
    <d v="2011-12-15T06:00:0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x v="214"/>
    <d v="2012-08-28T05:00:0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x v="215"/>
    <d v="2011-07-19T05:00:00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x v="216"/>
    <d v="2012-06-23T05:00:00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x v="217"/>
    <d v="2014-10-03T05:00:0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x v="218"/>
    <d v="2016-03-30T05:00:0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x v="219"/>
    <d v="2014-11-08T06:00:0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x v="220"/>
    <d v="2014-05-03T05:00:00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x v="221"/>
    <d v="2010-05-15T05:00:0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x v="222"/>
    <d v="2015-05-21T05:00:0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x v="172"/>
    <d v="2016-09-25T05:00:0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x v="223"/>
    <d v="2017-07-19T05:00:0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x v="224"/>
    <d v="2019-12-06T06:00:0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x v="225"/>
    <d v="2013-07-18T05:00:0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x v="226"/>
    <d v="2016-07-26T05:00:0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x v="227"/>
    <d v="2011-06-28T05:00:0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x v="228"/>
    <d v="2017-08-29T05:00:0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x v="229"/>
    <d v="2017-02-18T06:00:0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x v="230"/>
    <d v="2019-07-02T05:00:0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x v="231"/>
    <d v="2014-04-27T05:00:0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x v="232"/>
    <d v="2018-01-08T06:00:0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x v="233"/>
    <d v="2015-09-02T05:00:0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x v="194"/>
    <d v="2010-08-07T05:00:0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x v="234"/>
    <d v="2014-04-23T05:00:0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x v="235"/>
    <d v="2017-05-20T05:00:0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x v="236"/>
    <d v="2018-03-07T06:00:0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x v="237"/>
    <d v="2014-09-04T05:00:0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x v="238"/>
    <d v="2014-04-08T05:00:0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x v="239"/>
    <d v="2013-08-09T05:00:0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x v="240"/>
    <d v="2017-01-06T06:00:0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x v="241"/>
    <d v="2015-01-05T06:00:0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x v="242"/>
    <d v="2015-01-09T06:00:0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x v="67"/>
    <d v="2010-03-01T06:00:0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x v="243"/>
    <d v="2012-12-11T06:00:0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x v="244"/>
    <d v="2013-10-30T05:00:0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x v="245"/>
    <d v="2011-04-20T05:00:0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x v="246"/>
    <d v="2017-02-23T06:00:0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x v="247"/>
    <d v="2011-02-21T06:00:0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x v="248"/>
    <d v="2016-03-01T06:00:0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x v="249"/>
    <d v="2013-03-19T05:00:0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x v="250"/>
    <d v="2016-12-28T06:00:0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x v="251"/>
    <d v="2012-12-27T06:00:00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x v="136"/>
    <d v="2012-10-10T05:00:0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x v="252"/>
    <d v="2010-08-29T05:00:0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x v="253"/>
    <d v="2011-05-01T05:00:0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x v="254"/>
    <d v="2010-01-09T06:00:0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x v="255"/>
    <d v="2013-02-28T06:00:0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x v="256"/>
    <d v="2016-02-16T06:00:0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x v="257"/>
    <d v="2014-12-10T06:00:0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x v="258"/>
    <d v="2012-11-09T06:00:0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x v="259"/>
    <d v="2012-11-19T06:00:0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x v="260"/>
    <d v="2019-02-21T06:00:0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x v="261"/>
    <d v="2010-12-04T06:00:0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x v="262"/>
    <d v="2016-01-07T06:00:0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x v="263"/>
    <d v="2019-08-04T05:00:0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x v="264"/>
    <d v="2017-09-20T05:00:0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x v="265"/>
    <d v="2017-11-11T06:00:0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x v="266"/>
    <d v="2019-04-14T05:00:0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x v="267"/>
    <d v="2012-04-24T05:00:0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x v="268"/>
    <d v="2010-07-21T05:00:0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x v="269"/>
    <d v="2012-12-21T06:00:0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x v="270"/>
    <d v="2018-09-06T05:00:0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x v="271"/>
    <d v="2017-11-27T06:00:0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x v="272"/>
    <d v="2012-04-01T05:00:0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x v="73"/>
    <d v="2016-12-03T06:00:0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x v="273"/>
    <d v="2016-06-04T05:00:0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x v="274"/>
    <d v="2012-05-06T05:00:0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x v="275"/>
    <d v="2016-10-18T05:00:0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x v="276"/>
    <d v="2016-11-30T06:00:0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x v="277"/>
    <d v="2015-04-28T05:00:0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x v="278"/>
    <d v="2012-03-15T05:00:0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x v="279"/>
    <d v="2015-08-06T05:00:0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x v="280"/>
    <d v="2013-06-11T05:00:0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x v="281"/>
    <d v="2011-10-19T05:00:00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x v="282"/>
    <d v="2012-04-03T05:00:0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x v="283"/>
    <d v="2010-10-14T05:00:0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x v="284"/>
    <d v="2018-11-07T06:00:0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x v="285"/>
    <d v="2013-11-09T06:00:0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x v="286"/>
    <d v="2019-02-19T06:00:0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x v="287"/>
    <d v="2014-01-23T06:00:0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x v="288"/>
    <d v="2016-03-15T05:00:0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x v="289"/>
    <d v="2016-04-28T05:00:0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x v="290"/>
    <d v="2017-08-31T05:00:0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x v="291"/>
    <d v="2015-03-15T05:00:0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x v="292"/>
    <d v="2018-09-16T05:00:0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x v="293"/>
    <d v="2016-01-12T06:00:0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x v="294"/>
    <d v="2016-09-17T05:00:0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x v="295"/>
    <d v="2016-04-29T05:00:0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x v="296"/>
    <d v="2017-07-17T05:00:0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x v="297"/>
    <d v="2012-06-26T05:00:0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x v="298"/>
    <d v="2011-04-19T05:00:0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x v="299"/>
    <d v="2011-10-11T05:00:0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x v="300"/>
    <d v="2010-04-25T05:00:0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x v="247"/>
    <d v="2011-02-28T06:00:0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x v="244"/>
    <d v="2013-11-01T05:00:0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x v="301"/>
    <d v="2012-02-29T06:00:0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x v="188"/>
    <d v="2019-03-17T05:00:0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x v="302"/>
    <d v="2014-06-22T05:00:0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x v="303"/>
    <d v="2019-11-20T06:00:0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x v="304"/>
    <d v="2017-05-27T05:00:0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x v="305"/>
    <d v="2014-02-16T06:00:0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x v="306"/>
    <d v="2010-09-05T05:00:0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x v="307"/>
    <d v="2011-05-19T05:00:0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x v="308"/>
    <d v="2011-04-09T05:00:0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x v="309"/>
    <d v="2010-12-08T06:00:0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x v="310"/>
    <d v="2014-03-29T05:00:0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x v="311"/>
    <d v="2015-07-03T05:00:0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x v="79"/>
    <d v="2018-07-09T05:00:0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x v="312"/>
    <d v="2016-01-01T06:00:0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x v="313"/>
    <d v="2019-09-01T05:00:0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x v="314"/>
    <d v="2018-12-11T06:00:0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x v="315"/>
    <d v="2016-12-23T06:00:0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x v="316"/>
    <d v="2017-12-09T06:00:0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x v="317"/>
    <d v="2011-12-20T06:00:0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x v="318"/>
    <d v="2013-03-29T05:00:0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x v="319"/>
    <d v="2018-12-18T06:00:0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x v="32"/>
    <d v="2018-01-17T06:00:0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x v="320"/>
    <d v="2019-11-28T06:00:0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x v="321"/>
    <d v="2010-12-16T06:00:0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x v="322"/>
    <d v="2019-11-12T06:00:0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x v="323"/>
    <d v="2011-11-04T05:00:0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x v="324"/>
    <d v="2017-08-16T05:00:0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x v="325"/>
    <d v="2011-12-13T06:00:0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x v="326"/>
    <d v="2015-09-04T05:00:0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x v="327"/>
    <d v="2013-08-01T05:00:0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x v="328"/>
    <d v="2014-01-11T06:00:0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x v="329"/>
    <d v="2018-03-03T06:00:0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x v="330"/>
    <d v="2015-07-10T05:00:0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x v="331"/>
    <d v="2017-10-18T05:00:0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x v="332"/>
    <d v="2015-03-07T06:00:0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x v="333"/>
    <d v="2017-03-01T06:00:0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x v="296"/>
    <d v="2017-08-13T05:00:0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x v="334"/>
    <d v="2015-06-07T05:00:0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x v="335"/>
    <d v="2015-09-07T05:00:0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x v="336"/>
    <d v="2015-11-15T06:00:0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x v="337"/>
    <d v="2019-07-06T05:00:0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x v="338"/>
    <d v="2013-09-10T05:00:0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x v="339"/>
    <d v="2017-03-03T06:00:0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x v="340"/>
    <d v="2012-01-23T06:00:0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x v="341"/>
    <d v="2015-09-28T05:00:0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x v="342"/>
    <d v="2018-08-13T05:00:00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x v="343"/>
    <d v="2011-09-03T05:00:0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x v="344"/>
    <d v="2011-01-15T06:00:0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x v="345"/>
    <d v="2017-10-31T05:00:0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x v="65"/>
    <d v="2011-03-06T06:00:0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x v="346"/>
    <d v="2011-12-28T06:00:0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x v="347"/>
    <d v="2018-04-04T05:00:0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x v="348"/>
    <d v="2017-01-25T06:00:0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x v="349"/>
    <d v="2011-01-04T06:00:0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x v="350"/>
    <d v="2014-11-11T06:00:0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x v="351"/>
    <d v="2010-11-05T05:00:0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x v="352"/>
    <d v="2013-03-14T05:00:0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x v="353"/>
    <d v="2019-04-21T05:00:0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x v="354"/>
    <d v="2015-03-31T05:00:0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x v="355"/>
    <d v="2015-01-28T06:00:0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x v="356"/>
    <d v="2017-08-25T05:00:0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x v="357"/>
    <d v="2019-01-16T06:00:0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x v="358"/>
    <d v="2015-12-12T06:00:0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x v="359"/>
    <d v="2014-07-12T05:00:0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x v="12"/>
    <d v="2019-11-05T06:00:0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x v="360"/>
    <d v="2018-06-28T05:00:0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x v="361"/>
    <d v="2011-11-10T06:00:0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x v="362"/>
    <d v="2013-06-28T05:00:0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x v="363"/>
    <d v="2015-07-24T05:00:0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x v="364"/>
    <d v="2017-11-04T05:00:0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x v="210"/>
    <d v="2019-02-19T06:00:0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x v="365"/>
    <d v="2017-03-09T06:00:00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x v="366"/>
    <d v="2019-04-30T05:00:0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x v="367"/>
    <d v="2010-07-08T05:00:0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x v="368"/>
    <d v="2012-06-17T05:00:0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x v="369"/>
    <d v="2012-01-06T06:00:0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x v="370"/>
    <d v="2010-11-24T06:00:0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x v="371"/>
    <d v="2013-09-28T05:00:0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x v="287"/>
    <d v="2014-01-16T06:00:0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x v="372"/>
    <d v="2011-01-08T06:00:0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x v="373"/>
    <d v="2017-07-18T05:00:0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x v="374"/>
    <d v="2013-08-08T05:00:0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x v="375"/>
    <d v="2011-12-09T06:00:00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x v="376"/>
    <d v="2018-10-13T05:00:0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x v="377"/>
    <d v="2013-05-29T05:00:0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x v="378"/>
    <d v="2018-05-10T05:00:0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x v="379"/>
    <d v="2011-02-09T06:00:0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x v="380"/>
    <d v="2013-09-07T05:00:0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x v="381"/>
    <d v="2019-10-27T05:00:0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x v="382"/>
    <d v="2012-02-22T06:00:0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x v="125"/>
    <d v="2010-06-17T05:00:0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x v="383"/>
    <d v="2017-11-17T06:00:0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x v="384"/>
    <d v="2018-07-24T05:00:0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x v="385"/>
    <d v="2013-02-11T06:00:00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x v="386"/>
    <d v="2019-10-20T05:00:0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x v="387"/>
    <d v="2016-07-10T05:00:0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x v="388"/>
    <d v="2017-04-22T05:00:0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x v="277"/>
    <d v="2015-04-28T05:00:0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x v="389"/>
    <d v="2017-05-31T05:00:0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x v="390"/>
    <d v="2014-01-13T06:00:0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x v="391"/>
    <d v="2018-12-24T06:00:0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x v="392"/>
    <d v="2010-04-28T05:00:0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x v="393"/>
    <d v="2012-01-30T06:00:0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x v="394"/>
    <d v="2011-01-26T06:00:0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x v="395"/>
    <d v="2018-11-27T06:00:0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x v="396"/>
    <d v="2012-05-07T05:00:0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x v="397"/>
    <d v="2011-12-28T06:00:0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x v="398"/>
    <d v="2017-07-09T05:00:0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x v="399"/>
    <d v="2017-07-29T05:00:0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x v="400"/>
    <d v="2010-05-07T05:00:0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x v="116"/>
    <d v="2011-09-24T05:00:0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x v="401"/>
    <d v="2018-04-24T05:00:0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x v="402"/>
    <d v="2015-08-03T05:00:0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x v="403"/>
    <d v="2013-03-06T06:00:0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x v="404"/>
    <d v="2014-10-15T05:00:0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x v="405"/>
    <d v="2011-02-18T06:00:0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x v="406"/>
    <d v="2014-03-10T05:00:0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x v="407"/>
    <d v="2019-11-02T05:00:0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x v="408"/>
    <d v="2018-07-09T05:00:00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x v="409"/>
    <d v="2014-05-22T05:00:0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x v="410"/>
    <d v="2013-12-11T06:00:0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x v="411"/>
    <d v="2016-12-15T06:00:00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x v="412"/>
    <d v="2014-12-27T06:00:0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x v="413"/>
    <d v="2019-04-21T05:00:0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x v="414"/>
    <d v="2015-09-16T05:00:0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x v="415"/>
    <d v="2013-04-03T05:00:0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x v="416"/>
    <d v="2016-11-13T06:00:0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x v="417"/>
    <d v="2017-07-10T05:00:0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x v="418"/>
    <d v="2012-05-24T05:00:0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x v="419"/>
    <d v="2017-09-18T05:00:0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x v="420"/>
    <d v="2010-10-19T05:00:0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x v="421"/>
    <d v="2011-07-26T05:00:0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x v="422"/>
    <d v="2010-12-24T06:00:0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x v="423"/>
    <d v="2012-12-20T06:00:0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x v="424"/>
    <d v="2018-01-04T06:00:0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x v="425"/>
    <d v="2013-04-16T05:00:0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x v="426"/>
    <d v="2019-03-23T05:00:0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x v="427"/>
    <d v="2018-11-13T06:00:0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x v="428"/>
    <d v="2017-08-19T05:00:0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x v="429"/>
    <d v="2010-07-07T05:00:0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x v="411"/>
    <d v="2017-01-11T06:00:0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x v="430"/>
    <d v="2013-11-26T06:00:0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x v="431"/>
    <d v="2011-10-16T05:00:0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x v="432"/>
    <d v="2018-02-10T06:00:0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x v="433"/>
    <d v="2016-10-16T05:00:0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x v="434"/>
    <d v="2010-05-11T05:00:0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x v="435"/>
    <d v="2015-01-22T06:00:0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x v="8"/>
    <d v="2010-08-12T05:00:0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x v="436"/>
    <d v="2014-05-18T05:00:0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x v="385"/>
    <d v="2013-03-09T06:00:0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x v="437"/>
    <d v="2014-01-04T06:00:0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x v="438"/>
    <d v="2018-02-25T06:00:0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x v="439"/>
    <d v="2018-02-05T06:00:0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x v="440"/>
    <d v="2013-06-07T05:00:0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x v="441"/>
    <d v="2015-11-30T06:00:0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x v="442"/>
    <d v="2019-04-30T05:00:0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x v="443"/>
    <d v="2015-05-20T05:00:0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x v="315"/>
    <d v="2016-12-19T06:00:0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x v="444"/>
    <d v="2012-05-02T05:00:0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x v="445"/>
    <d v="2019-05-04T05:00:0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x v="446"/>
    <d v="2018-06-27T05:00:0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x v="447"/>
    <d v="2014-12-17T06:00:0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x v="448"/>
    <d v="2013-06-29T05:00:0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x v="342"/>
    <d v="2018-08-16T05:00:0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x v="449"/>
    <d v="2011-07-23T05:00:0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x v="450"/>
    <d v="2015-03-21T05:00:0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x v="451"/>
    <d v="2017-07-31T05:00:0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x v="452"/>
    <d v="2010-03-20T05:00:0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x v="453"/>
    <d v="2014-11-12T06:00:0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x v="454"/>
    <d v="2012-03-06T06:00:0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x v="455"/>
    <d v="2019-12-19T06:00:0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x v="456"/>
    <d v="2014-09-22T05:00:0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x v="457"/>
    <d v="2019-07-21T05:00:0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x v="458"/>
    <d v="2018-03-24T05:00:0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x v="459"/>
    <d v="2017-05-23T05:00:0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x v="460"/>
    <d v="2016-02-20T06:00:0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x v="461"/>
    <d v="2010-08-21T05:00:0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x v="462"/>
    <d v="2019-11-24T06:00:0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x v="463"/>
    <d v="2013-07-27T05:00:0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x v="464"/>
    <d v="2010-07-12T05:00:00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x v="465"/>
    <d v="2019-07-12T05:00:0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x v="466"/>
    <d v="2012-03-23T05:00:0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x v="467"/>
    <d v="2014-06-14T05:00:0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x v="468"/>
    <d v="2017-06-07T05:00:0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x v="469"/>
    <d v="2016-12-20T06:00:0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x v="470"/>
    <d v="2015-01-03T06:00:0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x v="471"/>
    <d v="2016-03-20T05:00:0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s v="0"/>
    <s v="US"/>
    <s v="USD"/>
    <n v="1367384400"/>
    <n v="1369803600"/>
    <b v="0"/>
    <x v="472"/>
    <d v="2013-05-29T05:00:0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x v="473"/>
    <d v="2013-03-14T05:00:0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x v="474"/>
    <d v="2012-08-25T05:00:0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x v="72"/>
    <d v="2015-07-21T05:00:0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x v="443"/>
    <d v="2015-05-19T05:00:0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x v="475"/>
    <d v="2013-04-19T05:00:0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x v="81"/>
    <d v="2017-12-10T06:00:0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x v="476"/>
    <d v="2013-05-28T05:00:0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x v="192"/>
    <d v="2018-08-19T05:00:0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x v="477"/>
    <d v="2012-05-15T05:00:0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x v="478"/>
    <d v="2018-06-24T05:00:0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x v="479"/>
    <d v="2019-08-04T05:00:0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x v="480"/>
    <d v="2014-07-06T05:00:0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x v="180"/>
    <d v="2010-09-11T05:00:0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x v="481"/>
    <d v="2013-12-11T06:00:0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x v="482"/>
    <d v="2011-12-25T06:00:0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x v="194"/>
    <d v="2010-09-13T05:00:0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x v="483"/>
    <d v="2017-05-10T05:00:0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x v="484"/>
    <d v="2018-02-25T06:00:0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x v="355"/>
    <d v="2015-01-22T06:00:0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x v="485"/>
    <d v="2019-04-22T05:00:0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x v="486"/>
    <d v="2016-08-29T05:00:0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x v="487"/>
    <d v="2012-07-15T05:00:0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x v="488"/>
    <d v="2010-03-09T06:00:0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x v="489"/>
    <d v="2010-05-09T05:00:0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x v="490"/>
    <d v="2010-11-27T06:00:0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x v="312"/>
    <d v="2016-02-01T06:00:0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x v="491"/>
    <d v="2016-03-12T06:00:0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x v="492"/>
    <d v="2014-01-07T06:00:0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x v="493"/>
    <d v="2014-06-07T05:00:0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x v="494"/>
    <d v="2010-09-14T05:00:0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x v="495"/>
    <d v="2014-01-06T06:00:0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x v="496"/>
    <d v="2018-01-26T06:00:0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x v="497"/>
    <d v="2013-08-29T05:00:0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x v="498"/>
    <d v="2018-08-18T05:00:0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x v="499"/>
    <d v="2018-06-10T05:00:0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x v="500"/>
    <d v="2010-09-19T05:00:0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x v="501"/>
    <d v="2018-09-22T05:00:00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x v="502"/>
    <d v="2013-10-08T05:00:0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x v="503"/>
    <d v="2019-07-07T05:00:0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x v="504"/>
    <d v="2018-05-27T05:00:0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x v="505"/>
    <d v="2015-07-06T05:00:0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x v="506"/>
    <d v="2016-02-21T06:00:0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x v="507"/>
    <d v="2013-09-26T05:00:0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x v="508"/>
    <d v="2016-01-21T06:00:0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x v="509"/>
    <d v="2020-01-14T06:00:0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x v="510"/>
    <d v="2018-09-20T05:00:0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x v="511"/>
    <d v="2015-02-06T06:00:0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x v="512"/>
    <d v="2016-04-14T05:00:0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x v="513"/>
    <d v="2013-06-06T05:00:0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x v="514"/>
    <d v="2012-03-21T05:00:0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x v="515"/>
    <d v="2015-01-29T06:00:0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x v="516"/>
    <d v="2016-11-28T06:00:0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x v="517"/>
    <d v="2011-01-03T06:00:0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x v="518"/>
    <d v="2016-12-25T06:00:0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x v="519"/>
    <d v="2014-05-03T05:00:0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x v="520"/>
    <d v="2011-09-13T05:00:0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x v="521"/>
    <d v="2015-10-05T05:00:0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x v="522"/>
    <d v="2016-04-07T05:00:0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x v="523"/>
    <d v="2016-08-09T05:00:0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x v="524"/>
    <d v="2011-12-28T06:00:0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x v="525"/>
    <d v="2011-10-19T05:00:0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x v="188"/>
    <d v="2019-03-14T05:00:0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x v="526"/>
    <d v="2018-12-03T06:00:0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x v="527"/>
    <d v="2015-03-23T05:00:0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x v="528"/>
    <d v="2011-12-05T06:00:0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x v="522"/>
    <d v="2016-03-18T05:00:0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x v="529"/>
    <d v="2014-07-12T05:00:0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x v="530"/>
    <d v="2010-08-29T05:00:0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x v="531"/>
    <d v="2011-01-23T06:00:0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x v="515"/>
    <d v="2014-12-26T06:00:0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x v="532"/>
    <d v="2015-08-05T05:00:0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x v="533"/>
    <d v="2015-10-14T05:00:0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x v="409"/>
    <d v="2014-05-04T05:00:0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x v="534"/>
    <d v="2019-12-17T06:00:0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x v="53"/>
    <d v="2014-05-23T05:00:0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x v="535"/>
    <d v="2017-11-18T06:00:0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x v="536"/>
    <d v="2011-04-06T05:00:0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x v="537"/>
    <d v="2011-12-04T06:00:0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x v="538"/>
    <d v="2011-08-19T05:00:0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x v="539"/>
    <d v="2014-03-06T06:00:0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x v="540"/>
    <d v="2011-05-14T05:00:0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x v="505"/>
    <d v="2015-06-15T05:00:0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x v="541"/>
    <d v="2012-03-08T06:00:0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x v="542"/>
    <d v="2012-05-09T05:00:0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x v="543"/>
    <d v="2010-03-28T05:00:0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x v="544"/>
    <d v="2010-12-06T06:00:0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x v="35"/>
    <d v="2019-03-12T05:00:0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x v="152"/>
    <d v="2010-04-25T05:00:0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x v="545"/>
    <d v="2015-07-12T05:00:0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x v="546"/>
    <d v="2015-01-01T06:00:0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x v="547"/>
    <d v="2010-07-24T05:00:0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x v="548"/>
    <d v="2014-06-08T05:00:0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x v="549"/>
    <d v="2014-04-08T05:00:0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x v="550"/>
    <d v="2016-06-30T05:00:0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x v="551"/>
    <d v="2010-04-06T05:00:0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x v="552"/>
    <d v="2016-03-12T06:00:0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x v="462"/>
    <d v="2019-12-05T06:00:0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x v="553"/>
    <d v="2010-07-14T05:00:0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x v="554"/>
    <d v="2015-02-20T06:00:0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x v="555"/>
    <d v="2013-08-11T05:00:0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x v="548"/>
    <d v="2014-06-16T05:00:00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x v="62"/>
    <d v="2015-06-16T05:00:0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x v="556"/>
    <d v="2019-05-15T05:00:0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x v="557"/>
    <d v="2011-02-12T06:00:0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x v="27"/>
    <d v="2015-11-13T06:00:0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x v="558"/>
    <d v="2016-03-18T05:00:0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x v="559"/>
    <d v="2014-03-25T05:00:0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x v="426"/>
    <d v="2019-03-10T06:00:0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x v="560"/>
    <d v="2019-02-02T06:00:0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x v="561"/>
    <d v="2012-12-30T06:00:0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x v="562"/>
    <d v="2013-08-06T05:00:0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x v="563"/>
    <d v="2010-11-15T06:00:0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x v="564"/>
    <d v="2017-09-04T05:00:0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x v="565"/>
    <d v="2017-01-29T06:00:0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x v="566"/>
    <d v="2016-05-09T05:00:0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x v="567"/>
    <d v="2013-09-21T05:00:0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x v="568"/>
    <d v="2014-06-14T05:00:0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x v="569"/>
    <d v="2013-05-23T05:00:0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x v="570"/>
    <d v="2011-05-07T05:00:00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x v="571"/>
    <d v="2016-07-12T05:00:0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x v="572"/>
    <d v="2016-09-18T05:00:0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x v="573"/>
    <d v="2018-05-11T05:00:0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x v="574"/>
    <d v="2015-07-21T05:00:0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x v="511"/>
    <d v="2015-01-31T06:00:0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x v="575"/>
    <d v="2020-02-10T06:00:0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x v="576"/>
    <d v="2010-10-07T05:00:0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x v="577"/>
    <d v="2010-07-10T05:00:00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x v="578"/>
    <d v="2010-10-07T05:00:0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x v="579"/>
    <d v="2016-07-08T05:00:0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x v="580"/>
    <d v="2019-05-12T05:00:0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x v="581"/>
    <d v="2019-03-30T05:00:0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x v="582"/>
    <d v="2014-11-20T06:00:0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x v="336"/>
    <d v="2015-11-11T06:00:0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x v="583"/>
    <d v="2017-04-08T05:00:0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x v="584"/>
    <d v="2013-03-13T05:00:0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x v="585"/>
    <d v="2012-03-03T06:00:0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x v="586"/>
    <d v="2016-11-22T06:00:0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x v="587"/>
    <d v="2010-08-08T05:00:0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x v="588"/>
    <d v="2018-07-28T05:00:0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x v="589"/>
    <d v="2016-01-21T06:00:0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x v="590"/>
    <d v="2017-03-20T05:00:0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x v="591"/>
    <d v="2018-12-26T06:00:0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x v="592"/>
    <d v="2017-03-19T05:00:0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x v="593"/>
    <d v="2019-01-03T06:00:0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x v="594"/>
    <d v="2018-10-17T05:00:0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x v="595"/>
    <d v="2013-03-24T05:00:0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x v="596"/>
    <d v="2018-05-03T05:00:0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x v="597"/>
    <d v="2017-07-24T05:00:00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x v="598"/>
    <d v="2010-10-31T05:00:00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x v="599"/>
    <d v="2014-08-04T05:00:0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x v="600"/>
    <d v="2014-03-09T06:00:0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x v="601"/>
    <d v="2016-09-17T05:00:0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x v="602"/>
    <d v="2016-04-10T05:00:0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x v="335"/>
    <d v="2015-08-29T05:00:0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x v="603"/>
    <d v="2017-03-15T05:00:00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x v="604"/>
    <d v="2018-01-02T06:00:0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x v="605"/>
    <d v="2018-01-12T06:00:0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x v="606"/>
    <d v="2015-09-22T05:00:0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x v="65"/>
    <d v="2011-01-28T06:00:0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x v="607"/>
    <d v="2015-08-30T05:00:00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x v="608"/>
    <d v="2012-04-27T05:00:0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x v="609"/>
    <d v="2018-12-13T06:00:0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x v="610"/>
    <d v="2010-10-30T05:00:0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x v="541"/>
    <d v="2012-03-01T06:00:0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x v="611"/>
    <d v="2011-07-23T05:00:0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x v="612"/>
    <d v="2013-09-05T05:00:0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x v="613"/>
    <d v="2014-09-19T05:00:0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x v="614"/>
    <d v="2012-08-13T05:00:0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x v="615"/>
    <d v="2017-07-05T05:00:0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x v="90"/>
    <d v="2016-03-08T06:00:0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x v="616"/>
    <d v="2010-08-04T05:00:0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x v="617"/>
    <d v="2018-03-31T05:00:0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x v="618"/>
    <d v="2016-05-06T05:00:0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x v="619"/>
    <d v="2011-10-05T05:00:0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x v="620"/>
    <d v="2019-09-18T05:00:0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x v="621"/>
    <d v="2012-10-05T05:00:0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x v="622"/>
    <d v="2016-08-29T05:00:0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x v="35"/>
    <d v="2019-01-21T06:00:0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x v="623"/>
    <d v="2019-10-23T05:00:0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x v="624"/>
    <d v="2019-12-16T06:00:0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x v="625"/>
    <d v="2011-12-27T06:00:0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x v="626"/>
    <d v="2013-12-20T06:00:0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x v="627"/>
    <d v="2018-09-18T05:00:0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x v="628"/>
    <d v="2010-07-19T05:00:0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x v="629"/>
    <d v="2015-09-16T05:00:0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x v="630"/>
    <d v="2018-04-07T05:00:0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x v="631"/>
    <d v="2017-03-15T05:00:0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x v="632"/>
    <d v="2019-01-26T06:00:0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x v="633"/>
    <d v="2013-11-10T06:00:0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x v="634"/>
    <d v="2011-12-03T06:00:0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x v="635"/>
    <d v="2012-10-20T05:00:00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x v="636"/>
    <d v="2019-07-27T05:00:0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x v="637"/>
    <d v="2017-11-03T05:00:0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x v="638"/>
    <d v="2018-01-03T06:00:0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x v="639"/>
    <d v="2015-11-30T06:00:00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x v="640"/>
    <d v="2015-04-21T05:00:0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x v="641"/>
    <d v="2018-04-02T05:00:0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x v="642"/>
    <d v="2011-12-08T06:00:0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x v="230"/>
    <d v="2019-06-26T05:00:0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x v="67"/>
    <d v="2010-02-09T06:00:0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x v="643"/>
    <d v="2011-04-03T05:00:00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x v="644"/>
    <d v="2013-07-27T05:00:0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x v="645"/>
    <d v="2012-05-08T05:00:00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x v="646"/>
    <d v="2016-07-19T05:00:0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x v="626"/>
    <d v="2013-12-15T06:00:0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x v="647"/>
    <d v="2019-01-14T06:00:0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x v="159"/>
    <d v="2019-01-13T06:00:0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x v="648"/>
    <d v="2017-06-01T05:00:0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x v="267"/>
    <d v="2012-04-26T05:00:0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x v="649"/>
    <d v="2018-07-21T05:00:0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x v="248"/>
    <d v="2016-01-26T06:00:00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x v="571"/>
    <d v="2016-08-18T05:00:0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x v="650"/>
    <d v="2016-09-03T05:00:0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x v="1"/>
    <d v="2014-08-20T05:00:0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x v="651"/>
    <d v="2010-08-12T05:00:0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x v="652"/>
    <d v="2013-08-07T05:00:0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x v="653"/>
    <d v="2011-09-12T05:00:0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x v="654"/>
    <d v="2013-07-13T05:00:0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x v="655"/>
    <d v="2012-06-09T05:00:0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x v="656"/>
    <d v="2018-03-07T06:00:0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x v="657"/>
    <d v="2018-04-10T05:00:0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x v="265"/>
    <d v="2017-12-03T06:00:0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x v="658"/>
    <d v="2016-03-23T05:00:0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x v="659"/>
    <d v="2014-10-24T05:00:0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x v="660"/>
    <d v="2014-11-17T06:00:0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x v="661"/>
    <d v="2010-10-31T05:00:0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x v="4"/>
    <d v="2019-03-19T05:00:0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x v="662"/>
    <d v="2016-06-05T05:00:0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x v="663"/>
    <d v="2013-02-06T06:00:0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x v="664"/>
    <d v="2015-05-29T05:00:0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x v="665"/>
    <d v="2017-07-24T05:00:0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x v="666"/>
    <d v="2017-04-14T05:00:0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x v="43"/>
    <d v="2014-08-06T05:00:0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x v="667"/>
    <d v="2017-02-09T06:00:0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x v="668"/>
    <d v="2016-04-06T05:00:0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x v="669"/>
    <d v="2015-02-24T06:00:0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x v="670"/>
    <d v="2016-11-23T06:00:0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x v="671"/>
    <d v="2014-12-08T06:00:0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x v="672"/>
    <d v="2012-06-30T05:00:0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x v="673"/>
    <d v="2017-02-06T06:00:0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x v="674"/>
    <d v="2010-05-24T05:00:0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x v="675"/>
    <d v="2010-03-02T06:00:0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x v="676"/>
    <d v="2015-10-27T05:00:0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x v="342"/>
    <d v="2018-08-12T05:00:0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x v="677"/>
    <d v="2010-06-26T05:00:0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x v="678"/>
    <d v="2011-10-14T05:00:0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x v="679"/>
    <d v="2010-09-13T05:00:0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x v="680"/>
    <d v="2010-03-26T05:00:0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x v="681"/>
    <d v="2014-10-20T05:00:0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x v="682"/>
    <d v="2010-07-26T05:00:0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x v="683"/>
    <d v="2016-04-01T05:00:00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x v="684"/>
    <d v="2010-08-23T05:00:0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x v="674"/>
    <d v="2010-06-07T05:00:0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x v="685"/>
    <d v="2012-12-20T06:00:0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x v="605"/>
    <d v="2018-01-08T06:00:0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x v="686"/>
    <d v="2015-01-26T06:00:0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x v="687"/>
    <d v="2011-05-16T05:00:0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x v="688"/>
    <d v="2014-11-02T05:00:0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x v="689"/>
    <d v="2018-03-07T06:00:0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x v="690"/>
    <d v="2019-08-30T05:00:0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x v="691"/>
    <d v="2017-07-27T05:00:0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x v="692"/>
    <d v="2012-12-09T06:00:0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x v="693"/>
    <d v="2012-06-12T05:00:0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x v="694"/>
    <d v="2011-05-21T05:00:0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x v="695"/>
    <d v="2017-05-10T05:00:00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x v="123"/>
    <d v="2018-09-20T05:00:0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x v="696"/>
    <d v="2015-11-20T06:00:0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x v="626"/>
    <d v="2013-12-26T06:00:0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x v="697"/>
    <d v="2013-09-10T05:00:0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x v="698"/>
    <d v="2014-04-21T05:00:0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x v="699"/>
    <d v="2019-02-22T06:00:0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x v="700"/>
    <d v="2019-02-13T06:00:0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x v="701"/>
    <d v="2017-04-23T05:00:0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x v="702"/>
    <d v="2016-07-03T05:00:0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x v="703"/>
    <d v="2014-11-16T06:00:0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x v="704"/>
    <d v="2019-07-22T05:00:0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x v="431"/>
    <d v="2011-10-22T05:00:0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x v="705"/>
    <d v="2011-08-18T05:00:0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x v="706"/>
    <d v="2015-08-23T05:00:0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x v="707"/>
    <d v="2016-08-10T05:00:0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x v="708"/>
    <d v="2010-12-21T06:00:0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x v="709"/>
    <d v="2011-03-29T05:00:0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x v="710"/>
    <d v="2013-12-24T06:00:0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x v="711"/>
    <d v="2016-03-17T05:00:0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x v="157"/>
    <d v="2019-05-31T05:00:0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x v="630"/>
    <d v="2018-04-03T05:00:0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x v="712"/>
    <d v="2011-05-30T05:00:0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x v="93"/>
    <d v="2012-11-10T06:00:0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x v="713"/>
    <d v="2014-07-03T05:00:0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x v="714"/>
    <d v="2010-02-20T06:00:0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x v="715"/>
    <d v="2016-12-27T06:00:0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x v="716"/>
    <d v="2013-07-24T05:00:0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x v="448"/>
    <d v="2013-06-29T05:00:0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x v="717"/>
    <d v="2018-01-03T06:00:0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x v="718"/>
    <d v="2016-11-04T05:00:0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x v="719"/>
    <d v="2014-08-15T05:00:0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x v="720"/>
    <d v="2019-01-22T06:00:0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x v="721"/>
    <d v="2012-06-28T05:00:0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x v="722"/>
    <d v="2016-02-03T06:00:0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x v="139"/>
    <d v="2015-06-16T05:00:0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x v="723"/>
    <d v="2020-01-22T06:00:0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x v="704"/>
    <d v="2019-07-06T05:00:0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x v="724"/>
    <d v="2019-03-02T06:00:0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x v="725"/>
    <d v="2018-01-22T06:00:0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x v="660"/>
    <d v="2015-01-05T06:00:0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x v="726"/>
    <d v="2012-03-29T05:00:0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x v="727"/>
    <d v="2019-11-28T06:00:0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x v="728"/>
    <d v="2016-06-03T05:00:0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x v="729"/>
    <d v="2012-08-15T05:00:0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x v="730"/>
    <d v="2017-12-08T06:00:0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x v="731"/>
    <d v="2016-01-11T06:00:0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x v="78"/>
    <d v="2018-04-21T05:00:0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x v="732"/>
    <d v="2012-09-06T05:00:0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x v="733"/>
    <d v="2016-05-29T05:00:0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x v="734"/>
    <d v="2017-12-25T06:00:0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x v="406"/>
    <d v="2014-02-12T06:00:00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x v="735"/>
    <d v="2019-06-01T05:00:0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x v="736"/>
    <d v="2019-02-03T06:00:0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x v="737"/>
    <d v="2012-12-09T06:00:00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x v="192"/>
    <d v="2018-08-11T05:00:0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x v="738"/>
    <d v="2017-03-13T05:00:0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x v="739"/>
    <d v="2014-03-17T05:00:0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x v="613"/>
    <d v="2014-10-05T05:00:00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x v="740"/>
    <d v="2010-07-21T05:00:0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x v="145"/>
    <d v="2017-08-06T05:00:0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x v="741"/>
    <d v="2011-01-10T06:00:0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x v="742"/>
    <d v="2011-05-15T05:00:0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x v="202"/>
    <d v="2018-09-22T05:00:0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x v="743"/>
    <d v="2015-06-24T05:00:0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x v="744"/>
    <d v="2018-03-03T06:00:0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x v="745"/>
    <d v="2012-04-29T05:00:0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x v="746"/>
    <d v="2015-11-25T06:00:00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x v="747"/>
    <d v="2011-02-25T06:00:0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x v="362"/>
    <d v="2013-06-29T05:00:0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x v="748"/>
    <d v="2015-03-06T06:00:0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x v="749"/>
    <d v="2010-02-16T06:00:0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x v="643"/>
    <d v="2011-05-20T05:00:0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x v="750"/>
    <d v="2018-10-06T05:00:0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x v="751"/>
    <d v="2014-05-01T05:00:0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x v="752"/>
    <d v="2014-07-18T05:00:0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x v="753"/>
    <d v="2016-03-06T06:00:0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x v="754"/>
    <d v="2018-06-18T05:00:0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x v="755"/>
    <d v="2018-09-01T05:00:0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x v="756"/>
    <d v="2012-01-25T06:00:0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x v="757"/>
    <d v="2018-06-21T05:00:0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x v="758"/>
    <d v="2018-08-26T05:00:00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x v="759"/>
    <d v="2018-01-10T06:00:0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x v="760"/>
    <d v="2010-06-21T05:00:0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x v="761"/>
    <d v="2012-02-12T06:00:0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x v="762"/>
    <d v="2011-12-04T06:00:00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x v="444"/>
    <d v="2012-06-04T05:00:0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x v="763"/>
    <d v="2011-07-26T05:00:0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x v="764"/>
    <d v="2011-06-25T05:00:0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x v="765"/>
    <d v="2019-12-15T06:00:0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x v="766"/>
    <d v="2011-07-19T05:00:0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x v="767"/>
    <d v="2012-05-11T05:00:0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x v="768"/>
    <d v="2012-02-28T06:00:00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x v="769"/>
    <d v="2018-04-28T05:00:00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x v="770"/>
    <d v="2013-03-19T05:00:0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x v="771"/>
    <d v="2019-03-01T06:00:0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x v="772"/>
    <d v="2010-03-29T05:00:0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x v="773"/>
    <d v="2011-08-05T05:00:0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x v="774"/>
    <d v="2015-07-10T05:00:0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x v="775"/>
    <d v="2016-08-24T05:00:0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x v="776"/>
    <d v="2014-09-24T05:00:0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x v="777"/>
    <d v="2011-05-09T05:00:0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x v="778"/>
    <d v="2018-10-15T05:00:0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x v="779"/>
    <d v="2013-10-23T05:00:0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x v="780"/>
    <d v="2010-07-05T05:00:0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x v="335"/>
    <d v="2015-09-18T05:00:0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x v="535"/>
    <d v="2017-11-19T06:00:0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x v="270"/>
    <d v="2018-09-08T05:00:0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x v="781"/>
    <d v="2014-01-13T06:00:0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x v="782"/>
    <d v="2010-05-31T05:00:0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x v="783"/>
    <d v="2011-01-14T06:00:0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x v="784"/>
    <d v="2019-07-02T05:00:0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x v="785"/>
    <d v="2016-07-27T05:00:0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x v="786"/>
    <d v="2020-02-08T06:00:0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x v="787"/>
    <d v="2017-03-03T06:00:0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x v="788"/>
    <d v="2019-07-23T05:00:0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x v="330"/>
    <d v="2015-08-07T05:00:0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x v="789"/>
    <d v="2015-01-25T06:00:0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x v="790"/>
    <d v="2010-06-30T05:00:0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x v="791"/>
    <d v="2014-05-06T05:00:0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x v="792"/>
    <d v="2010-07-14T05:00:0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x v="793"/>
    <d v="2010-09-13T05:00:0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x v="794"/>
    <d v="2015-09-02T05:00:0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x v="795"/>
    <d v="2017-04-30T05:00:0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x v="796"/>
    <d v="2014-03-19T05:00:0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x v="797"/>
    <d v="2019-06-25T05:00:0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x v="798"/>
    <d v="2012-01-16T06:00:0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x v="799"/>
    <d v="2010-07-01T05:00:0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x v="800"/>
    <d v="2015-06-19T05:00:0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x v="801"/>
    <d v="2013-08-10T05:00:0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x v="802"/>
    <d v="2018-02-12T06:00:0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x v="803"/>
    <d v="2011-07-17T05:00:0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x v="212"/>
    <d v="2019-04-30T05:00:0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x v="804"/>
    <d v="2019-12-22T06:00:0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x v="805"/>
    <d v="2013-10-25T05:00:0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x v="806"/>
    <d v="2014-09-20T05:00:0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x v="807"/>
    <d v="2018-08-19T05:00:0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x v="722"/>
    <d v="2016-03-12T06:00:0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x v="477"/>
    <d v="2012-05-20T05:00:0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x v="259"/>
    <d v="2012-10-08T05:00:0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x v="9"/>
    <d v="2013-09-22T05:00:0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x v="808"/>
    <d v="2017-06-18T05:00:00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x v="809"/>
    <d v="2011-05-04T05:00:0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x v="444"/>
    <d v="2012-05-13T05:00:0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x v="384"/>
    <d v="2018-07-01T05:00:0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x v="810"/>
    <d v="2015-01-23T06:00:0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x v="811"/>
    <d v="2019-09-11T05:00:00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x v="812"/>
    <d v="2012-09-18T05:00:00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x v="813"/>
    <d v="2019-05-25T05:00:0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x v="814"/>
    <d v="2013-08-16T05:00:0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x v="80"/>
    <d v="2017-09-07T05:00:0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x v="815"/>
    <d v="2014-12-27T06:00:0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x v="816"/>
    <d v="2011-07-22T05:00:0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x v="474"/>
    <d v="2012-08-07T05:00:0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x v="817"/>
    <d v="2017-11-15T06:00:0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x v="818"/>
    <d v="2019-02-27T06:00:00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x v="819"/>
    <d v="2012-02-26T06:00:0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x v="609"/>
    <d v="2018-12-18T06:00:0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x v="547"/>
    <d v="2010-07-15T05:00:0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x v="820"/>
    <d v="2019-11-11T06:00:0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x v="821"/>
    <d v="2017-10-04T05:00:0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x v="151"/>
    <d v="2016-05-16T05:00:0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x v="822"/>
    <d v="2012-08-10T05:00:0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x v="823"/>
    <d v="2014-01-07T06:00:0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x v="824"/>
    <d v="2017-05-17T05:00:0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x v="825"/>
    <d v="2015-03-04T06:00:0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x v="826"/>
    <d v="2014-06-30T05:00:0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x v="827"/>
    <d v="2014-03-14T05:00:0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x v="828"/>
    <d v="2013-04-21T05:00:0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x v="829"/>
    <d v="2016-02-28T06:00:0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x v="830"/>
    <d v="2015-07-31T05:00:0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x v="831"/>
    <d v="2019-07-25T05:00:00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x v="832"/>
    <d v="2015-12-05T06:00:0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x v="833"/>
    <d v="2018-07-18T05:00:0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x v="834"/>
    <d v="2011-05-24T05:00:0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x v="835"/>
    <d v="2012-12-23T06:00:0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x v="836"/>
    <d v="2011-02-13T06:00:00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x v="837"/>
    <d v="2011-01-28T06:00:0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x v="219"/>
    <d v="2014-10-29T05:00:0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x v="365"/>
    <d v="2017-03-01T06:00:0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x v="838"/>
    <d v="2012-04-20T05:00:00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x v="839"/>
    <d v="2011-06-18T05:00:0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x v="840"/>
    <d v="2014-10-03T05:00:0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x v="841"/>
    <d v="2014-12-22T06:00:00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x v="842"/>
    <d v="2015-05-07T05:00:0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x v="843"/>
    <d v="2019-04-21T05:00:0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x v="844"/>
    <d v="2016-12-27T06:00:0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x v="845"/>
    <d v="2016-08-23T05:00:0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x v="846"/>
    <d v="2016-01-25T06:00:0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x v="110"/>
    <d v="2012-10-16T05:00:0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x v="847"/>
    <d v="2012-11-27T06:00:0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x v="848"/>
    <d v="2015-12-26T06:00:0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x v="849"/>
    <d v="2012-02-19T06:00:0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x v="780"/>
    <d v="2010-07-13T05:00:0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x v="140"/>
    <d v="2010-07-26T05:00:0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x v="850"/>
    <d v="2016-03-16T05:00:0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x v="851"/>
    <d v="2011-02-21T06:00:0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x v="852"/>
    <d v="2013-12-05T06:00:0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x v="853"/>
    <d v="2011-03-11T06:00:0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x v="854"/>
    <d v="2015-05-16T05:00:0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x v="67"/>
    <d v="2010-03-06T06:00:0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x v="855"/>
    <d v="2017-06-17T05:00:0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x v="107"/>
    <d v="2012-05-13T05:00:0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x v="344"/>
    <d v="2011-01-16T06:00:0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x v="856"/>
    <d v="2019-12-29T06:00:0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x v="857"/>
    <d v="2011-05-10T05:00:0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x v="858"/>
    <d v="2013-10-14T05:00:0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x v="859"/>
    <d v="2014-06-11T05:00:0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x v="860"/>
    <d v="2010-12-12T06:00:0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x v="170"/>
    <d v="2013-05-19T05:00:0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x v="861"/>
    <d v="2016-01-07T06:00:0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x v="862"/>
    <d v="2011-02-03T06:00:0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x v="863"/>
    <d v="2018-03-11T06:00:0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x v="864"/>
    <d v="2016-12-04T06:00:0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x v="527"/>
    <d v="2015-03-21T05:00:0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x v="865"/>
    <d v="2015-11-04T06:00:00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x v="866"/>
    <d v="2018-01-27T06:00:0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x v="867"/>
    <d v="2011-07-21T05:00:0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x v="868"/>
    <d v="2019-08-19T05:00:0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x v="105"/>
    <d v="2019-10-04T05:00:0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x v="481"/>
    <d v="2014-01-01T06:00:0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x v="253"/>
    <d v="2011-04-19T05:00:0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x v="869"/>
    <d v="2017-05-11T05:00:0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x v="864"/>
    <d v="2016-12-03T06:00:0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x v="843"/>
    <d v="2019-04-21T05:00:0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x v="289"/>
    <d v="2016-03-25T05:00:0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x v="870"/>
    <d v="2014-09-29T05:00:0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x v="871"/>
    <d v="2018-05-21T05:00:0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x v="872"/>
    <d v="2016-01-10T06:00:0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x v="873"/>
    <d v="2014-10-23T05:00:0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x v="874"/>
    <d v="2018-12-03T06:00:0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x v="875"/>
    <d v="2013-02-01T06:00:0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x v="876"/>
    <d v="2014-01-25T06:00:0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x v="877"/>
    <d v="2010-02-25T06:00:0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x v="878"/>
    <d v="2016-07-06T05:00:0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003"/>
  <sheetViews>
    <sheetView workbookViewId="0">
      <selection activeCell="H3" sqref="H3"/>
    </sheetView>
  </sheetViews>
  <sheetFormatPr defaultColWidth="11.296875" defaultRowHeight="15.6" x14ac:dyDescent="0.3"/>
  <cols>
    <col min="1" max="1" width="6.5" customWidth="1"/>
    <col min="2" max="2" width="30.69921875" style="4" customWidth="1"/>
    <col min="3" max="3" width="33.5" style="3" customWidth="1"/>
    <col min="6" max="6" width="17.69921875" style="5" customWidth="1"/>
    <col min="7" max="7" width="12.59765625" customWidth="1"/>
    <col min="8" max="8" width="19.5" customWidth="1"/>
    <col min="9" max="9" width="16.5" customWidth="1"/>
    <col min="12" max="13" width="11.296875" customWidth="1"/>
    <col min="15" max="15" width="16.296875" customWidth="1"/>
    <col min="16" max="16" width="26.09765625" customWidth="1"/>
    <col min="18" max="19" width="28" customWidth="1"/>
    <col min="20" max="20" width="20.296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2071</v>
      </c>
      <c r="P1" s="1" t="s">
        <v>2072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7" t="str">
        <f>IF(H2=0,"0",AVERAGE(E2/H2))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s="11">
        <f>(((L2/60)/60)/24)+DATE(1970,1,1)</f>
        <v>42336.25</v>
      </c>
      <c r="P2" s="11">
        <f>(((M2/60)/60)/24)+DATE(1970,1,1)</f>
        <v>42353.25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>E3/D3*100</f>
        <v>1040</v>
      </c>
      <c r="G3" t="s">
        <v>20</v>
      </c>
      <c r="H3">
        <v>158</v>
      </c>
      <c r="I3" s="7">
        <f t="shared" ref="I3:I66" si="0">IF(H3=0,"0",AVERAGE(E3/H3))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s="11">
        <f t="shared" ref="O3:O66" si="1">(((L3/60)/60)/24)+DATE(1970,1,1)</f>
        <v>41870.208333333336</v>
      </c>
      <c r="P3" s="11">
        <f t="shared" ref="P3:P66" si="2">(((M3/60)/60)/24)+DATE(1970,1,1)</f>
        <v>41872.208333333336</v>
      </c>
      <c r="Q3" t="b">
        <v>1</v>
      </c>
      <c r="R3" t="s">
        <v>23</v>
      </c>
      <c r="S3" t="s">
        <v>2033</v>
      </c>
      <c r="T3" t="s">
        <v>2034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ref="F4:F67" si="3">E4/D4*100</f>
        <v>131.4787822878229</v>
      </c>
      <c r="G4" t="s">
        <v>20</v>
      </c>
      <c r="H4">
        <v>1425</v>
      </c>
      <c r="I4" s="7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s="11">
        <f t="shared" si="1"/>
        <v>41595.25</v>
      </c>
      <c r="P4" s="11">
        <f t="shared" si="2"/>
        <v>41597.25</v>
      </c>
      <c r="Q4" t="b">
        <v>0</v>
      </c>
      <c r="R4" t="s">
        <v>28</v>
      </c>
      <c r="S4" t="s">
        <v>2035</v>
      </c>
      <c r="T4" t="s">
        <v>2036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3"/>
        <v>58.976190476190467</v>
      </c>
      <c r="G5" t="s">
        <v>14</v>
      </c>
      <c r="H5">
        <v>24</v>
      </c>
      <c r="I5" s="7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s="11">
        <f t="shared" si="1"/>
        <v>43688.208333333328</v>
      </c>
      <c r="P5" s="11">
        <f t="shared" si="2"/>
        <v>43728.208333333328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3"/>
        <v>69.276315789473685</v>
      </c>
      <c r="G6" t="s">
        <v>14</v>
      </c>
      <c r="H6">
        <v>53</v>
      </c>
      <c r="I6" s="7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s="11">
        <f t="shared" si="1"/>
        <v>43485.25</v>
      </c>
      <c r="P6" s="11">
        <f t="shared" si="2"/>
        <v>43489.25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>E7/D7*100</f>
        <v>173.61842105263159</v>
      </c>
      <c r="G7" t="s">
        <v>20</v>
      </c>
      <c r="H7">
        <v>174</v>
      </c>
      <c r="I7" s="7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s="11">
        <f t="shared" si="1"/>
        <v>41149.208333333336</v>
      </c>
      <c r="P7" s="11">
        <f t="shared" si="2"/>
        <v>41160.208333333336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3"/>
        <v>20.961538461538463</v>
      </c>
      <c r="G8" t="s">
        <v>14</v>
      </c>
      <c r="H8">
        <v>18</v>
      </c>
      <c r="I8" s="7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s="11">
        <f t="shared" si="1"/>
        <v>42991.208333333328</v>
      </c>
      <c r="P8" s="11">
        <f t="shared" si="2"/>
        <v>42992.208333333328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3"/>
        <v>327.57777777777778</v>
      </c>
      <c r="G9" t="s">
        <v>20</v>
      </c>
      <c r="H9">
        <v>227</v>
      </c>
      <c r="I9" s="7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s="11">
        <f t="shared" si="1"/>
        <v>42229.208333333328</v>
      </c>
      <c r="P9" s="11">
        <f t="shared" si="2"/>
        <v>42231.208333333328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3"/>
        <v>19.932788374205266</v>
      </c>
      <c r="G10" t="s">
        <v>47</v>
      </c>
      <c r="H10">
        <v>708</v>
      </c>
      <c r="I10" s="7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s="11">
        <f t="shared" si="1"/>
        <v>40399.208333333336</v>
      </c>
      <c r="P10" s="11">
        <f t="shared" si="2"/>
        <v>40401.208333333336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3"/>
        <v>51.741935483870968</v>
      </c>
      <c r="G11" t="s">
        <v>14</v>
      </c>
      <c r="H11">
        <v>44</v>
      </c>
      <c r="I11" s="7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s="11">
        <f t="shared" si="1"/>
        <v>41536.208333333336</v>
      </c>
      <c r="P11" s="11">
        <f t="shared" si="2"/>
        <v>41585.25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3"/>
        <v>266.11538461538464</v>
      </c>
      <c r="G12" t="s">
        <v>20</v>
      </c>
      <c r="H12">
        <v>220</v>
      </c>
      <c r="I12" s="7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s="11">
        <f t="shared" si="1"/>
        <v>40404.208333333336</v>
      </c>
      <c r="P12" s="11">
        <f t="shared" si="2"/>
        <v>40452.208333333336</v>
      </c>
      <c r="Q12" t="b">
        <v>0</v>
      </c>
      <c r="R12" t="s">
        <v>53</v>
      </c>
      <c r="S12" t="s">
        <v>2039</v>
      </c>
      <c r="T12" t="s">
        <v>2042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3"/>
        <v>48.095238095238095</v>
      </c>
      <c r="G13" t="s">
        <v>14</v>
      </c>
      <c r="H13">
        <v>27</v>
      </c>
      <c r="I13" s="7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s="11">
        <f t="shared" si="1"/>
        <v>40442.208333333336</v>
      </c>
      <c r="P13" s="11">
        <f t="shared" si="2"/>
        <v>40448.208333333336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3"/>
        <v>89.349206349206341</v>
      </c>
      <c r="G14" t="s">
        <v>14</v>
      </c>
      <c r="H14">
        <v>55</v>
      </c>
      <c r="I14" s="7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s="11">
        <f t="shared" si="1"/>
        <v>43760.208333333328</v>
      </c>
      <c r="P14" s="11">
        <f t="shared" si="2"/>
        <v>43768.208333333328</v>
      </c>
      <c r="Q14" t="b">
        <v>0</v>
      </c>
      <c r="R14" t="s">
        <v>53</v>
      </c>
      <c r="S14" t="s">
        <v>2039</v>
      </c>
      <c r="T14" t="s">
        <v>2042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3"/>
        <v>245.11904761904765</v>
      </c>
      <c r="G15" t="s">
        <v>20</v>
      </c>
      <c r="H15">
        <v>98</v>
      </c>
      <c r="I15" s="7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s="11">
        <f t="shared" si="1"/>
        <v>42532.208333333328</v>
      </c>
      <c r="P15" s="11">
        <f t="shared" si="2"/>
        <v>42544.208333333328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3"/>
        <v>66.769503546099301</v>
      </c>
      <c r="G16" t="s">
        <v>14</v>
      </c>
      <c r="H16">
        <v>200</v>
      </c>
      <c r="I16" s="7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s="11">
        <f t="shared" si="1"/>
        <v>40974.25</v>
      </c>
      <c r="P16" s="11">
        <f t="shared" si="2"/>
        <v>41001.208333333336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3"/>
        <v>47.307881773399011</v>
      </c>
      <c r="G17" t="s">
        <v>14</v>
      </c>
      <c r="H17">
        <v>452</v>
      </c>
      <c r="I17" s="7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s="11">
        <f t="shared" si="1"/>
        <v>43809.25</v>
      </c>
      <c r="P17" s="11">
        <f t="shared" si="2"/>
        <v>43813.25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3"/>
        <v>649.47058823529414</v>
      </c>
      <c r="G18" t="s">
        <v>20</v>
      </c>
      <c r="H18">
        <v>100</v>
      </c>
      <c r="I18" s="7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s="11">
        <f t="shared" si="1"/>
        <v>41661.25</v>
      </c>
      <c r="P18" s="11">
        <f t="shared" si="2"/>
        <v>41683.25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3"/>
        <v>159.39125295508273</v>
      </c>
      <c r="G19" t="s">
        <v>20</v>
      </c>
      <c r="H19">
        <v>1249</v>
      </c>
      <c r="I19" s="7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s="11">
        <f t="shared" si="1"/>
        <v>40555.25</v>
      </c>
      <c r="P19" s="11">
        <f t="shared" si="2"/>
        <v>40556.25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3"/>
        <v>66.912087912087912</v>
      </c>
      <c r="G20" t="s">
        <v>74</v>
      </c>
      <c r="H20">
        <v>135</v>
      </c>
      <c r="I20" s="7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s="11">
        <f t="shared" si="1"/>
        <v>43351.208333333328</v>
      </c>
      <c r="P20" s="11">
        <f t="shared" si="2"/>
        <v>43359.208333333328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3"/>
        <v>48.529600000000002</v>
      </c>
      <c r="G21" t="s">
        <v>14</v>
      </c>
      <c r="H21">
        <v>674</v>
      </c>
      <c r="I21" s="7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s="11">
        <f t="shared" si="1"/>
        <v>43528.25</v>
      </c>
      <c r="P21" s="11">
        <f t="shared" si="2"/>
        <v>43549.208333333328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3"/>
        <v>112.24279210925646</v>
      </c>
      <c r="G22" t="s">
        <v>20</v>
      </c>
      <c r="H22">
        <v>1396</v>
      </c>
      <c r="I22" s="7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s="11">
        <f t="shared" si="1"/>
        <v>41848.208333333336</v>
      </c>
      <c r="P22" s="11">
        <f t="shared" si="2"/>
        <v>41848.208333333336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3"/>
        <v>40.992553191489364</v>
      </c>
      <c r="G23" t="s">
        <v>14</v>
      </c>
      <c r="H23">
        <v>558</v>
      </c>
      <c r="I23" s="7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s="11">
        <f t="shared" si="1"/>
        <v>40770.208333333336</v>
      </c>
      <c r="P23" s="11">
        <f t="shared" si="2"/>
        <v>40804.208333333336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3"/>
        <v>128.07106598984771</v>
      </c>
      <c r="G24" t="s">
        <v>20</v>
      </c>
      <c r="H24">
        <v>890</v>
      </c>
      <c r="I24" s="7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s="11">
        <f t="shared" si="1"/>
        <v>43193.208333333328</v>
      </c>
      <c r="P24" s="11">
        <f t="shared" si="2"/>
        <v>43208.208333333328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3"/>
        <v>332.04444444444448</v>
      </c>
      <c r="G25" t="s">
        <v>20</v>
      </c>
      <c r="H25">
        <v>142</v>
      </c>
      <c r="I25" s="7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s="11">
        <f t="shared" si="1"/>
        <v>43510.25</v>
      </c>
      <c r="P25" s="11">
        <f t="shared" si="2"/>
        <v>43563.208333333328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3"/>
        <v>112.83225108225108</v>
      </c>
      <c r="G26" t="s">
        <v>20</v>
      </c>
      <c r="H26">
        <v>2673</v>
      </c>
      <c r="I26" s="7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s="11">
        <f t="shared" si="1"/>
        <v>41811.208333333336</v>
      </c>
      <c r="P26" s="11">
        <f t="shared" si="2"/>
        <v>41813.208333333336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3"/>
        <v>216.43636363636364</v>
      </c>
      <c r="G27" t="s">
        <v>20</v>
      </c>
      <c r="H27">
        <v>163</v>
      </c>
      <c r="I27" s="7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s="11">
        <f t="shared" si="1"/>
        <v>40681.208333333336</v>
      </c>
      <c r="P27" s="11">
        <f t="shared" si="2"/>
        <v>40701.208333333336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3"/>
        <v>48.199069767441863</v>
      </c>
      <c r="G28" t="s">
        <v>74</v>
      </c>
      <c r="H28">
        <v>1480</v>
      </c>
      <c r="I28" s="7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s="11">
        <f t="shared" si="1"/>
        <v>43312.208333333328</v>
      </c>
      <c r="P28" s="11">
        <f t="shared" si="2"/>
        <v>43339.208333333328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3"/>
        <v>79.95</v>
      </c>
      <c r="G29" t="s">
        <v>14</v>
      </c>
      <c r="H29">
        <v>15</v>
      </c>
      <c r="I29" s="7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s="11">
        <f t="shared" si="1"/>
        <v>42280.208333333328</v>
      </c>
      <c r="P29" s="11">
        <f t="shared" si="2"/>
        <v>42288.208333333328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3"/>
        <v>105.22553516819573</v>
      </c>
      <c r="G30" t="s">
        <v>20</v>
      </c>
      <c r="H30">
        <v>2220</v>
      </c>
      <c r="I30" s="7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s="11">
        <f t="shared" si="1"/>
        <v>40218.25</v>
      </c>
      <c r="P30" s="11">
        <f t="shared" si="2"/>
        <v>40241.25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3"/>
        <v>328.89978213507629</v>
      </c>
      <c r="G31" t="s">
        <v>20</v>
      </c>
      <c r="H31">
        <v>1606</v>
      </c>
      <c r="I31" s="7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s="11">
        <f t="shared" si="1"/>
        <v>43301.208333333328</v>
      </c>
      <c r="P31" s="11">
        <f t="shared" si="2"/>
        <v>43341.208333333328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3"/>
        <v>160.61111111111111</v>
      </c>
      <c r="G32" t="s">
        <v>20</v>
      </c>
      <c r="H32">
        <v>129</v>
      </c>
      <c r="I32" s="7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s="11">
        <f t="shared" si="1"/>
        <v>43609.208333333328</v>
      </c>
      <c r="P32" s="11">
        <f t="shared" si="2"/>
        <v>43614.208333333328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3"/>
        <v>310</v>
      </c>
      <c r="G33" t="s">
        <v>20</v>
      </c>
      <c r="H33">
        <v>226</v>
      </c>
      <c r="I33" s="7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s="11">
        <f t="shared" si="1"/>
        <v>42374.25</v>
      </c>
      <c r="P33" s="11">
        <f t="shared" si="2"/>
        <v>42402.25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3"/>
        <v>86.807920792079202</v>
      </c>
      <c r="G34" t="s">
        <v>14</v>
      </c>
      <c r="H34">
        <v>2307</v>
      </c>
      <c r="I34" s="7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s="11">
        <f t="shared" si="1"/>
        <v>43110.25</v>
      </c>
      <c r="P34" s="11">
        <f t="shared" si="2"/>
        <v>43137.25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3"/>
        <v>377.82071713147411</v>
      </c>
      <c r="G35" t="s">
        <v>20</v>
      </c>
      <c r="H35">
        <v>5419</v>
      </c>
      <c r="I35" s="7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s="11">
        <f t="shared" si="1"/>
        <v>41917.208333333336</v>
      </c>
      <c r="P35" s="11">
        <f t="shared" si="2"/>
        <v>41954.25</v>
      </c>
      <c r="Q35" t="b">
        <v>0</v>
      </c>
      <c r="R35" t="s">
        <v>33</v>
      </c>
      <c r="S35" t="s">
        <v>2037</v>
      </c>
      <c r="T35" t="s">
        <v>2038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3"/>
        <v>150.80645161290323</v>
      </c>
      <c r="G36" t="s">
        <v>20</v>
      </c>
      <c r="H36">
        <v>165</v>
      </c>
      <c r="I36" s="7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s="11">
        <f t="shared" si="1"/>
        <v>42817.208333333328</v>
      </c>
      <c r="P36" s="11">
        <f t="shared" si="2"/>
        <v>42822.208333333328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3"/>
        <v>150.30119521912351</v>
      </c>
      <c r="G37" t="s">
        <v>20</v>
      </c>
      <c r="H37">
        <v>1965</v>
      </c>
      <c r="I37" s="7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s="11">
        <f t="shared" si="1"/>
        <v>43484.25</v>
      </c>
      <c r="P37" s="11">
        <f t="shared" si="2"/>
        <v>43526.25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3"/>
        <v>157.28571428571431</v>
      </c>
      <c r="G38" t="s">
        <v>20</v>
      </c>
      <c r="H38">
        <v>16</v>
      </c>
      <c r="I38" s="7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s="11">
        <f t="shared" si="1"/>
        <v>40600.25</v>
      </c>
      <c r="P38" s="11">
        <f t="shared" si="2"/>
        <v>40625.208333333336</v>
      </c>
      <c r="Q38" t="b">
        <v>0</v>
      </c>
      <c r="R38" t="s">
        <v>33</v>
      </c>
      <c r="S38" t="s">
        <v>2037</v>
      </c>
      <c r="T38" t="s">
        <v>2038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3"/>
        <v>139.98765432098764</v>
      </c>
      <c r="G39" t="s">
        <v>20</v>
      </c>
      <c r="H39">
        <v>107</v>
      </c>
      <c r="I39" s="7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s="11">
        <f t="shared" si="1"/>
        <v>43744.208333333328</v>
      </c>
      <c r="P39" s="11">
        <f t="shared" si="2"/>
        <v>43777.25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3"/>
        <v>325.32258064516128</v>
      </c>
      <c r="G40" t="s">
        <v>20</v>
      </c>
      <c r="H40">
        <v>134</v>
      </c>
      <c r="I40" s="7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s="11">
        <f t="shared" si="1"/>
        <v>40469.208333333336</v>
      </c>
      <c r="P40" s="11">
        <f t="shared" si="2"/>
        <v>40474.208333333336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3"/>
        <v>50.777777777777779</v>
      </c>
      <c r="G41" t="s">
        <v>14</v>
      </c>
      <c r="H41">
        <v>88</v>
      </c>
      <c r="I41" s="7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s="11">
        <f t="shared" si="1"/>
        <v>41330.25</v>
      </c>
      <c r="P41" s="11">
        <f t="shared" si="2"/>
        <v>41344.208333333336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3"/>
        <v>169.06818181818181</v>
      </c>
      <c r="G42" t="s">
        <v>20</v>
      </c>
      <c r="H42">
        <v>198</v>
      </c>
      <c r="I42" s="7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s="11">
        <f t="shared" si="1"/>
        <v>40334.208333333336</v>
      </c>
      <c r="P42" s="11">
        <f t="shared" si="2"/>
        <v>40353.208333333336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3"/>
        <v>212.92857142857144</v>
      </c>
      <c r="G43" t="s">
        <v>20</v>
      </c>
      <c r="H43">
        <v>111</v>
      </c>
      <c r="I43" s="7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s="11">
        <f t="shared" si="1"/>
        <v>41156.208333333336</v>
      </c>
      <c r="P43" s="11">
        <f t="shared" si="2"/>
        <v>41182.208333333336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3"/>
        <v>443.94444444444446</v>
      </c>
      <c r="G44" t="s">
        <v>20</v>
      </c>
      <c r="H44">
        <v>222</v>
      </c>
      <c r="I44" s="7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s="11">
        <f t="shared" si="1"/>
        <v>40728.208333333336</v>
      </c>
      <c r="P44" s="11">
        <f t="shared" si="2"/>
        <v>40737.208333333336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3"/>
        <v>185.9390243902439</v>
      </c>
      <c r="G45" t="s">
        <v>20</v>
      </c>
      <c r="H45">
        <v>6212</v>
      </c>
      <c r="I45" s="7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s="11">
        <f t="shared" si="1"/>
        <v>41844.208333333336</v>
      </c>
      <c r="P45" s="11">
        <f t="shared" si="2"/>
        <v>41860.208333333336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3"/>
        <v>658.8125</v>
      </c>
      <c r="G46" t="s">
        <v>20</v>
      </c>
      <c r="H46">
        <v>98</v>
      </c>
      <c r="I46" s="7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s="11">
        <f t="shared" si="1"/>
        <v>43541.208333333328</v>
      </c>
      <c r="P46" s="11">
        <f t="shared" si="2"/>
        <v>43542.208333333328</v>
      </c>
      <c r="Q46" t="b">
        <v>0</v>
      </c>
      <c r="R46" t="s">
        <v>119</v>
      </c>
      <c r="S46" t="s">
        <v>2045</v>
      </c>
      <c r="T46" t="s">
        <v>2051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3"/>
        <v>47.684210526315788</v>
      </c>
      <c r="G47" t="s">
        <v>14</v>
      </c>
      <c r="H47">
        <v>48</v>
      </c>
      <c r="I47" s="7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s="11">
        <f t="shared" si="1"/>
        <v>42676.208333333328</v>
      </c>
      <c r="P47" s="11">
        <f t="shared" si="2"/>
        <v>42691.25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3"/>
        <v>114.78378378378378</v>
      </c>
      <c r="G48" t="s">
        <v>20</v>
      </c>
      <c r="H48">
        <v>92</v>
      </c>
      <c r="I48" s="7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s="11">
        <f t="shared" si="1"/>
        <v>40367.208333333336</v>
      </c>
      <c r="P48" s="11">
        <f t="shared" si="2"/>
        <v>40390.208333333336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3"/>
        <v>475.26666666666665</v>
      </c>
      <c r="G49" t="s">
        <v>20</v>
      </c>
      <c r="H49">
        <v>149</v>
      </c>
      <c r="I49" s="7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s="11">
        <f t="shared" si="1"/>
        <v>41727.208333333336</v>
      </c>
      <c r="P49" s="11">
        <f t="shared" si="2"/>
        <v>41757.208333333336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3"/>
        <v>386.97297297297297</v>
      </c>
      <c r="G50" t="s">
        <v>20</v>
      </c>
      <c r="H50">
        <v>2431</v>
      </c>
      <c r="I50" s="7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s="11">
        <f t="shared" si="1"/>
        <v>42180.208333333328</v>
      </c>
      <c r="P50" s="11">
        <f t="shared" si="2"/>
        <v>42192.208333333328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3"/>
        <v>189.625</v>
      </c>
      <c r="G51" t="s">
        <v>20</v>
      </c>
      <c r="H51">
        <v>303</v>
      </c>
      <c r="I51" s="7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s="11">
        <f t="shared" si="1"/>
        <v>43758.208333333328</v>
      </c>
      <c r="P51" s="11">
        <f t="shared" si="2"/>
        <v>43803.25</v>
      </c>
      <c r="Q51" t="b">
        <v>0</v>
      </c>
      <c r="R51" t="s">
        <v>23</v>
      </c>
      <c r="S51" t="s">
        <v>2033</v>
      </c>
      <c r="T51" t="s">
        <v>2034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3"/>
        <v>2</v>
      </c>
      <c r="G52" t="s">
        <v>14</v>
      </c>
      <c r="H52">
        <v>1</v>
      </c>
      <c r="I52" s="7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s="11">
        <f t="shared" si="1"/>
        <v>41487.208333333336</v>
      </c>
      <c r="P52" s="11">
        <f t="shared" si="2"/>
        <v>41515.208333333336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3"/>
        <v>91.867805186590772</v>
      </c>
      <c r="G53" t="s">
        <v>14</v>
      </c>
      <c r="H53">
        <v>1467</v>
      </c>
      <c r="I53" s="7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s="11">
        <f t="shared" si="1"/>
        <v>40995.208333333336</v>
      </c>
      <c r="P53" s="11">
        <f t="shared" si="2"/>
        <v>41011.208333333336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3"/>
        <v>34.152777777777779</v>
      </c>
      <c r="G54" t="s">
        <v>14</v>
      </c>
      <c r="H54">
        <v>75</v>
      </c>
      <c r="I54" s="7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s="11">
        <f t="shared" si="1"/>
        <v>40436.208333333336</v>
      </c>
      <c r="P54" s="11">
        <f t="shared" si="2"/>
        <v>40440.208333333336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3"/>
        <v>140.40909090909091</v>
      </c>
      <c r="G55" t="s">
        <v>20</v>
      </c>
      <c r="H55">
        <v>209</v>
      </c>
      <c r="I55" s="7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s="11">
        <f t="shared" si="1"/>
        <v>41779.208333333336</v>
      </c>
      <c r="P55" s="11">
        <f t="shared" si="2"/>
        <v>41818.208333333336</v>
      </c>
      <c r="Q55" t="b">
        <v>0</v>
      </c>
      <c r="R55" t="s">
        <v>53</v>
      </c>
      <c r="S55" t="s">
        <v>2039</v>
      </c>
      <c r="T55" t="s">
        <v>2042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3"/>
        <v>89.86666666666666</v>
      </c>
      <c r="G56" t="s">
        <v>14</v>
      </c>
      <c r="H56">
        <v>120</v>
      </c>
      <c r="I56" s="7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s="11">
        <f t="shared" si="1"/>
        <v>43170.25</v>
      </c>
      <c r="P56" s="11">
        <f t="shared" si="2"/>
        <v>43176.208333333328</v>
      </c>
      <c r="Q56" t="b">
        <v>0</v>
      </c>
      <c r="R56" t="s">
        <v>65</v>
      </c>
      <c r="S56" t="s">
        <v>2035</v>
      </c>
      <c r="T56" t="s">
        <v>2044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3"/>
        <v>177.96969696969697</v>
      </c>
      <c r="G57" t="s">
        <v>20</v>
      </c>
      <c r="H57">
        <v>131</v>
      </c>
      <c r="I57" s="7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s="11">
        <f t="shared" si="1"/>
        <v>43311.208333333328</v>
      </c>
      <c r="P57" s="11">
        <f t="shared" si="2"/>
        <v>43316.208333333328</v>
      </c>
      <c r="Q57" t="b">
        <v>0</v>
      </c>
      <c r="R57" t="s">
        <v>159</v>
      </c>
      <c r="S57" t="s">
        <v>2033</v>
      </c>
      <c r="T57" t="s">
        <v>2056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3"/>
        <v>143.66249999999999</v>
      </c>
      <c r="G58" t="s">
        <v>20</v>
      </c>
      <c r="H58">
        <v>164</v>
      </c>
      <c r="I58" s="7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s="11">
        <f t="shared" si="1"/>
        <v>42014.25</v>
      </c>
      <c r="P58" s="11">
        <f t="shared" si="2"/>
        <v>42021.25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3"/>
        <v>215.27586206896552</v>
      </c>
      <c r="G59" t="s">
        <v>20</v>
      </c>
      <c r="H59">
        <v>201</v>
      </c>
      <c r="I59" s="7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s="11">
        <f t="shared" si="1"/>
        <v>42979.208333333328</v>
      </c>
      <c r="P59" s="11">
        <f t="shared" si="2"/>
        <v>42991.208333333328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3"/>
        <v>227.11111111111114</v>
      </c>
      <c r="G60" t="s">
        <v>20</v>
      </c>
      <c r="H60">
        <v>211</v>
      </c>
      <c r="I60" s="7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s="11">
        <f t="shared" si="1"/>
        <v>42268.208333333328</v>
      </c>
      <c r="P60" s="11">
        <f t="shared" si="2"/>
        <v>42281.208333333328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3"/>
        <v>275.07142857142861</v>
      </c>
      <c r="G61" t="s">
        <v>20</v>
      </c>
      <c r="H61">
        <v>128</v>
      </c>
      <c r="I61" s="7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s="11">
        <f t="shared" si="1"/>
        <v>42898.208333333328</v>
      </c>
      <c r="P61" s="11">
        <f t="shared" si="2"/>
        <v>42913.208333333328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3"/>
        <v>144.37048832271762</v>
      </c>
      <c r="G62" t="s">
        <v>20</v>
      </c>
      <c r="H62">
        <v>1600</v>
      </c>
      <c r="I62" s="7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s="11">
        <f t="shared" si="1"/>
        <v>41107.208333333336</v>
      </c>
      <c r="P62" s="11">
        <f t="shared" si="2"/>
        <v>41110.208333333336</v>
      </c>
      <c r="Q62" t="b">
        <v>0</v>
      </c>
      <c r="R62" t="s">
        <v>33</v>
      </c>
      <c r="S62" t="s">
        <v>2037</v>
      </c>
      <c r="T62" t="s">
        <v>2038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3"/>
        <v>92.74598393574297</v>
      </c>
      <c r="G63" t="s">
        <v>14</v>
      </c>
      <c r="H63">
        <v>2253</v>
      </c>
      <c r="I63" s="7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s="11">
        <f t="shared" si="1"/>
        <v>40595.25</v>
      </c>
      <c r="P63" s="11">
        <f t="shared" si="2"/>
        <v>40635.208333333336</v>
      </c>
      <c r="Q63" t="b">
        <v>0</v>
      </c>
      <c r="R63" t="s">
        <v>33</v>
      </c>
      <c r="S63" t="s">
        <v>2037</v>
      </c>
      <c r="T63" t="s">
        <v>2038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3"/>
        <v>722.6</v>
      </c>
      <c r="G64" t="s">
        <v>20</v>
      </c>
      <c r="H64">
        <v>249</v>
      </c>
      <c r="I64" s="7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s="11">
        <f t="shared" si="1"/>
        <v>42160.208333333328</v>
      </c>
      <c r="P64" s="11">
        <f t="shared" si="2"/>
        <v>42161.208333333328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3"/>
        <v>11.851063829787234</v>
      </c>
      <c r="G65" t="s">
        <v>14</v>
      </c>
      <c r="H65">
        <v>5</v>
      </c>
      <c r="I65" s="7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s="11">
        <f t="shared" si="1"/>
        <v>42853.208333333328</v>
      </c>
      <c r="P65" s="11">
        <f t="shared" si="2"/>
        <v>42859.208333333328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3"/>
        <v>97.642857142857139</v>
      </c>
      <c r="G66" t="s">
        <v>14</v>
      </c>
      <c r="H66">
        <v>38</v>
      </c>
      <c r="I66" s="7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s="11">
        <f t="shared" si="1"/>
        <v>43283.208333333328</v>
      </c>
      <c r="P66" s="11">
        <f t="shared" si="2"/>
        <v>43298.208333333328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si="3"/>
        <v>236.14754098360655</v>
      </c>
      <c r="G67" t="s">
        <v>20</v>
      </c>
      <c r="H67">
        <v>236</v>
      </c>
      <c r="I67" s="7">
        <f t="shared" ref="I67:I130" si="4">IF(H67=0,"0",AVERAGE(E67/H67))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s="11">
        <f t="shared" ref="O67:O130" si="5">(((L67/60)/60)/24)+DATE(1970,1,1)</f>
        <v>40570.25</v>
      </c>
      <c r="P67" s="11">
        <f t="shared" ref="P67:P130" si="6">(((M67/60)/60)/24)+DATE(1970,1,1)</f>
        <v>40577.25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ref="F68:F131" si="7">E68/D68*100</f>
        <v>45.068965517241381</v>
      </c>
      <c r="G68" t="s">
        <v>14</v>
      </c>
      <c r="H68">
        <v>12</v>
      </c>
      <c r="I68" s="7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s="11">
        <f t="shared" si="5"/>
        <v>42102.208333333328</v>
      </c>
      <c r="P68" s="11">
        <f t="shared" si="6"/>
        <v>42107.208333333328</v>
      </c>
      <c r="Q68" t="b">
        <v>1</v>
      </c>
      <c r="R68" t="s">
        <v>33</v>
      </c>
      <c r="S68" t="s">
        <v>2037</v>
      </c>
      <c r="T68" t="s">
        <v>2038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7"/>
        <v>162.38567493112947</v>
      </c>
      <c r="G69" t="s">
        <v>20</v>
      </c>
      <c r="H69">
        <v>4065</v>
      </c>
      <c r="I69" s="7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s="11">
        <f t="shared" si="5"/>
        <v>40203.25</v>
      </c>
      <c r="P69" s="11">
        <f t="shared" si="6"/>
        <v>40208.25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7"/>
        <v>254.52631578947367</v>
      </c>
      <c r="G70" t="s">
        <v>20</v>
      </c>
      <c r="H70">
        <v>246</v>
      </c>
      <c r="I70" s="7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s="11">
        <f t="shared" si="5"/>
        <v>42943.208333333328</v>
      </c>
      <c r="P70" s="11">
        <f t="shared" si="6"/>
        <v>42990.208333333328</v>
      </c>
      <c r="Q70" t="b">
        <v>1</v>
      </c>
      <c r="R70" t="s">
        <v>33</v>
      </c>
      <c r="S70" t="s">
        <v>2037</v>
      </c>
      <c r="T70" t="s">
        <v>2038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7"/>
        <v>24.063291139240505</v>
      </c>
      <c r="G71" t="s">
        <v>74</v>
      </c>
      <c r="H71">
        <v>17</v>
      </c>
      <c r="I71" s="7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s="11">
        <f t="shared" si="5"/>
        <v>40531.25</v>
      </c>
      <c r="P71" s="11">
        <f t="shared" si="6"/>
        <v>40565.25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7"/>
        <v>123.74140625000001</v>
      </c>
      <c r="G72" t="s">
        <v>20</v>
      </c>
      <c r="H72">
        <v>2475</v>
      </c>
      <c r="I72" s="7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s="11">
        <f t="shared" si="5"/>
        <v>40484.208333333336</v>
      </c>
      <c r="P72" s="11">
        <f t="shared" si="6"/>
        <v>40533.25</v>
      </c>
      <c r="Q72" t="b">
        <v>1</v>
      </c>
      <c r="R72" t="s">
        <v>33</v>
      </c>
      <c r="S72" t="s">
        <v>2037</v>
      </c>
      <c r="T72" t="s">
        <v>2038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7"/>
        <v>108.06666666666666</v>
      </c>
      <c r="G73" t="s">
        <v>20</v>
      </c>
      <c r="H73">
        <v>76</v>
      </c>
      <c r="I73" s="7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s="11">
        <f t="shared" si="5"/>
        <v>43799.25</v>
      </c>
      <c r="P73" s="11">
        <f t="shared" si="6"/>
        <v>43803.25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7"/>
        <v>670.33333333333326</v>
      </c>
      <c r="G74" t="s">
        <v>20</v>
      </c>
      <c r="H74">
        <v>54</v>
      </c>
      <c r="I74" s="7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s="11">
        <f t="shared" si="5"/>
        <v>42186.208333333328</v>
      </c>
      <c r="P74" s="11">
        <f t="shared" si="6"/>
        <v>42222.208333333328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7"/>
        <v>660.92857142857144</v>
      </c>
      <c r="G75" t="s">
        <v>20</v>
      </c>
      <c r="H75">
        <v>88</v>
      </c>
      <c r="I75" s="7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s="11">
        <f t="shared" si="5"/>
        <v>42701.25</v>
      </c>
      <c r="P75" s="11">
        <f t="shared" si="6"/>
        <v>42704.25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7"/>
        <v>122.46153846153847</v>
      </c>
      <c r="G76" t="s">
        <v>20</v>
      </c>
      <c r="H76">
        <v>85</v>
      </c>
      <c r="I76" s="7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s="11">
        <f t="shared" si="5"/>
        <v>42456.208333333328</v>
      </c>
      <c r="P76" s="11">
        <f t="shared" si="6"/>
        <v>42457.208333333328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7"/>
        <v>150.57731958762886</v>
      </c>
      <c r="G77" t="s">
        <v>20</v>
      </c>
      <c r="H77">
        <v>170</v>
      </c>
      <c r="I77" s="7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s="11">
        <f t="shared" si="5"/>
        <v>43296.208333333328</v>
      </c>
      <c r="P77" s="11">
        <f t="shared" si="6"/>
        <v>43304.208333333328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7"/>
        <v>78.106590724165997</v>
      </c>
      <c r="G78" t="s">
        <v>14</v>
      </c>
      <c r="H78">
        <v>1684</v>
      </c>
      <c r="I78" s="7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s="11">
        <f t="shared" si="5"/>
        <v>42027.25</v>
      </c>
      <c r="P78" s="11">
        <f t="shared" si="6"/>
        <v>42076.208333333328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7"/>
        <v>46.94736842105263</v>
      </c>
      <c r="G79" t="s">
        <v>14</v>
      </c>
      <c r="H79">
        <v>56</v>
      </c>
      <c r="I79" s="7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s="11">
        <f t="shared" si="5"/>
        <v>40448.208333333336</v>
      </c>
      <c r="P79" s="11">
        <f t="shared" si="6"/>
        <v>40462.208333333336</v>
      </c>
      <c r="Q79" t="b">
        <v>1</v>
      </c>
      <c r="R79" t="s">
        <v>71</v>
      </c>
      <c r="S79" t="s">
        <v>2039</v>
      </c>
      <c r="T79" t="s">
        <v>2047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7"/>
        <v>300.8</v>
      </c>
      <c r="G80" t="s">
        <v>20</v>
      </c>
      <c r="H80">
        <v>330</v>
      </c>
      <c r="I80" s="7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s="11">
        <f t="shared" si="5"/>
        <v>43206.208333333328</v>
      </c>
      <c r="P80" s="11">
        <f t="shared" si="6"/>
        <v>43207.208333333328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7"/>
        <v>69.598615916955026</v>
      </c>
      <c r="G81" t="s">
        <v>14</v>
      </c>
      <c r="H81">
        <v>838</v>
      </c>
      <c r="I81" s="7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s="11">
        <f t="shared" si="5"/>
        <v>43267.208333333328</v>
      </c>
      <c r="P81" s="11">
        <f t="shared" si="6"/>
        <v>43272.208333333328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7"/>
        <v>637.4545454545455</v>
      </c>
      <c r="G82" t="s">
        <v>20</v>
      </c>
      <c r="H82">
        <v>127</v>
      </c>
      <c r="I82" s="7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s="11">
        <f t="shared" si="5"/>
        <v>42976.208333333328</v>
      </c>
      <c r="P82" s="11">
        <f t="shared" si="6"/>
        <v>43006.208333333328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7"/>
        <v>225.33928571428569</v>
      </c>
      <c r="G83" t="s">
        <v>20</v>
      </c>
      <c r="H83">
        <v>411</v>
      </c>
      <c r="I83" s="7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s="11">
        <f t="shared" si="5"/>
        <v>43062.25</v>
      </c>
      <c r="P83" s="11">
        <f t="shared" si="6"/>
        <v>43087.25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7"/>
        <v>1497.3000000000002</v>
      </c>
      <c r="G84" t="s">
        <v>20</v>
      </c>
      <c r="H84">
        <v>180</v>
      </c>
      <c r="I84" s="7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s="11">
        <f t="shared" si="5"/>
        <v>43482.25</v>
      </c>
      <c r="P84" s="11">
        <f t="shared" si="6"/>
        <v>43489.25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7"/>
        <v>37.590225563909776</v>
      </c>
      <c r="G85" t="s">
        <v>14</v>
      </c>
      <c r="H85">
        <v>1000</v>
      </c>
      <c r="I85" s="7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s="11">
        <f t="shared" si="5"/>
        <v>42579.208333333328</v>
      </c>
      <c r="P85" s="11">
        <f t="shared" si="6"/>
        <v>42601.208333333328</v>
      </c>
      <c r="Q85" t="b">
        <v>0</v>
      </c>
      <c r="R85" t="s">
        <v>50</v>
      </c>
      <c r="S85" t="s">
        <v>2033</v>
      </c>
      <c r="T85" t="s">
        <v>2041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7"/>
        <v>132.36942675159236</v>
      </c>
      <c r="G86" t="s">
        <v>20</v>
      </c>
      <c r="H86">
        <v>374</v>
      </c>
      <c r="I86" s="7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s="11">
        <f t="shared" si="5"/>
        <v>41118.208333333336</v>
      </c>
      <c r="P86" s="11">
        <f t="shared" si="6"/>
        <v>41128.208333333336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7"/>
        <v>131.22448979591837</v>
      </c>
      <c r="G87" t="s">
        <v>20</v>
      </c>
      <c r="H87">
        <v>71</v>
      </c>
      <c r="I87" s="7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s="11">
        <f t="shared" si="5"/>
        <v>40797.208333333336</v>
      </c>
      <c r="P87" s="11">
        <f t="shared" si="6"/>
        <v>40805.208333333336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7"/>
        <v>167.63513513513513</v>
      </c>
      <c r="G88" t="s">
        <v>20</v>
      </c>
      <c r="H88">
        <v>203</v>
      </c>
      <c r="I88" s="7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s="11">
        <f t="shared" si="5"/>
        <v>42128.208333333328</v>
      </c>
      <c r="P88" s="11">
        <f t="shared" si="6"/>
        <v>42141.208333333328</v>
      </c>
      <c r="Q88" t="b">
        <v>0</v>
      </c>
      <c r="R88" t="s">
        <v>33</v>
      </c>
      <c r="S88" t="s">
        <v>2037</v>
      </c>
      <c r="T88" t="s">
        <v>2038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7"/>
        <v>61.984886649874063</v>
      </c>
      <c r="G89" t="s">
        <v>14</v>
      </c>
      <c r="H89">
        <v>1482</v>
      </c>
      <c r="I89" s="7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s="11">
        <f t="shared" si="5"/>
        <v>40610.25</v>
      </c>
      <c r="P89" s="11">
        <f t="shared" si="6"/>
        <v>40621.208333333336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7"/>
        <v>260.75</v>
      </c>
      <c r="G90" t="s">
        <v>20</v>
      </c>
      <c r="H90">
        <v>113</v>
      </c>
      <c r="I90" s="7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s="11">
        <f t="shared" si="5"/>
        <v>42110.208333333328</v>
      </c>
      <c r="P90" s="11">
        <f t="shared" si="6"/>
        <v>42132.208333333328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7"/>
        <v>252.58823529411765</v>
      </c>
      <c r="G91" t="s">
        <v>20</v>
      </c>
      <c r="H91">
        <v>96</v>
      </c>
      <c r="I91" s="7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s="11">
        <f t="shared" si="5"/>
        <v>40283.208333333336</v>
      </c>
      <c r="P91" s="11">
        <f t="shared" si="6"/>
        <v>40285.208333333336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7"/>
        <v>78.615384615384613</v>
      </c>
      <c r="G92" t="s">
        <v>14</v>
      </c>
      <c r="H92">
        <v>106</v>
      </c>
      <c r="I92" s="7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s="11">
        <f t="shared" si="5"/>
        <v>42425.25</v>
      </c>
      <c r="P92" s="11">
        <f t="shared" si="6"/>
        <v>42425.25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7"/>
        <v>48.404406999351913</v>
      </c>
      <c r="G93" t="s">
        <v>14</v>
      </c>
      <c r="H93">
        <v>679</v>
      </c>
      <c r="I93" s="7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s="11">
        <f t="shared" si="5"/>
        <v>42588.208333333328</v>
      </c>
      <c r="P93" s="11">
        <f t="shared" si="6"/>
        <v>42616.208333333328</v>
      </c>
      <c r="Q93" t="b">
        <v>0</v>
      </c>
      <c r="R93" t="s">
        <v>206</v>
      </c>
      <c r="S93" t="s">
        <v>2045</v>
      </c>
      <c r="T93" t="s">
        <v>2057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7"/>
        <v>258.875</v>
      </c>
      <c r="G94" t="s">
        <v>20</v>
      </c>
      <c r="H94">
        <v>498</v>
      </c>
      <c r="I94" s="7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s="11">
        <f t="shared" si="5"/>
        <v>40352.208333333336</v>
      </c>
      <c r="P94" s="11">
        <f t="shared" si="6"/>
        <v>40353.208333333336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7"/>
        <v>60.548713235294116</v>
      </c>
      <c r="G95" t="s">
        <v>74</v>
      </c>
      <c r="H95">
        <v>610</v>
      </c>
      <c r="I95" s="7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s="11">
        <f t="shared" si="5"/>
        <v>41202.208333333336</v>
      </c>
      <c r="P95" s="11">
        <f t="shared" si="6"/>
        <v>41206.208333333336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7"/>
        <v>303.68965517241378</v>
      </c>
      <c r="G96" t="s">
        <v>20</v>
      </c>
      <c r="H96">
        <v>180</v>
      </c>
      <c r="I96" s="7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s="11">
        <f t="shared" si="5"/>
        <v>43562.208333333328</v>
      </c>
      <c r="P96" s="11">
        <f t="shared" si="6"/>
        <v>43573.208333333328</v>
      </c>
      <c r="Q96" t="b">
        <v>0</v>
      </c>
      <c r="R96" t="s">
        <v>28</v>
      </c>
      <c r="S96" t="s">
        <v>2035</v>
      </c>
      <c r="T96" t="s">
        <v>2036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7"/>
        <v>112.99999999999999</v>
      </c>
      <c r="G97" t="s">
        <v>20</v>
      </c>
      <c r="H97">
        <v>27</v>
      </c>
      <c r="I97" s="7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s="11">
        <f t="shared" si="5"/>
        <v>43752.208333333328</v>
      </c>
      <c r="P97" s="11">
        <f t="shared" si="6"/>
        <v>43759.208333333328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7"/>
        <v>217.37876614060258</v>
      </c>
      <c r="G98" t="s">
        <v>20</v>
      </c>
      <c r="H98">
        <v>2331</v>
      </c>
      <c r="I98" s="7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s="11">
        <f t="shared" si="5"/>
        <v>40612.25</v>
      </c>
      <c r="P98" s="11">
        <f t="shared" si="6"/>
        <v>40625.208333333336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7"/>
        <v>926.69230769230762</v>
      </c>
      <c r="G99" t="s">
        <v>20</v>
      </c>
      <c r="H99">
        <v>113</v>
      </c>
      <c r="I99" s="7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s="11">
        <f t="shared" si="5"/>
        <v>42180.208333333328</v>
      </c>
      <c r="P99" s="11">
        <f t="shared" si="6"/>
        <v>42234.208333333328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7"/>
        <v>33.692229038854805</v>
      </c>
      <c r="G100" t="s">
        <v>14</v>
      </c>
      <c r="H100">
        <v>1220</v>
      </c>
      <c r="I100" s="7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s="11">
        <f t="shared" si="5"/>
        <v>42212.208333333328</v>
      </c>
      <c r="P100" s="11">
        <f t="shared" si="6"/>
        <v>42216.208333333328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7"/>
        <v>196.7236842105263</v>
      </c>
      <c r="G101" t="s">
        <v>20</v>
      </c>
      <c r="H101">
        <v>164</v>
      </c>
      <c r="I101" s="7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s="11">
        <f t="shared" si="5"/>
        <v>41968.25</v>
      </c>
      <c r="P101" s="11">
        <f t="shared" si="6"/>
        <v>41997.25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7"/>
        <v>1</v>
      </c>
      <c r="G102" t="s">
        <v>14</v>
      </c>
      <c r="H102">
        <v>1</v>
      </c>
      <c r="I102" s="7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s="11">
        <f t="shared" si="5"/>
        <v>40835.208333333336</v>
      </c>
      <c r="P102" s="11">
        <f t="shared" si="6"/>
        <v>40853.208333333336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7"/>
        <v>1021.4444444444445</v>
      </c>
      <c r="G103" t="s">
        <v>20</v>
      </c>
      <c r="H103">
        <v>164</v>
      </c>
      <c r="I103" s="7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s="11">
        <f t="shared" si="5"/>
        <v>42056.25</v>
      </c>
      <c r="P103" s="11">
        <f t="shared" si="6"/>
        <v>42063.25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7"/>
        <v>281.67567567567568</v>
      </c>
      <c r="G104" t="s">
        <v>20</v>
      </c>
      <c r="H104">
        <v>336</v>
      </c>
      <c r="I104" s="7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s="11">
        <f t="shared" si="5"/>
        <v>43234.208333333328</v>
      </c>
      <c r="P104" s="11">
        <f t="shared" si="6"/>
        <v>43241.208333333328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7"/>
        <v>24.610000000000003</v>
      </c>
      <c r="G105" t="s">
        <v>14</v>
      </c>
      <c r="H105">
        <v>37</v>
      </c>
      <c r="I105" s="7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s="11">
        <f t="shared" si="5"/>
        <v>40475.208333333336</v>
      </c>
      <c r="P105" s="11">
        <f t="shared" si="6"/>
        <v>40484.208333333336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7"/>
        <v>143.14010067114094</v>
      </c>
      <c r="G106" t="s">
        <v>20</v>
      </c>
      <c r="H106">
        <v>1917</v>
      </c>
      <c r="I106" s="7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s="11">
        <f t="shared" si="5"/>
        <v>42878.208333333328</v>
      </c>
      <c r="P106" s="11">
        <f t="shared" si="6"/>
        <v>42879.208333333328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7"/>
        <v>144.54411764705884</v>
      </c>
      <c r="G107" t="s">
        <v>20</v>
      </c>
      <c r="H107">
        <v>95</v>
      </c>
      <c r="I107" s="7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s="11">
        <f t="shared" si="5"/>
        <v>41366.208333333336</v>
      </c>
      <c r="P107" s="11">
        <f t="shared" si="6"/>
        <v>41384.208333333336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7"/>
        <v>359.12820512820514</v>
      </c>
      <c r="G108" t="s">
        <v>20</v>
      </c>
      <c r="H108">
        <v>147</v>
      </c>
      <c r="I108" s="7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s="11">
        <f t="shared" si="5"/>
        <v>43716.208333333328</v>
      </c>
      <c r="P108" s="11">
        <f t="shared" si="6"/>
        <v>43721.208333333328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7"/>
        <v>186.48571428571427</v>
      </c>
      <c r="G109" t="s">
        <v>20</v>
      </c>
      <c r="H109">
        <v>86</v>
      </c>
      <c r="I109" s="7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s="11">
        <f t="shared" si="5"/>
        <v>43213.208333333328</v>
      </c>
      <c r="P109" s="11">
        <f t="shared" si="6"/>
        <v>43230.208333333328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7"/>
        <v>595.26666666666665</v>
      </c>
      <c r="G110" t="s">
        <v>20</v>
      </c>
      <c r="H110">
        <v>83</v>
      </c>
      <c r="I110" s="7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s="11">
        <f t="shared" si="5"/>
        <v>41005.208333333336</v>
      </c>
      <c r="P110" s="11">
        <f t="shared" si="6"/>
        <v>41042.208333333336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7"/>
        <v>59.21153846153846</v>
      </c>
      <c r="G111" t="s">
        <v>14</v>
      </c>
      <c r="H111">
        <v>60</v>
      </c>
      <c r="I111" s="7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s="11">
        <f t="shared" si="5"/>
        <v>41651.25</v>
      </c>
      <c r="P111" s="11">
        <f t="shared" si="6"/>
        <v>41653.25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7"/>
        <v>14.962780898876405</v>
      </c>
      <c r="G112" t="s">
        <v>14</v>
      </c>
      <c r="H112">
        <v>296</v>
      </c>
      <c r="I112" s="7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s="11">
        <f t="shared" si="5"/>
        <v>43354.208333333328</v>
      </c>
      <c r="P112" s="11">
        <f t="shared" si="6"/>
        <v>43373.208333333328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7"/>
        <v>119.95602605863192</v>
      </c>
      <c r="G113" t="s">
        <v>20</v>
      </c>
      <c r="H113">
        <v>676</v>
      </c>
      <c r="I113" s="7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s="11">
        <f t="shared" si="5"/>
        <v>41174.208333333336</v>
      </c>
      <c r="P113" s="11">
        <f t="shared" si="6"/>
        <v>41180.208333333336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7"/>
        <v>268.82978723404256</v>
      </c>
      <c r="G114" t="s">
        <v>20</v>
      </c>
      <c r="H114">
        <v>361</v>
      </c>
      <c r="I114" s="7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s="11">
        <f t="shared" si="5"/>
        <v>41875.208333333336</v>
      </c>
      <c r="P114" s="11">
        <f t="shared" si="6"/>
        <v>41890.208333333336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7"/>
        <v>376.87878787878788</v>
      </c>
      <c r="G115" t="s">
        <v>20</v>
      </c>
      <c r="H115">
        <v>131</v>
      </c>
      <c r="I115" s="7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s="11">
        <f t="shared" si="5"/>
        <v>42990.208333333328</v>
      </c>
      <c r="P115" s="11">
        <f t="shared" si="6"/>
        <v>42997.208333333328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7"/>
        <v>727.15789473684208</v>
      </c>
      <c r="G116" t="s">
        <v>20</v>
      </c>
      <c r="H116">
        <v>126</v>
      </c>
      <c r="I116" s="7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s="11">
        <f t="shared" si="5"/>
        <v>43564.208333333328</v>
      </c>
      <c r="P116" s="11">
        <f t="shared" si="6"/>
        <v>43565.208333333328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7"/>
        <v>87.211757648470297</v>
      </c>
      <c r="G117" t="s">
        <v>14</v>
      </c>
      <c r="H117">
        <v>3304</v>
      </c>
      <c r="I117" s="7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s="11">
        <f t="shared" si="5"/>
        <v>43056.25</v>
      </c>
      <c r="P117" s="11">
        <f t="shared" si="6"/>
        <v>43091.25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7"/>
        <v>88</v>
      </c>
      <c r="G118" t="s">
        <v>14</v>
      </c>
      <c r="H118">
        <v>73</v>
      </c>
      <c r="I118" s="7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s="11">
        <f t="shared" si="5"/>
        <v>42265.208333333328</v>
      </c>
      <c r="P118" s="11">
        <f t="shared" si="6"/>
        <v>42266.208333333328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7"/>
        <v>173.9387755102041</v>
      </c>
      <c r="G119" t="s">
        <v>20</v>
      </c>
      <c r="H119">
        <v>275</v>
      </c>
      <c r="I119" s="7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s="11">
        <f t="shared" si="5"/>
        <v>40808.208333333336</v>
      </c>
      <c r="P119" s="11">
        <f t="shared" si="6"/>
        <v>40814.208333333336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7"/>
        <v>117.61111111111111</v>
      </c>
      <c r="G120" t="s">
        <v>20</v>
      </c>
      <c r="H120">
        <v>67</v>
      </c>
      <c r="I120" s="7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s="11">
        <f t="shared" si="5"/>
        <v>41665.25</v>
      </c>
      <c r="P120" s="11">
        <f t="shared" si="6"/>
        <v>41671.25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7"/>
        <v>214.96</v>
      </c>
      <c r="G121" t="s">
        <v>20</v>
      </c>
      <c r="H121">
        <v>154</v>
      </c>
      <c r="I121" s="7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s="11">
        <f t="shared" si="5"/>
        <v>41806.208333333336</v>
      </c>
      <c r="P121" s="11">
        <f t="shared" si="6"/>
        <v>41823.208333333336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7"/>
        <v>149.49667110519306</v>
      </c>
      <c r="G122" t="s">
        <v>20</v>
      </c>
      <c r="H122">
        <v>1782</v>
      </c>
      <c r="I122" s="7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s="11">
        <f t="shared" si="5"/>
        <v>42111.208333333328</v>
      </c>
      <c r="P122" s="11">
        <f t="shared" si="6"/>
        <v>42115.208333333328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7"/>
        <v>219.33995584988963</v>
      </c>
      <c r="G123" t="s">
        <v>20</v>
      </c>
      <c r="H123">
        <v>903</v>
      </c>
      <c r="I123" s="7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s="11">
        <f t="shared" si="5"/>
        <v>41917.208333333336</v>
      </c>
      <c r="P123" s="11">
        <f t="shared" si="6"/>
        <v>41930.208333333336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7"/>
        <v>64.367690058479525</v>
      </c>
      <c r="G124" t="s">
        <v>14</v>
      </c>
      <c r="H124">
        <v>3387</v>
      </c>
      <c r="I124" s="7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s="11">
        <f t="shared" si="5"/>
        <v>41970.25</v>
      </c>
      <c r="P124" s="11">
        <f t="shared" si="6"/>
        <v>41997.25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7"/>
        <v>18.622397298818232</v>
      </c>
      <c r="G125" t="s">
        <v>14</v>
      </c>
      <c r="H125">
        <v>662</v>
      </c>
      <c r="I125" s="7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s="11">
        <f t="shared" si="5"/>
        <v>42332.25</v>
      </c>
      <c r="P125" s="11">
        <f t="shared" si="6"/>
        <v>42335.25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7"/>
        <v>367.76923076923077</v>
      </c>
      <c r="G126" t="s">
        <v>20</v>
      </c>
      <c r="H126">
        <v>94</v>
      </c>
      <c r="I126" s="7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s="11">
        <f t="shared" si="5"/>
        <v>43598.208333333328</v>
      </c>
      <c r="P126" s="11">
        <f t="shared" si="6"/>
        <v>43651.208333333328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7"/>
        <v>159.90566037735849</v>
      </c>
      <c r="G127" t="s">
        <v>20</v>
      </c>
      <c r="H127">
        <v>180</v>
      </c>
      <c r="I127" s="7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s="11">
        <f t="shared" si="5"/>
        <v>43362.208333333328</v>
      </c>
      <c r="P127" s="11">
        <f t="shared" si="6"/>
        <v>43366.208333333328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7"/>
        <v>38.633185349611544</v>
      </c>
      <c r="G128" t="s">
        <v>14</v>
      </c>
      <c r="H128">
        <v>774</v>
      </c>
      <c r="I128" s="7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s="11">
        <f t="shared" si="5"/>
        <v>42596.208333333328</v>
      </c>
      <c r="P128" s="11">
        <f t="shared" si="6"/>
        <v>42624.208333333328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7"/>
        <v>51.42151162790698</v>
      </c>
      <c r="G129" t="s">
        <v>14</v>
      </c>
      <c r="H129">
        <v>672</v>
      </c>
      <c r="I129" s="7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s="11">
        <f t="shared" si="5"/>
        <v>40310.208333333336</v>
      </c>
      <c r="P129" s="11">
        <f t="shared" si="6"/>
        <v>40313.208333333336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7"/>
        <v>60.334277620396605</v>
      </c>
      <c r="G130" t="s">
        <v>74</v>
      </c>
      <c r="H130">
        <v>532</v>
      </c>
      <c r="I130" s="7">
        <f t="shared" si="4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s="11">
        <f t="shared" si="5"/>
        <v>40417.208333333336</v>
      </c>
      <c r="P130" s="11">
        <f t="shared" si="6"/>
        <v>40430.208333333336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si="7"/>
        <v>3.202693602693603</v>
      </c>
      <c r="G131" t="s">
        <v>74</v>
      </c>
      <c r="H131">
        <v>55</v>
      </c>
      <c r="I131" s="7">
        <f t="shared" ref="I131:I194" si="8">IF(H131=0,"0",AVERAGE(E131/H131))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s="11">
        <f t="shared" ref="O131:O194" si="9">(((L131/60)/60)/24)+DATE(1970,1,1)</f>
        <v>42038.25</v>
      </c>
      <c r="P131" s="11">
        <f t="shared" ref="P131:P194" si="10">(((M131/60)/60)/24)+DATE(1970,1,1)</f>
        <v>42063.25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ref="F132:F195" si="11">E132/D132*100</f>
        <v>155.46875</v>
      </c>
      <c r="G132" t="s">
        <v>20</v>
      </c>
      <c r="H132">
        <v>533</v>
      </c>
      <c r="I132" s="7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s="11">
        <f t="shared" si="9"/>
        <v>40842.208333333336</v>
      </c>
      <c r="P132" s="11">
        <f t="shared" si="10"/>
        <v>40858.25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1"/>
        <v>100.85974499089254</v>
      </c>
      <c r="G133" t="s">
        <v>20</v>
      </c>
      <c r="H133">
        <v>2443</v>
      </c>
      <c r="I133" s="7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s="11">
        <f t="shared" si="9"/>
        <v>41607.25</v>
      </c>
      <c r="P133" s="11">
        <f t="shared" si="10"/>
        <v>41620.25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1"/>
        <v>116.18181818181819</v>
      </c>
      <c r="G134" t="s">
        <v>20</v>
      </c>
      <c r="H134">
        <v>89</v>
      </c>
      <c r="I134" s="7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s="11">
        <f t="shared" si="9"/>
        <v>43112.25</v>
      </c>
      <c r="P134" s="11">
        <f t="shared" si="10"/>
        <v>43128.25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1"/>
        <v>310.77777777777777</v>
      </c>
      <c r="G135" t="s">
        <v>20</v>
      </c>
      <c r="H135">
        <v>159</v>
      </c>
      <c r="I135" s="7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s="11">
        <f t="shared" si="9"/>
        <v>40767.208333333336</v>
      </c>
      <c r="P135" s="11">
        <f t="shared" si="10"/>
        <v>40789.208333333336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1"/>
        <v>89.73668341708543</v>
      </c>
      <c r="G136" t="s">
        <v>14</v>
      </c>
      <c r="H136">
        <v>940</v>
      </c>
      <c r="I136" s="7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s="11">
        <f t="shared" si="9"/>
        <v>40713.208333333336</v>
      </c>
      <c r="P136" s="11">
        <f t="shared" si="10"/>
        <v>40762.208333333336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1"/>
        <v>71.27272727272728</v>
      </c>
      <c r="G137" t="s">
        <v>14</v>
      </c>
      <c r="H137">
        <v>117</v>
      </c>
      <c r="I137" s="7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s="11">
        <f t="shared" si="9"/>
        <v>41340.25</v>
      </c>
      <c r="P137" s="11">
        <f t="shared" si="10"/>
        <v>41345.208333333336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1"/>
        <v>3.2862318840579712</v>
      </c>
      <c r="G138" t="s">
        <v>74</v>
      </c>
      <c r="H138">
        <v>58</v>
      </c>
      <c r="I138" s="7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s="11">
        <f t="shared" si="9"/>
        <v>41797.208333333336</v>
      </c>
      <c r="P138" s="11">
        <f t="shared" si="10"/>
        <v>41809.208333333336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1"/>
        <v>261.77777777777777</v>
      </c>
      <c r="G139" t="s">
        <v>20</v>
      </c>
      <c r="H139">
        <v>50</v>
      </c>
      <c r="I139" s="7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s="11">
        <f t="shared" si="9"/>
        <v>40457.208333333336</v>
      </c>
      <c r="P139" s="11">
        <f t="shared" si="10"/>
        <v>40463.208333333336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1"/>
        <v>96</v>
      </c>
      <c r="G140" t="s">
        <v>14</v>
      </c>
      <c r="H140">
        <v>115</v>
      </c>
      <c r="I140" s="7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s="11">
        <f t="shared" si="9"/>
        <v>41180.208333333336</v>
      </c>
      <c r="P140" s="11">
        <f t="shared" si="10"/>
        <v>41186.208333333336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1"/>
        <v>20.896851248642779</v>
      </c>
      <c r="G141" t="s">
        <v>14</v>
      </c>
      <c r="H141">
        <v>326</v>
      </c>
      <c r="I141" s="7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s="11">
        <f t="shared" si="9"/>
        <v>42115.208333333328</v>
      </c>
      <c r="P141" s="11">
        <f t="shared" si="10"/>
        <v>42131.208333333328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1"/>
        <v>223.16363636363636</v>
      </c>
      <c r="G142" t="s">
        <v>20</v>
      </c>
      <c r="H142">
        <v>186</v>
      </c>
      <c r="I142" s="7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s="11">
        <f t="shared" si="9"/>
        <v>43156.25</v>
      </c>
      <c r="P142" s="11">
        <f t="shared" si="10"/>
        <v>43161.25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1"/>
        <v>101.59097978227061</v>
      </c>
      <c r="G143" t="s">
        <v>20</v>
      </c>
      <c r="H143">
        <v>1071</v>
      </c>
      <c r="I143" s="7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s="11">
        <f t="shared" si="9"/>
        <v>42167.208333333328</v>
      </c>
      <c r="P143" s="11">
        <f t="shared" si="10"/>
        <v>42173.208333333328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1"/>
        <v>230.03999999999996</v>
      </c>
      <c r="G144" t="s">
        <v>20</v>
      </c>
      <c r="H144">
        <v>117</v>
      </c>
      <c r="I144" s="7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s="11">
        <f t="shared" si="9"/>
        <v>41005.208333333336</v>
      </c>
      <c r="P144" s="11">
        <f t="shared" si="10"/>
        <v>41046.208333333336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1"/>
        <v>135.59259259259261</v>
      </c>
      <c r="G145" t="s">
        <v>20</v>
      </c>
      <c r="H145">
        <v>70</v>
      </c>
      <c r="I145" s="7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s="11">
        <f t="shared" si="9"/>
        <v>40357.208333333336</v>
      </c>
      <c r="P145" s="11">
        <f t="shared" si="10"/>
        <v>40377.208333333336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1"/>
        <v>129.1</v>
      </c>
      <c r="G146" t="s">
        <v>20</v>
      </c>
      <c r="H146">
        <v>135</v>
      </c>
      <c r="I146" s="7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s="11">
        <f t="shared" si="9"/>
        <v>43633.208333333328</v>
      </c>
      <c r="P146" s="11">
        <f t="shared" si="10"/>
        <v>43641.208333333328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1"/>
        <v>236.512</v>
      </c>
      <c r="G147" t="s">
        <v>20</v>
      </c>
      <c r="H147">
        <v>768</v>
      </c>
      <c r="I147" s="7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s="11">
        <f t="shared" si="9"/>
        <v>41889.208333333336</v>
      </c>
      <c r="P147" s="11">
        <f t="shared" si="10"/>
        <v>41894.208333333336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1"/>
        <v>17.25</v>
      </c>
      <c r="G148" t="s">
        <v>74</v>
      </c>
      <c r="H148">
        <v>51</v>
      </c>
      <c r="I148" s="7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s="11">
        <f t="shared" si="9"/>
        <v>40855.25</v>
      </c>
      <c r="P148" s="11">
        <f t="shared" si="10"/>
        <v>40875.25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1"/>
        <v>112.49397590361446</v>
      </c>
      <c r="G149" t="s">
        <v>20</v>
      </c>
      <c r="H149">
        <v>199</v>
      </c>
      <c r="I149" s="7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s="11">
        <f t="shared" si="9"/>
        <v>42534.208333333328</v>
      </c>
      <c r="P149" s="11">
        <f t="shared" si="10"/>
        <v>42540.208333333328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1"/>
        <v>121.02150537634408</v>
      </c>
      <c r="G150" t="s">
        <v>20</v>
      </c>
      <c r="H150">
        <v>107</v>
      </c>
      <c r="I150" s="7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s="11">
        <f t="shared" si="9"/>
        <v>42941.208333333328</v>
      </c>
      <c r="P150" s="11">
        <f t="shared" si="10"/>
        <v>42950.208333333328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1"/>
        <v>219.87096774193549</v>
      </c>
      <c r="G151" t="s">
        <v>20</v>
      </c>
      <c r="H151">
        <v>195</v>
      </c>
      <c r="I151" s="7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s="11">
        <f t="shared" si="9"/>
        <v>41275.25</v>
      </c>
      <c r="P151" s="11">
        <f t="shared" si="10"/>
        <v>41327.25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1"/>
        <v>1</v>
      </c>
      <c r="G152" t="s">
        <v>14</v>
      </c>
      <c r="H152">
        <v>1</v>
      </c>
      <c r="I152" s="7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s="11">
        <f t="shared" si="9"/>
        <v>43450.25</v>
      </c>
      <c r="P152" s="11">
        <f t="shared" si="10"/>
        <v>43451.25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1"/>
        <v>64.166909620991248</v>
      </c>
      <c r="G153" t="s">
        <v>14</v>
      </c>
      <c r="H153">
        <v>1467</v>
      </c>
      <c r="I153" s="7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s="11">
        <f t="shared" si="9"/>
        <v>41799.208333333336</v>
      </c>
      <c r="P153" s="11">
        <f t="shared" si="10"/>
        <v>41850.208333333336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1"/>
        <v>423.06746987951806</v>
      </c>
      <c r="G154" t="s">
        <v>20</v>
      </c>
      <c r="H154">
        <v>3376</v>
      </c>
      <c r="I154" s="7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s="11">
        <f t="shared" si="9"/>
        <v>42783.25</v>
      </c>
      <c r="P154" s="11">
        <f t="shared" si="10"/>
        <v>42790.25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1"/>
        <v>92.984160506863773</v>
      </c>
      <c r="G155" t="s">
        <v>14</v>
      </c>
      <c r="H155">
        <v>5681</v>
      </c>
      <c r="I155" s="7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s="11">
        <f t="shared" si="9"/>
        <v>41201.208333333336</v>
      </c>
      <c r="P155" s="11">
        <f t="shared" si="10"/>
        <v>41207.208333333336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1"/>
        <v>58.756567425569173</v>
      </c>
      <c r="G156" t="s">
        <v>14</v>
      </c>
      <c r="H156">
        <v>1059</v>
      </c>
      <c r="I156" s="7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s="11">
        <f t="shared" si="9"/>
        <v>42502.208333333328</v>
      </c>
      <c r="P156" s="11">
        <f t="shared" si="10"/>
        <v>42525.208333333328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1"/>
        <v>65.022222222222226</v>
      </c>
      <c r="G157" t="s">
        <v>14</v>
      </c>
      <c r="H157">
        <v>1194</v>
      </c>
      <c r="I157" s="7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s="11">
        <f t="shared" si="9"/>
        <v>40262.208333333336</v>
      </c>
      <c r="P157" s="11">
        <f t="shared" si="10"/>
        <v>40277.208333333336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1"/>
        <v>73.939560439560438</v>
      </c>
      <c r="G158" t="s">
        <v>74</v>
      </c>
      <c r="H158">
        <v>379</v>
      </c>
      <c r="I158" s="7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s="11">
        <f t="shared" si="9"/>
        <v>43743.208333333328</v>
      </c>
      <c r="P158" s="11">
        <f t="shared" si="10"/>
        <v>43767.208333333328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1"/>
        <v>52.666666666666664</v>
      </c>
      <c r="G159" t="s">
        <v>14</v>
      </c>
      <c r="H159">
        <v>30</v>
      </c>
      <c r="I159" s="7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s="11">
        <f t="shared" si="9"/>
        <v>41638.25</v>
      </c>
      <c r="P159" s="11">
        <f t="shared" si="10"/>
        <v>41650.25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1"/>
        <v>220.95238095238096</v>
      </c>
      <c r="G160" t="s">
        <v>20</v>
      </c>
      <c r="H160">
        <v>41</v>
      </c>
      <c r="I160" s="7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s="11">
        <f t="shared" si="9"/>
        <v>42346.25</v>
      </c>
      <c r="P160" s="11">
        <f t="shared" si="10"/>
        <v>42347.25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1"/>
        <v>100.01150627615063</v>
      </c>
      <c r="G161" t="s">
        <v>20</v>
      </c>
      <c r="H161">
        <v>1821</v>
      </c>
      <c r="I161" s="7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s="11">
        <f t="shared" si="9"/>
        <v>43551.208333333328</v>
      </c>
      <c r="P161" s="11">
        <f t="shared" si="10"/>
        <v>43569.208333333328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1"/>
        <v>162.3125</v>
      </c>
      <c r="G162" t="s">
        <v>20</v>
      </c>
      <c r="H162">
        <v>164</v>
      </c>
      <c r="I162" s="7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s="11">
        <f t="shared" si="9"/>
        <v>43582.208333333328</v>
      </c>
      <c r="P162" s="11">
        <f t="shared" si="10"/>
        <v>43598.208333333328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1"/>
        <v>78.181818181818187</v>
      </c>
      <c r="G163" t="s">
        <v>14</v>
      </c>
      <c r="H163">
        <v>75</v>
      </c>
      <c r="I163" s="7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s="11">
        <f t="shared" si="9"/>
        <v>42270.208333333328</v>
      </c>
      <c r="P163" s="11">
        <f t="shared" si="10"/>
        <v>42276.208333333328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1"/>
        <v>149.73770491803279</v>
      </c>
      <c r="G164" t="s">
        <v>20</v>
      </c>
      <c r="H164">
        <v>157</v>
      </c>
      <c r="I164" s="7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s="11">
        <f t="shared" si="9"/>
        <v>43442.25</v>
      </c>
      <c r="P164" s="11">
        <f t="shared" si="10"/>
        <v>43472.25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1"/>
        <v>253.25714285714284</v>
      </c>
      <c r="G165" t="s">
        <v>20</v>
      </c>
      <c r="H165">
        <v>246</v>
      </c>
      <c r="I165" s="7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s="11">
        <f t="shared" si="9"/>
        <v>43028.208333333328</v>
      </c>
      <c r="P165" s="11">
        <f t="shared" si="10"/>
        <v>43077.25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1"/>
        <v>100.16943521594683</v>
      </c>
      <c r="G166" t="s">
        <v>20</v>
      </c>
      <c r="H166">
        <v>1396</v>
      </c>
      <c r="I166" s="7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s="11">
        <f t="shared" si="9"/>
        <v>43016.208333333328</v>
      </c>
      <c r="P166" s="11">
        <f t="shared" si="10"/>
        <v>43017.208333333328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1"/>
        <v>121.99004424778761</v>
      </c>
      <c r="G167" t="s">
        <v>20</v>
      </c>
      <c r="H167">
        <v>2506</v>
      </c>
      <c r="I167" s="7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s="11">
        <f t="shared" si="9"/>
        <v>42948.208333333328</v>
      </c>
      <c r="P167" s="11">
        <f t="shared" si="10"/>
        <v>42980.208333333328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1"/>
        <v>137.13265306122449</v>
      </c>
      <c r="G168" t="s">
        <v>20</v>
      </c>
      <c r="H168">
        <v>244</v>
      </c>
      <c r="I168" s="7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s="11">
        <f t="shared" si="9"/>
        <v>40534.25</v>
      </c>
      <c r="P168" s="11">
        <f t="shared" si="10"/>
        <v>40538.25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1"/>
        <v>415.53846153846149</v>
      </c>
      <c r="G169" t="s">
        <v>20</v>
      </c>
      <c r="H169">
        <v>146</v>
      </c>
      <c r="I169" s="7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s="11">
        <f t="shared" si="9"/>
        <v>41435.208333333336</v>
      </c>
      <c r="P169" s="11">
        <f t="shared" si="10"/>
        <v>41445.208333333336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1"/>
        <v>31.30913348946136</v>
      </c>
      <c r="G170" t="s">
        <v>14</v>
      </c>
      <c r="H170">
        <v>955</v>
      </c>
      <c r="I170" s="7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s="11">
        <f t="shared" si="9"/>
        <v>43518.25</v>
      </c>
      <c r="P170" s="11">
        <f t="shared" si="10"/>
        <v>43541.208333333328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1"/>
        <v>424.08154506437768</v>
      </c>
      <c r="G171" t="s">
        <v>20</v>
      </c>
      <c r="H171">
        <v>1267</v>
      </c>
      <c r="I171" s="7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s="11">
        <f t="shared" si="9"/>
        <v>41077.208333333336</v>
      </c>
      <c r="P171" s="11">
        <f t="shared" si="10"/>
        <v>41105.208333333336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1"/>
        <v>2.93886230728336</v>
      </c>
      <c r="G172" t="s">
        <v>14</v>
      </c>
      <c r="H172">
        <v>67</v>
      </c>
      <c r="I172" s="7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s="11">
        <f t="shared" si="9"/>
        <v>42950.208333333328</v>
      </c>
      <c r="P172" s="11">
        <f t="shared" si="10"/>
        <v>42957.208333333328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1"/>
        <v>10.63265306122449</v>
      </c>
      <c r="G173" t="s">
        <v>14</v>
      </c>
      <c r="H173">
        <v>5</v>
      </c>
      <c r="I173" s="7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s="11">
        <f t="shared" si="9"/>
        <v>41718.208333333336</v>
      </c>
      <c r="P173" s="11">
        <f t="shared" si="10"/>
        <v>41740.208333333336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1"/>
        <v>82.875</v>
      </c>
      <c r="G174" t="s">
        <v>14</v>
      </c>
      <c r="H174">
        <v>26</v>
      </c>
      <c r="I174" s="7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s="11">
        <f t="shared" si="9"/>
        <v>41839.208333333336</v>
      </c>
      <c r="P174" s="11">
        <f t="shared" si="10"/>
        <v>41854.208333333336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1"/>
        <v>163.01447776628748</v>
      </c>
      <c r="G175" t="s">
        <v>20</v>
      </c>
      <c r="H175">
        <v>1561</v>
      </c>
      <c r="I175" s="7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s="11">
        <f t="shared" si="9"/>
        <v>41412.208333333336</v>
      </c>
      <c r="P175" s="11">
        <f t="shared" si="10"/>
        <v>41418.208333333336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1"/>
        <v>894.66666666666674</v>
      </c>
      <c r="G176" t="s">
        <v>20</v>
      </c>
      <c r="H176">
        <v>48</v>
      </c>
      <c r="I176" s="7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s="11">
        <f t="shared" si="9"/>
        <v>42282.208333333328</v>
      </c>
      <c r="P176" s="11">
        <f t="shared" si="10"/>
        <v>42283.208333333328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1"/>
        <v>26.191501103752756</v>
      </c>
      <c r="G177" t="s">
        <v>14</v>
      </c>
      <c r="H177">
        <v>1130</v>
      </c>
      <c r="I177" s="7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s="11">
        <f t="shared" si="9"/>
        <v>42613.208333333328</v>
      </c>
      <c r="P177" s="11">
        <f t="shared" si="10"/>
        <v>42632.208333333328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1"/>
        <v>74.834782608695647</v>
      </c>
      <c r="G178" t="s">
        <v>14</v>
      </c>
      <c r="H178">
        <v>782</v>
      </c>
      <c r="I178" s="7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s="11">
        <f t="shared" si="9"/>
        <v>42616.208333333328</v>
      </c>
      <c r="P178" s="11">
        <f t="shared" si="10"/>
        <v>42625.208333333328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1"/>
        <v>416.47680412371136</v>
      </c>
      <c r="G179" t="s">
        <v>20</v>
      </c>
      <c r="H179">
        <v>2739</v>
      </c>
      <c r="I179" s="7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s="11">
        <f t="shared" si="9"/>
        <v>40497.25</v>
      </c>
      <c r="P179" s="11">
        <f t="shared" si="10"/>
        <v>40522.25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1"/>
        <v>96.208333333333329</v>
      </c>
      <c r="G180" t="s">
        <v>14</v>
      </c>
      <c r="H180">
        <v>210</v>
      </c>
      <c r="I180" s="7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s="11">
        <f t="shared" si="9"/>
        <v>42999.208333333328</v>
      </c>
      <c r="P180" s="11">
        <f t="shared" si="10"/>
        <v>43008.208333333328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1"/>
        <v>357.71910112359546</v>
      </c>
      <c r="G181" t="s">
        <v>20</v>
      </c>
      <c r="H181">
        <v>3537</v>
      </c>
      <c r="I181" s="7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s="11">
        <f t="shared" si="9"/>
        <v>41350.208333333336</v>
      </c>
      <c r="P181" s="11">
        <f t="shared" si="10"/>
        <v>41351.208333333336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1"/>
        <v>308.45714285714286</v>
      </c>
      <c r="G182" t="s">
        <v>20</v>
      </c>
      <c r="H182">
        <v>2107</v>
      </c>
      <c r="I182" s="7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s="11">
        <f t="shared" si="9"/>
        <v>40259.208333333336</v>
      </c>
      <c r="P182" s="11">
        <f t="shared" si="10"/>
        <v>40264.208333333336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1"/>
        <v>61.802325581395344</v>
      </c>
      <c r="G183" t="s">
        <v>14</v>
      </c>
      <c r="H183">
        <v>136</v>
      </c>
      <c r="I183" s="7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s="11">
        <f t="shared" si="9"/>
        <v>43012.208333333328</v>
      </c>
      <c r="P183" s="11">
        <f t="shared" si="10"/>
        <v>43030.208333333328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1"/>
        <v>722.32472324723244</v>
      </c>
      <c r="G184" t="s">
        <v>20</v>
      </c>
      <c r="H184">
        <v>3318</v>
      </c>
      <c r="I184" s="7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s="11">
        <f t="shared" si="9"/>
        <v>43631.208333333328</v>
      </c>
      <c r="P184" s="11">
        <f t="shared" si="10"/>
        <v>43647.208333333328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1"/>
        <v>69.117647058823522</v>
      </c>
      <c r="G185" t="s">
        <v>14</v>
      </c>
      <c r="H185">
        <v>86</v>
      </c>
      <c r="I185" s="7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s="11">
        <f t="shared" si="9"/>
        <v>40430.208333333336</v>
      </c>
      <c r="P185" s="11">
        <f t="shared" si="10"/>
        <v>40443.208333333336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1"/>
        <v>293.05555555555554</v>
      </c>
      <c r="G186" t="s">
        <v>20</v>
      </c>
      <c r="H186">
        <v>340</v>
      </c>
      <c r="I186" s="7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s="11">
        <f t="shared" si="9"/>
        <v>43588.208333333328</v>
      </c>
      <c r="P186" s="11">
        <f t="shared" si="10"/>
        <v>43589.208333333328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1"/>
        <v>71.8</v>
      </c>
      <c r="G187" t="s">
        <v>14</v>
      </c>
      <c r="H187">
        <v>19</v>
      </c>
      <c r="I187" s="7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s="11">
        <f t="shared" si="9"/>
        <v>43233.208333333328</v>
      </c>
      <c r="P187" s="11">
        <f t="shared" si="10"/>
        <v>43244.208333333328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1"/>
        <v>31.934684684684683</v>
      </c>
      <c r="G188" t="s">
        <v>14</v>
      </c>
      <c r="H188">
        <v>886</v>
      </c>
      <c r="I188" s="7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s="11">
        <f t="shared" si="9"/>
        <v>41782.208333333336</v>
      </c>
      <c r="P188" s="11">
        <f t="shared" si="10"/>
        <v>41797.208333333336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1"/>
        <v>229.87375415282392</v>
      </c>
      <c r="G189" t="s">
        <v>20</v>
      </c>
      <c r="H189">
        <v>1442</v>
      </c>
      <c r="I189" s="7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s="11">
        <f t="shared" si="9"/>
        <v>41328.25</v>
      </c>
      <c r="P189" s="11">
        <f t="shared" si="10"/>
        <v>41356.208333333336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1"/>
        <v>32.012195121951223</v>
      </c>
      <c r="G190" t="s">
        <v>14</v>
      </c>
      <c r="H190">
        <v>35</v>
      </c>
      <c r="I190" s="7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s="11">
        <f t="shared" si="9"/>
        <v>41975.25</v>
      </c>
      <c r="P190" s="11">
        <f t="shared" si="10"/>
        <v>41976.25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1"/>
        <v>23.525352848928385</v>
      </c>
      <c r="G191" t="s">
        <v>74</v>
      </c>
      <c r="H191">
        <v>441</v>
      </c>
      <c r="I191" s="7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s="11">
        <f t="shared" si="9"/>
        <v>42433.25</v>
      </c>
      <c r="P191" s="11">
        <f t="shared" si="10"/>
        <v>42433.25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1"/>
        <v>68.594594594594597</v>
      </c>
      <c r="G192" t="s">
        <v>14</v>
      </c>
      <c r="H192">
        <v>24</v>
      </c>
      <c r="I192" s="7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s="11">
        <f t="shared" si="9"/>
        <v>41429.208333333336</v>
      </c>
      <c r="P192" s="11">
        <f t="shared" si="10"/>
        <v>41430.208333333336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1"/>
        <v>37.952380952380956</v>
      </c>
      <c r="G193" t="s">
        <v>14</v>
      </c>
      <c r="H193">
        <v>86</v>
      </c>
      <c r="I193" s="7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s="11">
        <f t="shared" si="9"/>
        <v>43536.208333333328</v>
      </c>
      <c r="P193" s="11">
        <f t="shared" si="10"/>
        <v>43539.208333333328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1"/>
        <v>19.992957746478872</v>
      </c>
      <c r="G194" t="s">
        <v>14</v>
      </c>
      <c r="H194">
        <v>243</v>
      </c>
      <c r="I194" s="7">
        <f t="shared" si="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s="11">
        <f t="shared" si="9"/>
        <v>41817.208333333336</v>
      </c>
      <c r="P194" s="11">
        <f t="shared" si="10"/>
        <v>41821.208333333336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si="11"/>
        <v>45.636363636363633</v>
      </c>
      <c r="G195" t="s">
        <v>14</v>
      </c>
      <c r="H195">
        <v>65</v>
      </c>
      <c r="I195" s="7">
        <f t="shared" ref="I195:I258" si="12">IF(H195=0,"0",AVERAGE(E195/H195))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s="11">
        <f t="shared" ref="O195:O258" si="13">(((L195/60)/60)/24)+DATE(1970,1,1)</f>
        <v>43198.208333333328</v>
      </c>
      <c r="P195" s="11">
        <f t="shared" ref="P195:P258" si="14">(((M195/60)/60)/24)+DATE(1970,1,1)</f>
        <v>43202.208333333328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ref="F196:F259" si="15">E196/D196*100</f>
        <v>122.7605633802817</v>
      </c>
      <c r="G196" t="s">
        <v>20</v>
      </c>
      <c r="H196">
        <v>126</v>
      </c>
      <c r="I196" s="7">
        <f t="shared" si="1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s="11">
        <f t="shared" si="13"/>
        <v>42261.208333333328</v>
      </c>
      <c r="P196" s="11">
        <f t="shared" si="14"/>
        <v>42277.208333333328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5"/>
        <v>361.75316455696202</v>
      </c>
      <c r="G197" t="s">
        <v>20</v>
      </c>
      <c r="H197">
        <v>524</v>
      </c>
      <c r="I197" s="7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s="11">
        <f t="shared" si="13"/>
        <v>43310.208333333328</v>
      </c>
      <c r="P197" s="11">
        <f t="shared" si="14"/>
        <v>43317.208333333328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5"/>
        <v>63.146341463414636</v>
      </c>
      <c r="G198" t="s">
        <v>14</v>
      </c>
      <c r="H198">
        <v>100</v>
      </c>
      <c r="I198" s="7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s="11">
        <f t="shared" si="13"/>
        <v>42616.208333333328</v>
      </c>
      <c r="P198" s="11">
        <f t="shared" si="14"/>
        <v>42635.208333333328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5"/>
        <v>298.20475319926874</v>
      </c>
      <c r="G199" t="s">
        <v>20</v>
      </c>
      <c r="H199">
        <v>1989</v>
      </c>
      <c r="I199" s="7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s="11">
        <f t="shared" si="13"/>
        <v>42909.208333333328</v>
      </c>
      <c r="P199" s="11">
        <f t="shared" si="14"/>
        <v>42923.208333333328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5"/>
        <v>9.5585443037974684</v>
      </c>
      <c r="G200" t="s">
        <v>14</v>
      </c>
      <c r="H200">
        <v>168</v>
      </c>
      <c r="I200" s="7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s="11">
        <f t="shared" si="13"/>
        <v>40396.208333333336</v>
      </c>
      <c r="P200" s="11">
        <f t="shared" si="14"/>
        <v>40425.208333333336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5"/>
        <v>53.777777777777779</v>
      </c>
      <c r="G201" t="s">
        <v>14</v>
      </c>
      <c r="H201">
        <v>13</v>
      </c>
      <c r="I201" s="7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s="11">
        <f t="shared" si="13"/>
        <v>42192.208333333328</v>
      </c>
      <c r="P201" s="11">
        <f t="shared" si="14"/>
        <v>42196.208333333328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5"/>
        <v>2</v>
      </c>
      <c r="G202" t="s">
        <v>14</v>
      </c>
      <c r="H202">
        <v>1</v>
      </c>
      <c r="I202" s="7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s="11">
        <f t="shared" si="13"/>
        <v>40262.208333333336</v>
      </c>
      <c r="P202" s="11">
        <f t="shared" si="14"/>
        <v>40273.208333333336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5"/>
        <v>681.19047619047615</v>
      </c>
      <c r="G203" t="s">
        <v>20</v>
      </c>
      <c r="H203">
        <v>157</v>
      </c>
      <c r="I203" s="7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s="11">
        <f t="shared" si="13"/>
        <v>41845.208333333336</v>
      </c>
      <c r="P203" s="11">
        <f t="shared" si="14"/>
        <v>41863.208333333336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5"/>
        <v>78.831325301204828</v>
      </c>
      <c r="G204" t="s">
        <v>74</v>
      </c>
      <c r="H204">
        <v>82</v>
      </c>
      <c r="I204" s="7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s="11">
        <f t="shared" si="13"/>
        <v>40818.208333333336</v>
      </c>
      <c r="P204" s="11">
        <f t="shared" si="14"/>
        <v>40822.208333333336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5"/>
        <v>134.40792216817235</v>
      </c>
      <c r="G205" t="s">
        <v>20</v>
      </c>
      <c r="H205">
        <v>4498</v>
      </c>
      <c r="I205" s="7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s="11">
        <f t="shared" si="13"/>
        <v>42752.25</v>
      </c>
      <c r="P205" s="11">
        <f t="shared" si="14"/>
        <v>42754.25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5"/>
        <v>3.3719999999999999</v>
      </c>
      <c r="G206" t="s">
        <v>14</v>
      </c>
      <c r="H206">
        <v>40</v>
      </c>
      <c r="I206" s="7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s="11">
        <f t="shared" si="13"/>
        <v>40636.208333333336</v>
      </c>
      <c r="P206" s="11">
        <f t="shared" si="14"/>
        <v>40646.208333333336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5"/>
        <v>431.84615384615387</v>
      </c>
      <c r="G207" t="s">
        <v>20</v>
      </c>
      <c r="H207">
        <v>80</v>
      </c>
      <c r="I207" s="7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s="11">
        <f t="shared" si="13"/>
        <v>43390.208333333328</v>
      </c>
      <c r="P207" s="11">
        <f t="shared" si="14"/>
        <v>43402.208333333328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5"/>
        <v>38.844444444444441</v>
      </c>
      <c r="G208" t="s">
        <v>74</v>
      </c>
      <c r="H208">
        <v>57</v>
      </c>
      <c r="I208" s="7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s="11">
        <f t="shared" si="13"/>
        <v>40236.25</v>
      </c>
      <c r="P208" s="11">
        <f t="shared" si="14"/>
        <v>40245.25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5"/>
        <v>425.7</v>
      </c>
      <c r="G209" t="s">
        <v>20</v>
      </c>
      <c r="H209">
        <v>43</v>
      </c>
      <c r="I209" s="7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s="11">
        <f t="shared" si="13"/>
        <v>43340.208333333328</v>
      </c>
      <c r="P209" s="11">
        <f t="shared" si="14"/>
        <v>43360.208333333328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5"/>
        <v>101.12239715591672</v>
      </c>
      <c r="G210" t="s">
        <v>20</v>
      </c>
      <c r="H210">
        <v>2053</v>
      </c>
      <c r="I210" s="7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s="11">
        <f t="shared" si="13"/>
        <v>43048.25</v>
      </c>
      <c r="P210" s="11">
        <f t="shared" si="14"/>
        <v>43072.25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5"/>
        <v>21.188688946015425</v>
      </c>
      <c r="G211" t="s">
        <v>47</v>
      </c>
      <c r="H211">
        <v>808</v>
      </c>
      <c r="I211" s="7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s="11">
        <f t="shared" si="13"/>
        <v>42496.208333333328</v>
      </c>
      <c r="P211" s="11">
        <f t="shared" si="14"/>
        <v>42503.208333333328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5"/>
        <v>67.425531914893625</v>
      </c>
      <c r="G212" t="s">
        <v>14</v>
      </c>
      <c r="H212">
        <v>226</v>
      </c>
      <c r="I212" s="7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s="11">
        <f t="shared" si="13"/>
        <v>42797.25</v>
      </c>
      <c r="P212" s="11">
        <f t="shared" si="14"/>
        <v>42824.208333333328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5"/>
        <v>94.923371647509583</v>
      </c>
      <c r="G213" t="s">
        <v>14</v>
      </c>
      <c r="H213">
        <v>1625</v>
      </c>
      <c r="I213" s="7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s="11">
        <f t="shared" si="13"/>
        <v>41513.208333333336</v>
      </c>
      <c r="P213" s="11">
        <f t="shared" si="14"/>
        <v>41537.208333333336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5"/>
        <v>151.85185185185185</v>
      </c>
      <c r="G214" t="s">
        <v>20</v>
      </c>
      <c r="H214">
        <v>168</v>
      </c>
      <c r="I214" s="7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s="11">
        <f t="shared" si="13"/>
        <v>43814.25</v>
      </c>
      <c r="P214" s="11">
        <f t="shared" si="14"/>
        <v>43860.25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5"/>
        <v>195.16382252559728</v>
      </c>
      <c r="G215" t="s">
        <v>20</v>
      </c>
      <c r="H215">
        <v>4289</v>
      </c>
      <c r="I215" s="7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s="11">
        <f t="shared" si="13"/>
        <v>40488.208333333336</v>
      </c>
      <c r="P215" s="11">
        <f t="shared" si="14"/>
        <v>40496.25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5"/>
        <v>1023.1428571428571</v>
      </c>
      <c r="G216" t="s">
        <v>20</v>
      </c>
      <c r="H216">
        <v>165</v>
      </c>
      <c r="I216" s="7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s="11">
        <f t="shared" si="13"/>
        <v>40409.208333333336</v>
      </c>
      <c r="P216" s="11">
        <f t="shared" si="14"/>
        <v>40415.208333333336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5"/>
        <v>3.841836734693878</v>
      </c>
      <c r="G217" t="s">
        <v>14</v>
      </c>
      <c r="H217">
        <v>143</v>
      </c>
      <c r="I217" s="7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s="11">
        <f t="shared" si="13"/>
        <v>43509.25</v>
      </c>
      <c r="P217" s="11">
        <f t="shared" si="14"/>
        <v>43511.25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5"/>
        <v>155.07066557107643</v>
      </c>
      <c r="G218" t="s">
        <v>20</v>
      </c>
      <c r="H218">
        <v>1815</v>
      </c>
      <c r="I218" s="7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s="11">
        <f t="shared" si="13"/>
        <v>40869.25</v>
      </c>
      <c r="P218" s="11">
        <f t="shared" si="14"/>
        <v>40871.25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5"/>
        <v>44.753477588871718</v>
      </c>
      <c r="G219" t="s">
        <v>14</v>
      </c>
      <c r="H219">
        <v>934</v>
      </c>
      <c r="I219" s="7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s="11">
        <f t="shared" si="13"/>
        <v>43583.208333333328</v>
      </c>
      <c r="P219" s="11">
        <f t="shared" si="14"/>
        <v>43592.208333333328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5"/>
        <v>215.94736842105263</v>
      </c>
      <c r="G220" t="s">
        <v>20</v>
      </c>
      <c r="H220">
        <v>397</v>
      </c>
      <c r="I220" s="7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s="11">
        <f t="shared" si="13"/>
        <v>40858.25</v>
      </c>
      <c r="P220" s="11">
        <f t="shared" si="14"/>
        <v>40892.25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5"/>
        <v>332.12709832134288</v>
      </c>
      <c r="G221" t="s">
        <v>20</v>
      </c>
      <c r="H221">
        <v>1539</v>
      </c>
      <c r="I221" s="7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s="11">
        <f t="shared" si="13"/>
        <v>41137.208333333336</v>
      </c>
      <c r="P221" s="11">
        <f t="shared" si="14"/>
        <v>41149.208333333336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5"/>
        <v>8.4430379746835449</v>
      </c>
      <c r="G222" t="s">
        <v>14</v>
      </c>
      <c r="H222">
        <v>17</v>
      </c>
      <c r="I222" s="7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s="11">
        <f t="shared" si="13"/>
        <v>40725.208333333336</v>
      </c>
      <c r="P222" s="11">
        <f t="shared" si="14"/>
        <v>40743.208333333336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5"/>
        <v>98.625514403292186</v>
      </c>
      <c r="G223" t="s">
        <v>14</v>
      </c>
      <c r="H223">
        <v>2179</v>
      </c>
      <c r="I223" s="7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s="11">
        <f t="shared" si="13"/>
        <v>41081.208333333336</v>
      </c>
      <c r="P223" s="11">
        <f t="shared" si="14"/>
        <v>41083.208333333336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5"/>
        <v>137.97916666666669</v>
      </c>
      <c r="G224" t="s">
        <v>20</v>
      </c>
      <c r="H224">
        <v>138</v>
      </c>
      <c r="I224" s="7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s="11">
        <f t="shared" si="13"/>
        <v>41914.208333333336</v>
      </c>
      <c r="P224" s="11">
        <f t="shared" si="14"/>
        <v>41915.208333333336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5"/>
        <v>93.81099656357388</v>
      </c>
      <c r="G225" t="s">
        <v>14</v>
      </c>
      <c r="H225">
        <v>931</v>
      </c>
      <c r="I225" s="7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s="11">
        <f t="shared" si="13"/>
        <v>42445.208333333328</v>
      </c>
      <c r="P225" s="11">
        <f t="shared" si="14"/>
        <v>42459.208333333328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5"/>
        <v>403.63930885529157</v>
      </c>
      <c r="G226" t="s">
        <v>20</v>
      </c>
      <c r="H226">
        <v>3594</v>
      </c>
      <c r="I226" s="7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s="11">
        <f t="shared" si="13"/>
        <v>41906.208333333336</v>
      </c>
      <c r="P226" s="11">
        <f t="shared" si="14"/>
        <v>41951.25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5"/>
        <v>260.1740412979351</v>
      </c>
      <c r="G227" t="s">
        <v>20</v>
      </c>
      <c r="H227">
        <v>5880</v>
      </c>
      <c r="I227" s="7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s="11">
        <f t="shared" si="13"/>
        <v>41762.208333333336</v>
      </c>
      <c r="P227" s="11">
        <f t="shared" si="14"/>
        <v>41762.208333333336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5"/>
        <v>366.63333333333333</v>
      </c>
      <c r="G228" t="s">
        <v>20</v>
      </c>
      <c r="H228">
        <v>112</v>
      </c>
      <c r="I228" s="7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s="11">
        <f t="shared" si="13"/>
        <v>40276.208333333336</v>
      </c>
      <c r="P228" s="11">
        <f t="shared" si="14"/>
        <v>40313.208333333336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5"/>
        <v>168.72085385878489</v>
      </c>
      <c r="G229" t="s">
        <v>20</v>
      </c>
      <c r="H229">
        <v>943</v>
      </c>
      <c r="I229" s="7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s="11">
        <f t="shared" si="13"/>
        <v>42139.208333333328</v>
      </c>
      <c r="P229" s="11">
        <f t="shared" si="14"/>
        <v>42145.208333333328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5"/>
        <v>119.90717911530093</v>
      </c>
      <c r="G230" t="s">
        <v>20</v>
      </c>
      <c r="H230">
        <v>2468</v>
      </c>
      <c r="I230" s="7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s="11">
        <f t="shared" si="13"/>
        <v>42613.208333333328</v>
      </c>
      <c r="P230" s="11">
        <f t="shared" si="14"/>
        <v>42638.208333333328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5"/>
        <v>193.68925233644859</v>
      </c>
      <c r="G231" t="s">
        <v>20</v>
      </c>
      <c r="H231">
        <v>2551</v>
      </c>
      <c r="I231" s="7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s="11">
        <f t="shared" si="13"/>
        <v>42887.208333333328</v>
      </c>
      <c r="P231" s="11">
        <f t="shared" si="14"/>
        <v>42935.208333333328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5"/>
        <v>420.16666666666669</v>
      </c>
      <c r="G232" t="s">
        <v>20</v>
      </c>
      <c r="H232">
        <v>101</v>
      </c>
      <c r="I232" s="7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s="11">
        <f t="shared" si="13"/>
        <v>43805.25</v>
      </c>
      <c r="P232" s="11">
        <f t="shared" si="14"/>
        <v>43805.25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5"/>
        <v>76.708333333333329</v>
      </c>
      <c r="G233" t="s">
        <v>74</v>
      </c>
      <c r="H233">
        <v>67</v>
      </c>
      <c r="I233" s="7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s="11">
        <f t="shared" si="13"/>
        <v>41415.208333333336</v>
      </c>
      <c r="P233" s="11">
        <f t="shared" si="14"/>
        <v>41473.208333333336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5"/>
        <v>171.26470588235293</v>
      </c>
      <c r="G234" t="s">
        <v>20</v>
      </c>
      <c r="H234">
        <v>92</v>
      </c>
      <c r="I234" s="7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s="11">
        <f t="shared" si="13"/>
        <v>42576.208333333328</v>
      </c>
      <c r="P234" s="11">
        <f t="shared" si="14"/>
        <v>42577.208333333328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5"/>
        <v>157.89473684210526</v>
      </c>
      <c r="G235" t="s">
        <v>20</v>
      </c>
      <c r="H235">
        <v>62</v>
      </c>
      <c r="I235" s="7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s="11">
        <f t="shared" si="13"/>
        <v>40706.208333333336</v>
      </c>
      <c r="P235" s="11">
        <f t="shared" si="14"/>
        <v>40722.208333333336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5"/>
        <v>109.08</v>
      </c>
      <c r="G236" t="s">
        <v>20</v>
      </c>
      <c r="H236">
        <v>149</v>
      </c>
      <c r="I236" s="7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s="11">
        <f t="shared" si="13"/>
        <v>42969.208333333328</v>
      </c>
      <c r="P236" s="11">
        <f t="shared" si="14"/>
        <v>42976.208333333328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5"/>
        <v>41.732558139534881</v>
      </c>
      <c r="G237" t="s">
        <v>14</v>
      </c>
      <c r="H237">
        <v>92</v>
      </c>
      <c r="I237" s="7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s="11">
        <f t="shared" si="13"/>
        <v>42779.25</v>
      </c>
      <c r="P237" s="11">
        <f t="shared" si="14"/>
        <v>42784.25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5"/>
        <v>10.944303797468354</v>
      </c>
      <c r="G238" t="s">
        <v>14</v>
      </c>
      <c r="H238">
        <v>57</v>
      </c>
      <c r="I238" s="7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s="11">
        <f t="shared" si="13"/>
        <v>43641.208333333328</v>
      </c>
      <c r="P238" s="11">
        <f t="shared" si="14"/>
        <v>43648.208333333328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5"/>
        <v>159.3763440860215</v>
      </c>
      <c r="G239" t="s">
        <v>20</v>
      </c>
      <c r="H239">
        <v>329</v>
      </c>
      <c r="I239" s="7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s="11">
        <f t="shared" si="13"/>
        <v>41754.208333333336</v>
      </c>
      <c r="P239" s="11">
        <f t="shared" si="14"/>
        <v>41756.208333333336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5"/>
        <v>422.41666666666669</v>
      </c>
      <c r="G240" t="s">
        <v>20</v>
      </c>
      <c r="H240">
        <v>97</v>
      </c>
      <c r="I240" s="7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s="11">
        <f t="shared" si="13"/>
        <v>43083.25</v>
      </c>
      <c r="P240" s="11">
        <f t="shared" si="14"/>
        <v>43108.25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5"/>
        <v>97.71875</v>
      </c>
      <c r="G241" t="s">
        <v>14</v>
      </c>
      <c r="H241">
        <v>41</v>
      </c>
      <c r="I241" s="7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s="11">
        <f t="shared" si="13"/>
        <v>42245.208333333328</v>
      </c>
      <c r="P241" s="11">
        <f t="shared" si="14"/>
        <v>42249.208333333328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5"/>
        <v>418.78911564625849</v>
      </c>
      <c r="G242" t="s">
        <v>20</v>
      </c>
      <c r="H242">
        <v>1784</v>
      </c>
      <c r="I242" s="7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s="11">
        <f t="shared" si="13"/>
        <v>40396.208333333336</v>
      </c>
      <c r="P242" s="11">
        <f t="shared" si="14"/>
        <v>40397.208333333336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5"/>
        <v>101.91632047477745</v>
      </c>
      <c r="G243" t="s">
        <v>20</v>
      </c>
      <c r="H243">
        <v>1684</v>
      </c>
      <c r="I243" s="7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s="11">
        <f t="shared" si="13"/>
        <v>41742.208333333336</v>
      </c>
      <c r="P243" s="11">
        <f t="shared" si="14"/>
        <v>41752.208333333336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5"/>
        <v>127.72619047619047</v>
      </c>
      <c r="G244" t="s">
        <v>20</v>
      </c>
      <c r="H244">
        <v>250</v>
      </c>
      <c r="I244" s="7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s="11">
        <f t="shared" si="13"/>
        <v>42865.208333333328</v>
      </c>
      <c r="P244" s="11">
        <f t="shared" si="14"/>
        <v>42875.208333333328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5"/>
        <v>445.21739130434781</v>
      </c>
      <c r="G245" t="s">
        <v>20</v>
      </c>
      <c r="H245">
        <v>238</v>
      </c>
      <c r="I245" s="7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s="11">
        <f t="shared" si="13"/>
        <v>43163.25</v>
      </c>
      <c r="P245" s="11">
        <f t="shared" si="14"/>
        <v>43166.25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5"/>
        <v>569.71428571428578</v>
      </c>
      <c r="G246" t="s">
        <v>20</v>
      </c>
      <c r="H246">
        <v>53</v>
      </c>
      <c r="I246" s="7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s="11">
        <f t="shared" si="13"/>
        <v>41834.208333333336</v>
      </c>
      <c r="P246" s="11">
        <f t="shared" si="14"/>
        <v>41886.208333333336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5"/>
        <v>509.34482758620686</v>
      </c>
      <c r="G247" t="s">
        <v>20</v>
      </c>
      <c r="H247">
        <v>214</v>
      </c>
      <c r="I247" s="7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s="11">
        <f t="shared" si="13"/>
        <v>41736.208333333336</v>
      </c>
      <c r="P247" s="11">
        <f t="shared" si="14"/>
        <v>41737.208333333336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5"/>
        <v>325.5333333333333</v>
      </c>
      <c r="G248" t="s">
        <v>20</v>
      </c>
      <c r="H248">
        <v>222</v>
      </c>
      <c r="I248" s="7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s="11">
        <f t="shared" si="13"/>
        <v>41491.208333333336</v>
      </c>
      <c r="P248" s="11">
        <f t="shared" si="14"/>
        <v>41495.208333333336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5"/>
        <v>932.61616161616166</v>
      </c>
      <c r="G249" t="s">
        <v>20</v>
      </c>
      <c r="H249">
        <v>1884</v>
      </c>
      <c r="I249" s="7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s="11">
        <f t="shared" si="13"/>
        <v>42726.25</v>
      </c>
      <c r="P249" s="11">
        <f t="shared" si="14"/>
        <v>42741.25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5"/>
        <v>211.33870967741933</v>
      </c>
      <c r="G250" t="s">
        <v>20</v>
      </c>
      <c r="H250">
        <v>218</v>
      </c>
      <c r="I250" s="7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s="11">
        <f t="shared" si="13"/>
        <v>42004.25</v>
      </c>
      <c r="P250" s="11">
        <f t="shared" si="14"/>
        <v>42009.25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5"/>
        <v>273.32520325203251</v>
      </c>
      <c r="G251" t="s">
        <v>20</v>
      </c>
      <c r="H251">
        <v>6465</v>
      </c>
      <c r="I251" s="7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s="11">
        <f t="shared" si="13"/>
        <v>42006.25</v>
      </c>
      <c r="P251" s="11">
        <f t="shared" si="14"/>
        <v>42013.25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5"/>
        <v>3</v>
      </c>
      <c r="G252" t="s">
        <v>14</v>
      </c>
      <c r="H252">
        <v>1</v>
      </c>
      <c r="I252" s="7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s="11">
        <f t="shared" si="13"/>
        <v>40203.25</v>
      </c>
      <c r="P252" s="11">
        <f t="shared" si="14"/>
        <v>40238.25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5"/>
        <v>54.084507042253513</v>
      </c>
      <c r="G253" t="s">
        <v>14</v>
      </c>
      <c r="H253">
        <v>101</v>
      </c>
      <c r="I253" s="7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s="11">
        <f t="shared" si="13"/>
        <v>41252.25</v>
      </c>
      <c r="P253" s="11">
        <f t="shared" si="14"/>
        <v>41254.25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5"/>
        <v>626.29999999999995</v>
      </c>
      <c r="G254" t="s">
        <v>20</v>
      </c>
      <c r="H254">
        <v>59</v>
      </c>
      <c r="I254" s="7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s="11">
        <f t="shared" si="13"/>
        <v>41572.208333333336</v>
      </c>
      <c r="P254" s="11">
        <f t="shared" si="14"/>
        <v>41577.208333333336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5"/>
        <v>89.021399176954731</v>
      </c>
      <c r="G255" t="s">
        <v>14</v>
      </c>
      <c r="H255">
        <v>1335</v>
      </c>
      <c r="I255" s="7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s="11">
        <f t="shared" si="13"/>
        <v>40641.208333333336</v>
      </c>
      <c r="P255" s="11">
        <f t="shared" si="14"/>
        <v>40653.208333333336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5"/>
        <v>184.89130434782609</v>
      </c>
      <c r="G256" t="s">
        <v>20</v>
      </c>
      <c r="H256">
        <v>88</v>
      </c>
      <c r="I256" s="7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s="11">
        <f t="shared" si="13"/>
        <v>42787.25</v>
      </c>
      <c r="P256" s="11">
        <f t="shared" si="14"/>
        <v>42789.25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5"/>
        <v>120.16770186335404</v>
      </c>
      <c r="G257" t="s">
        <v>20</v>
      </c>
      <c r="H257">
        <v>1697</v>
      </c>
      <c r="I257" s="7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s="11">
        <f t="shared" si="13"/>
        <v>40590.25</v>
      </c>
      <c r="P257" s="11">
        <f t="shared" si="14"/>
        <v>40595.25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5"/>
        <v>23.390243902439025</v>
      </c>
      <c r="G258" t="s">
        <v>14</v>
      </c>
      <c r="H258">
        <v>15</v>
      </c>
      <c r="I258" s="7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s="11">
        <f t="shared" si="13"/>
        <v>42393.25</v>
      </c>
      <c r="P258" s="11">
        <f t="shared" si="14"/>
        <v>42430.25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si="15"/>
        <v>146</v>
      </c>
      <c r="G259" t="s">
        <v>20</v>
      </c>
      <c r="H259">
        <v>92</v>
      </c>
      <c r="I259" s="7">
        <f t="shared" ref="I259:I322" si="16">IF(H259=0,"0",AVERAGE(E259/H259))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s="11">
        <f t="shared" ref="O259:O322" si="17">(((L259/60)/60)/24)+DATE(1970,1,1)</f>
        <v>41338.25</v>
      </c>
      <c r="P259" s="11">
        <f t="shared" ref="P259:P322" si="18">(((M259/60)/60)/24)+DATE(1970,1,1)</f>
        <v>41352.208333333336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ref="F260:F323" si="19">E260/D260*100</f>
        <v>268.48</v>
      </c>
      <c r="G260" t="s">
        <v>20</v>
      </c>
      <c r="H260">
        <v>186</v>
      </c>
      <c r="I260" s="7">
        <f t="shared" si="1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s="11">
        <f t="shared" si="17"/>
        <v>42712.25</v>
      </c>
      <c r="P260" s="11">
        <f t="shared" si="18"/>
        <v>42732.25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9"/>
        <v>597.5</v>
      </c>
      <c r="G261" t="s">
        <v>20</v>
      </c>
      <c r="H261">
        <v>138</v>
      </c>
      <c r="I261" s="7">
        <f t="shared" si="1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s="11">
        <f t="shared" si="17"/>
        <v>41251.25</v>
      </c>
      <c r="P261" s="11">
        <f t="shared" si="18"/>
        <v>41270.25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9"/>
        <v>157.69841269841268</v>
      </c>
      <c r="G262" t="s">
        <v>20</v>
      </c>
      <c r="H262">
        <v>261</v>
      </c>
      <c r="I262" s="7">
        <f t="shared" si="1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s="11">
        <f t="shared" si="17"/>
        <v>41180.208333333336</v>
      </c>
      <c r="P262" s="11">
        <f t="shared" si="18"/>
        <v>41192.208333333336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9"/>
        <v>31.201660735468568</v>
      </c>
      <c r="G263" t="s">
        <v>14</v>
      </c>
      <c r="H263">
        <v>454</v>
      </c>
      <c r="I263" s="7">
        <f t="shared" si="1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s="11">
        <f t="shared" si="17"/>
        <v>40415.208333333336</v>
      </c>
      <c r="P263" s="11">
        <f t="shared" si="18"/>
        <v>40419.208333333336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9"/>
        <v>313.41176470588238</v>
      </c>
      <c r="G264" t="s">
        <v>20</v>
      </c>
      <c r="H264">
        <v>107</v>
      </c>
      <c r="I264" s="7">
        <f t="shared" si="1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s="11">
        <f t="shared" si="17"/>
        <v>40638.208333333336</v>
      </c>
      <c r="P264" s="11">
        <f t="shared" si="18"/>
        <v>40664.208333333336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9"/>
        <v>370.89655172413791</v>
      </c>
      <c r="G265" t="s">
        <v>20</v>
      </c>
      <c r="H265">
        <v>199</v>
      </c>
      <c r="I265" s="7">
        <f t="shared" si="1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s="11">
        <f t="shared" si="17"/>
        <v>40187.25</v>
      </c>
      <c r="P265" s="11">
        <f t="shared" si="18"/>
        <v>40187.25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9"/>
        <v>362.66447368421052</v>
      </c>
      <c r="G266" t="s">
        <v>20</v>
      </c>
      <c r="H266">
        <v>5512</v>
      </c>
      <c r="I266" s="7">
        <f t="shared" si="1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s="11">
        <f t="shared" si="17"/>
        <v>41317.25</v>
      </c>
      <c r="P266" s="11">
        <f t="shared" si="18"/>
        <v>41333.25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9"/>
        <v>123.08163265306122</v>
      </c>
      <c r="G267" t="s">
        <v>20</v>
      </c>
      <c r="H267">
        <v>86</v>
      </c>
      <c r="I267" s="7">
        <f t="shared" si="1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s="11">
        <f t="shared" si="17"/>
        <v>42372.25</v>
      </c>
      <c r="P267" s="11">
        <f t="shared" si="18"/>
        <v>42416.25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9"/>
        <v>76.766756032171585</v>
      </c>
      <c r="G268" t="s">
        <v>14</v>
      </c>
      <c r="H268">
        <v>3182</v>
      </c>
      <c r="I268" s="7">
        <f t="shared" si="1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s="11">
        <f t="shared" si="17"/>
        <v>41950.25</v>
      </c>
      <c r="P268" s="11">
        <f t="shared" si="18"/>
        <v>41983.25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9"/>
        <v>233.62012987012989</v>
      </c>
      <c r="G269" t="s">
        <v>20</v>
      </c>
      <c r="H269">
        <v>2768</v>
      </c>
      <c r="I269" s="7">
        <f t="shared" si="1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s="11">
        <f t="shared" si="17"/>
        <v>41206.208333333336</v>
      </c>
      <c r="P269" s="11">
        <f t="shared" si="18"/>
        <v>41222.25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9"/>
        <v>180.53333333333333</v>
      </c>
      <c r="G270" t="s">
        <v>20</v>
      </c>
      <c r="H270">
        <v>48</v>
      </c>
      <c r="I270" s="7">
        <f t="shared" si="1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s="11">
        <f t="shared" si="17"/>
        <v>41186.208333333336</v>
      </c>
      <c r="P270" s="11">
        <f t="shared" si="18"/>
        <v>41232.25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9"/>
        <v>252.62857142857143</v>
      </c>
      <c r="G271" t="s">
        <v>20</v>
      </c>
      <c r="H271">
        <v>87</v>
      </c>
      <c r="I271" s="7">
        <f t="shared" si="1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s="11">
        <f t="shared" si="17"/>
        <v>43496.25</v>
      </c>
      <c r="P271" s="11">
        <f t="shared" si="18"/>
        <v>43517.25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9"/>
        <v>27.176538240368025</v>
      </c>
      <c r="G272" t="s">
        <v>74</v>
      </c>
      <c r="H272">
        <v>1890</v>
      </c>
      <c r="I272" s="7">
        <f t="shared" si="1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s="11">
        <f t="shared" si="17"/>
        <v>40514.25</v>
      </c>
      <c r="P272" s="11">
        <f t="shared" si="18"/>
        <v>40516.25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9"/>
        <v>1.2706571242680547</v>
      </c>
      <c r="G273" t="s">
        <v>47</v>
      </c>
      <c r="H273">
        <v>61</v>
      </c>
      <c r="I273" s="7">
        <f t="shared" si="1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s="11">
        <f t="shared" si="17"/>
        <v>42345.25</v>
      </c>
      <c r="P273" s="11">
        <f t="shared" si="18"/>
        <v>42376.25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9"/>
        <v>304.0097847358121</v>
      </c>
      <c r="G274" t="s">
        <v>20</v>
      </c>
      <c r="H274">
        <v>1894</v>
      </c>
      <c r="I274" s="7">
        <f t="shared" si="1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s="11">
        <f t="shared" si="17"/>
        <v>43656.208333333328</v>
      </c>
      <c r="P274" s="11">
        <f t="shared" si="18"/>
        <v>43681.208333333328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9"/>
        <v>137.23076923076923</v>
      </c>
      <c r="G275" t="s">
        <v>20</v>
      </c>
      <c r="H275">
        <v>282</v>
      </c>
      <c r="I275" s="7">
        <f t="shared" si="1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s="11">
        <f t="shared" si="17"/>
        <v>42995.208333333328</v>
      </c>
      <c r="P275" s="11">
        <f t="shared" si="18"/>
        <v>42998.208333333328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9"/>
        <v>32.208333333333336</v>
      </c>
      <c r="G276" t="s">
        <v>14</v>
      </c>
      <c r="H276">
        <v>15</v>
      </c>
      <c r="I276" s="7">
        <f t="shared" si="1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s="11">
        <f t="shared" si="17"/>
        <v>43045.25</v>
      </c>
      <c r="P276" s="11">
        <f t="shared" si="18"/>
        <v>43050.25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9"/>
        <v>241.51282051282053</v>
      </c>
      <c r="G277" t="s">
        <v>20</v>
      </c>
      <c r="H277">
        <v>116</v>
      </c>
      <c r="I277" s="7">
        <f t="shared" si="1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s="11">
        <f t="shared" si="17"/>
        <v>43561.208333333328</v>
      </c>
      <c r="P277" s="11">
        <f t="shared" si="18"/>
        <v>43569.208333333328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9"/>
        <v>96.8</v>
      </c>
      <c r="G278" t="s">
        <v>14</v>
      </c>
      <c r="H278">
        <v>133</v>
      </c>
      <c r="I278" s="7">
        <f t="shared" si="1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s="11">
        <f t="shared" si="17"/>
        <v>41018.208333333336</v>
      </c>
      <c r="P278" s="11">
        <f t="shared" si="18"/>
        <v>41023.208333333336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9"/>
        <v>1066.4285714285716</v>
      </c>
      <c r="G279" t="s">
        <v>20</v>
      </c>
      <c r="H279">
        <v>83</v>
      </c>
      <c r="I279" s="7">
        <f t="shared" si="1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s="11">
        <f t="shared" si="17"/>
        <v>40378.208333333336</v>
      </c>
      <c r="P279" s="11">
        <f t="shared" si="18"/>
        <v>40380.208333333336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9"/>
        <v>325.88888888888891</v>
      </c>
      <c r="G280" t="s">
        <v>20</v>
      </c>
      <c r="H280">
        <v>91</v>
      </c>
      <c r="I280" s="7">
        <f t="shared" si="1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s="11">
        <f t="shared" si="17"/>
        <v>41239.25</v>
      </c>
      <c r="P280" s="11">
        <f t="shared" si="18"/>
        <v>41264.25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9"/>
        <v>170.70000000000002</v>
      </c>
      <c r="G281" t="s">
        <v>20</v>
      </c>
      <c r="H281">
        <v>546</v>
      </c>
      <c r="I281" s="7">
        <f t="shared" si="1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s="11">
        <f t="shared" si="17"/>
        <v>43346.208333333328</v>
      </c>
      <c r="P281" s="11">
        <f t="shared" si="18"/>
        <v>43349.208333333328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9"/>
        <v>581.44000000000005</v>
      </c>
      <c r="G282" t="s">
        <v>20</v>
      </c>
      <c r="H282">
        <v>393</v>
      </c>
      <c r="I282" s="7">
        <f t="shared" si="1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s="11">
        <f t="shared" si="17"/>
        <v>43060.25</v>
      </c>
      <c r="P282" s="11">
        <f t="shared" si="18"/>
        <v>43066.25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9"/>
        <v>91.520972644376897</v>
      </c>
      <c r="G283" t="s">
        <v>14</v>
      </c>
      <c r="H283">
        <v>2062</v>
      </c>
      <c r="I283" s="7">
        <f t="shared" si="1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s="11">
        <f t="shared" si="17"/>
        <v>40979.25</v>
      </c>
      <c r="P283" s="11">
        <f t="shared" si="18"/>
        <v>41000.208333333336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9"/>
        <v>108.04761904761904</v>
      </c>
      <c r="G284" t="s">
        <v>20</v>
      </c>
      <c r="H284">
        <v>133</v>
      </c>
      <c r="I284" s="7">
        <f t="shared" si="1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s="11">
        <f t="shared" si="17"/>
        <v>42701.25</v>
      </c>
      <c r="P284" s="11">
        <f t="shared" si="18"/>
        <v>42707.25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9"/>
        <v>18.728395061728396</v>
      </c>
      <c r="G285" t="s">
        <v>14</v>
      </c>
      <c r="H285">
        <v>29</v>
      </c>
      <c r="I285" s="7">
        <f t="shared" si="1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s="11">
        <f t="shared" si="17"/>
        <v>42520.208333333328</v>
      </c>
      <c r="P285" s="11">
        <f t="shared" si="18"/>
        <v>42525.208333333328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9"/>
        <v>83.193877551020407</v>
      </c>
      <c r="G286" t="s">
        <v>14</v>
      </c>
      <c r="H286">
        <v>132</v>
      </c>
      <c r="I286" s="7">
        <f t="shared" si="1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s="11">
        <f t="shared" si="17"/>
        <v>41030.208333333336</v>
      </c>
      <c r="P286" s="11">
        <f t="shared" si="18"/>
        <v>41035.208333333336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9"/>
        <v>706.33333333333337</v>
      </c>
      <c r="G287" t="s">
        <v>20</v>
      </c>
      <c r="H287">
        <v>254</v>
      </c>
      <c r="I287" s="7">
        <f t="shared" si="1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s="11">
        <f t="shared" si="17"/>
        <v>42623.208333333328</v>
      </c>
      <c r="P287" s="11">
        <f t="shared" si="18"/>
        <v>42661.208333333328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9"/>
        <v>17.446030330062445</v>
      </c>
      <c r="G288" t="s">
        <v>74</v>
      </c>
      <c r="H288">
        <v>184</v>
      </c>
      <c r="I288" s="7">
        <f t="shared" si="1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s="11">
        <f t="shared" si="17"/>
        <v>42697.25</v>
      </c>
      <c r="P288" s="11">
        <f t="shared" si="18"/>
        <v>42704.25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9"/>
        <v>209.73015873015873</v>
      </c>
      <c r="G289" t="s">
        <v>20</v>
      </c>
      <c r="H289">
        <v>176</v>
      </c>
      <c r="I289" s="7">
        <f t="shared" si="1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s="11">
        <f t="shared" si="17"/>
        <v>42122.208333333328</v>
      </c>
      <c r="P289" s="11">
        <f t="shared" si="18"/>
        <v>42122.208333333328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9"/>
        <v>97.785714285714292</v>
      </c>
      <c r="G290" t="s">
        <v>14</v>
      </c>
      <c r="H290">
        <v>137</v>
      </c>
      <c r="I290" s="7">
        <f t="shared" si="1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s="11">
        <f t="shared" si="17"/>
        <v>40982.208333333336</v>
      </c>
      <c r="P290" s="11">
        <f t="shared" si="18"/>
        <v>40983.208333333336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9"/>
        <v>1684.25</v>
      </c>
      <c r="G291" t="s">
        <v>20</v>
      </c>
      <c r="H291">
        <v>337</v>
      </c>
      <c r="I291" s="7">
        <f t="shared" si="1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s="11">
        <f t="shared" si="17"/>
        <v>42219.208333333328</v>
      </c>
      <c r="P291" s="11">
        <f t="shared" si="18"/>
        <v>42222.208333333328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9"/>
        <v>54.402135231316727</v>
      </c>
      <c r="G292" t="s">
        <v>14</v>
      </c>
      <c r="H292">
        <v>908</v>
      </c>
      <c r="I292" s="7">
        <f t="shared" si="1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s="11">
        <f t="shared" si="17"/>
        <v>41404.208333333336</v>
      </c>
      <c r="P292" s="11">
        <f t="shared" si="18"/>
        <v>41436.208333333336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9"/>
        <v>456.61111111111109</v>
      </c>
      <c r="G293" t="s">
        <v>20</v>
      </c>
      <c r="H293">
        <v>107</v>
      </c>
      <c r="I293" s="7">
        <f t="shared" si="1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s="11">
        <f t="shared" si="17"/>
        <v>40831.208333333336</v>
      </c>
      <c r="P293" s="11">
        <f t="shared" si="18"/>
        <v>40835.208333333336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9"/>
        <v>9.8219178082191778</v>
      </c>
      <c r="G294" t="s">
        <v>14</v>
      </c>
      <c r="H294">
        <v>10</v>
      </c>
      <c r="I294" s="7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s="11">
        <f t="shared" si="17"/>
        <v>40984.208333333336</v>
      </c>
      <c r="P294" s="11">
        <f t="shared" si="18"/>
        <v>41002.208333333336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9"/>
        <v>16.384615384615383</v>
      </c>
      <c r="G295" t="s">
        <v>74</v>
      </c>
      <c r="H295">
        <v>32</v>
      </c>
      <c r="I295" s="7">
        <f t="shared" si="1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s="11">
        <f t="shared" si="17"/>
        <v>40456.208333333336</v>
      </c>
      <c r="P295" s="11">
        <f t="shared" si="18"/>
        <v>40465.208333333336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9"/>
        <v>1339.6666666666667</v>
      </c>
      <c r="G296" t="s">
        <v>20</v>
      </c>
      <c r="H296">
        <v>183</v>
      </c>
      <c r="I296" s="7">
        <f t="shared" si="1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s="11">
        <f t="shared" si="17"/>
        <v>43399.208333333328</v>
      </c>
      <c r="P296" s="11">
        <f t="shared" si="18"/>
        <v>43411.25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9"/>
        <v>35.650077760497666</v>
      </c>
      <c r="G297" t="s">
        <v>14</v>
      </c>
      <c r="H297">
        <v>1910</v>
      </c>
      <c r="I297" s="7">
        <f t="shared" si="1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s="11">
        <f t="shared" si="17"/>
        <v>41562.208333333336</v>
      </c>
      <c r="P297" s="11">
        <f t="shared" si="18"/>
        <v>41587.25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9"/>
        <v>54.950819672131146</v>
      </c>
      <c r="G298" t="s">
        <v>14</v>
      </c>
      <c r="H298">
        <v>38</v>
      </c>
      <c r="I298" s="7">
        <f t="shared" si="1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s="11">
        <f t="shared" si="17"/>
        <v>43493.25</v>
      </c>
      <c r="P298" s="11">
        <f t="shared" si="18"/>
        <v>43515.25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9"/>
        <v>94.236111111111114</v>
      </c>
      <c r="G299" t="s">
        <v>14</v>
      </c>
      <c r="H299">
        <v>104</v>
      </c>
      <c r="I299" s="7">
        <f t="shared" si="1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s="11">
        <f t="shared" si="17"/>
        <v>41653.25</v>
      </c>
      <c r="P299" s="11">
        <f t="shared" si="18"/>
        <v>41662.25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9"/>
        <v>143.91428571428571</v>
      </c>
      <c r="G300" t="s">
        <v>20</v>
      </c>
      <c r="H300">
        <v>72</v>
      </c>
      <c r="I300" s="7">
        <f t="shared" si="1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s="11">
        <f t="shared" si="17"/>
        <v>42426.25</v>
      </c>
      <c r="P300" s="11">
        <f t="shared" si="18"/>
        <v>42444.208333333328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9"/>
        <v>51.421052631578945</v>
      </c>
      <c r="G301" t="s">
        <v>14</v>
      </c>
      <c r="H301">
        <v>49</v>
      </c>
      <c r="I301" s="7">
        <f t="shared" si="1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s="11">
        <f t="shared" si="17"/>
        <v>42432.25</v>
      </c>
      <c r="P301" s="11">
        <f t="shared" si="18"/>
        <v>42488.208333333328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9"/>
        <v>5</v>
      </c>
      <c r="G302" t="s">
        <v>14</v>
      </c>
      <c r="H302">
        <v>1</v>
      </c>
      <c r="I302" s="7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s="11">
        <f t="shared" si="17"/>
        <v>42977.208333333328</v>
      </c>
      <c r="P302" s="11">
        <f t="shared" si="18"/>
        <v>42978.208333333328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9"/>
        <v>1344.6666666666667</v>
      </c>
      <c r="G303" t="s">
        <v>20</v>
      </c>
      <c r="H303">
        <v>295</v>
      </c>
      <c r="I303" s="7">
        <f t="shared" si="1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s="11">
        <f t="shared" si="17"/>
        <v>42061.25</v>
      </c>
      <c r="P303" s="11">
        <f t="shared" si="18"/>
        <v>42078.208333333328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9"/>
        <v>31.844940867279899</v>
      </c>
      <c r="G304" t="s">
        <v>14</v>
      </c>
      <c r="H304">
        <v>245</v>
      </c>
      <c r="I304" s="7">
        <f t="shared" si="1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s="11">
        <f t="shared" si="17"/>
        <v>43345.208333333328</v>
      </c>
      <c r="P304" s="11">
        <f t="shared" si="18"/>
        <v>43359.208333333328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9"/>
        <v>82.617647058823536</v>
      </c>
      <c r="G305" t="s">
        <v>14</v>
      </c>
      <c r="H305">
        <v>32</v>
      </c>
      <c r="I305" s="7">
        <f t="shared" si="16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s="11">
        <f t="shared" si="17"/>
        <v>42376.25</v>
      </c>
      <c r="P305" s="11">
        <f t="shared" si="18"/>
        <v>42381.25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9"/>
        <v>546.14285714285722</v>
      </c>
      <c r="G306" t="s">
        <v>20</v>
      </c>
      <c r="H306">
        <v>142</v>
      </c>
      <c r="I306" s="7">
        <f t="shared" si="1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s="11">
        <f t="shared" si="17"/>
        <v>42589.208333333328</v>
      </c>
      <c r="P306" s="11">
        <f t="shared" si="18"/>
        <v>42630.208333333328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9"/>
        <v>286.21428571428572</v>
      </c>
      <c r="G307" t="s">
        <v>20</v>
      </c>
      <c r="H307">
        <v>85</v>
      </c>
      <c r="I307" s="7">
        <f t="shared" si="1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s="11">
        <f t="shared" si="17"/>
        <v>42448.208333333328</v>
      </c>
      <c r="P307" s="11">
        <f t="shared" si="18"/>
        <v>42489.208333333328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9"/>
        <v>7.9076923076923071</v>
      </c>
      <c r="G308" t="s">
        <v>14</v>
      </c>
      <c r="H308">
        <v>7</v>
      </c>
      <c r="I308" s="7">
        <f t="shared" si="1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s="11">
        <f t="shared" si="17"/>
        <v>42930.208333333328</v>
      </c>
      <c r="P308" s="11">
        <f t="shared" si="18"/>
        <v>42933.208333333328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9"/>
        <v>132.13677811550153</v>
      </c>
      <c r="G309" t="s">
        <v>20</v>
      </c>
      <c r="H309">
        <v>659</v>
      </c>
      <c r="I309" s="7">
        <f t="shared" si="1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s="11">
        <f t="shared" si="17"/>
        <v>41066.208333333336</v>
      </c>
      <c r="P309" s="11">
        <f t="shared" si="18"/>
        <v>41086.208333333336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9"/>
        <v>74.077834179357026</v>
      </c>
      <c r="G310" t="s">
        <v>14</v>
      </c>
      <c r="H310">
        <v>803</v>
      </c>
      <c r="I310" s="7">
        <f t="shared" si="1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s="11">
        <f t="shared" si="17"/>
        <v>40651.208333333336</v>
      </c>
      <c r="P310" s="11">
        <f t="shared" si="18"/>
        <v>40652.208333333336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9"/>
        <v>75.292682926829272</v>
      </c>
      <c r="G311" t="s">
        <v>74</v>
      </c>
      <c r="H311">
        <v>75</v>
      </c>
      <c r="I311" s="7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s="11">
        <f t="shared" si="17"/>
        <v>40807.208333333336</v>
      </c>
      <c r="P311" s="11">
        <f t="shared" si="18"/>
        <v>40827.208333333336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9"/>
        <v>20.333333333333332</v>
      </c>
      <c r="G312" t="s">
        <v>14</v>
      </c>
      <c r="H312">
        <v>16</v>
      </c>
      <c r="I312" s="7">
        <f t="shared" si="16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s="11">
        <f t="shared" si="17"/>
        <v>40277.208333333336</v>
      </c>
      <c r="P312" s="11">
        <f t="shared" si="18"/>
        <v>40293.208333333336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9"/>
        <v>203.36507936507937</v>
      </c>
      <c r="G313" t="s">
        <v>20</v>
      </c>
      <c r="H313">
        <v>121</v>
      </c>
      <c r="I313" s="7">
        <f t="shared" si="1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s="11">
        <f t="shared" si="17"/>
        <v>40590.25</v>
      </c>
      <c r="P313" s="11">
        <f t="shared" si="18"/>
        <v>40602.25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9"/>
        <v>310.2284263959391</v>
      </c>
      <c r="G314" t="s">
        <v>20</v>
      </c>
      <c r="H314">
        <v>3742</v>
      </c>
      <c r="I314" s="7">
        <f t="shared" si="1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s="11">
        <f t="shared" si="17"/>
        <v>41572.208333333336</v>
      </c>
      <c r="P314" s="11">
        <f t="shared" si="18"/>
        <v>41579.208333333336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9"/>
        <v>395.31818181818181</v>
      </c>
      <c r="G315" t="s">
        <v>20</v>
      </c>
      <c r="H315">
        <v>223</v>
      </c>
      <c r="I315" s="7">
        <f t="shared" si="16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s="11">
        <f t="shared" si="17"/>
        <v>40966.25</v>
      </c>
      <c r="P315" s="11">
        <f t="shared" si="18"/>
        <v>40968.25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9"/>
        <v>294.71428571428572</v>
      </c>
      <c r="G316" t="s">
        <v>20</v>
      </c>
      <c r="H316">
        <v>133</v>
      </c>
      <c r="I316" s="7">
        <f t="shared" si="1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s="11">
        <f t="shared" si="17"/>
        <v>43536.208333333328</v>
      </c>
      <c r="P316" s="11">
        <f t="shared" si="18"/>
        <v>43541.208333333328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9"/>
        <v>33.89473684210526</v>
      </c>
      <c r="G317" t="s">
        <v>14</v>
      </c>
      <c r="H317">
        <v>31</v>
      </c>
      <c r="I317" s="7">
        <f t="shared" si="1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s="11">
        <f t="shared" si="17"/>
        <v>41783.208333333336</v>
      </c>
      <c r="P317" s="11">
        <f t="shared" si="18"/>
        <v>41812.208333333336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9"/>
        <v>66.677083333333329</v>
      </c>
      <c r="G318" t="s">
        <v>14</v>
      </c>
      <c r="H318">
        <v>108</v>
      </c>
      <c r="I318" s="7">
        <f t="shared" si="1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s="11">
        <f t="shared" si="17"/>
        <v>43788.25</v>
      </c>
      <c r="P318" s="11">
        <f t="shared" si="18"/>
        <v>43789.25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9"/>
        <v>19.227272727272727</v>
      </c>
      <c r="G319" t="s">
        <v>14</v>
      </c>
      <c r="H319">
        <v>30</v>
      </c>
      <c r="I319" s="7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s="11">
        <f t="shared" si="17"/>
        <v>42869.208333333328</v>
      </c>
      <c r="P319" s="11">
        <f t="shared" si="18"/>
        <v>42882.208333333328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9"/>
        <v>15.842105263157894</v>
      </c>
      <c r="G320" t="s">
        <v>14</v>
      </c>
      <c r="H320">
        <v>17</v>
      </c>
      <c r="I320" s="7">
        <f t="shared" si="1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s="11">
        <f t="shared" si="17"/>
        <v>41684.25</v>
      </c>
      <c r="P320" s="11">
        <f t="shared" si="18"/>
        <v>41686.25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9"/>
        <v>38.702380952380956</v>
      </c>
      <c r="G321" t="s">
        <v>74</v>
      </c>
      <c r="H321">
        <v>64</v>
      </c>
      <c r="I321" s="7">
        <f t="shared" si="16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s="11">
        <f t="shared" si="17"/>
        <v>40402.208333333336</v>
      </c>
      <c r="P321" s="11">
        <f t="shared" si="18"/>
        <v>40426.208333333336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9"/>
        <v>9.5876777251184837</v>
      </c>
      <c r="G322" t="s">
        <v>14</v>
      </c>
      <c r="H322">
        <v>80</v>
      </c>
      <c r="I322" s="7">
        <f t="shared" si="16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s="11">
        <f t="shared" si="17"/>
        <v>40673.208333333336</v>
      </c>
      <c r="P322" s="11">
        <f t="shared" si="18"/>
        <v>40682.208333333336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si="19"/>
        <v>94.144366197183089</v>
      </c>
      <c r="G323" t="s">
        <v>14</v>
      </c>
      <c r="H323">
        <v>2468</v>
      </c>
      <c r="I323" s="7">
        <f t="shared" ref="I323:I386" si="20">IF(H323=0,"0",AVERAGE(E323/H323))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s="11">
        <f t="shared" ref="O323:O386" si="21">(((L323/60)/60)/24)+DATE(1970,1,1)</f>
        <v>40634.208333333336</v>
      </c>
      <c r="P323" s="11">
        <f t="shared" ref="P323:P386" si="22">(((M323/60)/60)/24)+DATE(1970,1,1)</f>
        <v>40642.208333333336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ref="F324:F387" si="23">E324/D324*100</f>
        <v>166.56234096692114</v>
      </c>
      <c r="G324" t="s">
        <v>20</v>
      </c>
      <c r="H324">
        <v>5168</v>
      </c>
      <c r="I324" s="7">
        <f t="shared" si="2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s="11">
        <f t="shared" si="21"/>
        <v>40507.25</v>
      </c>
      <c r="P324" s="11">
        <f t="shared" si="22"/>
        <v>40520.25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3"/>
        <v>24.134831460674157</v>
      </c>
      <c r="G325" t="s">
        <v>14</v>
      </c>
      <c r="H325">
        <v>26</v>
      </c>
      <c r="I325" s="7">
        <f t="shared" si="2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s="11">
        <f t="shared" si="21"/>
        <v>41725.208333333336</v>
      </c>
      <c r="P325" s="11">
        <f t="shared" si="22"/>
        <v>41727.208333333336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3"/>
        <v>164.05633802816902</v>
      </c>
      <c r="G326" t="s">
        <v>20</v>
      </c>
      <c r="H326">
        <v>307</v>
      </c>
      <c r="I326" s="7">
        <f t="shared" si="2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s="11">
        <f t="shared" si="21"/>
        <v>42176.208333333328</v>
      </c>
      <c r="P326" s="11">
        <f t="shared" si="22"/>
        <v>42188.208333333328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3"/>
        <v>90.723076923076931</v>
      </c>
      <c r="G327" t="s">
        <v>14</v>
      </c>
      <c r="H327">
        <v>73</v>
      </c>
      <c r="I327" s="7">
        <f t="shared" si="2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s="11">
        <f t="shared" si="21"/>
        <v>43267.208333333328</v>
      </c>
      <c r="P327" s="11">
        <f t="shared" si="22"/>
        <v>43290.208333333328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3"/>
        <v>46.194444444444443</v>
      </c>
      <c r="G328" t="s">
        <v>14</v>
      </c>
      <c r="H328">
        <v>128</v>
      </c>
      <c r="I328" s="7">
        <f t="shared" si="20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s="11">
        <f t="shared" si="21"/>
        <v>42364.25</v>
      </c>
      <c r="P328" s="11">
        <f t="shared" si="22"/>
        <v>42370.25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3"/>
        <v>38.53846153846154</v>
      </c>
      <c r="G329" t="s">
        <v>14</v>
      </c>
      <c r="H329">
        <v>33</v>
      </c>
      <c r="I329" s="7">
        <f t="shared" si="2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s="11">
        <f t="shared" si="21"/>
        <v>43705.208333333328</v>
      </c>
      <c r="P329" s="11">
        <f t="shared" si="22"/>
        <v>43709.208333333328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3"/>
        <v>133.56231003039514</v>
      </c>
      <c r="G330" t="s">
        <v>20</v>
      </c>
      <c r="H330">
        <v>2441</v>
      </c>
      <c r="I330" s="7">
        <f t="shared" si="2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s="11">
        <f t="shared" si="21"/>
        <v>43434.25</v>
      </c>
      <c r="P330" s="11">
        <f t="shared" si="22"/>
        <v>43445.25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3"/>
        <v>22.896588486140725</v>
      </c>
      <c r="G331" t="s">
        <v>47</v>
      </c>
      <c r="H331">
        <v>211</v>
      </c>
      <c r="I331" s="7">
        <f t="shared" si="2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s="11">
        <f t="shared" si="21"/>
        <v>42716.25</v>
      </c>
      <c r="P331" s="11">
        <f t="shared" si="22"/>
        <v>42727.25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3"/>
        <v>184.95548961424333</v>
      </c>
      <c r="G332" t="s">
        <v>20</v>
      </c>
      <c r="H332">
        <v>1385</v>
      </c>
      <c r="I332" s="7">
        <f t="shared" si="2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s="11">
        <f t="shared" si="21"/>
        <v>43077.25</v>
      </c>
      <c r="P332" s="11">
        <f t="shared" si="22"/>
        <v>43078.25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3"/>
        <v>443.72727272727275</v>
      </c>
      <c r="G333" t="s">
        <v>20</v>
      </c>
      <c r="H333">
        <v>190</v>
      </c>
      <c r="I333" s="7">
        <f t="shared" si="2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s="11">
        <f t="shared" si="21"/>
        <v>40896.25</v>
      </c>
      <c r="P333" s="11">
        <f t="shared" si="22"/>
        <v>40897.25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3"/>
        <v>199.9806763285024</v>
      </c>
      <c r="G334" t="s">
        <v>20</v>
      </c>
      <c r="H334">
        <v>470</v>
      </c>
      <c r="I334" s="7">
        <f t="shared" si="2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s="11">
        <f t="shared" si="21"/>
        <v>41361.208333333336</v>
      </c>
      <c r="P334" s="11">
        <f t="shared" si="22"/>
        <v>41362.208333333336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3"/>
        <v>123.95833333333333</v>
      </c>
      <c r="G335" t="s">
        <v>20</v>
      </c>
      <c r="H335">
        <v>253</v>
      </c>
      <c r="I335" s="7">
        <f t="shared" si="2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s="11">
        <f t="shared" si="21"/>
        <v>43424.25</v>
      </c>
      <c r="P335" s="11">
        <f t="shared" si="22"/>
        <v>43452.25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3"/>
        <v>186.61329305135951</v>
      </c>
      <c r="G336" t="s">
        <v>20</v>
      </c>
      <c r="H336">
        <v>1113</v>
      </c>
      <c r="I336" s="7">
        <f t="shared" si="2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s="11">
        <f t="shared" si="21"/>
        <v>43110.25</v>
      </c>
      <c r="P336" s="11">
        <f t="shared" si="22"/>
        <v>43117.25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3"/>
        <v>114.28538550057536</v>
      </c>
      <c r="G337" t="s">
        <v>20</v>
      </c>
      <c r="H337">
        <v>2283</v>
      </c>
      <c r="I337" s="7">
        <f t="shared" si="2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s="11">
        <f t="shared" si="21"/>
        <v>43784.25</v>
      </c>
      <c r="P337" s="11">
        <f t="shared" si="22"/>
        <v>43797.25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3"/>
        <v>97.032531824611041</v>
      </c>
      <c r="G338" t="s">
        <v>14</v>
      </c>
      <c r="H338">
        <v>1072</v>
      </c>
      <c r="I338" s="7">
        <f t="shared" si="2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s="11">
        <f t="shared" si="21"/>
        <v>40527.25</v>
      </c>
      <c r="P338" s="11">
        <f t="shared" si="22"/>
        <v>40528.25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3"/>
        <v>122.81904761904762</v>
      </c>
      <c r="G339" t="s">
        <v>20</v>
      </c>
      <c r="H339">
        <v>1095</v>
      </c>
      <c r="I339" s="7">
        <f t="shared" si="2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s="11">
        <f t="shared" si="21"/>
        <v>43780.25</v>
      </c>
      <c r="P339" s="11">
        <f t="shared" si="22"/>
        <v>43781.25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3"/>
        <v>179.14326647564468</v>
      </c>
      <c r="G340" t="s">
        <v>20</v>
      </c>
      <c r="H340">
        <v>1690</v>
      </c>
      <c r="I340" s="7">
        <f t="shared" si="2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s="11">
        <f t="shared" si="21"/>
        <v>40821.208333333336</v>
      </c>
      <c r="P340" s="11">
        <f t="shared" si="22"/>
        <v>40851.208333333336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3"/>
        <v>79.951577402787962</v>
      </c>
      <c r="G341" t="s">
        <v>74</v>
      </c>
      <c r="H341">
        <v>1297</v>
      </c>
      <c r="I341" s="7">
        <f t="shared" si="2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s="11">
        <f t="shared" si="21"/>
        <v>42949.208333333328</v>
      </c>
      <c r="P341" s="11">
        <f t="shared" si="22"/>
        <v>42963.208333333328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3"/>
        <v>94.242587601078171</v>
      </c>
      <c r="G342" t="s">
        <v>14</v>
      </c>
      <c r="H342">
        <v>393</v>
      </c>
      <c r="I342" s="7">
        <f t="shared" si="2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s="11">
        <f t="shared" si="21"/>
        <v>40889.25</v>
      </c>
      <c r="P342" s="11">
        <f t="shared" si="22"/>
        <v>40890.25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3"/>
        <v>84.669291338582681</v>
      </c>
      <c r="G343" t="s">
        <v>14</v>
      </c>
      <c r="H343">
        <v>1257</v>
      </c>
      <c r="I343" s="7">
        <f t="shared" si="2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s="11">
        <f t="shared" si="21"/>
        <v>42244.208333333328</v>
      </c>
      <c r="P343" s="11">
        <f t="shared" si="22"/>
        <v>42251.208333333328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3"/>
        <v>66.521920668058456</v>
      </c>
      <c r="G344" t="s">
        <v>14</v>
      </c>
      <c r="H344">
        <v>328</v>
      </c>
      <c r="I344" s="7">
        <f t="shared" si="2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s="11">
        <f t="shared" si="21"/>
        <v>41475.208333333336</v>
      </c>
      <c r="P344" s="11">
        <f t="shared" si="22"/>
        <v>41487.208333333336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3"/>
        <v>53.922222222222224</v>
      </c>
      <c r="G345" t="s">
        <v>14</v>
      </c>
      <c r="H345">
        <v>147</v>
      </c>
      <c r="I345" s="7">
        <f t="shared" si="2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s="11">
        <f t="shared" si="21"/>
        <v>41597.25</v>
      </c>
      <c r="P345" s="11">
        <f t="shared" si="22"/>
        <v>41650.25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3"/>
        <v>41.983299595141702</v>
      </c>
      <c r="G346" t="s">
        <v>14</v>
      </c>
      <c r="H346">
        <v>830</v>
      </c>
      <c r="I346" s="7">
        <f t="shared" si="2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s="11">
        <f t="shared" si="21"/>
        <v>43122.25</v>
      </c>
      <c r="P346" s="11">
        <f t="shared" si="22"/>
        <v>43162.25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3"/>
        <v>14.69479695431472</v>
      </c>
      <c r="G347" t="s">
        <v>14</v>
      </c>
      <c r="H347">
        <v>331</v>
      </c>
      <c r="I347" s="7">
        <f t="shared" si="2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s="11">
        <f t="shared" si="21"/>
        <v>42194.208333333328</v>
      </c>
      <c r="P347" s="11">
        <f t="shared" si="22"/>
        <v>42195.208333333328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3"/>
        <v>34.475000000000001</v>
      </c>
      <c r="G348" t="s">
        <v>14</v>
      </c>
      <c r="H348">
        <v>25</v>
      </c>
      <c r="I348" s="7">
        <f t="shared" si="20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s="11">
        <f t="shared" si="21"/>
        <v>42971.208333333328</v>
      </c>
      <c r="P348" s="11">
        <f t="shared" si="22"/>
        <v>43026.208333333328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3"/>
        <v>1400.7777777777778</v>
      </c>
      <c r="G349" t="s">
        <v>20</v>
      </c>
      <c r="H349">
        <v>191</v>
      </c>
      <c r="I349" s="7">
        <f t="shared" si="2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s="11">
        <f t="shared" si="21"/>
        <v>42046.25</v>
      </c>
      <c r="P349" s="11">
        <f t="shared" si="22"/>
        <v>42070.25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3"/>
        <v>71.770351758793964</v>
      </c>
      <c r="G350" t="s">
        <v>14</v>
      </c>
      <c r="H350">
        <v>3483</v>
      </c>
      <c r="I350" s="7">
        <f t="shared" si="2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s="11">
        <f t="shared" si="21"/>
        <v>42782.25</v>
      </c>
      <c r="P350" s="11">
        <f t="shared" si="22"/>
        <v>42795.25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3"/>
        <v>53.074115044247783</v>
      </c>
      <c r="G351" t="s">
        <v>14</v>
      </c>
      <c r="H351">
        <v>923</v>
      </c>
      <c r="I351" s="7">
        <f t="shared" si="2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s="11">
        <f t="shared" si="21"/>
        <v>42930.208333333328</v>
      </c>
      <c r="P351" s="11">
        <f t="shared" si="22"/>
        <v>42960.208333333328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3"/>
        <v>5</v>
      </c>
      <c r="G352" t="s">
        <v>14</v>
      </c>
      <c r="H352">
        <v>1</v>
      </c>
      <c r="I352" s="7">
        <f t="shared" si="20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s="11">
        <f t="shared" si="21"/>
        <v>42144.208333333328</v>
      </c>
      <c r="P352" s="11">
        <f t="shared" si="22"/>
        <v>42162.208333333328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3"/>
        <v>127.70715249662618</v>
      </c>
      <c r="G353" t="s">
        <v>20</v>
      </c>
      <c r="H353">
        <v>2013</v>
      </c>
      <c r="I353" s="7">
        <f t="shared" si="2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s="11">
        <f t="shared" si="21"/>
        <v>42240.208333333328</v>
      </c>
      <c r="P353" s="11">
        <f t="shared" si="22"/>
        <v>42254.208333333328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3"/>
        <v>34.892857142857139</v>
      </c>
      <c r="G354" t="s">
        <v>14</v>
      </c>
      <c r="H354">
        <v>33</v>
      </c>
      <c r="I354" s="7">
        <f t="shared" si="2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s="11">
        <f t="shared" si="21"/>
        <v>42315.25</v>
      </c>
      <c r="P354" s="11">
        <f t="shared" si="22"/>
        <v>42323.25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3"/>
        <v>410.59821428571428</v>
      </c>
      <c r="G355" t="s">
        <v>20</v>
      </c>
      <c r="H355">
        <v>1703</v>
      </c>
      <c r="I355" s="7">
        <f t="shared" si="2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s="11">
        <f t="shared" si="21"/>
        <v>43651.208333333328</v>
      </c>
      <c r="P355" s="11">
        <f t="shared" si="22"/>
        <v>43652.208333333328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3"/>
        <v>123.73770491803278</v>
      </c>
      <c r="G356" t="s">
        <v>20</v>
      </c>
      <c r="H356">
        <v>80</v>
      </c>
      <c r="I356" s="7">
        <f t="shared" si="20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s="11">
        <f t="shared" si="21"/>
        <v>41520.208333333336</v>
      </c>
      <c r="P356" s="11">
        <f t="shared" si="22"/>
        <v>41527.208333333336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3"/>
        <v>58.973684210526315</v>
      </c>
      <c r="G357" t="s">
        <v>47</v>
      </c>
      <c r="H357">
        <v>86</v>
      </c>
      <c r="I357" s="7">
        <f t="shared" si="2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s="11">
        <f t="shared" si="21"/>
        <v>42757.25</v>
      </c>
      <c r="P357" s="11">
        <f t="shared" si="22"/>
        <v>42797.25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3"/>
        <v>36.892473118279568</v>
      </c>
      <c r="G358" t="s">
        <v>14</v>
      </c>
      <c r="H358">
        <v>40</v>
      </c>
      <c r="I358" s="7">
        <f t="shared" si="2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s="11">
        <f t="shared" si="21"/>
        <v>40922.25</v>
      </c>
      <c r="P358" s="11">
        <f t="shared" si="22"/>
        <v>40931.25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3"/>
        <v>184.91304347826087</v>
      </c>
      <c r="G359" t="s">
        <v>20</v>
      </c>
      <c r="H359">
        <v>41</v>
      </c>
      <c r="I359" s="7">
        <f t="shared" si="2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s="11">
        <f t="shared" si="21"/>
        <v>42250.208333333328</v>
      </c>
      <c r="P359" s="11">
        <f t="shared" si="22"/>
        <v>42275.208333333328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3"/>
        <v>11.814432989690722</v>
      </c>
      <c r="G360" t="s">
        <v>14</v>
      </c>
      <c r="H360">
        <v>23</v>
      </c>
      <c r="I360" s="7">
        <f t="shared" si="2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s="11">
        <f t="shared" si="21"/>
        <v>43322.208333333328</v>
      </c>
      <c r="P360" s="11">
        <f t="shared" si="22"/>
        <v>43325.208333333328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3"/>
        <v>298.7</v>
      </c>
      <c r="G361" t="s">
        <v>20</v>
      </c>
      <c r="H361">
        <v>187</v>
      </c>
      <c r="I361" s="7">
        <f t="shared" si="2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s="11">
        <f t="shared" si="21"/>
        <v>40782.208333333336</v>
      </c>
      <c r="P361" s="11">
        <f t="shared" si="22"/>
        <v>40789.208333333336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3"/>
        <v>226.35175879396985</v>
      </c>
      <c r="G362" t="s">
        <v>20</v>
      </c>
      <c r="H362">
        <v>2875</v>
      </c>
      <c r="I362" s="7">
        <f t="shared" si="2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s="11">
        <f t="shared" si="21"/>
        <v>40544.25</v>
      </c>
      <c r="P362" s="11">
        <f t="shared" si="22"/>
        <v>40558.25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3"/>
        <v>173.56363636363636</v>
      </c>
      <c r="G363" t="s">
        <v>20</v>
      </c>
      <c r="H363">
        <v>88</v>
      </c>
      <c r="I363" s="7">
        <f t="shared" si="2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s="11">
        <f t="shared" si="21"/>
        <v>43015.208333333328</v>
      </c>
      <c r="P363" s="11">
        <f t="shared" si="22"/>
        <v>43039.208333333328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3"/>
        <v>371.75675675675677</v>
      </c>
      <c r="G364" t="s">
        <v>20</v>
      </c>
      <c r="H364">
        <v>191</v>
      </c>
      <c r="I364" s="7">
        <f t="shared" si="2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s="11">
        <f t="shared" si="21"/>
        <v>40570.25</v>
      </c>
      <c r="P364" s="11">
        <f t="shared" si="22"/>
        <v>40608.25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3"/>
        <v>160.19230769230771</v>
      </c>
      <c r="G365" t="s">
        <v>20</v>
      </c>
      <c r="H365">
        <v>139</v>
      </c>
      <c r="I365" s="7">
        <f t="shared" si="2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s="11">
        <f t="shared" si="21"/>
        <v>40904.25</v>
      </c>
      <c r="P365" s="11">
        <f t="shared" si="22"/>
        <v>40905.25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3"/>
        <v>1616.3333333333335</v>
      </c>
      <c r="G366" t="s">
        <v>20</v>
      </c>
      <c r="H366">
        <v>186</v>
      </c>
      <c r="I366" s="7">
        <f t="shared" si="2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s="11">
        <f t="shared" si="21"/>
        <v>43164.25</v>
      </c>
      <c r="P366" s="11">
        <f t="shared" si="22"/>
        <v>43194.208333333328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3"/>
        <v>733.4375</v>
      </c>
      <c r="G367" t="s">
        <v>20</v>
      </c>
      <c r="H367">
        <v>112</v>
      </c>
      <c r="I367" s="7">
        <f t="shared" si="2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s="11">
        <f t="shared" si="21"/>
        <v>42733.25</v>
      </c>
      <c r="P367" s="11">
        <f t="shared" si="22"/>
        <v>42760.25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3"/>
        <v>592.11111111111109</v>
      </c>
      <c r="G368" t="s">
        <v>20</v>
      </c>
      <c r="H368">
        <v>101</v>
      </c>
      <c r="I368" s="7">
        <f t="shared" si="2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s="11">
        <f t="shared" si="21"/>
        <v>40546.25</v>
      </c>
      <c r="P368" s="11">
        <f t="shared" si="22"/>
        <v>40547.25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3"/>
        <v>18.888888888888889</v>
      </c>
      <c r="G369" t="s">
        <v>14</v>
      </c>
      <c r="H369">
        <v>75</v>
      </c>
      <c r="I369" s="7">
        <f t="shared" si="2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s="11">
        <f t="shared" si="21"/>
        <v>41930.208333333336</v>
      </c>
      <c r="P369" s="11">
        <f t="shared" si="22"/>
        <v>41954.25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3"/>
        <v>276.80769230769232</v>
      </c>
      <c r="G370" t="s">
        <v>20</v>
      </c>
      <c r="H370">
        <v>206</v>
      </c>
      <c r="I370" s="7">
        <f t="shared" si="2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s="11">
        <f t="shared" si="21"/>
        <v>40464.208333333336</v>
      </c>
      <c r="P370" s="11">
        <f t="shared" si="22"/>
        <v>40487.208333333336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3"/>
        <v>273.01851851851848</v>
      </c>
      <c r="G371" t="s">
        <v>20</v>
      </c>
      <c r="H371">
        <v>154</v>
      </c>
      <c r="I371" s="7">
        <f t="shared" si="2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s="11">
        <f t="shared" si="21"/>
        <v>41308.25</v>
      </c>
      <c r="P371" s="11">
        <f t="shared" si="22"/>
        <v>41347.208333333336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3"/>
        <v>159.36331255565449</v>
      </c>
      <c r="G372" t="s">
        <v>20</v>
      </c>
      <c r="H372">
        <v>5966</v>
      </c>
      <c r="I372" s="7">
        <f t="shared" si="2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s="11">
        <f t="shared" si="21"/>
        <v>43570.208333333328</v>
      </c>
      <c r="P372" s="11">
        <f t="shared" si="22"/>
        <v>43576.208333333328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3"/>
        <v>67.869978858350947</v>
      </c>
      <c r="G373" t="s">
        <v>14</v>
      </c>
      <c r="H373">
        <v>2176</v>
      </c>
      <c r="I373" s="7">
        <f t="shared" si="2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s="11">
        <f t="shared" si="21"/>
        <v>42043.25</v>
      </c>
      <c r="P373" s="11">
        <f t="shared" si="22"/>
        <v>42094.208333333328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3"/>
        <v>1591.5555555555554</v>
      </c>
      <c r="G374" t="s">
        <v>20</v>
      </c>
      <c r="H374">
        <v>169</v>
      </c>
      <c r="I374" s="7">
        <f t="shared" si="2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s="11">
        <f t="shared" si="21"/>
        <v>42012.25</v>
      </c>
      <c r="P374" s="11">
        <f t="shared" si="22"/>
        <v>42032.25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3"/>
        <v>730.18222222222221</v>
      </c>
      <c r="G375" t="s">
        <v>20</v>
      </c>
      <c r="H375">
        <v>2106</v>
      </c>
      <c r="I375" s="7">
        <f t="shared" si="2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s="11">
        <f t="shared" si="21"/>
        <v>42964.208333333328</v>
      </c>
      <c r="P375" s="11">
        <f t="shared" si="22"/>
        <v>42972.208333333328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3"/>
        <v>13.185782556750297</v>
      </c>
      <c r="G376" t="s">
        <v>14</v>
      </c>
      <c r="H376">
        <v>441</v>
      </c>
      <c r="I376" s="7">
        <f t="shared" si="2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s="11">
        <f t="shared" si="21"/>
        <v>43476.25</v>
      </c>
      <c r="P376" s="11">
        <f t="shared" si="22"/>
        <v>43481.25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3"/>
        <v>54.777777777777779</v>
      </c>
      <c r="G377" t="s">
        <v>14</v>
      </c>
      <c r="H377">
        <v>25</v>
      </c>
      <c r="I377" s="7">
        <f t="shared" si="20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s="11">
        <f t="shared" si="21"/>
        <v>42293.208333333328</v>
      </c>
      <c r="P377" s="11">
        <f t="shared" si="22"/>
        <v>42350.25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3"/>
        <v>361.02941176470591</v>
      </c>
      <c r="G378" t="s">
        <v>20</v>
      </c>
      <c r="H378">
        <v>131</v>
      </c>
      <c r="I378" s="7">
        <f t="shared" si="2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s="11">
        <f t="shared" si="21"/>
        <v>41826.208333333336</v>
      </c>
      <c r="P378" s="11">
        <f t="shared" si="22"/>
        <v>41832.208333333336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3"/>
        <v>10.257545271629779</v>
      </c>
      <c r="G379" t="s">
        <v>14</v>
      </c>
      <c r="H379">
        <v>127</v>
      </c>
      <c r="I379" s="7">
        <f t="shared" si="2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s="11">
        <f t="shared" si="21"/>
        <v>43760.208333333328</v>
      </c>
      <c r="P379" s="11">
        <f t="shared" si="22"/>
        <v>43774.25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3"/>
        <v>13.962962962962964</v>
      </c>
      <c r="G380" t="s">
        <v>14</v>
      </c>
      <c r="H380">
        <v>355</v>
      </c>
      <c r="I380" s="7">
        <f t="shared" si="2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s="11">
        <f t="shared" si="21"/>
        <v>43241.208333333328</v>
      </c>
      <c r="P380" s="11">
        <f t="shared" si="22"/>
        <v>43279.208333333328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3"/>
        <v>40.444444444444443</v>
      </c>
      <c r="G381" t="s">
        <v>14</v>
      </c>
      <c r="H381">
        <v>44</v>
      </c>
      <c r="I381" s="7">
        <f t="shared" si="2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s="11">
        <f t="shared" si="21"/>
        <v>40843.208333333336</v>
      </c>
      <c r="P381" s="11">
        <f t="shared" si="22"/>
        <v>40857.25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3"/>
        <v>160.32</v>
      </c>
      <c r="G382" t="s">
        <v>20</v>
      </c>
      <c r="H382">
        <v>84</v>
      </c>
      <c r="I382" s="7">
        <f t="shared" si="2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s="11">
        <f t="shared" si="21"/>
        <v>41448.208333333336</v>
      </c>
      <c r="P382" s="11">
        <f t="shared" si="22"/>
        <v>41453.208333333336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3"/>
        <v>183.9433962264151</v>
      </c>
      <c r="G383" t="s">
        <v>20</v>
      </c>
      <c r="H383">
        <v>155</v>
      </c>
      <c r="I383" s="7">
        <f t="shared" si="2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s="11">
        <f t="shared" si="21"/>
        <v>42163.208333333328</v>
      </c>
      <c r="P383" s="11">
        <f t="shared" si="22"/>
        <v>42209.208333333328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3"/>
        <v>63.769230769230766</v>
      </c>
      <c r="G384" t="s">
        <v>14</v>
      </c>
      <c r="H384">
        <v>67</v>
      </c>
      <c r="I384" s="7">
        <f t="shared" si="2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s="11">
        <f t="shared" si="21"/>
        <v>43024.208333333328</v>
      </c>
      <c r="P384" s="11">
        <f t="shared" si="22"/>
        <v>43043.208333333328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3"/>
        <v>225.38095238095238</v>
      </c>
      <c r="G385" t="s">
        <v>20</v>
      </c>
      <c r="H385">
        <v>189</v>
      </c>
      <c r="I385" s="7">
        <f t="shared" si="2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s="11">
        <f t="shared" si="21"/>
        <v>43509.25</v>
      </c>
      <c r="P385" s="11">
        <f t="shared" si="22"/>
        <v>43515.25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3"/>
        <v>172.00961538461539</v>
      </c>
      <c r="G386" t="s">
        <v>20</v>
      </c>
      <c r="H386">
        <v>4799</v>
      </c>
      <c r="I386" s="7">
        <f t="shared" si="2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s="11">
        <f t="shared" si="21"/>
        <v>42776.25</v>
      </c>
      <c r="P386" s="11">
        <f t="shared" si="22"/>
        <v>42803.25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si="23"/>
        <v>146.16709511568124</v>
      </c>
      <c r="G387" t="s">
        <v>20</v>
      </c>
      <c r="H387">
        <v>1137</v>
      </c>
      <c r="I387" s="7">
        <f t="shared" ref="I387:I450" si="24">IF(H387=0,"0",AVERAGE(E387/H387))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s="11">
        <f t="shared" ref="O387:O450" si="25">(((L387/60)/60)/24)+DATE(1970,1,1)</f>
        <v>43553.208333333328</v>
      </c>
      <c r="P387" s="11">
        <f t="shared" ref="P387:P450" si="26">(((M387/60)/60)/24)+DATE(1970,1,1)</f>
        <v>43585.208333333328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ref="F388:F451" si="27">E388/D388*100</f>
        <v>76.42361623616236</v>
      </c>
      <c r="G388" t="s">
        <v>14</v>
      </c>
      <c r="H388">
        <v>1068</v>
      </c>
      <c r="I388" s="7">
        <f t="shared" si="24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s="11">
        <f t="shared" si="25"/>
        <v>40355.208333333336</v>
      </c>
      <c r="P388" s="11">
        <f t="shared" si="26"/>
        <v>40367.208333333336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7"/>
        <v>39.261467889908261</v>
      </c>
      <c r="G389" t="s">
        <v>14</v>
      </c>
      <c r="H389">
        <v>424</v>
      </c>
      <c r="I389" s="7">
        <f t="shared" si="24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s="11">
        <f t="shared" si="25"/>
        <v>41072.208333333336</v>
      </c>
      <c r="P389" s="11">
        <f t="shared" si="26"/>
        <v>41077.208333333336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7"/>
        <v>11.270034843205574</v>
      </c>
      <c r="G390" t="s">
        <v>74</v>
      </c>
      <c r="H390">
        <v>145</v>
      </c>
      <c r="I390" s="7">
        <f t="shared" si="24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s="11">
        <f t="shared" si="25"/>
        <v>40912.25</v>
      </c>
      <c r="P390" s="11">
        <f t="shared" si="26"/>
        <v>40914.25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7"/>
        <v>122.11084337349398</v>
      </c>
      <c r="G391" t="s">
        <v>20</v>
      </c>
      <c r="H391">
        <v>1152</v>
      </c>
      <c r="I391" s="7">
        <f t="shared" si="24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s="11">
        <f t="shared" si="25"/>
        <v>40479.208333333336</v>
      </c>
      <c r="P391" s="11">
        <f t="shared" si="26"/>
        <v>40506.25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7"/>
        <v>186.54166666666669</v>
      </c>
      <c r="G392" t="s">
        <v>20</v>
      </c>
      <c r="H392">
        <v>50</v>
      </c>
      <c r="I392" s="7">
        <f t="shared" si="24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s="11">
        <f t="shared" si="25"/>
        <v>41530.208333333336</v>
      </c>
      <c r="P392" s="11">
        <f t="shared" si="26"/>
        <v>41545.208333333336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7"/>
        <v>7.2731788079470201</v>
      </c>
      <c r="G393" t="s">
        <v>14</v>
      </c>
      <c r="H393">
        <v>151</v>
      </c>
      <c r="I393" s="7">
        <f t="shared" si="24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s="11">
        <f t="shared" si="25"/>
        <v>41653.25</v>
      </c>
      <c r="P393" s="11">
        <f t="shared" si="26"/>
        <v>41655.25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7"/>
        <v>65.642371234207957</v>
      </c>
      <c r="G394" t="s">
        <v>14</v>
      </c>
      <c r="H394">
        <v>1608</v>
      </c>
      <c r="I394" s="7">
        <f t="shared" si="24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s="11">
        <f t="shared" si="25"/>
        <v>40549.25</v>
      </c>
      <c r="P394" s="11">
        <f t="shared" si="26"/>
        <v>40551.25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7"/>
        <v>228.96178343949046</v>
      </c>
      <c r="G395" t="s">
        <v>20</v>
      </c>
      <c r="H395">
        <v>3059</v>
      </c>
      <c r="I395" s="7">
        <f t="shared" si="24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s="11">
        <f t="shared" si="25"/>
        <v>42933.208333333328</v>
      </c>
      <c r="P395" s="11">
        <f t="shared" si="26"/>
        <v>42934.208333333328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7"/>
        <v>469.37499999999994</v>
      </c>
      <c r="G396" t="s">
        <v>20</v>
      </c>
      <c r="H396">
        <v>34</v>
      </c>
      <c r="I396" s="7">
        <f t="shared" si="24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s="11">
        <f t="shared" si="25"/>
        <v>41484.208333333336</v>
      </c>
      <c r="P396" s="11">
        <f t="shared" si="26"/>
        <v>41494.208333333336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7"/>
        <v>130.11267605633802</v>
      </c>
      <c r="G397" t="s">
        <v>20</v>
      </c>
      <c r="H397">
        <v>220</v>
      </c>
      <c r="I397" s="7">
        <f t="shared" si="24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s="11">
        <f t="shared" si="25"/>
        <v>40885.25</v>
      </c>
      <c r="P397" s="11">
        <f t="shared" si="26"/>
        <v>40886.25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7"/>
        <v>167.05422993492408</v>
      </c>
      <c r="G398" t="s">
        <v>20</v>
      </c>
      <c r="H398">
        <v>1604</v>
      </c>
      <c r="I398" s="7">
        <f t="shared" si="24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s="11">
        <f t="shared" si="25"/>
        <v>43378.208333333328</v>
      </c>
      <c r="P398" s="11">
        <f t="shared" si="26"/>
        <v>43386.208333333328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7"/>
        <v>173.8641975308642</v>
      </c>
      <c r="G399" t="s">
        <v>20</v>
      </c>
      <c r="H399">
        <v>454</v>
      </c>
      <c r="I399" s="7">
        <f t="shared" si="24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s="11">
        <f t="shared" si="25"/>
        <v>41417.208333333336</v>
      </c>
      <c r="P399" s="11">
        <f t="shared" si="26"/>
        <v>41423.208333333336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7"/>
        <v>717.76470588235293</v>
      </c>
      <c r="G400" t="s">
        <v>20</v>
      </c>
      <c r="H400">
        <v>123</v>
      </c>
      <c r="I400" s="7">
        <f t="shared" si="24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s="11">
        <f t="shared" si="25"/>
        <v>43228.208333333328</v>
      </c>
      <c r="P400" s="11">
        <f t="shared" si="26"/>
        <v>43230.208333333328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7"/>
        <v>63.850976361767728</v>
      </c>
      <c r="G401" t="s">
        <v>14</v>
      </c>
      <c r="H401">
        <v>941</v>
      </c>
      <c r="I401" s="7">
        <f t="shared" si="24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s="11">
        <f t="shared" si="25"/>
        <v>40576.25</v>
      </c>
      <c r="P401" s="11">
        <f t="shared" si="26"/>
        <v>40583.25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7"/>
        <v>2</v>
      </c>
      <c r="G402" t="s">
        <v>14</v>
      </c>
      <c r="H402">
        <v>1</v>
      </c>
      <c r="I402" s="7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s="11">
        <f t="shared" si="25"/>
        <v>41502.208333333336</v>
      </c>
      <c r="P402" s="11">
        <f t="shared" si="26"/>
        <v>41524.208333333336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7"/>
        <v>1530.2222222222222</v>
      </c>
      <c r="G403" t="s">
        <v>20</v>
      </c>
      <c r="H403">
        <v>299</v>
      </c>
      <c r="I403" s="7">
        <f t="shared" si="24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s="11">
        <f t="shared" si="25"/>
        <v>43765.208333333328</v>
      </c>
      <c r="P403" s="11">
        <f t="shared" si="26"/>
        <v>43765.208333333328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7"/>
        <v>40.356164383561641</v>
      </c>
      <c r="G404" t="s">
        <v>14</v>
      </c>
      <c r="H404">
        <v>40</v>
      </c>
      <c r="I404" s="7">
        <f t="shared" si="2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s="11">
        <f t="shared" si="25"/>
        <v>40914.25</v>
      </c>
      <c r="P404" s="11">
        <f t="shared" si="26"/>
        <v>40961.25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7"/>
        <v>86.220633299284984</v>
      </c>
      <c r="G405" t="s">
        <v>14</v>
      </c>
      <c r="H405">
        <v>3015</v>
      </c>
      <c r="I405" s="7">
        <f t="shared" si="24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s="11">
        <f t="shared" si="25"/>
        <v>40310.208333333336</v>
      </c>
      <c r="P405" s="11">
        <f t="shared" si="26"/>
        <v>40346.208333333336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7"/>
        <v>315.58486707566465</v>
      </c>
      <c r="G406" t="s">
        <v>20</v>
      </c>
      <c r="H406">
        <v>2237</v>
      </c>
      <c r="I406" s="7">
        <f t="shared" si="24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s="11">
        <f t="shared" si="25"/>
        <v>43053.25</v>
      </c>
      <c r="P406" s="11">
        <f t="shared" si="26"/>
        <v>43056.25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7"/>
        <v>89.618243243243242</v>
      </c>
      <c r="G407" t="s">
        <v>14</v>
      </c>
      <c r="H407">
        <v>435</v>
      </c>
      <c r="I407" s="7">
        <f t="shared" si="24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s="11">
        <f t="shared" si="25"/>
        <v>43255.208333333328</v>
      </c>
      <c r="P407" s="11">
        <f t="shared" si="26"/>
        <v>43305.208333333328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7"/>
        <v>182.14503816793894</v>
      </c>
      <c r="G408" t="s">
        <v>20</v>
      </c>
      <c r="H408">
        <v>645</v>
      </c>
      <c r="I408" s="7">
        <f t="shared" si="24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s="11">
        <f t="shared" si="25"/>
        <v>41304.25</v>
      </c>
      <c r="P408" s="11">
        <f t="shared" si="26"/>
        <v>41316.25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7"/>
        <v>355.88235294117646</v>
      </c>
      <c r="G409" t="s">
        <v>20</v>
      </c>
      <c r="H409">
        <v>484</v>
      </c>
      <c r="I409" s="7">
        <f t="shared" si="24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s="11">
        <f t="shared" si="25"/>
        <v>43751.208333333328</v>
      </c>
      <c r="P409" s="11">
        <f t="shared" si="26"/>
        <v>43758.208333333328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7"/>
        <v>131.83695652173913</v>
      </c>
      <c r="G410" t="s">
        <v>20</v>
      </c>
      <c r="H410">
        <v>154</v>
      </c>
      <c r="I410" s="7">
        <f t="shared" si="24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s="11">
        <f t="shared" si="25"/>
        <v>42541.208333333328</v>
      </c>
      <c r="P410" s="11">
        <f t="shared" si="26"/>
        <v>42561.208333333328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7"/>
        <v>46.315634218289084</v>
      </c>
      <c r="G411" t="s">
        <v>14</v>
      </c>
      <c r="H411">
        <v>714</v>
      </c>
      <c r="I411" s="7">
        <f t="shared" si="24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s="11">
        <f t="shared" si="25"/>
        <v>42843.208333333328</v>
      </c>
      <c r="P411" s="11">
        <f t="shared" si="26"/>
        <v>42847.208333333328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7"/>
        <v>36.132726089785294</v>
      </c>
      <c r="G412" t="s">
        <v>47</v>
      </c>
      <c r="H412">
        <v>1111</v>
      </c>
      <c r="I412" s="7">
        <f t="shared" si="24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s="11">
        <f t="shared" si="25"/>
        <v>42122.208333333328</v>
      </c>
      <c r="P412" s="11">
        <f t="shared" si="26"/>
        <v>42122.208333333328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7"/>
        <v>104.62820512820512</v>
      </c>
      <c r="G413" t="s">
        <v>20</v>
      </c>
      <c r="H413">
        <v>82</v>
      </c>
      <c r="I413" s="7">
        <f t="shared" si="24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s="11">
        <f t="shared" si="25"/>
        <v>42884.208333333328</v>
      </c>
      <c r="P413" s="11">
        <f t="shared" si="26"/>
        <v>42886.208333333328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7"/>
        <v>668.85714285714289</v>
      </c>
      <c r="G414" t="s">
        <v>20</v>
      </c>
      <c r="H414">
        <v>134</v>
      </c>
      <c r="I414" s="7">
        <f t="shared" si="24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s="11">
        <f t="shared" si="25"/>
        <v>41642.25</v>
      </c>
      <c r="P414" s="11">
        <f t="shared" si="26"/>
        <v>41652.25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7"/>
        <v>62.072823218997364</v>
      </c>
      <c r="G415" t="s">
        <v>47</v>
      </c>
      <c r="H415">
        <v>1089</v>
      </c>
      <c r="I415" s="7">
        <f t="shared" si="24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s="11">
        <f t="shared" si="25"/>
        <v>43431.25</v>
      </c>
      <c r="P415" s="11">
        <f t="shared" si="26"/>
        <v>43458.25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7"/>
        <v>84.699787460148784</v>
      </c>
      <c r="G416" t="s">
        <v>14</v>
      </c>
      <c r="H416">
        <v>5497</v>
      </c>
      <c r="I416" s="7">
        <f t="shared" si="24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s="11">
        <f t="shared" si="25"/>
        <v>40288.208333333336</v>
      </c>
      <c r="P416" s="11">
        <f t="shared" si="26"/>
        <v>40296.208333333336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7"/>
        <v>11.059030837004405</v>
      </c>
      <c r="G417" t="s">
        <v>14</v>
      </c>
      <c r="H417">
        <v>418</v>
      </c>
      <c r="I417" s="7">
        <f t="shared" si="24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s="11">
        <f t="shared" si="25"/>
        <v>40921.25</v>
      </c>
      <c r="P417" s="11">
        <f t="shared" si="26"/>
        <v>40938.25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7"/>
        <v>43.838781575037146</v>
      </c>
      <c r="G418" t="s">
        <v>14</v>
      </c>
      <c r="H418">
        <v>1439</v>
      </c>
      <c r="I418" s="7">
        <f t="shared" si="24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s="11">
        <f t="shared" si="25"/>
        <v>40560.25</v>
      </c>
      <c r="P418" s="11">
        <f t="shared" si="26"/>
        <v>40569.25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7"/>
        <v>55.470588235294116</v>
      </c>
      <c r="G419" t="s">
        <v>14</v>
      </c>
      <c r="H419">
        <v>15</v>
      </c>
      <c r="I419" s="7">
        <f t="shared" si="24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s="11">
        <f t="shared" si="25"/>
        <v>43407.208333333328</v>
      </c>
      <c r="P419" s="11">
        <f t="shared" si="26"/>
        <v>43431.25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7"/>
        <v>57.399511301160658</v>
      </c>
      <c r="G420" t="s">
        <v>14</v>
      </c>
      <c r="H420">
        <v>1999</v>
      </c>
      <c r="I420" s="7">
        <f t="shared" si="24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s="11">
        <f t="shared" si="25"/>
        <v>41035.208333333336</v>
      </c>
      <c r="P420" s="11">
        <f t="shared" si="26"/>
        <v>41036.208333333336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7"/>
        <v>123.43497363796135</v>
      </c>
      <c r="G421" t="s">
        <v>20</v>
      </c>
      <c r="H421">
        <v>5203</v>
      </c>
      <c r="I421" s="7">
        <f t="shared" si="24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s="11">
        <f t="shared" si="25"/>
        <v>40899.25</v>
      </c>
      <c r="P421" s="11">
        <f t="shared" si="26"/>
        <v>40905.25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7"/>
        <v>128.46</v>
      </c>
      <c r="G422" t="s">
        <v>20</v>
      </c>
      <c r="H422">
        <v>94</v>
      </c>
      <c r="I422" s="7">
        <f t="shared" si="24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s="11">
        <f t="shared" si="25"/>
        <v>42911.208333333328</v>
      </c>
      <c r="P422" s="11">
        <f t="shared" si="26"/>
        <v>42925.208333333328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7"/>
        <v>63.989361702127653</v>
      </c>
      <c r="G423" t="s">
        <v>14</v>
      </c>
      <c r="H423">
        <v>118</v>
      </c>
      <c r="I423" s="7">
        <f t="shared" si="24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s="11">
        <f t="shared" si="25"/>
        <v>42915.208333333328</v>
      </c>
      <c r="P423" s="11">
        <f t="shared" si="26"/>
        <v>42945.208333333328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7"/>
        <v>127.29885057471265</v>
      </c>
      <c r="G424" t="s">
        <v>20</v>
      </c>
      <c r="H424">
        <v>205</v>
      </c>
      <c r="I424" s="7">
        <f t="shared" si="24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s="11">
        <f t="shared" si="25"/>
        <v>40285.208333333336</v>
      </c>
      <c r="P424" s="11">
        <f t="shared" si="26"/>
        <v>40305.208333333336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7"/>
        <v>10.638024357239512</v>
      </c>
      <c r="G425" t="s">
        <v>14</v>
      </c>
      <c r="H425">
        <v>162</v>
      </c>
      <c r="I425" s="7">
        <f t="shared" si="24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s="11">
        <f t="shared" si="25"/>
        <v>40808.208333333336</v>
      </c>
      <c r="P425" s="11">
        <f t="shared" si="26"/>
        <v>40810.208333333336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7"/>
        <v>40.470588235294116</v>
      </c>
      <c r="G426" t="s">
        <v>14</v>
      </c>
      <c r="H426">
        <v>83</v>
      </c>
      <c r="I426" s="7">
        <f t="shared" si="24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s="11">
        <f t="shared" si="25"/>
        <v>43208.208333333328</v>
      </c>
      <c r="P426" s="11">
        <f t="shared" si="26"/>
        <v>43214.208333333328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7"/>
        <v>287.66666666666663</v>
      </c>
      <c r="G427" t="s">
        <v>20</v>
      </c>
      <c r="H427">
        <v>92</v>
      </c>
      <c r="I427" s="7">
        <f t="shared" si="24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s="11">
        <f t="shared" si="25"/>
        <v>42213.208333333328</v>
      </c>
      <c r="P427" s="11">
        <f t="shared" si="26"/>
        <v>42219.208333333328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7"/>
        <v>572.94444444444446</v>
      </c>
      <c r="G428" t="s">
        <v>20</v>
      </c>
      <c r="H428">
        <v>219</v>
      </c>
      <c r="I428" s="7">
        <f t="shared" si="24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s="11">
        <f t="shared" si="25"/>
        <v>41332.25</v>
      </c>
      <c r="P428" s="11">
        <f t="shared" si="26"/>
        <v>41339.25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7"/>
        <v>112.90429799426933</v>
      </c>
      <c r="G429" t="s">
        <v>20</v>
      </c>
      <c r="H429">
        <v>2526</v>
      </c>
      <c r="I429" s="7">
        <f t="shared" si="24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s="11">
        <f t="shared" si="25"/>
        <v>41895.208333333336</v>
      </c>
      <c r="P429" s="11">
        <f t="shared" si="26"/>
        <v>41927.208333333336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7"/>
        <v>46.387573964497044</v>
      </c>
      <c r="G430" t="s">
        <v>14</v>
      </c>
      <c r="H430">
        <v>747</v>
      </c>
      <c r="I430" s="7">
        <f t="shared" si="24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s="11">
        <f t="shared" si="25"/>
        <v>40585.25</v>
      </c>
      <c r="P430" s="11">
        <f t="shared" si="26"/>
        <v>40592.25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7"/>
        <v>90.675916230366497</v>
      </c>
      <c r="G431" t="s">
        <v>74</v>
      </c>
      <c r="H431">
        <v>2138</v>
      </c>
      <c r="I431" s="7">
        <f t="shared" si="24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s="11">
        <f t="shared" si="25"/>
        <v>41680.25</v>
      </c>
      <c r="P431" s="11">
        <f t="shared" si="26"/>
        <v>41708.208333333336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7"/>
        <v>67.740740740740748</v>
      </c>
      <c r="G432" t="s">
        <v>14</v>
      </c>
      <c r="H432">
        <v>84</v>
      </c>
      <c r="I432" s="7">
        <f t="shared" si="24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s="11">
        <f t="shared" si="25"/>
        <v>43737.208333333328</v>
      </c>
      <c r="P432" s="11">
        <f t="shared" si="26"/>
        <v>43771.208333333328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7"/>
        <v>192.49019607843135</v>
      </c>
      <c r="G433" t="s">
        <v>20</v>
      </c>
      <c r="H433">
        <v>94</v>
      </c>
      <c r="I433" s="7">
        <f t="shared" si="24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s="11">
        <f t="shared" si="25"/>
        <v>43273.208333333328</v>
      </c>
      <c r="P433" s="11">
        <f t="shared" si="26"/>
        <v>43290.208333333328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7"/>
        <v>82.714285714285722</v>
      </c>
      <c r="G434" t="s">
        <v>14</v>
      </c>
      <c r="H434">
        <v>91</v>
      </c>
      <c r="I434" s="7">
        <f t="shared" si="24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s="11">
        <f t="shared" si="25"/>
        <v>41761.208333333336</v>
      </c>
      <c r="P434" s="11">
        <f t="shared" si="26"/>
        <v>41781.208333333336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7"/>
        <v>54.163920922570021</v>
      </c>
      <c r="G435" t="s">
        <v>14</v>
      </c>
      <c r="H435">
        <v>792</v>
      </c>
      <c r="I435" s="7">
        <f t="shared" si="24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s="11">
        <f t="shared" si="25"/>
        <v>41603.25</v>
      </c>
      <c r="P435" s="11">
        <f t="shared" si="26"/>
        <v>41619.25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7"/>
        <v>16.722222222222221</v>
      </c>
      <c r="G436" t="s">
        <v>74</v>
      </c>
      <c r="H436">
        <v>10</v>
      </c>
      <c r="I436" s="7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s="11">
        <f t="shared" si="25"/>
        <v>42705.25</v>
      </c>
      <c r="P436" s="11">
        <f t="shared" si="26"/>
        <v>42719.25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7"/>
        <v>116.87664041994749</v>
      </c>
      <c r="G437" t="s">
        <v>20</v>
      </c>
      <c r="H437">
        <v>1713</v>
      </c>
      <c r="I437" s="7">
        <f t="shared" si="24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s="11">
        <f t="shared" si="25"/>
        <v>41988.25</v>
      </c>
      <c r="P437" s="11">
        <f t="shared" si="26"/>
        <v>42000.25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7"/>
        <v>1052.1538461538462</v>
      </c>
      <c r="G438" t="s">
        <v>20</v>
      </c>
      <c r="H438">
        <v>249</v>
      </c>
      <c r="I438" s="7">
        <f t="shared" si="24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s="11">
        <f t="shared" si="25"/>
        <v>43575.208333333328</v>
      </c>
      <c r="P438" s="11">
        <f t="shared" si="26"/>
        <v>43576.208333333328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7"/>
        <v>123.07407407407408</v>
      </c>
      <c r="G439" t="s">
        <v>20</v>
      </c>
      <c r="H439">
        <v>192</v>
      </c>
      <c r="I439" s="7">
        <f t="shared" si="24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s="11">
        <f t="shared" si="25"/>
        <v>42260.208333333328</v>
      </c>
      <c r="P439" s="11">
        <f t="shared" si="26"/>
        <v>42263.208333333328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7"/>
        <v>178.63855421686748</v>
      </c>
      <c r="G440" t="s">
        <v>20</v>
      </c>
      <c r="H440">
        <v>247</v>
      </c>
      <c r="I440" s="7">
        <f t="shared" si="24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s="11">
        <f t="shared" si="25"/>
        <v>41337.25</v>
      </c>
      <c r="P440" s="11">
        <f t="shared" si="26"/>
        <v>41367.208333333336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7"/>
        <v>355.28169014084506</v>
      </c>
      <c r="G441" t="s">
        <v>20</v>
      </c>
      <c r="H441">
        <v>2293</v>
      </c>
      <c r="I441" s="7">
        <f t="shared" si="24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s="11">
        <f t="shared" si="25"/>
        <v>42680.208333333328</v>
      </c>
      <c r="P441" s="11">
        <f t="shared" si="26"/>
        <v>42687.25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7"/>
        <v>161.90634146341463</v>
      </c>
      <c r="G442" t="s">
        <v>20</v>
      </c>
      <c r="H442">
        <v>3131</v>
      </c>
      <c r="I442" s="7">
        <f t="shared" si="24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s="11">
        <f t="shared" si="25"/>
        <v>42916.208333333328</v>
      </c>
      <c r="P442" s="11">
        <f t="shared" si="26"/>
        <v>42926.208333333328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7"/>
        <v>24.914285714285715</v>
      </c>
      <c r="G443" t="s">
        <v>14</v>
      </c>
      <c r="H443">
        <v>32</v>
      </c>
      <c r="I443" s="7">
        <f t="shared" si="24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s="11">
        <f t="shared" si="25"/>
        <v>41025.208333333336</v>
      </c>
      <c r="P443" s="11">
        <f t="shared" si="26"/>
        <v>41053.208333333336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7"/>
        <v>198.72222222222223</v>
      </c>
      <c r="G444" t="s">
        <v>20</v>
      </c>
      <c r="H444">
        <v>143</v>
      </c>
      <c r="I444" s="7">
        <f t="shared" si="24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s="11">
        <f t="shared" si="25"/>
        <v>42980.208333333328</v>
      </c>
      <c r="P444" s="11">
        <f t="shared" si="26"/>
        <v>42996.208333333328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7"/>
        <v>34.752688172043008</v>
      </c>
      <c r="G445" t="s">
        <v>74</v>
      </c>
      <c r="H445">
        <v>90</v>
      </c>
      <c r="I445" s="7">
        <f t="shared" si="24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s="11">
        <f t="shared" si="25"/>
        <v>40451.208333333336</v>
      </c>
      <c r="P445" s="11">
        <f t="shared" si="26"/>
        <v>40470.208333333336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7"/>
        <v>176.41935483870967</v>
      </c>
      <c r="G446" t="s">
        <v>20</v>
      </c>
      <c r="H446">
        <v>296</v>
      </c>
      <c r="I446" s="7">
        <f t="shared" si="24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s="11">
        <f t="shared" si="25"/>
        <v>40748.208333333336</v>
      </c>
      <c r="P446" s="11">
        <f t="shared" si="26"/>
        <v>40750.208333333336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7"/>
        <v>511.38095238095235</v>
      </c>
      <c r="G447" t="s">
        <v>20</v>
      </c>
      <c r="H447">
        <v>170</v>
      </c>
      <c r="I447" s="7">
        <f t="shared" si="24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s="11">
        <f t="shared" si="25"/>
        <v>40515.25</v>
      </c>
      <c r="P447" s="11">
        <f t="shared" si="26"/>
        <v>40536.25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7"/>
        <v>82.044117647058826</v>
      </c>
      <c r="G448" t="s">
        <v>14</v>
      </c>
      <c r="H448">
        <v>186</v>
      </c>
      <c r="I448" s="7">
        <f t="shared" si="24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s="11">
        <f t="shared" si="25"/>
        <v>41261.25</v>
      </c>
      <c r="P448" s="11">
        <f t="shared" si="26"/>
        <v>41263.25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7"/>
        <v>24.326030927835053</v>
      </c>
      <c r="G449" t="s">
        <v>74</v>
      </c>
      <c r="H449">
        <v>439</v>
      </c>
      <c r="I449" s="7">
        <f t="shared" si="24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s="11">
        <f t="shared" si="25"/>
        <v>43088.25</v>
      </c>
      <c r="P449" s="11">
        <f t="shared" si="26"/>
        <v>43104.25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7"/>
        <v>50.482758620689658</v>
      </c>
      <c r="G450" t="s">
        <v>14</v>
      </c>
      <c r="H450">
        <v>605</v>
      </c>
      <c r="I450" s="7">
        <f t="shared" si="24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s="11">
        <f t="shared" si="25"/>
        <v>41378.208333333336</v>
      </c>
      <c r="P450" s="11">
        <f t="shared" si="26"/>
        <v>41380.208333333336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si="27"/>
        <v>967</v>
      </c>
      <c r="G451" t="s">
        <v>20</v>
      </c>
      <c r="H451">
        <v>86</v>
      </c>
      <c r="I451" s="7">
        <f t="shared" ref="I451:I514" si="28">IF(H451=0,"0",AVERAGE(E451/H451))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s="11">
        <f t="shared" ref="O451:O514" si="29">(((L451/60)/60)/24)+DATE(1970,1,1)</f>
        <v>43530.25</v>
      </c>
      <c r="P451" s="11">
        <f t="shared" ref="P451:P514" si="30">(((M451/60)/60)/24)+DATE(1970,1,1)</f>
        <v>43547.208333333328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ref="F452:F515" si="31">E452/D452*100</f>
        <v>4</v>
      </c>
      <c r="G452" t="s">
        <v>14</v>
      </c>
      <c r="H452">
        <v>1</v>
      </c>
      <c r="I452" s="7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s="11">
        <f t="shared" si="29"/>
        <v>43394.208333333328</v>
      </c>
      <c r="P452" s="11">
        <f t="shared" si="30"/>
        <v>43417.25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31"/>
        <v>122.84501347708894</v>
      </c>
      <c r="G453" t="s">
        <v>20</v>
      </c>
      <c r="H453">
        <v>6286</v>
      </c>
      <c r="I453" s="7">
        <f t="shared" si="28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s="11">
        <f t="shared" si="29"/>
        <v>42935.208333333328</v>
      </c>
      <c r="P453" s="11">
        <f t="shared" si="30"/>
        <v>42966.208333333328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31"/>
        <v>63.4375</v>
      </c>
      <c r="G454" t="s">
        <v>14</v>
      </c>
      <c r="H454">
        <v>31</v>
      </c>
      <c r="I454" s="7">
        <f t="shared" si="28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s="11">
        <f t="shared" si="29"/>
        <v>40365.208333333336</v>
      </c>
      <c r="P454" s="11">
        <f t="shared" si="30"/>
        <v>40366.208333333336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31"/>
        <v>56.331688596491226</v>
      </c>
      <c r="G455" t="s">
        <v>14</v>
      </c>
      <c r="H455">
        <v>1181</v>
      </c>
      <c r="I455" s="7">
        <f t="shared" si="28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s="11">
        <f t="shared" si="29"/>
        <v>42705.25</v>
      </c>
      <c r="P455" s="11">
        <f t="shared" si="30"/>
        <v>42746.25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31"/>
        <v>44.074999999999996</v>
      </c>
      <c r="G456" t="s">
        <v>14</v>
      </c>
      <c r="H456">
        <v>39</v>
      </c>
      <c r="I456" s="7">
        <f t="shared" si="28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s="11">
        <f t="shared" si="29"/>
        <v>41568.208333333336</v>
      </c>
      <c r="P456" s="11">
        <f t="shared" si="30"/>
        <v>41604.25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31"/>
        <v>118.37253218884121</v>
      </c>
      <c r="G457" t="s">
        <v>20</v>
      </c>
      <c r="H457">
        <v>3727</v>
      </c>
      <c r="I457" s="7">
        <f t="shared" si="28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s="11">
        <f t="shared" si="29"/>
        <v>40809.208333333336</v>
      </c>
      <c r="P457" s="11">
        <f t="shared" si="30"/>
        <v>40832.208333333336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31"/>
        <v>104.1243169398907</v>
      </c>
      <c r="G458" t="s">
        <v>20</v>
      </c>
      <c r="H458">
        <v>1605</v>
      </c>
      <c r="I458" s="7">
        <f t="shared" si="28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s="11">
        <f t="shared" si="29"/>
        <v>43141.25</v>
      </c>
      <c r="P458" s="11">
        <f t="shared" si="30"/>
        <v>43141.25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31"/>
        <v>26.640000000000004</v>
      </c>
      <c r="G459" t="s">
        <v>14</v>
      </c>
      <c r="H459">
        <v>46</v>
      </c>
      <c r="I459" s="7">
        <f t="shared" si="28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s="11">
        <f t="shared" si="29"/>
        <v>42657.208333333328</v>
      </c>
      <c r="P459" s="11">
        <f t="shared" si="30"/>
        <v>42659.208333333328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31"/>
        <v>351.20118343195264</v>
      </c>
      <c r="G460" t="s">
        <v>20</v>
      </c>
      <c r="H460">
        <v>2120</v>
      </c>
      <c r="I460" s="7">
        <f t="shared" si="28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s="11">
        <f t="shared" si="29"/>
        <v>40265.208333333336</v>
      </c>
      <c r="P460" s="11">
        <f t="shared" si="30"/>
        <v>40309.208333333336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31"/>
        <v>90.063492063492063</v>
      </c>
      <c r="G461" t="s">
        <v>14</v>
      </c>
      <c r="H461">
        <v>105</v>
      </c>
      <c r="I461" s="7">
        <f t="shared" si="28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s="11">
        <f t="shared" si="29"/>
        <v>42001.25</v>
      </c>
      <c r="P461" s="11">
        <f t="shared" si="30"/>
        <v>42026.25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31"/>
        <v>171.625</v>
      </c>
      <c r="G462" t="s">
        <v>20</v>
      </c>
      <c r="H462">
        <v>50</v>
      </c>
      <c r="I462" s="7">
        <f t="shared" si="28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s="11">
        <f t="shared" si="29"/>
        <v>40399.208333333336</v>
      </c>
      <c r="P462" s="11">
        <f t="shared" si="30"/>
        <v>40402.208333333336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31"/>
        <v>141.04655870445345</v>
      </c>
      <c r="G463" t="s">
        <v>20</v>
      </c>
      <c r="H463">
        <v>2080</v>
      </c>
      <c r="I463" s="7">
        <f t="shared" si="28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s="11">
        <f t="shared" si="29"/>
        <v>41757.208333333336</v>
      </c>
      <c r="P463" s="11">
        <f t="shared" si="30"/>
        <v>41777.208333333336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31"/>
        <v>30.57944915254237</v>
      </c>
      <c r="G464" t="s">
        <v>14</v>
      </c>
      <c r="H464">
        <v>535</v>
      </c>
      <c r="I464" s="7">
        <f t="shared" si="28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s="11">
        <f t="shared" si="29"/>
        <v>41304.25</v>
      </c>
      <c r="P464" s="11">
        <f t="shared" si="30"/>
        <v>41342.25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31"/>
        <v>108.16455696202532</v>
      </c>
      <c r="G465" t="s">
        <v>20</v>
      </c>
      <c r="H465">
        <v>2105</v>
      </c>
      <c r="I465" s="7">
        <f t="shared" si="28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s="11">
        <f t="shared" si="29"/>
        <v>41639.25</v>
      </c>
      <c r="P465" s="11">
        <f t="shared" si="30"/>
        <v>41643.25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31"/>
        <v>133.45505617977528</v>
      </c>
      <c r="G466" t="s">
        <v>20</v>
      </c>
      <c r="H466">
        <v>2436</v>
      </c>
      <c r="I466" s="7">
        <f t="shared" si="28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s="11">
        <f t="shared" si="29"/>
        <v>43142.25</v>
      </c>
      <c r="P466" s="11">
        <f t="shared" si="30"/>
        <v>43156.25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31"/>
        <v>187.85106382978722</v>
      </c>
      <c r="G467" t="s">
        <v>20</v>
      </c>
      <c r="H467">
        <v>80</v>
      </c>
      <c r="I467" s="7">
        <f t="shared" si="28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s="11">
        <f t="shared" si="29"/>
        <v>43127.25</v>
      </c>
      <c r="P467" s="11">
        <f t="shared" si="30"/>
        <v>43136.25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31"/>
        <v>332</v>
      </c>
      <c r="G468" t="s">
        <v>20</v>
      </c>
      <c r="H468">
        <v>42</v>
      </c>
      <c r="I468" s="7">
        <f t="shared" si="28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s="11">
        <f t="shared" si="29"/>
        <v>41409.208333333336</v>
      </c>
      <c r="P468" s="11">
        <f t="shared" si="30"/>
        <v>41432.208333333336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31"/>
        <v>575.21428571428578</v>
      </c>
      <c r="G469" t="s">
        <v>20</v>
      </c>
      <c r="H469">
        <v>139</v>
      </c>
      <c r="I469" s="7">
        <f t="shared" si="28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s="11">
        <f t="shared" si="29"/>
        <v>42331.25</v>
      </c>
      <c r="P469" s="11">
        <f t="shared" si="30"/>
        <v>42338.25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31"/>
        <v>40.5</v>
      </c>
      <c r="G470" t="s">
        <v>14</v>
      </c>
      <c r="H470">
        <v>16</v>
      </c>
      <c r="I470" s="7">
        <f t="shared" si="28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s="11">
        <f t="shared" si="29"/>
        <v>43569.208333333328</v>
      </c>
      <c r="P470" s="11">
        <f t="shared" si="30"/>
        <v>43585.208333333328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31"/>
        <v>184.42857142857144</v>
      </c>
      <c r="G471" t="s">
        <v>20</v>
      </c>
      <c r="H471">
        <v>159</v>
      </c>
      <c r="I471" s="7">
        <f t="shared" si="28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s="11">
        <f t="shared" si="29"/>
        <v>42142.208333333328</v>
      </c>
      <c r="P471" s="11">
        <f t="shared" si="30"/>
        <v>42144.208333333328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31"/>
        <v>285.80555555555554</v>
      </c>
      <c r="G472" t="s">
        <v>20</v>
      </c>
      <c r="H472">
        <v>381</v>
      </c>
      <c r="I472" s="7">
        <f t="shared" si="28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s="11">
        <f t="shared" si="29"/>
        <v>42716.25</v>
      </c>
      <c r="P472" s="11">
        <f t="shared" si="30"/>
        <v>42723.25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31"/>
        <v>319</v>
      </c>
      <c r="G473" t="s">
        <v>20</v>
      </c>
      <c r="H473">
        <v>194</v>
      </c>
      <c r="I473" s="7">
        <f t="shared" si="28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s="11">
        <f t="shared" si="29"/>
        <v>41031.208333333336</v>
      </c>
      <c r="P473" s="11">
        <f t="shared" si="30"/>
        <v>41031.208333333336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31"/>
        <v>39.234070221066318</v>
      </c>
      <c r="G474" t="s">
        <v>14</v>
      </c>
      <c r="H474">
        <v>575</v>
      </c>
      <c r="I474" s="7">
        <f t="shared" si="28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s="11">
        <f t="shared" si="29"/>
        <v>43535.208333333328</v>
      </c>
      <c r="P474" s="11">
        <f t="shared" si="30"/>
        <v>43589.208333333328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31"/>
        <v>178.14000000000001</v>
      </c>
      <c r="G475" t="s">
        <v>20</v>
      </c>
      <c r="H475">
        <v>106</v>
      </c>
      <c r="I475" s="7">
        <f t="shared" si="28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s="11">
        <f t="shared" si="29"/>
        <v>43277.208333333328</v>
      </c>
      <c r="P475" s="11">
        <f t="shared" si="30"/>
        <v>43278.208333333328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31"/>
        <v>365.15</v>
      </c>
      <c r="G476" t="s">
        <v>20</v>
      </c>
      <c r="H476">
        <v>142</v>
      </c>
      <c r="I476" s="7">
        <f t="shared" si="28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s="11">
        <f t="shared" si="29"/>
        <v>41989.25</v>
      </c>
      <c r="P476" s="11">
        <f t="shared" si="30"/>
        <v>41990.25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31"/>
        <v>113.94594594594594</v>
      </c>
      <c r="G477" t="s">
        <v>20</v>
      </c>
      <c r="H477">
        <v>211</v>
      </c>
      <c r="I477" s="7">
        <f t="shared" si="28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s="11">
        <f t="shared" si="29"/>
        <v>41450.208333333336</v>
      </c>
      <c r="P477" s="11">
        <f t="shared" si="30"/>
        <v>41454.208333333336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31"/>
        <v>29.828720626631856</v>
      </c>
      <c r="G478" t="s">
        <v>14</v>
      </c>
      <c r="H478">
        <v>1120</v>
      </c>
      <c r="I478" s="7">
        <f t="shared" si="28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s="11">
        <f t="shared" si="29"/>
        <v>43322.208333333328</v>
      </c>
      <c r="P478" s="11">
        <f t="shared" si="30"/>
        <v>43328.208333333328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31"/>
        <v>54.270588235294113</v>
      </c>
      <c r="G479" t="s">
        <v>14</v>
      </c>
      <c r="H479">
        <v>113</v>
      </c>
      <c r="I479" s="7">
        <f t="shared" si="28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s="11">
        <f t="shared" si="29"/>
        <v>40720.208333333336</v>
      </c>
      <c r="P479" s="11">
        <f t="shared" si="30"/>
        <v>40747.208333333336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31"/>
        <v>236.34156976744185</v>
      </c>
      <c r="G480" t="s">
        <v>20</v>
      </c>
      <c r="H480">
        <v>2756</v>
      </c>
      <c r="I480" s="7">
        <f t="shared" si="28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s="11">
        <f t="shared" si="29"/>
        <v>42072.208333333328</v>
      </c>
      <c r="P480" s="11">
        <f t="shared" si="30"/>
        <v>42084.208333333328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31"/>
        <v>512.91666666666663</v>
      </c>
      <c r="G481" t="s">
        <v>20</v>
      </c>
      <c r="H481">
        <v>173</v>
      </c>
      <c r="I481" s="7">
        <f t="shared" si="28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s="11">
        <f t="shared" si="29"/>
        <v>42945.208333333328</v>
      </c>
      <c r="P481" s="11">
        <f t="shared" si="30"/>
        <v>42947.208333333328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31"/>
        <v>100.65116279069768</v>
      </c>
      <c r="G482" t="s">
        <v>20</v>
      </c>
      <c r="H482">
        <v>87</v>
      </c>
      <c r="I482" s="7">
        <f t="shared" si="28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s="11">
        <f t="shared" si="29"/>
        <v>40248.25</v>
      </c>
      <c r="P482" s="11">
        <f t="shared" si="30"/>
        <v>40257.208333333336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31"/>
        <v>81.348423194303152</v>
      </c>
      <c r="G483" t="s">
        <v>14</v>
      </c>
      <c r="H483">
        <v>1538</v>
      </c>
      <c r="I483" s="7">
        <f t="shared" si="28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s="11">
        <f t="shared" si="29"/>
        <v>41913.208333333336</v>
      </c>
      <c r="P483" s="11">
        <f t="shared" si="30"/>
        <v>41955.25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31"/>
        <v>16.404761904761905</v>
      </c>
      <c r="G484" t="s">
        <v>14</v>
      </c>
      <c r="H484">
        <v>9</v>
      </c>
      <c r="I484" s="7">
        <f t="shared" si="28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s="11">
        <f t="shared" si="29"/>
        <v>40963.25</v>
      </c>
      <c r="P484" s="11">
        <f t="shared" si="30"/>
        <v>40974.25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31"/>
        <v>52.774617067833695</v>
      </c>
      <c r="G485" t="s">
        <v>14</v>
      </c>
      <c r="H485">
        <v>554</v>
      </c>
      <c r="I485" s="7">
        <f t="shared" si="28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s="11">
        <f t="shared" si="29"/>
        <v>43811.25</v>
      </c>
      <c r="P485" s="11">
        <f t="shared" si="30"/>
        <v>43818.25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31"/>
        <v>260.20608108108109</v>
      </c>
      <c r="G486" t="s">
        <v>20</v>
      </c>
      <c r="H486">
        <v>1572</v>
      </c>
      <c r="I486" s="7">
        <f t="shared" si="28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s="11">
        <f t="shared" si="29"/>
        <v>41855.208333333336</v>
      </c>
      <c r="P486" s="11">
        <f t="shared" si="30"/>
        <v>41904.208333333336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31"/>
        <v>30.73289183222958</v>
      </c>
      <c r="G487" t="s">
        <v>14</v>
      </c>
      <c r="H487">
        <v>648</v>
      </c>
      <c r="I487" s="7">
        <f t="shared" si="28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s="11">
        <f t="shared" si="29"/>
        <v>43626.208333333328</v>
      </c>
      <c r="P487" s="11">
        <f t="shared" si="30"/>
        <v>43667.208333333328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31"/>
        <v>13.5</v>
      </c>
      <c r="G488" t="s">
        <v>14</v>
      </c>
      <c r="H488">
        <v>21</v>
      </c>
      <c r="I488" s="7">
        <f t="shared" si="28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s="11">
        <f t="shared" si="29"/>
        <v>43168.25</v>
      </c>
      <c r="P488" s="11">
        <f t="shared" si="30"/>
        <v>43183.208333333328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31"/>
        <v>178.62556663644605</v>
      </c>
      <c r="G489" t="s">
        <v>20</v>
      </c>
      <c r="H489">
        <v>2346</v>
      </c>
      <c r="I489" s="7">
        <f t="shared" si="28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s="11">
        <f t="shared" si="29"/>
        <v>42845.208333333328</v>
      </c>
      <c r="P489" s="11">
        <f t="shared" si="30"/>
        <v>42878.208333333328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31"/>
        <v>220.0566037735849</v>
      </c>
      <c r="G490" t="s">
        <v>20</v>
      </c>
      <c r="H490">
        <v>115</v>
      </c>
      <c r="I490" s="7">
        <f t="shared" si="28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s="11">
        <f t="shared" si="29"/>
        <v>42403.25</v>
      </c>
      <c r="P490" s="11">
        <f t="shared" si="30"/>
        <v>42420.25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31"/>
        <v>101.5108695652174</v>
      </c>
      <c r="G491" t="s">
        <v>20</v>
      </c>
      <c r="H491">
        <v>85</v>
      </c>
      <c r="I491" s="7">
        <f t="shared" si="28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s="11">
        <f t="shared" si="29"/>
        <v>40406.208333333336</v>
      </c>
      <c r="P491" s="11">
        <f t="shared" si="30"/>
        <v>40411.208333333336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31"/>
        <v>191.5</v>
      </c>
      <c r="G492" t="s">
        <v>20</v>
      </c>
      <c r="H492">
        <v>144</v>
      </c>
      <c r="I492" s="7">
        <f t="shared" si="28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s="11">
        <f t="shared" si="29"/>
        <v>43786.25</v>
      </c>
      <c r="P492" s="11">
        <f t="shared" si="30"/>
        <v>43793.25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31"/>
        <v>305.34683098591546</v>
      </c>
      <c r="G493" t="s">
        <v>20</v>
      </c>
      <c r="H493">
        <v>2443</v>
      </c>
      <c r="I493" s="7">
        <f t="shared" si="28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s="11">
        <f t="shared" si="29"/>
        <v>41456.208333333336</v>
      </c>
      <c r="P493" s="11">
        <f t="shared" si="30"/>
        <v>41482.208333333336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31"/>
        <v>23.995287958115181</v>
      </c>
      <c r="G494" t="s">
        <v>74</v>
      </c>
      <c r="H494">
        <v>595</v>
      </c>
      <c r="I494" s="7">
        <f t="shared" si="28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s="11">
        <f t="shared" si="29"/>
        <v>40336.208333333336</v>
      </c>
      <c r="P494" s="11">
        <f t="shared" si="30"/>
        <v>40371.208333333336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31"/>
        <v>723.77777777777771</v>
      </c>
      <c r="G495" t="s">
        <v>20</v>
      </c>
      <c r="H495">
        <v>64</v>
      </c>
      <c r="I495" s="7">
        <f t="shared" si="28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s="11">
        <f t="shared" si="29"/>
        <v>43645.208333333328</v>
      </c>
      <c r="P495" s="11">
        <f t="shared" si="30"/>
        <v>43658.208333333328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31"/>
        <v>547.36</v>
      </c>
      <c r="G496" t="s">
        <v>20</v>
      </c>
      <c r="H496">
        <v>268</v>
      </c>
      <c r="I496" s="7">
        <f t="shared" si="28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s="11">
        <f t="shared" si="29"/>
        <v>40990.208333333336</v>
      </c>
      <c r="P496" s="11">
        <f t="shared" si="30"/>
        <v>40991.208333333336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31"/>
        <v>414.49999999999994</v>
      </c>
      <c r="G497" t="s">
        <v>20</v>
      </c>
      <c r="H497">
        <v>195</v>
      </c>
      <c r="I497" s="7">
        <f t="shared" si="28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s="11">
        <f t="shared" si="29"/>
        <v>41800.208333333336</v>
      </c>
      <c r="P497" s="11">
        <f t="shared" si="30"/>
        <v>41804.208333333336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31"/>
        <v>0.90696409140369971</v>
      </c>
      <c r="G498" t="s">
        <v>14</v>
      </c>
      <c r="H498">
        <v>54</v>
      </c>
      <c r="I498" s="7">
        <f t="shared" si="28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s="11">
        <f t="shared" si="29"/>
        <v>42876.208333333328</v>
      </c>
      <c r="P498" s="11">
        <f t="shared" si="30"/>
        <v>42893.208333333328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31"/>
        <v>34.173469387755098</v>
      </c>
      <c r="G499" t="s">
        <v>14</v>
      </c>
      <c r="H499">
        <v>120</v>
      </c>
      <c r="I499" s="7">
        <f t="shared" si="28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s="11">
        <f t="shared" si="29"/>
        <v>42724.25</v>
      </c>
      <c r="P499" s="11">
        <f t="shared" si="30"/>
        <v>42724.25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31"/>
        <v>23.948810754912099</v>
      </c>
      <c r="G500" t="s">
        <v>14</v>
      </c>
      <c r="H500">
        <v>579</v>
      </c>
      <c r="I500" s="7">
        <f t="shared" si="28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s="11">
        <f t="shared" si="29"/>
        <v>42005.25</v>
      </c>
      <c r="P500" s="11">
        <f t="shared" si="30"/>
        <v>42007.25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31"/>
        <v>48.072649572649574</v>
      </c>
      <c r="G501" t="s">
        <v>14</v>
      </c>
      <c r="H501">
        <v>2072</v>
      </c>
      <c r="I501" s="7">
        <f t="shared" si="28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s="11">
        <f t="shared" si="29"/>
        <v>42444.208333333328</v>
      </c>
      <c r="P501" s="11">
        <f t="shared" si="30"/>
        <v>42449.208333333328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31"/>
        <v>0</v>
      </c>
      <c r="G502" t="s">
        <v>14</v>
      </c>
      <c r="H502">
        <v>0</v>
      </c>
      <c r="I502" s="7" t="str">
        <f t="shared" si="28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s="11">
        <f t="shared" si="29"/>
        <v>41395.208333333336</v>
      </c>
      <c r="P502" s="11">
        <f t="shared" si="30"/>
        <v>41423.208333333336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31"/>
        <v>70.145182291666657</v>
      </c>
      <c r="G503" t="s">
        <v>14</v>
      </c>
      <c r="H503">
        <v>1796</v>
      </c>
      <c r="I503" s="7">
        <f t="shared" si="28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s="11">
        <f t="shared" si="29"/>
        <v>41345.208333333336</v>
      </c>
      <c r="P503" s="11">
        <f t="shared" si="30"/>
        <v>41347.208333333336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31"/>
        <v>529.92307692307691</v>
      </c>
      <c r="G504" t="s">
        <v>20</v>
      </c>
      <c r="H504">
        <v>186</v>
      </c>
      <c r="I504" s="7">
        <f t="shared" si="28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s="11">
        <f t="shared" si="29"/>
        <v>41117.208333333336</v>
      </c>
      <c r="P504" s="11">
        <f t="shared" si="30"/>
        <v>41146.208333333336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31"/>
        <v>180.32549019607845</v>
      </c>
      <c r="G505" t="s">
        <v>20</v>
      </c>
      <c r="H505">
        <v>460</v>
      </c>
      <c r="I505" s="7">
        <f t="shared" si="2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s="11">
        <f t="shared" si="29"/>
        <v>42186.208333333328</v>
      </c>
      <c r="P505" s="11">
        <f t="shared" si="30"/>
        <v>42206.208333333328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31"/>
        <v>92.320000000000007</v>
      </c>
      <c r="G506" t="s">
        <v>14</v>
      </c>
      <c r="H506">
        <v>62</v>
      </c>
      <c r="I506" s="7">
        <f t="shared" si="2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s="11">
        <f t="shared" si="29"/>
        <v>42142.208333333328</v>
      </c>
      <c r="P506" s="11">
        <f t="shared" si="30"/>
        <v>42143.208333333328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31"/>
        <v>13.901001112347053</v>
      </c>
      <c r="G507" t="s">
        <v>14</v>
      </c>
      <c r="H507">
        <v>347</v>
      </c>
      <c r="I507" s="7">
        <f t="shared" si="2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s="11">
        <f t="shared" si="29"/>
        <v>41341.25</v>
      </c>
      <c r="P507" s="11">
        <f t="shared" si="30"/>
        <v>41383.208333333336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31"/>
        <v>927.07777777777767</v>
      </c>
      <c r="G508" t="s">
        <v>20</v>
      </c>
      <c r="H508">
        <v>2528</v>
      </c>
      <c r="I508" s="7">
        <f t="shared" si="2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s="11">
        <f t="shared" si="29"/>
        <v>43062.25</v>
      </c>
      <c r="P508" s="11">
        <f t="shared" si="30"/>
        <v>43079.25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31"/>
        <v>39.857142857142861</v>
      </c>
      <c r="G509" t="s">
        <v>14</v>
      </c>
      <c r="H509">
        <v>19</v>
      </c>
      <c r="I509" s="7">
        <f t="shared" si="2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s="11">
        <f t="shared" si="29"/>
        <v>41373.208333333336</v>
      </c>
      <c r="P509" s="11">
        <f t="shared" si="30"/>
        <v>41422.208333333336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31"/>
        <v>112.22929936305732</v>
      </c>
      <c r="G510" t="s">
        <v>20</v>
      </c>
      <c r="H510">
        <v>3657</v>
      </c>
      <c r="I510" s="7">
        <f t="shared" si="2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s="11">
        <f t="shared" si="29"/>
        <v>43310.208333333328</v>
      </c>
      <c r="P510" s="11">
        <f t="shared" si="30"/>
        <v>43331.208333333328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31"/>
        <v>70.925816023738875</v>
      </c>
      <c r="G511" t="s">
        <v>14</v>
      </c>
      <c r="H511">
        <v>1258</v>
      </c>
      <c r="I511" s="7">
        <f t="shared" si="28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s="11">
        <f t="shared" si="29"/>
        <v>41034.208333333336</v>
      </c>
      <c r="P511" s="11">
        <f t="shared" si="30"/>
        <v>41044.208333333336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31"/>
        <v>119.08974358974358</v>
      </c>
      <c r="G512" t="s">
        <v>20</v>
      </c>
      <c r="H512">
        <v>131</v>
      </c>
      <c r="I512" s="7">
        <f t="shared" si="2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s="11">
        <f t="shared" si="29"/>
        <v>43251.208333333328</v>
      </c>
      <c r="P512" s="11">
        <f t="shared" si="30"/>
        <v>43275.208333333328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31"/>
        <v>24.017591339648174</v>
      </c>
      <c r="G513" t="s">
        <v>14</v>
      </c>
      <c r="H513">
        <v>362</v>
      </c>
      <c r="I513" s="7">
        <f t="shared" si="2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s="11">
        <f t="shared" si="29"/>
        <v>43671.208333333328</v>
      </c>
      <c r="P513" s="11">
        <f t="shared" si="30"/>
        <v>43681.208333333328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31"/>
        <v>139.31868131868131</v>
      </c>
      <c r="G514" t="s">
        <v>20</v>
      </c>
      <c r="H514">
        <v>239</v>
      </c>
      <c r="I514" s="7">
        <f t="shared" si="28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s="11">
        <f t="shared" si="29"/>
        <v>41825.208333333336</v>
      </c>
      <c r="P514" s="11">
        <f t="shared" si="30"/>
        <v>41826.208333333336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si="31"/>
        <v>39.277108433734945</v>
      </c>
      <c r="G515" t="s">
        <v>74</v>
      </c>
      <c r="H515">
        <v>35</v>
      </c>
      <c r="I515" s="7">
        <f t="shared" ref="I515:I578" si="32">IF(H515=0,"0",AVERAGE(E515/H515))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s="11">
        <f t="shared" ref="O515:O578" si="33">(((L515/60)/60)/24)+DATE(1970,1,1)</f>
        <v>40430.208333333336</v>
      </c>
      <c r="P515" s="11">
        <f t="shared" ref="P515:P578" si="34">(((M515/60)/60)/24)+DATE(1970,1,1)</f>
        <v>40432.208333333336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ref="F516:F579" si="35">E516/D516*100</f>
        <v>22.439077144917089</v>
      </c>
      <c r="G516" t="s">
        <v>74</v>
      </c>
      <c r="H516">
        <v>528</v>
      </c>
      <c r="I516" s="7">
        <f t="shared" si="3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s="11">
        <f t="shared" si="33"/>
        <v>41614.25</v>
      </c>
      <c r="P516" s="11">
        <f t="shared" si="34"/>
        <v>41619.25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5"/>
        <v>55.779069767441861</v>
      </c>
      <c r="G517" t="s">
        <v>14</v>
      </c>
      <c r="H517">
        <v>133</v>
      </c>
      <c r="I517" s="7">
        <f t="shared" si="3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s="11">
        <f t="shared" si="33"/>
        <v>40900.25</v>
      </c>
      <c r="P517" s="11">
        <f t="shared" si="34"/>
        <v>40902.25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5"/>
        <v>42.523125996810208</v>
      </c>
      <c r="G518" t="s">
        <v>14</v>
      </c>
      <c r="H518">
        <v>846</v>
      </c>
      <c r="I518" s="7">
        <f t="shared" si="3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s="11">
        <f t="shared" si="33"/>
        <v>40396.208333333336</v>
      </c>
      <c r="P518" s="11">
        <f t="shared" si="34"/>
        <v>40434.208333333336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5"/>
        <v>112.00000000000001</v>
      </c>
      <c r="G519" t="s">
        <v>20</v>
      </c>
      <c r="H519">
        <v>78</v>
      </c>
      <c r="I519" s="7">
        <f t="shared" si="3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s="11">
        <f t="shared" si="33"/>
        <v>42860.208333333328</v>
      </c>
      <c r="P519" s="11">
        <f t="shared" si="34"/>
        <v>42865.208333333328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5"/>
        <v>7.0681818181818183</v>
      </c>
      <c r="G520" t="s">
        <v>14</v>
      </c>
      <c r="H520">
        <v>10</v>
      </c>
      <c r="I520" s="7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s="11">
        <f t="shared" si="33"/>
        <v>43154.25</v>
      </c>
      <c r="P520" s="11">
        <f t="shared" si="34"/>
        <v>43156.25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5"/>
        <v>101.74563871693867</v>
      </c>
      <c r="G521" t="s">
        <v>20</v>
      </c>
      <c r="H521">
        <v>1773</v>
      </c>
      <c r="I521" s="7">
        <f t="shared" si="3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s="11">
        <f t="shared" si="33"/>
        <v>42012.25</v>
      </c>
      <c r="P521" s="11">
        <f t="shared" si="34"/>
        <v>42026.25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5"/>
        <v>425.75</v>
      </c>
      <c r="G522" t="s">
        <v>20</v>
      </c>
      <c r="H522">
        <v>32</v>
      </c>
      <c r="I522" s="7">
        <f t="shared" si="32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s="11">
        <f t="shared" si="33"/>
        <v>43574.208333333328</v>
      </c>
      <c r="P522" s="11">
        <f t="shared" si="34"/>
        <v>43577.208333333328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5"/>
        <v>145.53947368421052</v>
      </c>
      <c r="G523" t="s">
        <v>20</v>
      </c>
      <c r="H523">
        <v>369</v>
      </c>
      <c r="I523" s="7">
        <f t="shared" si="3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s="11">
        <f t="shared" si="33"/>
        <v>42605.208333333328</v>
      </c>
      <c r="P523" s="11">
        <f t="shared" si="34"/>
        <v>42611.208333333328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5"/>
        <v>32.453465346534657</v>
      </c>
      <c r="G524" t="s">
        <v>14</v>
      </c>
      <c r="H524">
        <v>191</v>
      </c>
      <c r="I524" s="7">
        <f t="shared" si="3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s="11">
        <f t="shared" si="33"/>
        <v>41093.208333333336</v>
      </c>
      <c r="P524" s="11">
        <f t="shared" si="34"/>
        <v>41105.208333333336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5"/>
        <v>700.33333333333326</v>
      </c>
      <c r="G525" t="s">
        <v>20</v>
      </c>
      <c r="H525">
        <v>89</v>
      </c>
      <c r="I525" s="7">
        <f t="shared" si="3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s="11">
        <f t="shared" si="33"/>
        <v>40241.25</v>
      </c>
      <c r="P525" s="11">
        <f t="shared" si="34"/>
        <v>40246.25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5"/>
        <v>83.904860392967933</v>
      </c>
      <c r="G526" t="s">
        <v>14</v>
      </c>
      <c r="H526">
        <v>1979</v>
      </c>
      <c r="I526" s="7">
        <f t="shared" si="3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s="11">
        <f t="shared" si="33"/>
        <v>40294.208333333336</v>
      </c>
      <c r="P526" s="11">
        <f t="shared" si="34"/>
        <v>40307.208333333336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5"/>
        <v>84.19047619047619</v>
      </c>
      <c r="G527" t="s">
        <v>14</v>
      </c>
      <c r="H527">
        <v>63</v>
      </c>
      <c r="I527" s="7">
        <f t="shared" si="3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s="11">
        <f t="shared" si="33"/>
        <v>40505.25</v>
      </c>
      <c r="P527" s="11">
        <f t="shared" si="34"/>
        <v>40509.25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5"/>
        <v>155.95180722891567</v>
      </c>
      <c r="G528" t="s">
        <v>20</v>
      </c>
      <c r="H528">
        <v>147</v>
      </c>
      <c r="I528" s="7">
        <f t="shared" si="3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s="11">
        <f t="shared" si="33"/>
        <v>42364.25</v>
      </c>
      <c r="P528" s="11">
        <f t="shared" si="34"/>
        <v>42401.25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5"/>
        <v>99.619450317124731</v>
      </c>
      <c r="G529" t="s">
        <v>14</v>
      </c>
      <c r="H529">
        <v>6080</v>
      </c>
      <c r="I529" s="7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s="11">
        <f t="shared" si="33"/>
        <v>42405.25</v>
      </c>
      <c r="P529" s="11">
        <f t="shared" si="34"/>
        <v>42441.25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5"/>
        <v>80.300000000000011</v>
      </c>
      <c r="G530" t="s">
        <v>14</v>
      </c>
      <c r="H530">
        <v>80</v>
      </c>
      <c r="I530" s="7">
        <f t="shared" si="3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s="11">
        <f t="shared" si="33"/>
        <v>41601.25</v>
      </c>
      <c r="P530" s="11">
        <f t="shared" si="34"/>
        <v>41646.25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5"/>
        <v>11.254901960784313</v>
      </c>
      <c r="G531" t="s">
        <v>14</v>
      </c>
      <c r="H531">
        <v>9</v>
      </c>
      <c r="I531" s="7">
        <f t="shared" si="3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s="11">
        <f t="shared" si="33"/>
        <v>41769.208333333336</v>
      </c>
      <c r="P531" s="11">
        <f t="shared" si="34"/>
        <v>41797.208333333336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5"/>
        <v>91.740952380952379</v>
      </c>
      <c r="G532" t="s">
        <v>14</v>
      </c>
      <c r="H532">
        <v>1784</v>
      </c>
      <c r="I532" s="7">
        <f t="shared" si="3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s="11">
        <f t="shared" si="33"/>
        <v>40421.208333333336</v>
      </c>
      <c r="P532" s="11">
        <f t="shared" si="34"/>
        <v>40435.208333333336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5"/>
        <v>95.521156936261391</v>
      </c>
      <c r="G533" t="s">
        <v>47</v>
      </c>
      <c r="H533">
        <v>3640</v>
      </c>
      <c r="I533" s="7">
        <f t="shared" si="3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s="11">
        <f t="shared" si="33"/>
        <v>41589.25</v>
      </c>
      <c r="P533" s="11">
        <f t="shared" si="34"/>
        <v>41645.25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5"/>
        <v>502.87499999999994</v>
      </c>
      <c r="G534" t="s">
        <v>20</v>
      </c>
      <c r="H534">
        <v>126</v>
      </c>
      <c r="I534" s="7">
        <f t="shared" si="3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s="11">
        <f t="shared" si="33"/>
        <v>43125.25</v>
      </c>
      <c r="P534" s="11">
        <f t="shared" si="34"/>
        <v>43126.25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5"/>
        <v>159.24394463667818</v>
      </c>
      <c r="G535" t="s">
        <v>20</v>
      </c>
      <c r="H535">
        <v>2218</v>
      </c>
      <c r="I535" s="7">
        <f t="shared" si="3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s="11">
        <f t="shared" si="33"/>
        <v>41479.208333333336</v>
      </c>
      <c r="P535" s="11">
        <f t="shared" si="34"/>
        <v>41515.208333333336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5"/>
        <v>15.022446689113355</v>
      </c>
      <c r="G536" t="s">
        <v>14</v>
      </c>
      <c r="H536">
        <v>243</v>
      </c>
      <c r="I536" s="7">
        <f t="shared" si="3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s="11">
        <f t="shared" si="33"/>
        <v>43329.208333333328</v>
      </c>
      <c r="P536" s="11">
        <f t="shared" si="34"/>
        <v>43330.208333333328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5"/>
        <v>482.03846153846149</v>
      </c>
      <c r="G537" t="s">
        <v>20</v>
      </c>
      <c r="H537">
        <v>202</v>
      </c>
      <c r="I537" s="7">
        <f t="shared" si="3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s="11">
        <f t="shared" si="33"/>
        <v>43259.208333333328</v>
      </c>
      <c r="P537" s="11">
        <f t="shared" si="34"/>
        <v>43261.208333333328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5"/>
        <v>149.96938775510205</v>
      </c>
      <c r="G538" t="s">
        <v>20</v>
      </c>
      <c r="H538">
        <v>140</v>
      </c>
      <c r="I538" s="7">
        <f t="shared" si="3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s="11">
        <f t="shared" si="33"/>
        <v>40414.208333333336</v>
      </c>
      <c r="P538" s="11">
        <f t="shared" si="34"/>
        <v>40440.208333333336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5"/>
        <v>117.22156398104266</v>
      </c>
      <c r="G539" t="s">
        <v>20</v>
      </c>
      <c r="H539">
        <v>1052</v>
      </c>
      <c r="I539" s="7">
        <f t="shared" si="3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s="11">
        <f t="shared" si="33"/>
        <v>43342.208333333328</v>
      </c>
      <c r="P539" s="11">
        <f t="shared" si="34"/>
        <v>43365.208333333328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5"/>
        <v>37.695968274950431</v>
      </c>
      <c r="G540" t="s">
        <v>14</v>
      </c>
      <c r="H540">
        <v>1296</v>
      </c>
      <c r="I540" s="7">
        <f t="shared" si="3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s="11">
        <f t="shared" si="33"/>
        <v>41539.208333333336</v>
      </c>
      <c r="P540" s="11">
        <f t="shared" si="34"/>
        <v>41555.208333333336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5"/>
        <v>72.653061224489804</v>
      </c>
      <c r="G541" t="s">
        <v>14</v>
      </c>
      <c r="H541">
        <v>77</v>
      </c>
      <c r="I541" s="7">
        <f t="shared" si="3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s="11">
        <f t="shared" si="33"/>
        <v>43647.208333333328</v>
      </c>
      <c r="P541" s="11">
        <f t="shared" si="34"/>
        <v>43653.208333333328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5"/>
        <v>265.98113207547169</v>
      </c>
      <c r="G542" t="s">
        <v>20</v>
      </c>
      <c r="H542">
        <v>247</v>
      </c>
      <c r="I542" s="7">
        <f t="shared" si="3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s="11">
        <f t="shared" si="33"/>
        <v>43225.208333333328</v>
      </c>
      <c r="P542" s="11">
        <f t="shared" si="34"/>
        <v>43247.208333333328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5"/>
        <v>24.205617977528089</v>
      </c>
      <c r="G543" t="s">
        <v>14</v>
      </c>
      <c r="H543">
        <v>395</v>
      </c>
      <c r="I543" s="7">
        <f t="shared" si="3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s="11">
        <f t="shared" si="33"/>
        <v>42165.208333333328</v>
      </c>
      <c r="P543" s="11">
        <f t="shared" si="34"/>
        <v>42191.208333333328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5"/>
        <v>2.5064935064935066</v>
      </c>
      <c r="G544" t="s">
        <v>14</v>
      </c>
      <c r="H544">
        <v>49</v>
      </c>
      <c r="I544" s="7">
        <f t="shared" si="3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s="11">
        <f t="shared" si="33"/>
        <v>42391.25</v>
      </c>
      <c r="P544" s="11">
        <f t="shared" si="34"/>
        <v>42421.25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5"/>
        <v>16.329799764428738</v>
      </c>
      <c r="G545" t="s">
        <v>14</v>
      </c>
      <c r="H545">
        <v>180</v>
      </c>
      <c r="I545" s="7">
        <f t="shared" si="3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s="11">
        <f t="shared" si="33"/>
        <v>41528.208333333336</v>
      </c>
      <c r="P545" s="11">
        <f t="shared" si="34"/>
        <v>41543.208333333336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5"/>
        <v>276.5</v>
      </c>
      <c r="G546" t="s">
        <v>20</v>
      </c>
      <c r="H546">
        <v>84</v>
      </c>
      <c r="I546" s="7">
        <f t="shared" si="3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s="11">
        <f t="shared" si="33"/>
        <v>42377.25</v>
      </c>
      <c r="P546" s="11">
        <f t="shared" si="34"/>
        <v>42390.25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5"/>
        <v>88.803571428571431</v>
      </c>
      <c r="G547" t="s">
        <v>14</v>
      </c>
      <c r="H547">
        <v>2690</v>
      </c>
      <c r="I547" s="7">
        <f t="shared" si="3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s="11">
        <f t="shared" si="33"/>
        <v>43824.25</v>
      </c>
      <c r="P547" s="11">
        <f t="shared" si="34"/>
        <v>43844.25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5"/>
        <v>163.57142857142856</v>
      </c>
      <c r="G548" t="s">
        <v>20</v>
      </c>
      <c r="H548">
        <v>88</v>
      </c>
      <c r="I548" s="7">
        <f t="shared" si="3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s="11">
        <f t="shared" si="33"/>
        <v>43360.208333333328</v>
      </c>
      <c r="P548" s="11">
        <f t="shared" si="34"/>
        <v>43363.208333333328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5"/>
        <v>969</v>
      </c>
      <c r="G549" t="s">
        <v>20</v>
      </c>
      <c r="H549">
        <v>156</v>
      </c>
      <c r="I549" s="7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s="11">
        <f t="shared" si="33"/>
        <v>42029.25</v>
      </c>
      <c r="P549" s="11">
        <f t="shared" si="34"/>
        <v>42041.25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5"/>
        <v>270.91376701966715</v>
      </c>
      <c r="G550" t="s">
        <v>20</v>
      </c>
      <c r="H550">
        <v>2985</v>
      </c>
      <c r="I550" s="7">
        <f t="shared" si="3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s="11">
        <f t="shared" si="33"/>
        <v>42461.208333333328</v>
      </c>
      <c r="P550" s="11">
        <f t="shared" si="34"/>
        <v>42474.208333333328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5"/>
        <v>284.21355932203392</v>
      </c>
      <c r="G551" t="s">
        <v>20</v>
      </c>
      <c r="H551">
        <v>762</v>
      </c>
      <c r="I551" s="7">
        <f t="shared" si="3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s="11">
        <f t="shared" si="33"/>
        <v>41422.208333333336</v>
      </c>
      <c r="P551" s="11">
        <f t="shared" si="34"/>
        <v>41431.208333333336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5"/>
        <v>4</v>
      </c>
      <c r="G552" t="s">
        <v>74</v>
      </c>
      <c r="H552">
        <v>1</v>
      </c>
      <c r="I552" s="7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s="11">
        <f t="shared" si="33"/>
        <v>40968.25</v>
      </c>
      <c r="P552" s="11">
        <f t="shared" si="34"/>
        <v>40989.208333333336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5"/>
        <v>58.6329816768462</v>
      </c>
      <c r="G553" t="s">
        <v>14</v>
      </c>
      <c r="H553">
        <v>2779</v>
      </c>
      <c r="I553" s="7">
        <f t="shared" si="3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s="11">
        <f t="shared" si="33"/>
        <v>41993.25</v>
      </c>
      <c r="P553" s="11">
        <f t="shared" si="34"/>
        <v>42033.25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5"/>
        <v>98.51111111111112</v>
      </c>
      <c r="G554" t="s">
        <v>14</v>
      </c>
      <c r="H554">
        <v>92</v>
      </c>
      <c r="I554" s="7">
        <f t="shared" si="3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s="11">
        <f t="shared" si="33"/>
        <v>42700.25</v>
      </c>
      <c r="P554" s="11">
        <f t="shared" si="34"/>
        <v>42702.25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5"/>
        <v>43.975381008206334</v>
      </c>
      <c r="G555" t="s">
        <v>14</v>
      </c>
      <c r="H555">
        <v>1028</v>
      </c>
      <c r="I555" s="7">
        <f t="shared" si="3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s="11">
        <f t="shared" si="33"/>
        <v>40545.25</v>
      </c>
      <c r="P555" s="11">
        <f t="shared" si="34"/>
        <v>40546.25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5"/>
        <v>151.66315789473683</v>
      </c>
      <c r="G556" t="s">
        <v>20</v>
      </c>
      <c r="H556">
        <v>554</v>
      </c>
      <c r="I556" s="7">
        <f t="shared" si="3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s="11">
        <f t="shared" si="33"/>
        <v>42723.25</v>
      </c>
      <c r="P556" s="11">
        <f t="shared" si="34"/>
        <v>42729.25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5"/>
        <v>223.63492063492063</v>
      </c>
      <c r="G557" t="s">
        <v>20</v>
      </c>
      <c r="H557">
        <v>135</v>
      </c>
      <c r="I557" s="7">
        <f t="shared" si="3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s="11">
        <f t="shared" si="33"/>
        <v>41731.208333333336</v>
      </c>
      <c r="P557" s="11">
        <f t="shared" si="34"/>
        <v>41762.208333333336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5"/>
        <v>239.75</v>
      </c>
      <c r="G558" t="s">
        <v>20</v>
      </c>
      <c r="H558">
        <v>122</v>
      </c>
      <c r="I558" s="7">
        <f t="shared" si="3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s="11">
        <f t="shared" si="33"/>
        <v>40792.208333333336</v>
      </c>
      <c r="P558" s="11">
        <f t="shared" si="34"/>
        <v>40799.208333333336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5"/>
        <v>199.33333333333334</v>
      </c>
      <c r="G559" t="s">
        <v>20</v>
      </c>
      <c r="H559">
        <v>221</v>
      </c>
      <c r="I559" s="7">
        <f t="shared" si="3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s="11">
        <f t="shared" si="33"/>
        <v>42279.208333333328</v>
      </c>
      <c r="P559" s="11">
        <f t="shared" si="34"/>
        <v>42282.208333333328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5"/>
        <v>137.34482758620689</v>
      </c>
      <c r="G560" t="s">
        <v>20</v>
      </c>
      <c r="H560">
        <v>126</v>
      </c>
      <c r="I560" s="7">
        <f t="shared" si="3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s="11">
        <f t="shared" si="33"/>
        <v>42424.25</v>
      </c>
      <c r="P560" s="11">
        <f t="shared" si="34"/>
        <v>42467.208333333328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5"/>
        <v>100.9696106362773</v>
      </c>
      <c r="G561" t="s">
        <v>20</v>
      </c>
      <c r="H561">
        <v>1022</v>
      </c>
      <c r="I561" s="7">
        <f t="shared" si="3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s="11">
        <f t="shared" si="33"/>
        <v>42584.208333333328</v>
      </c>
      <c r="P561" s="11">
        <f t="shared" si="34"/>
        <v>42591.208333333328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5"/>
        <v>794.16</v>
      </c>
      <c r="G562" t="s">
        <v>20</v>
      </c>
      <c r="H562">
        <v>3177</v>
      </c>
      <c r="I562" s="7">
        <f t="shared" si="3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s="11">
        <f t="shared" si="33"/>
        <v>40865.25</v>
      </c>
      <c r="P562" s="11">
        <f t="shared" si="34"/>
        <v>40905.25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5"/>
        <v>369.7</v>
      </c>
      <c r="G563" t="s">
        <v>20</v>
      </c>
      <c r="H563">
        <v>198</v>
      </c>
      <c r="I563" s="7">
        <f t="shared" si="3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s="11">
        <f t="shared" si="33"/>
        <v>40833.208333333336</v>
      </c>
      <c r="P563" s="11">
        <f t="shared" si="34"/>
        <v>40835.208333333336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5"/>
        <v>12.818181818181817</v>
      </c>
      <c r="G564" t="s">
        <v>14</v>
      </c>
      <c r="H564">
        <v>26</v>
      </c>
      <c r="I564" s="7">
        <f t="shared" si="3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s="11">
        <f t="shared" si="33"/>
        <v>43536.208333333328</v>
      </c>
      <c r="P564" s="11">
        <f t="shared" si="34"/>
        <v>43538.208333333328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5"/>
        <v>138.02702702702703</v>
      </c>
      <c r="G565" t="s">
        <v>20</v>
      </c>
      <c r="H565">
        <v>85</v>
      </c>
      <c r="I565" s="7">
        <f t="shared" si="3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s="11">
        <f t="shared" si="33"/>
        <v>43417.25</v>
      </c>
      <c r="P565" s="11">
        <f t="shared" si="34"/>
        <v>43437.25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5"/>
        <v>83.813278008298752</v>
      </c>
      <c r="G566" t="s">
        <v>14</v>
      </c>
      <c r="H566">
        <v>1790</v>
      </c>
      <c r="I566" s="7">
        <f t="shared" si="3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s="11">
        <f t="shared" si="33"/>
        <v>42078.208333333328</v>
      </c>
      <c r="P566" s="11">
        <f t="shared" si="34"/>
        <v>42086.208333333328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5"/>
        <v>204.60063224446787</v>
      </c>
      <c r="G567" t="s">
        <v>20</v>
      </c>
      <c r="H567">
        <v>3596</v>
      </c>
      <c r="I567" s="7">
        <f t="shared" si="3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s="11">
        <f t="shared" si="33"/>
        <v>40862.25</v>
      </c>
      <c r="P567" s="11">
        <f t="shared" si="34"/>
        <v>40882.25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5"/>
        <v>44.344086021505376</v>
      </c>
      <c r="G568" t="s">
        <v>14</v>
      </c>
      <c r="H568">
        <v>37</v>
      </c>
      <c r="I568" s="7">
        <f t="shared" si="3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s="11">
        <f t="shared" si="33"/>
        <v>42424.25</v>
      </c>
      <c r="P568" s="11">
        <f t="shared" si="34"/>
        <v>42447.208333333328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5"/>
        <v>218.60294117647058</v>
      </c>
      <c r="G569" t="s">
        <v>20</v>
      </c>
      <c r="H569">
        <v>244</v>
      </c>
      <c r="I569" s="7">
        <f t="shared" si="3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s="11">
        <f t="shared" si="33"/>
        <v>41830.208333333336</v>
      </c>
      <c r="P569" s="11">
        <f t="shared" si="34"/>
        <v>41832.208333333336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5"/>
        <v>186.03314917127071</v>
      </c>
      <c r="G570" t="s">
        <v>20</v>
      </c>
      <c r="H570">
        <v>5180</v>
      </c>
      <c r="I570" s="7">
        <f t="shared" si="3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s="11">
        <f t="shared" si="33"/>
        <v>40374.208333333336</v>
      </c>
      <c r="P570" s="11">
        <f t="shared" si="34"/>
        <v>40419.208333333336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5"/>
        <v>237.33830845771143</v>
      </c>
      <c r="G571" t="s">
        <v>20</v>
      </c>
      <c r="H571">
        <v>589</v>
      </c>
      <c r="I571" s="7">
        <f t="shared" si="3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s="11">
        <f t="shared" si="33"/>
        <v>40554.25</v>
      </c>
      <c r="P571" s="11">
        <f t="shared" si="34"/>
        <v>40566.25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5"/>
        <v>305.65384615384613</v>
      </c>
      <c r="G572" t="s">
        <v>20</v>
      </c>
      <c r="H572">
        <v>2725</v>
      </c>
      <c r="I572" s="7">
        <f t="shared" si="3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s="11">
        <f t="shared" si="33"/>
        <v>41993.25</v>
      </c>
      <c r="P572" s="11">
        <f t="shared" si="34"/>
        <v>41999.25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5"/>
        <v>94.142857142857139</v>
      </c>
      <c r="G573" t="s">
        <v>14</v>
      </c>
      <c r="H573">
        <v>35</v>
      </c>
      <c r="I573" s="7">
        <f t="shared" si="3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s="11">
        <f t="shared" si="33"/>
        <v>42174.208333333328</v>
      </c>
      <c r="P573" s="11">
        <f t="shared" si="34"/>
        <v>42221.208333333328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5"/>
        <v>54.400000000000006</v>
      </c>
      <c r="G574" t="s">
        <v>74</v>
      </c>
      <c r="H574">
        <v>94</v>
      </c>
      <c r="I574" s="7">
        <f t="shared" si="3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s="11">
        <f t="shared" si="33"/>
        <v>42275.208333333328</v>
      </c>
      <c r="P574" s="11">
        <f t="shared" si="34"/>
        <v>42291.208333333328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5"/>
        <v>111.88059701492537</v>
      </c>
      <c r="G575" t="s">
        <v>20</v>
      </c>
      <c r="H575">
        <v>300</v>
      </c>
      <c r="I575" s="7">
        <f t="shared" si="3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s="11">
        <f t="shared" si="33"/>
        <v>41761.208333333336</v>
      </c>
      <c r="P575" s="11">
        <f t="shared" si="34"/>
        <v>41763.208333333336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5"/>
        <v>369.14814814814815</v>
      </c>
      <c r="G576" t="s">
        <v>20</v>
      </c>
      <c r="H576">
        <v>144</v>
      </c>
      <c r="I576" s="7">
        <f t="shared" si="3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s="11">
        <f t="shared" si="33"/>
        <v>43806.25</v>
      </c>
      <c r="P576" s="11">
        <f t="shared" si="34"/>
        <v>43816.25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5"/>
        <v>62.930372148859547</v>
      </c>
      <c r="G577" t="s">
        <v>14</v>
      </c>
      <c r="H577">
        <v>558</v>
      </c>
      <c r="I577" s="7">
        <f t="shared" si="3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s="11">
        <f t="shared" si="33"/>
        <v>41779.208333333336</v>
      </c>
      <c r="P577" s="11">
        <f t="shared" si="34"/>
        <v>41782.208333333336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5"/>
        <v>64.927835051546396</v>
      </c>
      <c r="G578" t="s">
        <v>14</v>
      </c>
      <c r="H578">
        <v>64</v>
      </c>
      <c r="I578" s="7">
        <f t="shared" si="32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s="11">
        <f t="shared" si="33"/>
        <v>43040.208333333328</v>
      </c>
      <c r="P578" s="11">
        <f t="shared" si="34"/>
        <v>43057.25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si="35"/>
        <v>18.853658536585368</v>
      </c>
      <c r="G579" t="s">
        <v>74</v>
      </c>
      <c r="H579">
        <v>37</v>
      </c>
      <c r="I579" s="7">
        <f t="shared" ref="I579:I642" si="36">IF(H579=0,"0",AVERAGE(E579/H579))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s="11">
        <f t="shared" ref="O579:O642" si="37">(((L579/60)/60)/24)+DATE(1970,1,1)</f>
        <v>40613.25</v>
      </c>
      <c r="P579" s="11">
        <f t="shared" ref="P579:P642" si="38">(((M579/60)/60)/24)+DATE(1970,1,1)</f>
        <v>40639.208333333336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ref="F580:F643" si="39">E580/D580*100</f>
        <v>16.754404145077721</v>
      </c>
      <c r="G580" t="s">
        <v>14</v>
      </c>
      <c r="H580">
        <v>245</v>
      </c>
      <c r="I580" s="7">
        <f t="shared" si="3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s="11">
        <f t="shared" si="37"/>
        <v>40878.25</v>
      </c>
      <c r="P580" s="11">
        <f t="shared" si="38"/>
        <v>40881.25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9"/>
        <v>101.11290322580646</v>
      </c>
      <c r="G581" t="s">
        <v>20</v>
      </c>
      <c r="H581">
        <v>87</v>
      </c>
      <c r="I581" s="7">
        <f t="shared" si="3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s="11">
        <f t="shared" si="37"/>
        <v>40762.208333333336</v>
      </c>
      <c r="P581" s="11">
        <f t="shared" si="38"/>
        <v>40774.208333333336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9"/>
        <v>341.5022831050228</v>
      </c>
      <c r="G582" t="s">
        <v>20</v>
      </c>
      <c r="H582">
        <v>3116</v>
      </c>
      <c r="I582" s="7">
        <f t="shared" si="3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s="11">
        <f t="shared" si="37"/>
        <v>41696.25</v>
      </c>
      <c r="P582" s="11">
        <f t="shared" si="38"/>
        <v>41704.25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9"/>
        <v>64.016666666666666</v>
      </c>
      <c r="G583" t="s">
        <v>14</v>
      </c>
      <c r="H583">
        <v>71</v>
      </c>
      <c r="I583" s="7">
        <f t="shared" si="3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s="11">
        <f t="shared" si="37"/>
        <v>40662.208333333336</v>
      </c>
      <c r="P583" s="11">
        <f t="shared" si="38"/>
        <v>40677.208333333336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9"/>
        <v>52.080459770114942</v>
      </c>
      <c r="G584" t="s">
        <v>14</v>
      </c>
      <c r="H584">
        <v>42</v>
      </c>
      <c r="I584" s="7">
        <f t="shared" si="3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s="11">
        <f t="shared" si="37"/>
        <v>42165.208333333328</v>
      </c>
      <c r="P584" s="11">
        <f t="shared" si="38"/>
        <v>42170.208333333328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9"/>
        <v>322.40211640211641</v>
      </c>
      <c r="G585" t="s">
        <v>20</v>
      </c>
      <c r="H585">
        <v>909</v>
      </c>
      <c r="I585" s="7">
        <f t="shared" si="3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s="11">
        <f t="shared" si="37"/>
        <v>40959.25</v>
      </c>
      <c r="P585" s="11">
        <f t="shared" si="38"/>
        <v>40976.25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9"/>
        <v>119.50810185185186</v>
      </c>
      <c r="G586" t="s">
        <v>20</v>
      </c>
      <c r="H586">
        <v>1613</v>
      </c>
      <c r="I586" s="7">
        <f t="shared" si="3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s="11">
        <f t="shared" si="37"/>
        <v>41024.208333333336</v>
      </c>
      <c r="P586" s="11">
        <f t="shared" si="38"/>
        <v>41038.208333333336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9"/>
        <v>146.79775280898878</v>
      </c>
      <c r="G587" t="s">
        <v>20</v>
      </c>
      <c r="H587">
        <v>136</v>
      </c>
      <c r="I587" s="7">
        <f t="shared" si="3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s="11">
        <f t="shared" si="37"/>
        <v>40255.208333333336</v>
      </c>
      <c r="P587" s="11">
        <f t="shared" si="38"/>
        <v>40265.208333333336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9"/>
        <v>950.57142857142856</v>
      </c>
      <c r="G588" t="s">
        <v>20</v>
      </c>
      <c r="H588">
        <v>130</v>
      </c>
      <c r="I588" s="7">
        <f t="shared" si="3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s="11">
        <f t="shared" si="37"/>
        <v>40499.25</v>
      </c>
      <c r="P588" s="11">
        <f t="shared" si="38"/>
        <v>40518.25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9"/>
        <v>72.893617021276597</v>
      </c>
      <c r="G589" t="s">
        <v>14</v>
      </c>
      <c r="H589">
        <v>156</v>
      </c>
      <c r="I589" s="7">
        <f t="shared" si="3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s="11">
        <f t="shared" si="37"/>
        <v>43484.25</v>
      </c>
      <c r="P589" s="11">
        <f t="shared" si="38"/>
        <v>43536.208333333328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9"/>
        <v>79.008248730964468</v>
      </c>
      <c r="G590" t="s">
        <v>14</v>
      </c>
      <c r="H590">
        <v>1368</v>
      </c>
      <c r="I590" s="7">
        <f t="shared" si="3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s="11">
        <f t="shared" si="37"/>
        <v>40262.208333333336</v>
      </c>
      <c r="P590" s="11">
        <f t="shared" si="38"/>
        <v>40293.208333333336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9"/>
        <v>64.721518987341781</v>
      </c>
      <c r="G591" t="s">
        <v>14</v>
      </c>
      <c r="H591">
        <v>102</v>
      </c>
      <c r="I591" s="7">
        <f t="shared" si="3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s="11">
        <f t="shared" si="37"/>
        <v>42190.208333333328</v>
      </c>
      <c r="P591" s="11">
        <f t="shared" si="38"/>
        <v>42197.208333333328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9"/>
        <v>82.028169014084511</v>
      </c>
      <c r="G592" t="s">
        <v>14</v>
      </c>
      <c r="H592">
        <v>86</v>
      </c>
      <c r="I592" s="7">
        <f t="shared" si="3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s="11">
        <f t="shared" si="37"/>
        <v>41994.25</v>
      </c>
      <c r="P592" s="11">
        <f t="shared" si="38"/>
        <v>42005.25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9"/>
        <v>1037.6666666666667</v>
      </c>
      <c r="G593" t="s">
        <v>20</v>
      </c>
      <c r="H593">
        <v>102</v>
      </c>
      <c r="I593" s="7">
        <f t="shared" si="3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s="11">
        <f t="shared" si="37"/>
        <v>40373.208333333336</v>
      </c>
      <c r="P593" s="11">
        <f t="shared" si="38"/>
        <v>40383.208333333336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9"/>
        <v>12.910076530612244</v>
      </c>
      <c r="G594" t="s">
        <v>14</v>
      </c>
      <c r="H594">
        <v>253</v>
      </c>
      <c r="I594" s="7">
        <f t="shared" si="3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s="11">
        <f t="shared" si="37"/>
        <v>41789.208333333336</v>
      </c>
      <c r="P594" s="11">
        <f t="shared" si="38"/>
        <v>41798.208333333336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9"/>
        <v>154.84210526315789</v>
      </c>
      <c r="G595" t="s">
        <v>20</v>
      </c>
      <c r="H595">
        <v>4006</v>
      </c>
      <c r="I595" s="7">
        <f t="shared" si="3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s="11">
        <f t="shared" si="37"/>
        <v>41724.208333333336</v>
      </c>
      <c r="P595" s="11">
        <f t="shared" si="38"/>
        <v>41737.208333333336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9"/>
        <v>7.0991735537190088</v>
      </c>
      <c r="G596" t="s">
        <v>14</v>
      </c>
      <c r="H596">
        <v>157</v>
      </c>
      <c r="I596" s="7">
        <f t="shared" si="3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s="11">
        <f t="shared" si="37"/>
        <v>42548.208333333328</v>
      </c>
      <c r="P596" s="11">
        <f t="shared" si="38"/>
        <v>42551.208333333328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9"/>
        <v>208.52773826458036</v>
      </c>
      <c r="G597" t="s">
        <v>20</v>
      </c>
      <c r="H597">
        <v>1629</v>
      </c>
      <c r="I597" s="7">
        <f t="shared" si="3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s="11">
        <f t="shared" si="37"/>
        <v>40253.208333333336</v>
      </c>
      <c r="P597" s="11">
        <f t="shared" si="38"/>
        <v>40274.208333333336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9"/>
        <v>99.683544303797461</v>
      </c>
      <c r="G598" t="s">
        <v>14</v>
      </c>
      <c r="H598">
        <v>183</v>
      </c>
      <c r="I598" s="7">
        <f t="shared" si="3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s="11">
        <f t="shared" si="37"/>
        <v>42434.25</v>
      </c>
      <c r="P598" s="11">
        <f t="shared" si="38"/>
        <v>42441.25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9"/>
        <v>201.59756097560978</v>
      </c>
      <c r="G599" t="s">
        <v>20</v>
      </c>
      <c r="H599">
        <v>2188</v>
      </c>
      <c r="I599" s="7">
        <f t="shared" si="3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s="11">
        <f t="shared" si="37"/>
        <v>43786.25</v>
      </c>
      <c r="P599" s="11">
        <f t="shared" si="38"/>
        <v>43804.25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9"/>
        <v>162.09032258064516</v>
      </c>
      <c r="G600" t="s">
        <v>20</v>
      </c>
      <c r="H600">
        <v>2409</v>
      </c>
      <c r="I600" s="7">
        <f t="shared" si="3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s="11">
        <f t="shared" si="37"/>
        <v>40344.208333333336</v>
      </c>
      <c r="P600" s="11">
        <f t="shared" si="38"/>
        <v>40373.208333333336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9"/>
        <v>3.6436208125445471</v>
      </c>
      <c r="G601" t="s">
        <v>14</v>
      </c>
      <c r="H601">
        <v>82</v>
      </c>
      <c r="I601" s="7">
        <f t="shared" si="3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s="11">
        <f t="shared" si="37"/>
        <v>42047.25</v>
      </c>
      <c r="P601" s="11">
        <f t="shared" si="38"/>
        <v>42055.25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9"/>
        <v>5</v>
      </c>
      <c r="G602" t="s">
        <v>14</v>
      </c>
      <c r="H602">
        <v>1</v>
      </c>
      <c r="I602" s="7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s="11">
        <f t="shared" si="37"/>
        <v>41485.208333333336</v>
      </c>
      <c r="P602" s="11">
        <f t="shared" si="38"/>
        <v>41497.208333333336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9"/>
        <v>206.63492063492063</v>
      </c>
      <c r="G603" t="s">
        <v>20</v>
      </c>
      <c r="H603">
        <v>194</v>
      </c>
      <c r="I603" s="7">
        <f t="shared" si="3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s="11">
        <f t="shared" si="37"/>
        <v>41789.208333333336</v>
      </c>
      <c r="P603" s="11">
        <f t="shared" si="38"/>
        <v>41806.208333333336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9"/>
        <v>128.23628691983123</v>
      </c>
      <c r="G604" t="s">
        <v>20</v>
      </c>
      <c r="H604">
        <v>1140</v>
      </c>
      <c r="I604" s="7">
        <f t="shared" si="3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s="11">
        <f t="shared" si="37"/>
        <v>42160.208333333328</v>
      </c>
      <c r="P604" s="11">
        <f t="shared" si="38"/>
        <v>42171.208333333328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9"/>
        <v>119.66037735849055</v>
      </c>
      <c r="G605" t="s">
        <v>20</v>
      </c>
      <c r="H605">
        <v>102</v>
      </c>
      <c r="I605" s="7">
        <f t="shared" si="3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s="11">
        <f t="shared" si="37"/>
        <v>43573.208333333328</v>
      </c>
      <c r="P605" s="11">
        <f t="shared" si="38"/>
        <v>43600.208333333328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9"/>
        <v>170.73055242390078</v>
      </c>
      <c r="G606" t="s">
        <v>20</v>
      </c>
      <c r="H606">
        <v>2857</v>
      </c>
      <c r="I606" s="7">
        <f t="shared" si="3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s="11">
        <f t="shared" si="37"/>
        <v>40565.25</v>
      </c>
      <c r="P606" s="11">
        <f t="shared" si="38"/>
        <v>40586.25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9"/>
        <v>187.21212121212122</v>
      </c>
      <c r="G607" t="s">
        <v>20</v>
      </c>
      <c r="H607">
        <v>107</v>
      </c>
      <c r="I607" s="7">
        <f t="shared" si="3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s="11">
        <f t="shared" si="37"/>
        <v>42280.208333333328</v>
      </c>
      <c r="P607" s="11">
        <f t="shared" si="38"/>
        <v>42321.25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9"/>
        <v>188.38235294117646</v>
      </c>
      <c r="G608" t="s">
        <v>20</v>
      </c>
      <c r="H608">
        <v>160</v>
      </c>
      <c r="I608" s="7">
        <f t="shared" si="36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s="11">
        <f t="shared" si="37"/>
        <v>42436.25</v>
      </c>
      <c r="P608" s="11">
        <f t="shared" si="38"/>
        <v>42447.208333333328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9"/>
        <v>131.29869186046511</v>
      </c>
      <c r="G609" t="s">
        <v>20</v>
      </c>
      <c r="H609">
        <v>2230</v>
      </c>
      <c r="I609" s="7">
        <f t="shared" si="3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s="11">
        <f t="shared" si="37"/>
        <v>41721.208333333336</v>
      </c>
      <c r="P609" s="11">
        <f t="shared" si="38"/>
        <v>41723.208333333336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9"/>
        <v>283.97435897435901</v>
      </c>
      <c r="G610" t="s">
        <v>20</v>
      </c>
      <c r="H610">
        <v>316</v>
      </c>
      <c r="I610" s="7">
        <f t="shared" si="3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s="11">
        <f t="shared" si="37"/>
        <v>43530.25</v>
      </c>
      <c r="P610" s="11">
        <f t="shared" si="38"/>
        <v>43534.25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9"/>
        <v>120.41999999999999</v>
      </c>
      <c r="G611" t="s">
        <v>20</v>
      </c>
      <c r="H611">
        <v>117</v>
      </c>
      <c r="I611" s="7">
        <f t="shared" si="3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s="11">
        <f t="shared" si="37"/>
        <v>43481.25</v>
      </c>
      <c r="P611" s="11">
        <f t="shared" si="38"/>
        <v>43498.25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9"/>
        <v>419.0560747663551</v>
      </c>
      <c r="G612" t="s">
        <v>20</v>
      </c>
      <c r="H612">
        <v>6406</v>
      </c>
      <c r="I612" s="7">
        <f t="shared" si="3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s="11">
        <f t="shared" si="37"/>
        <v>41259.25</v>
      </c>
      <c r="P612" s="11">
        <f t="shared" si="38"/>
        <v>41273.25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9"/>
        <v>13.853658536585368</v>
      </c>
      <c r="G613" t="s">
        <v>74</v>
      </c>
      <c r="H613">
        <v>15</v>
      </c>
      <c r="I613" s="7">
        <f t="shared" si="3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s="11">
        <f t="shared" si="37"/>
        <v>41480.208333333336</v>
      </c>
      <c r="P613" s="11">
        <f t="shared" si="38"/>
        <v>41492.208333333336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9"/>
        <v>139.43548387096774</v>
      </c>
      <c r="G614" t="s">
        <v>20</v>
      </c>
      <c r="H614">
        <v>192</v>
      </c>
      <c r="I614" s="7">
        <f t="shared" si="3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s="11">
        <f t="shared" si="37"/>
        <v>40474.208333333336</v>
      </c>
      <c r="P614" s="11">
        <f t="shared" si="38"/>
        <v>40497.25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9"/>
        <v>174</v>
      </c>
      <c r="G615" t="s">
        <v>20</v>
      </c>
      <c r="H615">
        <v>26</v>
      </c>
      <c r="I615" s="7">
        <f t="shared" si="3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s="11">
        <f t="shared" si="37"/>
        <v>42973.208333333328</v>
      </c>
      <c r="P615" s="11">
        <f t="shared" si="38"/>
        <v>42982.208333333328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9"/>
        <v>155.49056603773585</v>
      </c>
      <c r="G616" t="s">
        <v>20</v>
      </c>
      <c r="H616">
        <v>723</v>
      </c>
      <c r="I616" s="7">
        <f t="shared" si="3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s="11">
        <f t="shared" si="37"/>
        <v>42746.25</v>
      </c>
      <c r="P616" s="11">
        <f t="shared" si="38"/>
        <v>42764.25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9"/>
        <v>170.44705882352943</v>
      </c>
      <c r="G617" t="s">
        <v>20</v>
      </c>
      <c r="H617">
        <v>170</v>
      </c>
      <c r="I617" s="7">
        <f t="shared" si="3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s="11">
        <f t="shared" si="37"/>
        <v>42489.208333333328</v>
      </c>
      <c r="P617" s="11">
        <f t="shared" si="38"/>
        <v>42499.208333333328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9"/>
        <v>189.515625</v>
      </c>
      <c r="G618" t="s">
        <v>20</v>
      </c>
      <c r="H618">
        <v>238</v>
      </c>
      <c r="I618" s="7">
        <f t="shared" si="3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s="11">
        <f t="shared" si="37"/>
        <v>41537.208333333336</v>
      </c>
      <c r="P618" s="11">
        <f t="shared" si="38"/>
        <v>41538.208333333336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9"/>
        <v>249.71428571428572</v>
      </c>
      <c r="G619" t="s">
        <v>20</v>
      </c>
      <c r="H619">
        <v>55</v>
      </c>
      <c r="I619" s="7">
        <f t="shared" si="3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s="11">
        <f t="shared" si="37"/>
        <v>41794.208333333336</v>
      </c>
      <c r="P619" s="11">
        <f t="shared" si="38"/>
        <v>41804.208333333336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9"/>
        <v>48.860523665659613</v>
      </c>
      <c r="G620" t="s">
        <v>14</v>
      </c>
      <c r="H620">
        <v>1198</v>
      </c>
      <c r="I620" s="7">
        <f t="shared" si="3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s="11">
        <f t="shared" si="37"/>
        <v>41396.208333333336</v>
      </c>
      <c r="P620" s="11">
        <f t="shared" si="38"/>
        <v>41417.208333333336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9"/>
        <v>28.461970393057683</v>
      </c>
      <c r="G621" t="s">
        <v>14</v>
      </c>
      <c r="H621">
        <v>648</v>
      </c>
      <c r="I621" s="7">
        <f t="shared" si="3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s="11">
        <f t="shared" si="37"/>
        <v>40669.208333333336</v>
      </c>
      <c r="P621" s="11">
        <f t="shared" si="38"/>
        <v>40670.208333333336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9"/>
        <v>268.02325581395348</v>
      </c>
      <c r="G622" t="s">
        <v>20</v>
      </c>
      <c r="H622">
        <v>128</v>
      </c>
      <c r="I622" s="7">
        <f t="shared" si="3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s="11">
        <f t="shared" si="37"/>
        <v>42559.208333333328</v>
      </c>
      <c r="P622" s="11">
        <f t="shared" si="38"/>
        <v>42563.208333333328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9"/>
        <v>619.80078125</v>
      </c>
      <c r="G623" t="s">
        <v>20</v>
      </c>
      <c r="H623">
        <v>2144</v>
      </c>
      <c r="I623" s="7">
        <f t="shared" si="3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s="11">
        <f t="shared" si="37"/>
        <v>42626.208333333328</v>
      </c>
      <c r="P623" s="11">
        <f t="shared" si="38"/>
        <v>42631.208333333328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9"/>
        <v>3.1301587301587301</v>
      </c>
      <c r="G624" t="s">
        <v>14</v>
      </c>
      <c r="H624">
        <v>64</v>
      </c>
      <c r="I624" s="7">
        <f t="shared" si="36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s="11">
        <f t="shared" si="37"/>
        <v>43205.208333333328</v>
      </c>
      <c r="P624" s="11">
        <f t="shared" si="38"/>
        <v>43231.208333333328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9"/>
        <v>159.92152704135739</v>
      </c>
      <c r="G625" t="s">
        <v>20</v>
      </c>
      <c r="H625">
        <v>2693</v>
      </c>
      <c r="I625" s="7">
        <f t="shared" si="3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s="11">
        <f t="shared" si="37"/>
        <v>42201.208333333328</v>
      </c>
      <c r="P625" s="11">
        <f t="shared" si="38"/>
        <v>42206.208333333328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9"/>
        <v>279.39215686274508</v>
      </c>
      <c r="G626" t="s">
        <v>20</v>
      </c>
      <c r="H626">
        <v>432</v>
      </c>
      <c r="I626" s="7">
        <f t="shared" si="3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s="11">
        <f t="shared" si="37"/>
        <v>42029.25</v>
      </c>
      <c r="P626" s="11">
        <f t="shared" si="38"/>
        <v>42035.25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9"/>
        <v>77.373333333333335</v>
      </c>
      <c r="G627" t="s">
        <v>14</v>
      </c>
      <c r="H627">
        <v>62</v>
      </c>
      <c r="I627" s="7">
        <f t="shared" si="3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s="11">
        <f t="shared" si="37"/>
        <v>43857.25</v>
      </c>
      <c r="P627" s="11">
        <f t="shared" si="38"/>
        <v>43871.25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9"/>
        <v>206.32812500000003</v>
      </c>
      <c r="G628" t="s">
        <v>20</v>
      </c>
      <c r="H628">
        <v>189</v>
      </c>
      <c r="I628" s="7">
        <f t="shared" si="3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s="11">
        <f t="shared" si="37"/>
        <v>40449.208333333336</v>
      </c>
      <c r="P628" s="11">
        <f t="shared" si="38"/>
        <v>40458.208333333336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9"/>
        <v>694.25</v>
      </c>
      <c r="G629" t="s">
        <v>20</v>
      </c>
      <c r="H629">
        <v>154</v>
      </c>
      <c r="I629" s="7">
        <f t="shared" si="3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s="11">
        <f t="shared" si="37"/>
        <v>40345.208333333336</v>
      </c>
      <c r="P629" s="11">
        <f t="shared" si="38"/>
        <v>40369.208333333336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9"/>
        <v>151.78947368421052</v>
      </c>
      <c r="G630" t="s">
        <v>20</v>
      </c>
      <c r="H630">
        <v>96</v>
      </c>
      <c r="I630" s="7">
        <f t="shared" si="3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s="11">
        <f t="shared" si="37"/>
        <v>40455.208333333336</v>
      </c>
      <c r="P630" s="11">
        <f t="shared" si="38"/>
        <v>40458.208333333336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9"/>
        <v>64.58207217694995</v>
      </c>
      <c r="G631" t="s">
        <v>14</v>
      </c>
      <c r="H631">
        <v>750</v>
      </c>
      <c r="I631" s="7">
        <f t="shared" si="3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s="11">
        <f t="shared" si="37"/>
        <v>42557.208333333328</v>
      </c>
      <c r="P631" s="11">
        <f t="shared" si="38"/>
        <v>42559.208333333328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9"/>
        <v>62.873684210526314</v>
      </c>
      <c r="G632" t="s">
        <v>74</v>
      </c>
      <c r="H632">
        <v>87</v>
      </c>
      <c r="I632" s="7">
        <f t="shared" si="3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s="11">
        <f t="shared" si="37"/>
        <v>43586.208333333328</v>
      </c>
      <c r="P632" s="11">
        <f t="shared" si="38"/>
        <v>43597.208333333328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9"/>
        <v>310.39864864864865</v>
      </c>
      <c r="G633" t="s">
        <v>20</v>
      </c>
      <c r="H633">
        <v>3063</v>
      </c>
      <c r="I633" s="7">
        <f t="shared" si="3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s="11">
        <f t="shared" si="37"/>
        <v>43550.208333333328</v>
      </c>
      <c r="P633" s="11">
        <f t="shared" si="38"/>
        <v>43554.208333333328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9"/>
        <v>42.859916782246884</v>
      </c>
      <c r="G634" t="s">
        <v>47</v>
      </c>
      <c r="H634">
        <v>278</v>
      </c>
      <c r="I634" s="7">
        <f t="shared" si="3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s="11">
        <f t="shared" si="37"/>
        <v>41945.208333333336</v>
      </c>
      <c r="P634" s="11">
        <f t="shared" si="38"/>
        <v>41963.25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9"/>
        <v>83.119402985074629</v>
      </c>
      <c r="G635" t="s">
        <v>14</v>
      </c>
      <c r="H635">
        <v>105</v>
      </c>
      <c r="I635" s="7">
        <f t="shared" si="3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s="11">
        <f t="shared" si="37"/>
        <v>42315.25</v>
      </c>
      <c r="P635" s="11">
        <f t="shared" si="38"/>
        <v>42319.25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9"/>
        <v>78.531302876480552</v>
      </c>
      <c r="G636" t="s">
        <v>74</v>
      </c>
      <c r="H636">
        <v>1658</v>
      </c>
      <c r="I636" s="7">
        <f t="shared" si="3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s="11">
        <f t="shared" si="37"/>
        <v>42819.208333333328</v>
      </c>
      <c r="P636" s="11">
        <f t="shared" si="38"/>
        <v>42833.208333333328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9"/>
        <v>114.09352517985612</v>
      </c>
      <c r="G637" t="s">
        <v>20</v>
      </c>
      <c r="H637">
        <v>2266</v>
      </c>
      <c r="I637" s="7">
        <f t="shared" si="3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s="11">
        <f t="shared" si="37"/>
        <v>41314.25</v>
      </c>
      <c r="P637" s="11">
        <f t="shared" si="38"/>
        <v>41346.208333333336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9"/>
        <v>64.537683358624179</v>
      </c>
      <c r="G638" t="s">
        <v>14</v>
      </c>
      <c r="H638">
        <v>2604</v>
      </c>
      <c r="I638" s="7">
        <f t="shared" si="3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s="11">
        <f t="shared" si="37"/>
        <v>40926.25</v>
      </c>
      <c r="P638" s="11">
        <f t="shared" si="38"/>
        <v>40971.25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9"/>
        <v>79.411764705882348</v>
      </c>
      <c r="G639" t="s">
        <v>14</v>
      </c>
      <c r="H639">
        <v>65</v>
      </c>
      <c r="I639" s="7">
        <f t="shared" si="3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s="11">
        <f t="shared" si="37"/>
        <v>42688.25</v>
      </c>
      <c r="P639" s="11">
        <f t="shared" si="38"/>
        <v>42696.25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9"/>
        <v>11.419117647058824</v>
      </c>
      <c r="G640" t="s">
        <v>14</v>
      </c>
      <c r="H640">
        <v>94</v>
      </c>
      <c r="I640" s="7">
        <f t="shared" si="3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s="11">
        <f t="shared" si="37"/>
        <v>40386.208333333336</v>
      </c>
      <c r="P640" s="11">
        <f t="shared" si="38"/>
        <v>40398.208333333336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9"/>
        <v>56.186046511627907</v>
      </c>
      <c r="G641" t="s">
        <v>47</v>
      </c>
      <c r="H641">
        <v>45</v>
      </c>
      <c r="I641" s="7">
        <f t="shared" si="3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s="11">
        <f t="shared" si="37"/>
        <v>43309.208333333328</v>
      </c>
      <c r="P641" s="11">
        <f t="shared" si="38"/>
        <v>43309.208333333328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9"/>
        <v>16.501669449081803</v>
      </c>
      <c r="G642" t="s">
        <v>14</v>
      </c>
      <c r="H642">
        <v>257</v>
      </c>
      <c r="I642" s="7">
        <f t="shared" si="3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s="11">
        <f t="shared" si="37"/>
        <v>42387.25</v>
      </c>
      <c r="P642" s="11">
        <f t="shared" si="38"/>
        <v>42390.25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si="39"/>
        <v>119.96808510638297</v>
      </c>
      <c r="G643" t="s">
        <v>20</v>
      </c>
      <c r="H643">
        <v>194</v>
      </c>
      <c r="I643" s="7">
        <f t="shared" ref="I643:I706" si="40">IF(H643=0,"0",AVERAGE(E643/H643))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s="11">
        <f t="shared" ref="O643:O706" si="41">(((L643/60)/60)/24)+DATE(1970,1,1)</f>
        <v>42786.25</v>
      </c>
      <c r="P643" s="11">
        <f t="shared" ref="P643:P706" si="42">(((M643/60)/60)/24)+DATE(1970,1,1)</f>
        <v>42814.208333333328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ref="F644:F707" si="43">E644/D644*100</f>
        <v>145.45652173913044</v>
      </c>
      <c r="G644" t="s">
        <v>20</v>
      </c>
      <c r="H644">
        <v>129</v>
      </c>
      <c r="I644" s="7">
        <f t="shared" si="4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s="11">
        <f t="shared" si="41"/>
        <v>43451.25</v>
      </c>
      <c r="P644" s="11">
        <f t="shared" si="42"/>
        <v>43460.25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3"/>
        <v>221.38255033557047</v>
      </c>
      <c r="G645" t="s">
        <v>20</v>
      </c>
      <c r="H645">
        <v>375</v>
      </c>
      <c r="I645" s="7">
        <f t="shared" si="4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s="11">
        <f t="shared" si="41"/>
        <v>42795.25</v>
      </c>
      <c r="P645" s="11">
        <f t="shared" si="42"/>
        <v>42813.208333333328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3"/>
        <v>48.396694214876035</v>
      </c>
      <c r="G646" t="s">
        <v>14</v>
      </c>
      <c r="H646">
        <v>2928</v>
      </c>
      <c r="I646" s="7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s="11">
        <f t="shared" si="41"/>
        <v>43452.25</v>
      </c>
      <c r="P646" s="11">
        <f t="shared" si="42"/>
        <v>43468.25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3"/>
        <v>92.911504424778755</v>
      </c>
      <c r="G647" t="s">
        <v>14</v>
      </c>
      <c r="H647">
        <v>4697</v>
      </c>
      <c r="I647" s="7">
        <f t="shared" si="4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s="11">
        <f t="shared" si="41"/>
        <v>43369.208333333328</v>
      </c>
      <c r="P647" s="11">
        <f t="shared" si="42"/>
        <v>43390.208333333328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3"/>
        <v>88.599797365754824</v>
      </c>
      <c r="G648" t="s">
        <v>14</v>
      </c>
      <c r="H648">
        <v>2915</v>
      </c>
      <c r="I648" s="7">
        <f t="shared" si="4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s="11">
        <f t="shared" si="41"/>
        <v>41346.208333333336</v>
      </c>
      <c r="P648" s="11">
        <f t="shared" si="42"/>
        <v>41357.208333333336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3"/>
        <v>41.4</v>
      </c>
      <c r="G649" t="s">
        <v>14</v>
      </c>
      <c r="H649">
        <v>18</v>
      </c>
      <c r="I649" s="7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s="11">
        <f t="shared" si="41"/>
        <v>43199.208333333328</v>
      </c>
      <c r="P649" s="11">
        <f t="shared" si="42"/>
        <v>43223.208333333328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3"/>
        <v>63.056795131845846</v>
      </c>
      <c r="G650" t="s">
        <v>74</v>
      </c>
      <c r="H650">
        <v>723</v>
      </c>
      <c r="I650" s="7">
        <f t="shared" si="4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s="11">
        <f t="shared" si="41"/>
        <v>42922.208333333328</v>
      </c>
      <c r="P650" s="11">
        <f t="shared" si="42"/>
        <v>42940.208333333328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3"/>
        <v>48.482333607230892</v>
      </c>
      <c r="G651" t="s">
        <v>14</v>
      </c>
      <c r="H651">
        <v>602</v>
      </c>
      <c r="I651" s="7">
        <f t="shared" si="4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s="11">
        <f t="shared" si="41"/>
        <v>40471.208333333336</v>
      </c>
      <c r="P651" s="11">
        <f t="shared" si="42"/>
        <v>40482.208333333336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3"/>
        <v>2</v>
      </c>
      <c r="G652" t="s">
        <v>14</v>
      </c>
      <c r="H652">
        <v>1</v>
      </c>
      <c r="I652" s="7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s="11">
        <f t="shared" si="41"/>
        <v>41828.208333333336</v>
      </c>
      <c r="P652" s="11">
        <f t="shared" si="42"/>
        <v>41855.208333333336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3"/>
        <v>88.47941026944585</v>
      </c>
      <c r="G653" t="s">
        <v>14</v>
      </c>
      <c r="H653">
        <v>3868</v>
      </c>
      <c r="I653" s="7">
        <f t="shared" si="4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s="11">
        <f t="shared" si="41"/>
        <v>41692.25</v>
      </c>
      <c r="P653" s="11">
        <f t="shared" si="42"/>
        <v>41707.25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3"/>
        <v>126.84</v>
      </c>
      <c r="G654" t="s">
        <v>20</v>
      </c>
      <c r="H654">
        <v>409</v>
      </c>
      <c r="I654" s="7">
        <f t="shared" si="4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s="11">
        <f t="shared" si="41"/>
        <v>42587.208333333328</v>
      </c>
      <c r="P654" s="11">
        <f t="shared" si="42"/>
        <v>42630.208333333328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3"/>
        <v>2338.833333333333</v>
      </c>
      <c r="G655" t="s">
        <v>20</v>
      </c>
      <c r="H655">
        <v>234</v>
      </c>
      <c r="I655" s="7">
        <f t="shared" si="4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s="11">
        <f t="shared" si="41"/>
        <v>42468.208333333328</v>
      </c>
      <c r="P655" s="11">
        <f t="shared" si="42"/>
        <v>42470.208333333328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3"/>
        <v>508.38857142857148</v>
      </c>
      <c r="G656" t="s">
        <v>20</v>
      </c>
      <c r="H656">
        <v>3016</v>
      </c>
      <c r="I656" s="7">
        <f t="shared" si="4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s="11">
        <f t="shared" si="41"/>
        <v>42240.208333333328</v>
      </c>
      <c r="P656" s="11">
        <f t="shared" si="42"/>
        <v>42245.208333333328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3"/>
        <v>191.47826086956522</v>
      </c>
      <c r="G657" t="s">
        <v>20</v>
      </c>
      <c r="H657">
        <v>264</v>
      </c>
      <c r="I657" s="7">
        <f t="shared" si="4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s="11">
        <f t="shared" si="41"/>
        <v>42796.25</v>
      </c>
      <c r="P657" s="11">
        <f t="shared" si="42"/>
        <v>42809.208333333328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3"/>
        <v>42.127533783783782</v>
      </c>
      <c r="G658" t="s">
        <v>14</v>
      </c>
      <c r="H658">
        <v>504</v>
      </c>
      <c r="I658" s="7">
        <f t="shared" si="4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s="11">
        <f t="shared" si="41"/>
        <v>43097.25</v>
      </c>
      <c r="P658" s="11">
        <f t="shared" si="42"/>
        <v>43102.25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3"/>
        <v>8.24</v>
      </c>
      <c r="G659" t="s">
        <v>14</v>
      </c>
      <c r="H659">
        <v>14</v>
      </c>
      <c r="I659" s="7">
        <f t="shared" si="4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s="11">
        <f t="shared" si="41"/>
        <v>43096.25</v>
      </c>
      <c r="P659" s="11">
        <f t="shared" si="42"/>
        <v>43112.25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3"/>
        <v>60.064638783269963</v>
      </c>
      <c r="G660" t="s">
        <v>74</v>
      </c>
      <c r="H660">
        <v>390</v>
      </c>
      <c r="I660" s="7">
        <f t="shared" si="4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s="11">
        <f t="shared" si="41"/>
        <v>42246.208333333328</v>
      </c>
      <c r="P660" s="11">
        <f t="shared" si="42"/>
        <v>42269.208333333328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3"/>
        <v>47.232808616404313</v>
      </c>
      <c r="G661" t="s">
        <v>14</v>
      </c>
      <c r="H661">
        <v>750</v>
      </c>
      <c r="I661" s="7">
        <f t="shared" si="4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s="11">
        <f t="shared" si="41"/>
        <v>40570.25</v>
      </c>
      <c r="P661" s="11">
        <f t="shared" si="42"/>
        <v>40571.25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3"/>
        <v>81.736263736263737</v>
      </c>
      <c r="G662" t="s">
        <v>14</v>
      </c>
      <c r="H662">
        <v>77</v>
      </c>
      <c r="I662" s="7">
        <f t="shared" si="4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s="11">
        <f t="shared" si="41"/>
        <v>42237.208333333328</v>
      </c>
      <c r="P662" s="11">
        <f t="shared" si="42"/>
        <v>42246.208333333328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3"/>
        <v>54.187265917603</v>
      </c>
      <c r="G663" t="s">
        <v>14</v>
      </c>
      <c r="H663">
        <v>752</v>
      </c>
      <c r="I663" s="7">
        <f t="shared" si="4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s="11">
        <f t="shared" si="41"/>
        <v>40996.208333333336</v>
      </c>
      <c r="P663" s="11">
        <f t="shared" si="42"/>
        <v>41026.208333333336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3"/>
        <v>97.868131868131869</v>
      </c>
      <c r="G664" t="s">
        <v>14</v>
      </c>
      <c r="H664">
        <v>131</v>
      </c>
      <c r="I664" s="7">
        <f t="shared" si="4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s="11">
        <f t="shared" si="41"/>
        <v>43443.25</v>
      </c>
      <c r="P664" s="11">
        <f t="shared" si="42"/>
        <v>43447.25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3"/>
        <v>77.239999999999995</v>
      </c>
      <c r="G665" t="s">
        <v>14</v>
      </c>
      <c r="H665">
        <v>87</v>
      </c>
      <c r="I665" s="7">
        <f t="shared" si="4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s="11">
        <f t="shared" si="41"/>
        <v>40458.208333333336</v>
      </c>
      <c r="P665" s="11">
        <f t="shared" si="42"/>
        <v>40481.208333333336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3"/>
        <v>33.464735516372798</v>
      </c>
      <c r="G666" t="s">
        <v>14</v>
      </c>
      <c r="H666">
        <v>1063</v>
      </c>
      <c r="I666" s="7">
        <f t="shared" si="4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s="11">
        <f t="shared" si="41"/>
        <v>40959.25</v>
      </c>
      <c r="P666" s="11">
        <f t="shared" si="42"/>
        <v>40969.25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3"/>
        <v>239.58823529411765</v>
      </c>
      <c r="G667" t="s">
        <v>20</v>
      </c>
      <c r="H667">
        <v>272</v>
      </c>
      <c r="I667" s="7">
        <f t="shared" si="4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s="11">
        <f t="shared" si="41"/>
        <v>40733.208333333336</v>
      </c>
      <c r="P667" s="11">
        <f t="shared" si="42"/>
        <v>40747.208333333336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3"/>
        <v>64.032258064516128</v>
      </c>
      <c r="G668" t="s">
        <v>74</v>
      </c>
      <c r="H668">
        <v>25</v>
      </c>
      <c r="I668" s="7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s="11">
        <f t="shared" si="41"/>
        <v>41516.208333333336</v>
      </c>
      <c r="P668" s="11">
        <f t="shared" si="42"/>
        <v>41522.208333333336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3"/>
        <v>176.15942028985506</v>
      </c>
      <c r="G669" t="s">
        <v>20</v>
      </c>
      <c r="H669">
        <v>419</v>
      </c>
      <c r="I669" s="7">
        <f t="shared" si="4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s="11">
        <f t="shared" si="41"/>
        <v>41892.208333333336</v>
      </c>
      <c r="P669" s="11">
        <f t="shared" si="42"/>
        <v>41901.208333333336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3"/>
        <v>20.33818181818182</v>
      </c>
      <c r="G670" t="s">
        <v>14</v>
      </c>
      <c r="H670">
        <v>76</v>
      </c>
      <c r="I670" s="7">
        <f t="shared" si="4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s="11">
        <f t="shared" si="41"/>
        <v>41122.208333333336</v>
      </c>
      <c r="P670" s="11">
        <f t="shared" si="42"/>
        <v>41134.208333333336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3"/>
        <v>358.64754098360658</v>
      </c>
      <c r="G671" t="s">
        <v>20</v>
      </c>
      <c r="H671">
        <v>1621</v>
      </c>
      <c r="I671" s="7">
        <f t="shared" si="4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s="11">
        <f t="shared" si="41"/>
        <v>42912.208333333328</v>
      </c>
      <c r="P671" s="11">
        <f t="shared" si="42"/>
        <v>42921.208333333328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3"/>
        <v>468.85802469135803</v>
      </c>
      <c r="G672" t="s">
        <v>20</v>
      </c>
      <c r="H672">
        <v>1101</v>
      </c>
      <c r="I672" s="7">
        <f t="shared" si="4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s="11">
        <f t="shared" si="41"/>
        <v>42425.25</v>
      </c>
      <c r="P672" s="11">
        <f t="shared" si="42"/>
        <v>42437.25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3"/>
        <v>122.05635245901641</v>
      </c>
      <c r="G673" t="s">
        <v>20</v>
      </c>
      <c r="H673">
        <v>1073</v>
      </c>
      <c r="I673" s="7">
        <f t="shared" si="4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s="11">
        <f t="shared" si="41"/>
        <v>40390.208333333336</v>
      </c>
      <c r="P673" s="11">
        <f t="shared" si="42"/>
        <v>40394.208333333336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3"/>
        <v>55.931783729156137</v>
      </c>
      <c r="G674" t="s">
        <v>14</v>
      </c>
      <c r="H674">
        <v>4428</v>
      </c>
      <c r="I674" s="7">
        <f t="shared" si="4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s="11">
        <f t="shared" si="41"/>
        <v>43180.208333333328</v>
      </c>
      <c r="P674" s="11">
        <f t="shared" si="42"/>
        <v>43190.208333333328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3"/>
        <v>43.660714285714285</v>
      </c>
      <c r="G675" t="s">
        <v>14</v>
      </c>
      <c r="H675">
        <v>58</v>
      </c>
      <c r="I675" s="7">
        <f t="shared" si="4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s="11">
        <f t="shared" si="41"/>
        <v>42475.208333333328</v>
      </c>
      <c r="P675" s="11">
        <f t="shared" si="42"/>
        <v>42496.208333333328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3"/>
        <v>33.53837141183363</v>
      </c>
      <c r="G676" t="s">
        <v>74</v>
      </c>
      <c r="H676">
        <v>1218</v>
      </c>
      <c r="I676" s="7">
        <f t="shared" si="4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s="11">
        <f t="shared" si="41"/>
        <v>40774.208333333336</v>
      </c>
      <c r="P676" s="11">
        <f t="shared" si="42"/>
        <v>40821.208333333336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3"/>
        <v>122.97938144329896</v>
      </c>
      <c r="G677" t="s">
        <v>20</v>
      </c>
      <c r="H677">
        <v>331</v>
      </c>
      <c r="I677" s="7">
        <f t="shared" si="4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s="11">
        <f t="shared" si="41"/>
        <v>43719.208333333328</v>
      </c>
      <c r="P677" s="11">
        <f t="shared" si="42"/>
        <v>43726.208333333328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3"/>
        <v>189.74959871589084</v>
      </c>
      <c r="G678" t="s">
        <v>20</v>
      </c>
      <c r="H678">
        <v>1170</v>
      </c>
      <c r="I678" s="7">
        <f t="shared" si="4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s="11">
        <f t="shared" si="41"/>
        <v>41178.208333333336</v>
      </c>
      <c r="P678" s="11">
        <f t="shared" si="42"/>
        <v>41187.208333333336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3"/>
        <v>83.622641509433961</v>
      </c>
      <c r="G679" t="s">
        <v>14</v>
      </c>
      <c r="H679">
        <v>111</v>
      </c>
      <c r="I679" s="7">
        <f t="shared" si="4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s="11">
        <f t="shared" si="41"/>
        <v>42561.208333333328</v>
      </c>
      <c r="P679" s="11">
        <f t="shared" si="42"/>
        <v>42611.208333333328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3"/>
        <v>17.968844221105527</v>
      </c>
      <c r="G680" t="s">
        <v>74</v>
      </c>
      <c r="H680">
        <v>215</v>
      </c>
      <c r="I680" s="7">
        <f t="shared" si="4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s="11">
        <f t="shared" si="41"/>
        <v>43484.25</v>
      </c>
      <c r="P680" s="11">
        <f t="shared" si="42"/>
        <v>43486.25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3"/>
        <v>1036.5</v>
      </c>
      <c r="G681" t="s">
        <v>20</v>
      </c>
      <c r="H681">
        <v>363</v>
      </c>
      <c r="I681" s="7">
        <f t="shared" si="4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s="11">
        <f t="shared" si="41"/>
        <v>43756.208333333328</v>
      </c>
      <c r="P681" s="11">
        <f t="shared" si="42"/>
        <v>43761.208333333328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3"/>
        <v>97.405219780219781</v>
      </c>
      <c r="G682" t="s">
        <v>14</v>
      </c>
      <c r="H682">
        <v>2955</v>
      </c>
      <c r="I682" s="7">
        <f t="shared" si="4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s="11">
        <f t="shared" si="41"/>
        <v>43813.25</v>
      </c>
      <c r="P682" s="11">
        <f t="shared" si="42"/>
        <v>43815.25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3"/>
        <v>86.386203150461711</v>
      </c>
      <c r="G683" t="s">
        <v>14</v>
      </c>
      <c r="H683">
        <v>1657</v>
      </c>
      <c r="I683" s="7">
        <f t="shared" si="4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s="11">
        <f t="shared" si="41"/>
        <v>40898.25</v>
      </c>
      <c r="P683" s="11">
        <f t="shared" si="42"/>
        <v>40904.25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3"/>
        <v>150.16666666666666</v>
      </c>
      <c r="G684" t="s">
        <v>20</v>
      </c>
      <c r="H684">
        <v>103</v>
      </c>
      <c r="I684" s="7">
        <f t="shared" si="4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s="11">
        <f t="shared" si="41"/>
        <v>41619.25</v>
      </c>
      <c r="P684" s="11">
        <f t="shared" si="42"/>
        <v>41628.25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3"/>
        <v>358.43478260869563</v>
      </c>
      <c r="G685" t="s">
        <v>20</v>
      </c>
      <c r="H685">
        <v>147</v>
      </c>
      <c r="I685" s="7">
        <f t="shared" si="4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s="11">
        <f t="shared" si="41"/>
        <v>43359.208333333328</v>
      </c>
      <c r="P685" s="11">
        <f t="shared" si="42"/>
        <v>43361.208333333328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3"/>
        <v>542.85714285714289</v>
      </c>
      <c r="G686" t="s">
        <v>20</v>
      </c>
      <c r="H686">
        <v>110</v>
      </c>
      <c r="I686" s="7">
        <f t="shared" si="4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s="11">
        <f t="shared" si="41"/>
        <v>40358.208333333336</v>
      </c>
      <c r="P686" s="11">
        <f t="shared" si="42"/>
        <v>40378.208333333336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3"/>
        <v>67.500714285714281</v>
      </c>
      <c r="G687" t="s">
        <v>14</v>
      </c>
      <c r="H687">
        <v>926</v>
      </c>
      <c r="I687" s="7">
        <f t="shared" si="4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s="11">
        <f t="shared" si="41"/>
        <v>42239.208333333328</v>
      </c>
      <c r="P687" s="11">
        <f t="shared" si="42"/>
        <v>42263.208333333328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3"/>
        <v>191.74666666666667</v>
      </c>
      <c r="G688" t="s">
        <v>20</v>
      </c>
      <c r="H688">
        <v>134</v>
      </c>
      <c r="I688" s="7">
        <f t="shared" si="4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s="11">
        <f t="shared" si="41"/>
        <v>43186.208333333328</v>
      </c>
      <c r="P688" s="11">
        <f t="shared" si="42"/>
        <v>43197.208333333328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3"/>
        <v>932</v>
      </c>
      <c r="G689" t="s">
        <v>20</v>
      </c>
      <c r="H689">
        <v>269</v>
      </c>
      <c r="I689" s="7">
        <f t="shared" si="4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s="11">
        <f t="shared" si="41"/>
        <v>42806.25</v>
      </c>
      <c r="P689" s="11">
        <f t="shared" si="42"/>
        <v>42809.208333333328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3"/>
        <v>429.27586206896552</v>
      </c>
      <c r="G690" t="s">
        <v>20</v>
      </c>
      <c r="H690">
        <v>175</v>
      </c>
      <c r="I690" s="7">
        <f t="shared" si="4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s="11">
        <f t="shared" si="41"/>
        <v>43475.25</v>
      </c>
      <c r="P690" s="11">
        <f t="shared" si="42"/>
        <v>43491.25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3"/>
        <v>100.65753424657535</v>
      </c>
      <c r="G691" t="s">
        <v>20</v>
      </c>
      <c r="H691">
        <v>69</v>
      </c>
      <c r="I691" s="7">
        <f t="shared" si="4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s="11">
        <f t="shared" si="41"/>
        <v>41576.208333333336</v>
      </c>
      <c r="P691" s="11">
        <f t="shared" si="42"/>
        <v>41588.25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3"/>
        <v>226.61111111111109</v>
      </c>
      <c r="G692" t="s">
        <v>20</v>
      </c>
      <c r="H692">
        <v>190</v>
      </c>
      <c r="I692" s="7">
        <f t="shared" si="4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s="11">
        <f t="shared" si="41"/>
        <v>40874.25</v>
      </c>
      <c r="P692" s="11">
        <f t="shared" si="42"/>
        <v>40880.25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3"/>
        <v>142.38</v>
      </c>
      <c r="G693" t="s">
        <v>20</v>
      </c>
      <c r="H693">
        <v>237</v>
      </c>
      <c r="I693" s="7">
        <f t="shared" si="4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s="11">
        <f t="shared" si="41"/>
        <v>41185.208333333336</v>
      </c>
      <c r="P693" s="11">
        <f t="shared" si="42"/>
        <v>41202.208333333336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3"/>
        <v>90.633333333333326</v>
      </c>
      <c r="G694" t="s">
        <v>14</v>
      </c>
      <c r="H694">
        <v>77</v>
      </c>
      <c r="I694" s="7">
        <f t="shared" si="4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s="11">
        <f t="shared" si="41"/>
        <v>43655.208333333328</v>
      </c>
      <c r="P694" s="11">
        <f t="shared" si="42"/>
        <v>43673.208333333328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3"/>
        <v>63.966740576496676</v>
      </c>
      <c r="G695" t="s">
        <v>14</v>
      </c>
      <c r="H695">
        <v>1748</v>
      </c>
      <c r="I695" s="7">
        <f t="shared" si="4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s="11">
        <f t="shared" si="41"/>
        <v>43025.208333333328</v>
      </c>
      <c r="P695" s="11">
        <f t="shared" si="42"/>
        <v>43042.208333333328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3"/>
        <v>84.131868131868131</v>
      </c>
      <c r="G696" t="s">
        <v>14</v>
      </c>
      <c r="H696">
        <v>79</v>
      </c>
      <c r="I696" s="7">
        <f t="shared" si="4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s="11">
        <f t="shared" si="41"/>
        <v>43066.25</v>
      </c>
      <c r="P696" s="11">
        <f t="shared" si="42"/>
        <v>43103.25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3"/>
        <v>133.93478260869566</v>
      </c>
      <c r="G697" t="s">
        <v>20</v>
      </c>
      <c r="H697">
        <v>196</v>
      </c>
      <c r="I697" s="7">
        <f t="shared" si="4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s="11">
        <f t="shared" si="41"/>
        <v>42322.25</v>
      </c>
      <c r="P697" s="11">
        <f t="shared" si="42"/>
        <v>42338.25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3"/>
        <v>59.042047531992694</v>
      </c>
      <c r="G698" t="s">
        <v>14</v>
      </c>
      <c r="H698">
        <v>889</v>
      </c>
      <c r="I698" s="7">
        <f t="shared" si="4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s="11">
        <f t="shared" si="41"/>
        <v>42114.208333333328</v>
      </c>
      <c r="P698" s="11">
        <f t="shared" si="42"/>
        <v>42115.208333333328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3"/>
        <v>152.80062063615205</v>
      </c>
      <c r="G699" t="s">
        <v>20</v>
      </c>
      <c r="H699">
        <v>7295</v>
      </c>
      <c r="I699" s="7">
        <f t="shared" si="4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s="11">
        <f t="shared" si="41"/>
        <v>43190.208333333328</v>
      </c>
      <c r="P699" s="11">
        <f t="shared" si="42"/>
        <v>43192.208333333328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3"/>
        <v>446.69121140142522</v>
      </c>
      <c r="G700" t="s">
        <v>20</v>
      </c>
      <c r="H700">
        <v>2893</v>
      </c>
      <c r="I700" s="7">
        <f t="shared" si="4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s="11">
        <f t="shared" si="41"/>
        <v>40871.25</v>
      </c>
      <c r="P700" s="11">
        <f t="shared" si="42"/>
        <v>40885.25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3"/>
        <v>84.391891891891888</v>
      </c>
      <c r="G701" t="s">
        <v>14</v>
      </c>
      <c r="H701">
        <v>56</v>
      </c>
      <c r="I701" s="7">
        <f t="shared" si="4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s="11">
        <f t="shared" si="41"/>
        <v>43641.208333333328</v>
      </c>
      <c r="P701" s="11">
        <f t="shared" si="42"/>
        <v>43642.208333333328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3"/>
        <v>3</v>
      </c>
      <c r="G702" t="s">
        <v>14</v>
      </c>
      <c r="H702">
        <v>1</v>
      </c>
      <c r="I702" s="7">
        <f t="shared" si="40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s="11">
        <f t="shared" si="41"/>
        <v>40203.25</v>
      </c>
      <c r="P702" s="11">
        <f t="shared" si="42"/>
        <v>40218.25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3"/>
        <v>175.02692307692308</v>
      </c>
      <c r="G703" t="s">
        <v>20</v>
      </c>
      <c r="H703">
        <v>820</v>
      </c>
      <c r="I703" s="7">
        <f t="shared" si="4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s="11">
        <f t="shared" si="41"/>
        <v>40629.208333333336</v>
      </c>
      <c r="P703" s="11">
        <f t="shared" si="42"/>
        <v>40636.208333333336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3"/>
        <v>54.137931034482754</v>
      </c>
      <c r="G704" t="s">
        <v>14</v>
      </c>
      <c r="H704">
        <v>83</v>
      </c>
      <c r="I704" s="7">
        <f t="shared" si="4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s="11">
        <f t="shared" si="41"/>
        <v>41477.208333333336</v>
      </c>
      <c r="P704" s="11">
        <f t="shared" si="42"/>
        <v>41482.208333333336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3"/>
        <v>311.87381703470032</v>
      </c>
      <c r="G705" t="s">
        <v>20</v>
      </c>
      <c r="H705">
        <v>2038</v>
      </c>
      <c r="I705" s="7">
        <f t="shared" si="4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s="11">
        <f t="shared" si="41"/>
        <v>41020.208333333336</v>
      </c>
      <c r="P705" s="11">
        <f t="shared" si="42"/>
        <v>41037.208333333336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3"/>
        <v>122.78160919540231</v>
      </c>
      <c r="G706" t="s">
        <v>20</v>
      </c>
      <c r="H706">
        <v>116</v>
      </c>
      <c r="I706" s="7">
        <f t="shared" si="4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s="11">
        <f t="shared" si="41"/>
        <v>42555.208333333328</v>
      </c>
      <c r="P706" s="11">
        <f t="shared" si="42"/>
        <v>42570.208333333328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si="43"/>
        <v>99.026517383618156</v>
      </c>
      <c r="G707" t="s">
        <v>14</v>
      </c>
      <c r="H707">
        <v>2025</v>
      </c>
      <c r="I707" s="7">
        <f t="shared" ref="I707:I770" si="44">IF(H707=0,"0",AVERAGE(E707/H707))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s="11">
        <f t="shared" ref="O707:O770" si="45">(((L707/60)/60)/24)+DATE(1970,1,1)</f>
        <v>41619.25</v>
      </c>
      <c r="P707" s="11">
        <f t="shared" ref="P707:P770" si="46">(((M707/60)/60)/24)+DATE(1970,1,1)</f>
        <v>41623.25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ref="F708:F771" si="47">E708/D708*100</f>
        <v>127.84686346863469</v>
      </c>
      <c r="G708" t="s">
        <v>20</v>
      </c>
      <c r="H708">
        <v>1345</v>
      </c>
      <c r="I708" s="7">
        <f t="shared" si="4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s="11">
        <f t="shared" si="45"/>
        <v>43471.25</v>
      </c>
      <c r="P708" s="11">
        <f t="shared" si="46"/>
        <v>43479.25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7"/>
        <v>158.61643835616439</v>
      </c>
      <c r="G709" t="s">
        <v>20</v>
      </c>
      <c r="H709">
        <v>168</v>
      </c>
      <c r="I709" s="7">
        <f t="shared" si="4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s="11">
        <f t="shared" si="45"/>
        <v>43442.25</v>
      </c>
      <c r="P709" s="11">
        <f t="shared" si="46"/>
        <v>43478.25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7"/>
        <v>707.05882352941171</v>
      </c>
      <c r="G710" t="s">
        <v>20</v>
      </c>
      <c r="H710">
        <v>137</v>
      </c>
      <c r="I710" s="7">
        <f t="shared" si="4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s="11">
        <f t="shared" si="45"/>
        <v>42877.208333333328</v>
      </c>
      <c r="P710" s="11">
        <f t="shared" si="46"/>
        <v>42887.208333333328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7"/>
        <v>142.38775510204081</v>
      </c>
      <c r="G711" t="s">
        <v>20</v>
      </c>
      <c r="H711">
        <v>186</v>
      </c>
      <c r="I711" s="7">
        <f t="shared" si="4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s="11">
        <f t="shared" si="45"/>
        <v>41018.208333333336</v>
      </c>
      <c r="P711" s="11">
        <f t="shared" si="46"/>
        <v>41025.208333333336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7"/>
        <v>147.86046511627907</v>
      </c>
      <c r="G712" t="s">
        <v>20</v>
      </c>
      <c r="H712">
        <v>125</v>
      </c>
      <c r="I712" s="7">
        <f t="shared" si="4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s="11">
        <f t="shared" si="45"/>
        <v>43295.208333333328</v>
      </c>
      <c r="P712" s="11">
        <f t="shared" si="46"/>
        <v>43302.208333333328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7"/>
        <v>20.322580645161288</v>
      </c>
      <c r="G713" t="s">
        <v>14</v>
      </c>
      <c r="H713">
        <v>14</v>
      </c>
      <c r="I713" s="7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s="11">
        <f t="shared" si="45"/>
        <v>42393.25</v>
      </c>
      <c r="P713" s="11">
        <f t="shared" si="46"/>
        <v>42395.25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7"/>
        <v>1840.625</v>
      </c>
      <c r="G714" t="s">
        <v>20</v>
      </c>
      <c r="H714">
        <v>202</v>
      </c>
      <c r="I714" s="7">
        <f t="shared" si="4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s="11">
        <f t="shared" si="45"/>
        <v>42559.208333333328</v>
      </c>
      <c r="P714" s="11">
        <f t="shared" si="46"/>
        <v>42600.208333333328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7"/>
        <v>161.94202898550725</v>
      </c>
      <c r="G715" t="s">
        <v>20</v>
      </c>
      <c r="H715">
        <v>103</v>
      </c>
      <c r="I715" s="7">
        <f t="shared" si="4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s="11">
        <f t="shared" si="45"/>
        <v>42604.208333333328</v>
      </c>
      <c r="P715" s="11">
        <f t="shared" si="46"/>
        <v>42616.208333333328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7"/>
        <v>472.82077922077923</v>
      </c>
      <c r="G716" t="s">
        <v>20</v>
      </c>
      <c r="H716">
        <v>1785</v>
      </c>
      <c r="I716" s="7">
        <f t="shared" si="4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s="11">
        <f t="shared" si="45"/>
        <v>41870.208333333336</v>
      </c>
      <c r="P716" s="11">
        <f t="shared" si="46"/>
        <v>41871.208333333336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7"/>
        <v>24.466101694915253</v>
      </c>
      <c r="G717" t="s">
        <v>14</v>
      </c>
      <c r="H717">
        <v>656</v>
      </c>
      <c r="I717" s="7">
        <f t="shared" si="4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s="11">
        <f t="shared" si="45"/>
        <v>40397.208333333336</v>
      </c>
      <c r="P717" s="11">
        <f t="shared" si="46"/>
        <v>40402.208333333336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7"/>
        <v>517.65</v>
      </c>
      <c r="G718" t="s">
        <v>20</v>
      </c>
      <c r="H718">
        <v>157</v>
      </c>
      <c r="I718" s="7">
        <f t="shared" si="4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s="11">
        <f t="shared" si="45"/>
        <v>41465.208333333336</v>
      </c>
      <c r="P718" s="11">
        <f t="shared" si="46"/>
        <v>41493.208333333336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7"/>
        <v>247.64285714285714</v>
      </c>
      <c r="G719" t="s">
        <v>20</v>
      </c>
      <c r="H719">
        <v>555</v>
      </c>
      <c r="I719" s="7">
        <f t="shared" si="4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s="11">
        <f t="shared" si="45"/>
        <v>40777.208333333336</v>
      </c>
      <c r="P719" s="11">
        <f t="shared" si="46"/>
        <v>40798.208333333336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7"/>
        <v>100.20481927710843</v>
      </c>
      <c r="G720" t="s">
        <v>20</v>
      </c>
      <c r="H720">
        <v>297</v>
      </c>
      <c r="I720" s="7">
        <f t="shared" si="4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s="11">
        <f t="shared" si="45"/>
        <v>41442.208333333336</v>
      </c>
      <c r="P720" s="11">
        <f t="shared" si="46"/>
        <v>41468.208333333336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7"/>
        <v>153</v>
      </c>
      <c r="G721" t="s">
        <v>20</v>
      </c>
      <c r="H721">
        <v>123</v>
      </c>
      <c r="I721" s="7">
        <f t="shared" si="4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s="11">
        <f t="shared" si="45"/>
        <v>41058.208333333336</v>
      </c>
      <c r="P721" s="11">
        <f t="shared" si="46"/>
        <v>41069.208333333336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7"/>
        <v>37.091954022988503</v>
      </c>
      <c r="G722" t="s">
        <v>74</v>
      </c>
      <c r="H722">
        <v>38</v>
      </c>
      <c r="I722" s="7">
        <f t="shared" si="4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s="11">
        <f t="shared" si="45"/>
        <v>43152.25</v>
      </c>
      <c r="P722" s="11">
        <f t="shared" si="46"/>
        <v>43166.25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7"/>
        <v>4.392394822006473</v>
      </c>
      <c r="G723" t="s">
        <v>74</v>
      </c>
      <c r="H723">
        <v>60</v>
      </c>
      <c r="I723" s="7">
        <f t="shared" si="4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s="11">
        <f t="shared" si="45"/>
        <v>43194.208333333328</v>
      </c>
      <c r="P723" s="11">
        <f t="shared" si="46"/>
        <v>43200.208333333328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7"/>
        <v>156.50721649484535</v>
      </c>
      <c r="G724" t="s">
        <v>20</v>
      </c>
      <c r="H724">
        <v>3036</v>
      </c>
      <c r="I724" s="7">
        <f t="shared" si="4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s="11">
        <f t="shared" si="45"/>
        <v>43045.25</v>
      </c>
      <c r="P724" s="11">
        <f t="shared" si="46"/>
        <v>43072.25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7"/>
        <v>270.40816326530609</v>
      </c>
      <c r="G725" t="s">
        <v>20</v>
      </c>
      <c r="H725">
        <v>144</v>
      </c>
      <c r="I725" s="7">
        <f t="shared" si="4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s="11">
        <f t="shared" si="45"/>
        <v>42431.25</v>
      </c>
      <c r="P725" s="11">
        <f t="shared" si="46"/>
        <v>42452.208333333328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7"/>
        <v>134.05952380952382</v>
      </c>
      <c r="G726" t="s">
        <v>20</v>
      </c>
      <c r="H726">
        <v>121</v>
      </c>
      <c r="I726" s="7">
        <f t="shared" si="4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s="11">
        <f t="shared" si="45"/>
        <v>41934.208333333336</v>
      </c>
      <c r="P726" s="11">
        <f t="shared" si="46"/>
        <v>41936.208333333336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7"/>
        <v>50.398033126293996</v>
      </c>
      <c r="G727" t="s">
        <v>14</v>
      </c>
      <c r="H727">
        <v>1596</v>
      </c>
      <c r="I727" s="7">
        <f t="shared" si="4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s="11">
        <f t="shared" si="45"/>
        <v>41958.25</v>
      </c>
      <c r="P727" s="11">
        <f t="shared" si="46"/>
        <v>41960.25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7"/>
        <v>88.815837937384899</v>
      </c>
      <c r="G728" t="s">
        <v>74</v>
      </c>
      <c r="H728">
        <v>524</v>
      </c>
      <c r="I728" s="7">
        <f t="shared" si="4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s="11">
        <f t="shared" si="45"/>
        <v>40476.208333333336</v>
      </c>
      <c r="P728" s="11">
        <f t="shared" si="46"/>
        <v>40482.208333333336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7"/>
        <v>165</v>
      </c>
      <c r="G729" t="s">
        <v>20</v>
      </c>
      <c r="H729">
        <v>181</v>
      </c>
      <c r="I729" s="7">
        <f t="shared" si="4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s="11">
        <f t="shared" si="45"/>
        <v>43485.25</v>
      </c>
      <c r="P729" s="11">
        <f t="shared" si="46"/>
        <v>43543.208333333328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7"/>
        <v>17.5</v>
      </c>
      <c r="G730" t="s">
        <v>14</v>
      </c>
      <c r="H730">
        <v>10</v>
      </c>
      <c r="I730" s="7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s="11">
        <f t="shared" si="45"/>
        <v>42515.208333333328</v>
      </c>
      <c r="P730" s="11">
        <f t="shared" si="46"/>
        <v>42526.208333333328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7"/>
        <v>185.66071428571428</v>
      </c>
      <c r="G731" t="s">
        <v>20</v>
      </c>
      <c r="H731">
        <v>122</v>
      </c>
      <c r="I731" s="7">
        <f t="shared" si="4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s="11">
        <f t="shared" si="45"/>
        <v>41309.25</v>
      </c>
      <c r="P731" s="11">
        <f t="shared" si="46"/>
        <v>41311.25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7"/>
        <v>412.6631944444444</v>
      </c>
      <c r="G732" t="s">
        <v>20</v>
      </c>
      <c r="H732">
        <v>1071</v>
      </c>
      <c r="I732" s="7">
        <f t="shared" si="4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s="11">
        <f t="shared" si="45"/>
        <v>42147.208333333328</v>
      </c>
      <c r="P732" s="11">
        <f t="shared" si="46"/>
        <v>42153.208333333328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7"/>
        <v>90.25</v>
      </c>
      <c r="G733" t="s">
        <v>74</v>
      </c>
      <c r="H733">
        <v>219</v>
      </c>
      <c r="I733" s="7">
        <f t="shared" si="4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s="11">
        <f t="shared" si="45"/>
        <v>42939.208333333328</v>
      </c>
      <c r="P733" s="11">
        <f t="shared" si="46"/>
        <v>42940.208333333328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7"/>
        <v>91.984615384615381</v>
      </c>
      <c r="G734" t="s">
        <v>14</v>
      </c>
      <c r="H734">
        <v>1121</v>
      </c>
      <c r="I734" s="7">
        <f t="shared" si="4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s="11">
        <f t="shared" si="45"/>
        <v>42816.208333333328</v>
      </c>
      <c r="P734" s="11">
        <f t="shared" si="46"/>
        <v>42839.208333333328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7"/>
        <v>527.00632911392404</v>
      </c>
      <c r="G735" t="s">
        <v>20</v>
      </c>
      <c r="H735">
        <v>980</v>
      </c>
      <c r="I735" s="7">
        <f t="shared" si="4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s="11">
        <f t="shared" si="45"/>
        <v>41844.208333333336</v>
      </c>
      <c r="P735" s="11">
        <f t="shared" si="46"/>
        <v>41857.208333333336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7"/>
        <v>319.14285714285711</v>
      </c>
      <c r="G736" t="s">
        <v>20</v>
      </c>
      <c r="H736">
        <v>536</v>
      </c>
      <c r="I736" s="7">
        <f t="shared" si="4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s="11">
        <f t="shared" si="45"/>
        <v>42763.25</v>
      </c>
      <c r="P736" s="11">
        <f t="shared" si="46"/>
        <v>42775.25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7"/>
        <v>354.18867924528303</v>
      </c>
      <c r="G737" t="s">
        <v>20</v>
      </c>
      <c r="H737">
        <v>1991</v>
      </c>
      <c r="I737" s="7">
        <f t="shared" si="4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s="11">
        <f t="shared" si="45"/>
        <v>42459.208333333328</v>
      </c>
      <c r="P737" s="11">
        <f t="shared" si="46"/>
        <v>42466.208333333328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7"/>
        <v>32.896103896103895</v>
      </c>
      <c r="G738" t="s">
        <v>74</v>
      </c>
      <c r="H738">
        <v>29</v>
      </c>
      <c r="I738" s="7">
        <f t="shared" si="4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s="11">
        <f t="shared" si="45"/>
        <v>42055.25</v>
      </c>
      <c r="P738" s="11">
        <f t="shared" si="46"/>
        <v>42059.25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7"/>
        <v>135.8918918918919</v>
      </c>
      <c r="G739" t="s">
        <v>20</v>
      </c>
      <c r="H739">
        <v>180</v>
      </c>
      <c r="I739" s="7">
        <f t="shared" si="4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s="11">
        <f t="shared" si="45"/>
        <v>42685.25</v>
      </c>
      <c r="P739" s="11">
        <f t="shared" si="46"/>
        <v>42697.25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7"/>
        <v>2.0843373493975905</v>
      </c>
      <c r="G740" t="s">
        <v>14</v>
      </c>
      <c r="H740">
        <v>15</v>
      </c>
      <c r="I740" s="7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s="11">
        <f t="shared" si="45"/>
        <v>41959.25</v>
      </c>
      <c r="P740" s="11">
        <f t="shared" si="46"/>
        <v>41981.25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7"/>
        <v>61</v>
      </c>
      <c r="G741" t="s">
        <v>14</v>
      </c>
      <c r="H741">
        <v>191</v>
      </c>
      <c r="I741" s="7">
        <f t="shared" si="4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s="11">
        <f t="shared" si="45"/>
        <v>41089.208333333336</v>
      </c>
      <c r="P741" s="11">
        <f t="shared" si="46"/>
        <v>41090.208333333336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7"/>
        <v>30.037735849056602</v>
      </c>
      <c r="G742" t="s">
        <v>14</v>
      </c>
      <c r="H742">
        <v>16</v>
      </c>
      <c r="I742" s="7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s="11">
        <f t="shared" si="45"/>
        <v>42769.25</v>
      </c>
      <c r="P742" s="11">
        <f t="shared" si="46"/>
        <v>42772.25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7"/>
        <v>1179.1666666666665</v>
      </c>
      <c r="G743" t="s">
        <v>20</v>
      </c>
      <c r="H743">
        <v>130</v>
      </c>
      <c r="I743" s="7">
        <f t="shared" si="4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s="11">
        <f t="shared" si="45"/>
        <v>40321.208333333336</v>
      </c>
      <c r="P743" s="11">
        <f t="shared" si="46"/>
        <v>40322.208333333336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7"/>
        <v>1126.0833333333335</v>
      </c>
      <c r="G744" t="s">
        <v>20</v>
      </c>
      <c r="H744">
        <v>122</v>
      </c>
      <c r="I744" s="7">
        <f t="shared" si="4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s="11">
        <f t="shared" si="45"/>
        <v>40197.25</v>
      </c>
      <c r="P744" s="11">
        <f t="shared" si="46"/>
        <v>40239.25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7"/>
        <v>12.923076923076923</v>
      </c>
      <c r="G745" t="s">
        <v>14</v>
      </c>
      <c r="H745">
        <v>17</v>
      </c>
      <c r="I745" s="7">
        <f t="shared" si="4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s="11">
        <f t="shared" si="45"/>
        <v>42298.208333333328</v>
      </c>
      <c r="P745" s="11">
        <f t="shared" si="46"/>
        <v>42304.208333333328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7"/>
        <v>712</v>
      </c>
      <c r="G746" t="s">
        <v>20</v>
      </c>
      <c r="H746">
        <v>140</v>
      </c>
      <c r="I746" s="7">
        <f t="shared" si="4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s="11">
        <f t="shared" si="45"/>
        <v>43322.208333333328</v>
      </c>
      <c r="P746" s="11">
        <f t="shared" si="46"/>
        <v>43324.208333333328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7"/>
        <v>30.304347826086957</v>
      </c>
      <c r="G747" t="s">
        <v>14</v>
      </c>
      <c r="H747">
        <v>34</v>
      </c>
      <c r="I747" s="7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s="11">
        <f t="shared" si="45"/>
        <v>40328.208333333336</v>
      </c>
      <c r="P747" s="11">
        <f t="shared" si="46"/>
        <v>40355.208333333336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7"/>
        <v>212.50896057347671</v>
      </c>
      <c r="G748" t="s">
        <v>20</v>
      </c>
      <c r="H748">
        <v>3388</v>
      </c>
      <c r="I748" s="7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s="11">
        <f t="shared" si="45"/>
        <v>40825.208333333336</v>
      </c>
      <c r="P748" s="11">
        <f t="shared" si="46"/>
        <v>40830.208333333336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7"/>
        <v>228.85714285714286</v>
      </c>
      <c r="G749" t="s">
        <v>20</v>
      </c>
      <c r="H749">
        <v>280</v>
      </c>
      <c r="I749" s="7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s="11">
        <f t="shared" si="45"/>
        <v>40423.208333333336</v>
      </c>
      <c r="P749" s="11">
        <f t="shared" si="46"/>
        <v>40434.208333333336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7"/>
        <v>34.959979476654695</v>
      </c>
      <c r="G750" t="s">
        <v>74</v>
      </c>
      <c r="H750">
        <v>614</v>
      </c>
      <c r="I750" s="7">
        <f t="shared" si="4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s="11">
        <f t="shared" si="45"/>
        <v>40238.25</v>
      </c>
      <c r="P750" s="11">
        <f t="shared" si="46"/>
        <v>40263.208333333336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7"/>
        <v>157.29069767441862</v>
      </c>
      <c r="G751" t="s">
        <v>20</v>
      </c>
      <c r="H751">
        <v>366</v>
      </c>
      <c r="I751" s="7">
        <f t="shared" si="4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s="11">
        <f t="shared" si="45"/>
        <v>41920.208333333336</v>
      </c>
      <c r="P751" s="11">
        <f t="shared" si="46"/>
        <v>41932.208333333336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7"/>
        <v>1</v>
      </c>
      <c r="G752" t="s">
        <v>14</v>
      </c>
      <c r="H752">
        <v>1</v>
      </c>
      <c r="I752" s="7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s="11">
        <f t="shared" si="45"/>
        <v>40360.208333333336</v>
      </c>
      <c r="P752" s="11">
        <f t="shared" si="46"/>
        <v>40385.208333333336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7"/>
        <v>232.30555555555554</v>
      </c>
      <c r="G753" t="s">
        <v>20</v>
      </c>
      <c r="H753">
        <v>270</v>
      </c>
      <c r="I753" s="7">
        <f t="shared" si="4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s="11">
        <f t="shared" si="45"/>
        <v>42446.208333333328</v>
      </c>
      <c r="P753" s="11">
        <f t="shared" si="46"/>
        <v>42461.208333333328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7"/>
        <v>92.448275862068968</v>
      </c>
      <c r="G754" t="s">
        <v>74</v>
      </c>
      <c r="H754">
        <v>114</v>
      </c>
      <c r="I754" s="7">
        <f t="shared" si="4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s="11">
        <f t="shared" si="45"/>
        <v>40395.208333333336</v>
      </c>
      <c r="P754" s="11">
        <f t="shared" si="46"/>
        <v>40413.208333333336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7"/>
        <v>256.70212765957444</v>
      </c>
      <c r="G755" t="s">
        <v>20</v>
      </c>
      <c r="H755">
        <v>137</v>
      </c>
      <c r="I755" s="7">
        <f t="shared" si="4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s="11">
        <f t="shared" si="45"/>
        <v>40321.208333333336</v>
      </c>
      <c r="P755" s="11">
        <f t="shared" si="46"/>
        <v>40336.208333333336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7"/>
        <v>168.47017045454547</v>
      </c>
      <c r="G756" t="s">
        <v>20</v>
      </c>
      <c r="H756">
        <v>3205</v>
      </c>
      <c r="I756" s="7">
        <f t="shared" si="4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s="11">
        <f t="shared" si="45"/>
        <v>41210.208333333336</v>
      </c>
      <c r="P756" s="11">
        <f t="shared" si="46"/>
        <v>41263.25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7"/>
        <v>166.57777777777778</v>
      </c>
      <c r="G757" t="s">
        <v>20</v>
      </c>
      <c r="H757">
        <v>288</v>
      </c>
      <c r="I757" s="7">
        <f t="shared" si="4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s="11">
        <f t="shared" si="45"/>
        <v>43096.25</v>
      </c>
      <c r="P757" s="11">
        <f t="shared" si="46"/>
        <v>43108.25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7"/>
        <v>772.07692307692309</v>
      </c>
      <c r="G758" t="s">
        <v>20</v>
      </c>
      <c r="H758">
        <v>148</v>
      </c>
      <c r="I758" s="7">
        <f t="shared" si="4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s="11">
        <f t="shared" si="45"/>
        <v>42024.25</v>
      </c>
      <c r="P758" s="11">
        <f t="shared" si="46"/>
        <v>42030.25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7"/>
        <v>406.85714285714283</v>
      </c>
      <c r="G759" t="s">
        <v>20</v>
      </c>
      <c r="H759">
        <v>114</v>
      </c>
      <c r="I759" s="7">
        <f t="shared" si="44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s="11">
        <f t="shared" si="45"/>
        <v>40675.208333333336</v>
      </c>
      <c r="P759" s="11">
        <f t="shared" si="46"/>
        <v>40679.208333333336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7"/>
        <v>564.20608108108115</v>
      </c>
      <c r="G760" t="s">
        <v>20</v>
      </c>
      <c r="H760">
        <v>1518</v>
      </c>
      <c r="I760" s="7">
        <f t="shared" si="44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s="11">
        <f t="shared" si="45"/>
        <v>41936.208333333336</v>
      </c>
      <c r="P760" s="11">
        <f t="shared" si="46"/>
        <v>41945.208333333336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7"/>
        <v>68.426865671641792</v>
      </c>
      <c r="G761" t="s">
        <v>14</v>
      </c>
      <c r="H761">
        <v>1274</v>
      </c>
      <c r="I761" s="7">
        <f t="shared" si="44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s="11">
        <f t="shared" si="45"/>
        <v>43136.25</v>
      </c>
      <c r="P761" s="11">
        <f t="shared" si="46"/>
        <v>43166.25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7"/>
        <v>34.351966873706004</v>
      </c>
      <c r="G762" t="s">
        <v>14</v>
      </c>
      <c r="H762">
        <v>210</v>
      </c>
      <c r="I762" s="7">
        <f t="shared" si="44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s="11">
        <f t="shared" si="45"/>
        <v>43678.208333333328</v>
      </c>
      <c r="P762" s="11">
        <f t="shared" si="46"/>
        <v>43707.208333333328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7"/>
        <v>655.4545454545455</v>
      </c>
      <c r="G763" t="s">
        <v>20</v>
      </c>
      <c r="H763">
        <v>166</v>
      </c>
      <c r="I763" s="7">
        <f t="shared" si="44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s="11">
        <f t="shared" si="45"/>
        <v>42938.208333333328</v>
      </c>
      <c r="P763" s="11">
        <f t="shared" si="46"/>
        <v>42943.208333333328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7"/>
        <v>177.25714285714284</v>
      </c>
      <c r="G764" t="s">
        <v>20</v>
      </c>
      <c r="H764">
        <v>100</v>
      </c>
      <c r="I764" s="7">
        <f t="shared" si="44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s="11">
        <f t="shared" si="45"/>
        <v>41241.25</v>
      </c>
      <c r="P764" s="11">
        <f t="shared" si="46"/>
        <v>41252.25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7"/>
        <v>113.17857142857144</v>
      </c>
      <c r="G765" t="s">
        <v>20</v>
      </c>
      <c r="H765">
        <v>235</v>
      </c>
      <c r="I765" s="7">
        <f t="shared" si="44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s="11">
        <f t="shared" si="45"/>
        <v>41037.208333333336</v>
      </c>
      <c r="P765" s="11">
        <f t="shared" si="46"/>
        <v>41072.208333333336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7"/>
        <v>728.18181818181824</v>
      </c>
      <c r="G766" t="s">
        <v>20</v>
      </c>
      <c r="H766">
        <v>148</v>
      </c>
      <c r="I766" s="7">
        <f t="shared" si="44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s="11">
        <f t="shared" si="45"/>
        <v>40676.208333333336</v>
      </c>
      <c r="P766" s="11">
        <f t="shared" si="46"/>
        <v>40684.208333333336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7"/>
        <v>208.33333333333334</v>
      </c>
      <c r="G767" t="s">
        <v>20</v>
      </c>
      <c r="H767">
        <v>198</v>
      </c>
      <c r="I767" s="7">
        <f t="shared" si="44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s="11">
        <f t="shared" si="45"/>
        <v>42840.208333333328</v>
      </c>
      <c r="P767" s="11">
        <f t="shared" si="46"/>
        <v>42865.208333333328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7"/>
        <v>31.171232876712331</v>
      </c>
      <c r="G768" t="s">
        <v>14</v>
      </c>
      <c r="H768">
        <v>248</v>
      </c>
      <c r="I768" s="7">
        <f t="shared" si="44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s="11">
        <f t="shared" si="45"/>
        <v>43362.208333333328</v>
      </c>
      <c r="P768" s="11">
        <f t="shared" si="46"/>
        <v>43363.208333333328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7"/>
        <v>56.967078189300416</v>
      </c>
      <c r="G769" t="s">
        <v>14</v>
      </c>
      <c r="H769">
        <v>513</v>
      </c>
      <c r="I769" s="7">
        <f t="shared" si="44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s="11">
        <f t="shared" si="45"/>
        <v>42283.208333333328</v>
      </c>
      <c r="P769" s="11">
        <f t="shared" si="46"/>
        <v>42328.25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7"/>
        <v>231</v>
      </c>
      <c r="G770" t="s">
        <v>20</v>
      </c>
      <c r="H770">
        <v>150</v>
      </c>
      <c r="I770" s="7">
        <f t="shared" si="44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s="11">
        <f t="shared" si="45"/>
        <v>41619.25</v>
      </c>
      <c r="P770" s="11">
        <f t="shared" si="46"/>
        <v>41634.25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si="47"/>
        <v>86.867834394904463</v>
      </c>
      <c r="G771" t="s">
        <v>14</v>
      </c>
      <c r="H771">
        <v>3410</v>
      </c>
      <c r="I771" s="7">
        <f t="shared" ref="I771:I834" si="48">IF(H771=0,"0",AVERAGE(E771/H771))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s="11">
        <f t="shared" ref="O771:O834" si="49">(((L771/60)/60)/24)+DATE(1970,1,1)</f>
        <v>41501.208333333336</v>
      </c>
      <c r="P771" s="11">
        <f t="shared" ref="P771:P834" si="50">(((M771/60)/60)/24)+DATE(1970,1,1)</f>
        <v>41527.208333333336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ref="F772:F835" si="51">E772/D772*100</f>
        <v>270.74418604651163</v>
      </c>
      <c r="G772" t="s">
        <v>20</v>
      </c>
      <c r="H772">
        <v>216</v>
      </c>
      <c r="I772" s="7">
        <f t="shared" si="4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s="11">
        <f t="shared" si="49"/>
        <v>41743.208333333336</v>
      </c>
      <c r="P772" s="11">
        <f t="shared" si="50"/>
        <v>41750.208333333336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51"/>
        <v>49.446428571428569</v>
      </c>
      <c r="G773" t="s">
        <v>74</v>
      </c>
      <c r="H773">
        <v>26</v>
      </c>
      <c r="I773" s="7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s="11">
        <f t="shared" si="49"/>
        <v>43491.25</v>
      </c>
      <c r="P773" s="11">
        <f t="shared" si="50"/>
        <v>43518.25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51"/>
        <v>113.3596256684492</v>
      </c>
      <c r="G774" t="s">
        <v>20</v>
      </c>
      <c r="H774">
        <v>5139</v>
      </c>
      <c r="I774" s="7">
        <f t="shared" si="4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s="11">
        <f t="shared" si="49"/>
        <v>43505.25</v>
      </c>
      <c r="P774" s="11">
        <f t="shared" si="50"/>
        <v>43509.25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51"/>
        <v>190.55555555555554</v>
      </c>
      <c r="G775" t="s">
        <v>20</v>
      </c>
      <c r="H775">
        <v>2353</v>
      </c>
      <c r="I775" s="7">
        <f t="shared" si="4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s="11">
        <f t="shared" si="49"/>
        <v>42838.208333333328</v>
      </c>
      <c r="P775" s="11">
        <f t="shared" si="50"/>
        <v>42848.208333333328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51"/>
        <v>135.5</v>
      </c>
      <c r="G776" t="s">
        <v>20</v>
      </c>
      <c r="H776">
        <v>78</v>
      </c>
      <c r="I776" s="7">
        <f t="shared" si="4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s="11">
        <f t="shared" si="49"/>
        <v>42513.208333333328</v>
      </c>
      <c r="P776" s="11">
        <f t="shared" si="50"/>
        <v>42554.208333333328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51"/>
        <v>10.297872340425531</v>
      </c>
      <c r="G777" t="s">
        <v>14</v>
      </c>
      <c r="H777">
        <v>10</v>
      </c>
      <c r="I777" s="7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s="11">
        <f t="shared" si="49"/>
        <v>41949.25</v>
      </c>
      <c r="P777" s="11">
        <f t="shared" si="50"/>
        <v>41959.25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51"/>
        <v>65.544223826714799</v>
      </c>
      <c r="G778" t="s">
        <v>14</v>
      </c>
      <c r="H778">
        <v>2201</v>
      </c>
      <c r="I778" s="7">
        <f t="shared" si="4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s="11">
        <f t="shared" si="49"/>
        <v>43650.208333333328</v>
      </c>
      <c r="P778" s="11">
        <f t="shared" si="50"/>
        <v>43668.208333333328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51"/>
        <v>49.026652452025587</v>
      </c>
      <c r="G779" t="s">
        <v>14</v>
      </c>
      <c r="H779">
        <v>676</v>
      </c>
      <c r="I779" s="7">
        <f t="shared" si="4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s="11">
        <f t="shared" si="49"/>
        <v>40809.208333333336</v>
      </c>
      <c r="P779" s="11">
        <f t="shared" si="50"/>
        <v>40838.208333333336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51"/>
        <v>787.92307692307691</v>
      </c>
      <c r="G780" t="s">
        <v>20</v>
      </c>
      <c r="H780">
        <v>174</v>
      </c>
      <c r="I780" s="7">
        <f t="shared" si="4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s="11">
        <f t="shared" si="49"/>
        <v>40768.208333333336</v>
      </c>
      <c r="P780" s="11">
        <f t="shared" si="50"/>
        <v>40773.208333333336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51"/>
        <v>80.306347746090154</v>
      </c>
      <c r="G781" t="s">
        <v>14</v>
      </c>
      <c r="H781">
        <v>831</v>
      </c>
      <c r="I781" s="7">
        <f t="shared" si="4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s="11">
        <f t="shared" si="49"/>
        <v>42230.208333333328</v>
      </c>
      <c r="P781" s="11">
        <f t="shared" si="50"/>
        <v>42239.208333333328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51"/>
        <v>106.29411764705883</v>
      </c>
      <c r="G782" t="s">
        <v>20</v>
      </c>
      <c r="H782">
        <v>164</v>
      </c>
      <c r="I782" s="7">
        <f t="shared" si="4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s="11">
        <f t="shared" si="49"/>
        <v>42573.208333333328</v>
      </c>
      <c r="P782" s="11">
        <f t="shared" si="50"/>
        <v>42592.208333333328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51"/>
        <v>50.735632183908038</v>
      </c>
      <c r="G783" t="s">
        <v>74</v>
      </c>
      <c r="H783">
        <v>56</v>
      </c>
      <c r="I783" s="7">
        <f t="shared" si="4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s="11">
        <f t="shared" si="49"/>
        <v>40482.208333333336</v>
      </c>
      <c r="P783" s="11">
        <f t="shared" si="50"/>
        <v>40533.25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51"/>
        <v>215.31372549019611</v>
      </c>
      <c r="G784" t="s">
        <v>20</v>
      </c>
      <c r="H784">
        <v>161</v>
      </c>
      <c r="I784" s="7">
        <f t="shared" si="4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s="11">
        <f t="shared" si="49"/>
        <v>40603.25</v>
      </c>
      <c r="P784" s="11">
        <f t="shared" si="50"/>
        <v>40631.208333333336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51"/>
        <v>141.22972972972974</v>
      </c>
      <c r="G785" t="s">
        <v>20</v>
      </c>
      <c r="H785">
        <v>138</v>
      </c>
      <c r="I785" s="7">
        <f t="shared" si="4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s="11">
        <f t="shared" si="49"/>
        <v>41625.25</v>
      </c>
      <c r="P785" s="11">
        <f t="shared" si="50"/>
        <v>41632.25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51"/>
        <v>115.33745781777279</v>
      </c>
      <c r="G786" t="s">
        <v>20</v>
      </c>
      <c r="H786">
        <v>3308</v>
      </c>
      <c r="I786" s="7">
        <f t="shared" si="4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s="11">
        <f t="shared" si="49"/>
        <v>42435.25</v>
      </c>
      <c r="P786" s="11">
        <f t="shared" si="50"/>
        <v>42446.208333333328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51"/>
        <v>193.11940298507463</v>
      </c>
      <c r="G787" t="s">
        <v>20</v>
      </c>
      <c r="H787">
        <v>127</v>
      </c>
      <c r="I787" s="7">
        <f t="shared" si="4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s="11">
        <f t="shared" si="49"/>
        <v>43582.208333333328</v>
      </c>
      <c r="P787" s="11">
        <f t="shared" si="50"/>
        <v>43616.208333333328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51"/>
        <v>729.73333333333335</v>
      </c>
      <c r="G788" t="s">
        <v>20</v>
      </c>
      <c r="H788">
        <v>207</v>
      </c>
      <c r="I788" s="7">
        <f t="shared" si="4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s="11">
        <f t="shared" si="49"/>
        <v>43186.208333333328</v>
      </c>
      <c r="P788" s="11">
        <f t="shared" si="50"/>
        <v>43193.208333333328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51"/>
        <v>99.66339869281046</v>
      </c>
      <c r="G789" t="s">
        <v>14</v>
      </c>
      <c r="H789">
        <v>859</v>
      </c>
      <c r="I789" s="7">
        <f t="shared" si="4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s="11">
        <f t="shared" si="49"/>
        <v>40684.208333333336</v>
      </c>
      <c r="P789" s="11">
        <f t="shared" si="50"/>
        <v>40693.208333333336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51"/>
        <v>88.166666666666671</v>
      </c>
      <c r="G790" t="s">
        <v>47</v>
      </c>
      <c r="H790">
        <v>31</v>
      </c>
      <c r="I790" s="7">
        <f t="shared" si="4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s="11">
        <f t="shared" si="49"/>
        <v>41202.208333333336</v>
      </c>
      <c r="P790" s="11">
        <f t="shared" si="50"/>
        <v>41223.25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51"/>
        <v>37.233333333333334</v>
      </c>
      <c r="G791" t="s">
        <v>14</v>
      </c>
      <c r="H791">
        <v>45</v>
      </c>
      <c r="I791" s="7">
        <f t="shared" si="4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s="11">
        <f t="shared" si="49"/>
        <v>41786.208333333336</v>
      </c>
      <c r="P791" s="11">
        <f t="shared" si="50"/>
        <v>41823.208333333336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51"/>
        <v>30.540075309306079</v>
      </c>
      <c r="G792" t="s">
        <v>74</v>
      </c>
      <c r="H792">
        <v>1113</v>
      </c>
      <c r="I792" s="7">
        <f t="shared" si="4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s="11">
        <f t="shared" si="49"/>
        <v>40223.25</v>
      </c>
      <c r="P792" s="11">
        <f t="shared" si="50"/>
        <v>40229.25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51"/>
        <v>25.714285714285712</v>
      </c>
      <c r="G793" t="s">
        <v>14</v>
      </c>
      <c r="H793">
        <v>6</v>
      </c>
      <c r="I793" s="7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s="11">
        <f t="shared" si="49"/>
        <v>42715.25</v>
      </c>
      <c r="P793" s="11">
        <f t="shared" si="50"/>
        <v>42731.25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51"/>
        <v>34</v>
      </c>
      <c r="G794" t="s">
        <v>14</v>
      </c>
      <c r="H794">
        <v>7</v>
      </c>
      <c r="I794" s="7">
        <f t="shared" si="4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s="11">
        <f t="shared" si="49"/>
        <v>41451.208333333336</v>
      </c>
      <c r="P794" s="11">
        <f t="shared" si="50"/>
        <v>41479.208333333336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51"/>
        <v>1185.909090909091</v>
      </c>
      <c r="G795" t="s">
        <v>20</v>
      </c>
      <c r="H795">
        <v>181</v>
      </c>
      <c r="I795" s="7">
        <f t="shared" si="4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s="11">
        <f t="shared" si="49"/>
        <v>41450.208333333336</v>
      </c>
      <c r="P795" s="11">
        <f t="shared" si="50"/>
        <v>41454.208333333336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51"/>
        <v>125.39393939393939</v>
      </c>
      <c r="G796" t="s">
        <v>20</v>
      </c>
      <c r="H796">
        <v>110</v>
      </c>
      <c r="I796" s="7">
        <f t="shared" si="4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s="11">
        <f t="shared" si="49"/>
        <v>43091.25</v>
      </c>
      <c r="P796" s="11">
        <f t="shared" si="50"/>
        <v>43103.25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51"/>
        <v>14.394366197183098</v>
      </c>
      <c r="G797" t="s">
        <v>14</v>
      </c>
      <c r="H797">
        <v>31</v>
      </c>
      <c r="I797" s="7">
        <f t="shared" si="4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s="11">
        <f t="shared" si="49"/>
        <v>42675.208333333328</v>
      </c>
      <c r="P797" s="11">
        <f t="shared" si="50"/>
        <v>42678.208333333328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51"/>
        <v>54.807692307692314</v>
      </c>
      <c r="G798" t="s">
        <v>14</v>
      </c>
      <c r="H798">
        <v>78</v>
      </c>
      <c r="I798" s="7">
        <f t="shared" si="4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s="11">
        <f t="shared" si="49"/>
        <v>41859.208333333336</v>
      </c>
      <c r="P798" s="11">
        <f t="shared" si="50"/>
        <v>41866.208333333336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51"/>
        <v>109.63157894736841</v>
      </c>
      <c r="G799" t="s">
        <v>20</v>
      </c>
      <c r="H799">
        <v>185</v>
      </c>
      <c r="I799" s="7">
        <f t="shared" si="4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s="11">
        <f t="shared" si="49"/>
        <v>43464.25</v>
      </c>
      <c r="P799" s="11">
        <f t="shared" si="50"/>
        <v>43487.25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51"/>
        <v>188.47058823529412</v>
      </c>
      <c r="G800" t="s">
        <v>20</v>
      </c>
      <c r="H800">
        <v>121</v>
      </c>
      <c r="I800" s="7">
        <f t="shared" si="4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s="11">
        <f t="shared" si="49"/>
        <v>41060.208333333336</v>
      </c>
      <c r="P800" s="11">
        <f t="shared" si="50"/>
        <v>41088.208333333336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51"/>
        <v>87.008284023668637</v>
      </c>
      <c r="G801" t="s">
        <v>14</v>
      </c>
      <c r="H801">
        <v>1225</v>
      </c>
      <c r="I801" s="7">
        <f t="shared" si="4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s="11">
        <f t="shared" si="49"/>
        <v>42399.25</v>
      </c>
      <c r="P801" s="11">
        <f t="shared" si="50"/>
        <v>42403.25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51"/>
        <v>1</v>
      </c>
      <c r="G802" t="s">
        <v>14</v>
      </c>
      <c r="H802">
        <v>1</v>
      </c>
      <c r="I802" s="7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s="11">
        <f t="shared" si="49"/>
        <v>42167.208333333328</v>
      </c>
      <c r="P802" s="11">
        <f t="shared" si="50"/>
        <v>42171.208333333328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51"/>
        <v>202.9130434782609</v>
      </c>
      <c r="G803" t="s">
        <v>20</v>
      </c>
      <c r="H803">
        <v>106</v>
      </c>
      <c r="I803" s="7">
        <f t="shared" si="4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s="11">
        <f t="shared" si="49"/>
        <v>43830.25</v>
      </c>
      <c r="P803" s="11">
        <f t="shared" si="50"/>
        <v>43852.25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51"/>
        <v>197.03225806451613</v>
      </c>
      <c r="G804" t="s">
        <v>20</v>
      </c>
      <c r="H804">
        <v>142</v>
      </c>
      <c r="I804" s="7">
        <f t="shared" si="4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s="11">
        <f t="shared" si="49"/>
        <v>43650.208333333328</v>
      </c>
      <c r="P804" s="11">
        <f t="shared" si="50"/>
        <v>43652.208333333328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51"/>
        <v>107</v>
      </c>
      <c r="G805" t="s">
        <v>20</v>
      </c>
      <c r="H805">
        <v>233</v>
      </c>
      <c r="I805" s="7">
        <f t="shared" si="4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s="11">
        <f t="shared" si="49"/>
        <v>43492.25</v>
      </c>
      <c r="P805" s="11">
        <f t="shared" si="50"/>
        <v>43526.25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51"/>
        <v>268.73076923076923</v>
      </c>
      <c r="G806" t="s">
        <v>20</v>
      </c>
      <c r="H806">
        <v>218</v>
      </c>
      <c r="I806" s="7">
        <f t="shared" si="4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s="11">
        <f t="shared" si="49"/>
        <v>43102.25</v>
      </c>
      <c r="P806" s="11">
        <f t="shared" si="50"/>
        <v>43122.25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51"/>
        <v>50.845360824742272</v>
      </c>
      <c r="G807" t="s">
        <v>14</v>
      </c>
      <c r="H807">
        <v>67</v>
      </c>
      <c r="I807" s="7">
        <f t="shared" si="4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s="11">
        <f t="shared" si="49"/>
        <v>41958.25</v>
      </c>
      <c r="P807" s="11">
        <f t="shared" si="50"/>
        <v>42009.25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51"/>
        <v>1180.2857142857142</v>
      </c>
      <c r="G808" t="s">
        <v>20</v>
      </c>
      <c r="H808">
        <v>76</v>
      </c>
      <c r="I808" s="7">
        <f t="shared" si="4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s="11">
        <f t="shared" si="49"/>
        <v>40973.25</v>
      </c>
      <c r="P808" s="11">
        <f t="shared" si="50"/>
        <v>40997.208333333336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51"/>
        <v>264</v>
      </c>
      <c r="G809" t="s">
        <v>20</v>
      </c>
      <c r="H809">
        <v>43</v>
      </c>
      <c r="I809" s="7">
        <f t="shared" si="4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s="11">
        <f t="shared" si="49"/>
        <v>43753.208333333328</v>
      </c>
      <c r="P809" s="11">
        <f t="shared" si="50"/>
        <v>43797.25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51"/>
        <v>30.44230769230769</v>
      </c>
      <c r="G810" t="s">
        <v>14</v>
      </c>
      <c r="H810">
        <v>19</v>
      </c>
      <c r="I810" s="7">
        <f t="shared" si="4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s="11">
        <f t="shared" si="49"/>
        <v>42507.208333333328</v>
      </c>
      <c r="P810" s="11">
        <f t="shared" si="50"/>
        <v>42524.208333333328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51"/>
        <v>62.880681818181813</v>
      </c>
      <c r="G811" t="s">
        <v>14</v>
      </c>
      <c r="H811">
        <v>2108</v>
      </c>
      <c r="I811" s="7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s="11">
        <f t="shared" si="49"/>
        <v>41135.208333333336</v>
      </c>
      <c r="P811" s="11">
        <f t="shared" si="50"/>
        <v>41136.208333333336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51"/>
        <v>193.125</v>
      </c>
      <c r="G812" t="s">
        <v>20</v>
      </c>
      <c r="H812">
        <v>221</v>
      </c>
      <c r="I812" s="7">
        <f t="shared" si="4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s="11">
        <f t="shared" si="49"/>
        <v>43067.25</v>
      </c>
      <c r="P812" s="11">
        <f t="shared" si="50"/>
        <v>43077.25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51"/>
        <v>77.102702702702715</v>
      </c>
      <c r="G813" t="s">
        <v>14</v>
      </c>
      <c r="H813">
        <v>679</v>
      </c>
      <c r="I813" s="7">
        <f t="shared" si="4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s="11">
        <f t="shared" si="49"/>
        <v>42378.25</v>
      </c>
      <c r="P813" s="11">
        <f t="shared" si="50"/>
        <v>42380.25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51"/>
        <v>225.52763819095478</v>
      </c>
      <c r="G814" t="s">
        <v>20</v>
      </c>
      <c r="H814">
        <v>2805</v>
      </c>
      <c r="I814" s="7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s="11">
        <f t="shared" si="49"/>
        <v>43206.208333333328</v>
      </c>
      <c r="P814" s="11">
        <f t="shared" si="50"/>
        <v>43211.208333333328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51"/>
        <v>239.40625</v>
      </c>
      <c r="G815" t="s">
        <v>20</v>
      </c>
      <c r="H815">
        <v>68</v>
      </c>
      <c r="I815" s="7">
        <f t="shared" si="4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s="11">
        <f t="shared" si="49"/>
        <v>41148.208333333336</v>
      </c>
      <c r="P815" s="11">
        <f t="shared" si="50"/>
        <v>41158.208333333336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51"/>
        <v>92.1875</v>
      </c>
      <c r="G816" t="s">
        <v>14</v>
      </c>
      <c r="H816">
        <v>36</v>
      </c>
      <c r="I816" s="7">
        <f t="shared" si="4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s="11">
        <f t="shared" si="49"/>
        <v>42517.208333333328</v>
      </c>
      <c r="P816" s="11">
        <f t="shared" si="50"/>
        <v>42519.208333333328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51"/>
        <v>130.23333333333335</v>
      </c>
      <c r="G817" t="s">
        <v>20</v>
      </c>
      <c r="H817">
        <v>183</v>
      </c>
      <c r="I817" s="7">
        <f t="shared" si="4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s="11">
        <f t="shared" si="49"/>
        <v>43068.25</v>
      </c>
      <c r="P817" s="11">
        <f t="shared" si="50"/>
        <v>43094.25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51"/>
        <v>615.21739130434787</v>
      </c>
      <c r="G818" t="s">
        <v>20</v>
      </c>
      <c r="H818">
        <v>133</v>
      </c>
      <c r="I818" s="7">
        <f t="shared" si="4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s="11">
        <f t="shared" si="49"/>
        <v>41680.25</v>
      </c>
      <c r="P818" s="11">
        <f t="shared" si="50"/>
        <v>41682.25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51"/>
        <v>368.79532163742692</v>
      </c>
      <c r="G819" t="s">
        <v>20</v>
      </c>
      <c r="H819">
        <v>2489</v>
      </c>
      <c r="I819" s="7">
        <f t="shared" si="4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s="11">
        <f t="shared" si="49"/>
        <v>43589.208333333328</v>
      </c>
      <c r="P819" s="11">
        <f t="shared" si="50"/>
        <v>43617.208333333328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51"/>
        <v>1094.8571428571429</v>
      </c>
      <c r="G820" t="s">
        <v>20</v>
      </c>
      <c r="H820">
        <v>69</v>
      </c>
      <c r="I820" s="7">
        <f t="shared" si="4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s="11">
        <f t="shared" si="49"/>
        <v>43486.25</v>
      </c>
      <c r="P820" s="11">
        <f t="shared" si="50"/>
        <v>43499.25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51"/>
        <v>50.662921348314605</v>
      </c>
      <c r="G821" t="s">
        <v>14</v>
      </c>
      <c r="H821">
        <v>47</v>
      </c>
      <c r="I821" s="7">
        <f t="shared" si="4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s="11">
        <f t="shared" si="49"/>
        <v>41237.25</v>
      </c>
      <c r="P821" s="11">
        <f t="shared" si="50"/>
        <v>41252.25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51"/>
        <v>800.6</v>
      </c>
      <c r="G822" t="s">
        <v>20</v>
      </c>
      <c r="H822">
        <v>279</v>
      </c>
      <c r="I822" s="7">
        <f t="shared" si="4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s="11">
        <f t="shared" si="49"/>
        <v>43310.208333333328</v>
      </c>
      <c r="P822" s="11">
        <f t="shared" si="50"/>
        <v>43323.208333333328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51"/>
        <v>291.28571428571428</v>
      </c>
      <c r="G823" t="s">
        <v>20</v>
      </c>
      <c r="H823">
        <v>210</v>
      </c>
      <c r="I823" s="7">
        <f t="shared" si="4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s="11">
        <f t="shared" si="49"/>
        <v>42794.25</v>
      </c>
      <c r="P823" s="11">
        <f t="shared" si="50"/>
        <v>42807.208333333328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51"/>
        <v>349.9666666666667</v>
      </c>
      <c r="G824" t="s">
        <v>20</v>
      </c>
      <c r="H824">
        <v>2100</v>
      </c>
      <c r="I824" s="7">
        <f t="shared" si="4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s="11">
        <f t="shared" si="49"/>
        <v>41698.25</v>
      </c>
      <c r="P824" s="11">
        <f t="shared" si="50"/>
        <v>41715.208333333336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51"/>
        <v>357.07317073170731</v>
      </c>
      <c r="G825" t="s">
        <v>20</v>
      </c>
      <c r="H825">
        <v>252</v>
      </c>
      <c r="I825" s="7">
        <f t="shared" si="4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s="11">
        <f t="shared" si="49"/>
        <v>41892.208333333336</v>
      </c>
      <c r="P825" s="11">
        <f t="shared" si="50"/>
        <v>41917.208333333336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51"/>
        <v>126.48941176470588</v>
      </c>
      <c r="G826" t="s">
        <v>20</v>
      </c>
      <c r="H826">
        <v>1280</v>
      </c>
      <c r="I826" s="7">
        <f t="shared" si="4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s="11">
        <f t="shared" si="49"/>
        <v>40348.208333333336</v>
      </c>
      <c r="P826" s="11">
        <f t="shared" si="50"/>
        <v>40380.208333333336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51"/>
        <v>387.5</v>
      </c>
      <c r="G827" t="s">
        <v>20</v>
      </c>
      <c r="H827">
        <v>157</v>
      </c>
      <c r="I827" s="7">
        <f t="shared" si="4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s="11">
        <f t="shared" si="49"/>
        <v>42941.208333333328</v>
      </c>
      <c r="P827" s="11">
        <f t="shared" si="50"/>
        <v>42953.208333333328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51"/>
        <v>457.03571428571428</v>
      </c>
      <c r="G828" t="s">
        <v>20</v>
      </c>
      <c r="H828">
        <v>194</v>
      </c>
      <c r="I828" s="7">
        <f t="shared" si="4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s="11">
        <f t="shared" si="49"/>
        <v>40525.25</v>
      </c>
      <c r="P828" s="11">
        <f t="shared" si="50"/>
        <v>40553.25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51"/>
        <v>266.69565217391306</v>
      </c>
      <c r="G829" t="s">
        <v>20</v>
      </c>
      <c r="H829">
        <v>82</v>
      </c>
      <c r="I829" s="7">
        <f t="shared" si="4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s="11">
        <f t="shared" si="49"/>
        <v>40666.208333333336</v>
      </c>
      <c r="P829" s="11">
        <f t="shared" si="50"/>
        <v>40678.208333333336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51"/>
        <v>69</v>
      </c>
      <c r="G830" t="s">
        <v>14</v>
      </c>
      <c r="H830">
        <v>70</v>
      </c>
      <c r="I830" s="7">
        <f t="shared" si="4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s="11">
        <f t="shared" si="49"/>
        <v>43340.208333333328</v>
      </c>
      <c r="P830" s="11">
        <f t="shared" si="50"/>
        <v>43365.208333333328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51"/>
        <v>51.34375</v>
      </c>
      <c r="G831" t="s">
        <v>14</v>
      </c>
      <c r="H831">
        <v>154</v>
      </c>
      <c r="I831" s="7">
        <f t="shared" si="4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s="11">
        <f t="shared" si="49"/>
        <v>42164.208333333328</v>
      </c>
      <c r="P831" s="11">
        <f t="shared" si="50"/>
        <v>42179.208333333328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51"/>
        <v>1.1710526315789473</v>
      </c>
      <c r="G832" t="s">
        <v>14</v>
      </c>
      <c r="H832">
        <v>22</v>
      </c>
      <c r="I832" s="7">
        <f t="shared" si="4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s="11">
        <f t="shared" si="49"/>
        <v>43103.25</v>
      </c>
      <c r="P832" s="11">
        <f t="shared" si="50"/>
        <v>43162.25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51"/>
        <v>108.97734294541709</v>
      </c>
      <c r="G833" t="s">
        <v>20</v>
      </c>
      <c r="H833">
        <v>4233</v>
      </c>
      <c r="I833" s="7">
        <f t="shared" si="4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s="11">
        <f t="shared" si="49"/>
        <v>40994.208333333336</v>
      </c>
      <c r="P833" s="11">
        <f t="shared" si="50"/>
        <v>41028.208333333336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51"/>
        <v>315.17592592592592</v>
      </c>
      <c r="G834" t="s">
        <v>20</v>
      </c>
      <c r="H834">
        <v>1297</v>
      </c>
      <c r="I834" s="7">
        <f t="shared" si="4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s="11">
        <f t="shared" si="49"/>
        <v>42299.208333333328</v>
      </c>
      <c r="P834" s="11">
        <f t="shared" si="50"/>
        <v>42333.25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si="51"/>
        <v>157.69117647058823</v>
      </c>
      <c r="G835" t="s">
        <v>20</v>
      </c>
      <c r="H835">
        <v>165</v>
      </c>
      <c r="I835" s="7">
        <f t="shared" ref="I835:I898" si="52">IF(H835=0,"0",AVERAGE(E835/H835))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s="11">
        <f t="shared" ref="O835:O898" si="53">(((L835/60)/60)/24)+DATE(1970,1,1)</f>
        <v>40588.25</v>
      </c>
      <c r="P835" s="11">
        <f t="shared" ref="P835:P898" si="54">(((M835/60)/60)/24)+DATE(1970,1,1)</f>
        <v>40599.25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ref="F836:F899" si="55">E836/D836*100</f>
        <v>153.8082191780822</v>
      </c>
      <c r="G836" t="s">
        <v>20</v>
      </c>
      <c r="H836">
        <v>119</v>
      </c>
      <c r="I836" s="7">
        <f t="shared" si="5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s="11">
        <f t="shared" si="53"/>
        <v>41448.208333333336</v>
      </c>
      <c r="P836" s="11">
        <f t="shared" si="54"/>
        <v>41454.208333333336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5"/>
        <v>89.738979118329468</v>
      </c>
      <c r="G837" t="s">
        <v>14</v>
      </c>
      <c r="H837">
        <v>1758</v>
      </c>
      <c r="I837" s="7">
        <f t="shared" si="5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s="11">
        <f t="shared" si="53"/>
        <v>42063.25</v>
      </c>
      <c r="P837" s="11">
        <f t="shared" si="54"/>
        <v>42069.25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5"/>
        <v>75.135802469135797</v>
      </c>
      <c r="G838" t="s">
        <v>14</v>
      </c>
      <c r="H838">
        <v>94</v>
      </c>
      <c r="I838" s="7">
        <f t="shared" si="5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s="11">
        <f t="shared" si="53"/>
        <v>40214.25</v>
      </c>
      <c r="P838" s="11">
        <f t="shared" si="54"/>
        <v>40225.25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5"/>
        <v>852.88135593220341</v>
      </c>
      <c r="G839" t="s">
        <v>20</v>
      </c>
      <c r="H839">
        <v>1797</v>
      </c>
      <c r="I839" s="7">
        <f t="shared" si="5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s="11">
        <f t="shared" si="53"/>
        <v>40629.208333333336</v>
      </c>
      <c r="P839" s="11">
        <f t="shared" si="54"/>
        <v>40683.208333333336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5"/>
        <v>138.90625</v>
      </c>
      <c r="G840" t="s">
        <v>20</v>
      </c>
      <c r="H840">
        <v>261</v>
      </c>
      <c r="I840" s="7">
        <f t="shared" si="5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s="11">
        <f t="shared" si="53"/>
        <v>43370.208333333328</v>
      </c>
      <c r="P840" s="11">
        <f t="shared" si="54"/>
        <v>43379.208333333328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5"/>
        <v>190.18181818181819</v>
      </c>
      <c r="G841" t="s">
        <v>20</v>
      </c>
      <c r="H841">
        <v>157</v>
      </c>
      <c r="I841" s="7">
        <f t="shared" si="5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s="11">
        <f t="shared" si="53"/>
        <v>41715.208333333336</v>
      </c>
      <c r="P841" s="11">
        <f t="shared" si="54"/>
        <v>41760.208333333336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5"/>
        <v>100.24333619948409</v>
      </c>
      <c r="G842" t="s">
        <v>20</v>
      </c>
      <c r="H842">
        <v>3533</v>
      </c>
      <c r="I842" s="7">
        <f t="shared" si="5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s="11">
        <f t="shared" si="53"/>
        <v>41836.208333333336</v>
      </c>
      <c r="P842" s="11">
        <f t="shared" si="54"/>
        <v>41838.208333333336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5"/>
        <v>142.75824175824175</v>
      </c>
      <c r="G843" t="s">
        <v>20</v>
      </c>
      <c r="H843">
        <v>155</v>
      </c>
      <c r="I843" s="7">
        <f t="shared" si="5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s="11">
        <f t="shared" si="53"/>
        <v>42419.25</v>
      </c>
      <c r="P843" s="11">
        <f t="shared" si="54"/>
        <v>42435.25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5"/>
        <v>563.13333333333333</v>
      </c>
      <c r="G844" t="s">
        <v>20</v>
      </c>
      <c r="H844">
        <v>132</v>
      </c>
      <c r="I844" s="7">
        <f t="shared" si="5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s="11">
        <f t="shared" si="53"/>
        <v>43266.208333333328</v>
      </c>
      <c r="P844" s="11">
        <f t="shared" si="54"/>
        <v>43269.208333333328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5"/>
        <v>30.715909090909086</v>
      </c>
      <c r="G845" t="s">
        <v>14</v>
      </c>
      <c r="H845">
        <v>33</v>
      </c>
      <c r="I845" s="7">
        <f t="shared" si="5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s="11">
        <f t="shared" si="53"/>
        <v>43338.208333333328</v>
      </c>
      <c r="P845" s="11">
        <f t="shared" si="54"/>
        <v>43344.208333333328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5"/>
        <v>99.39772727272728</v>
      </c>
      <c r="G846" t="s">
        <v>74</v>
      </c>
      <c r="H846">
        <v>94</v>
      </c>
      <c r="I846" s="7">
        <f t="shared" si="5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s="11">
        <f t="shared" si="53"/>
        <v>40930.25</v>
      </c>
      <c r="P846" s="11">
        <f t="shared" si="54"/>
        <v>40933.25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5"/>
        <v>197.54935622317598</v>
      </c>
      <c r="G847" t="s">
        <v>20</v>
      </c>
      <c r="H847">
        <v>1354</v>
      </c>
      <c r="I847" s="7">
        <f t="shared" si="5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s="11">
        <f t="shared" si="53"/>
        <v>43235.208333333328</v>
      </c>
      <c r="P847" s="11">
        <f t="shared" si="54"/>
        <v>43272.208333333328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5"/>
        <v>508.5</v>
      </c>
      <c r="G848" t="s">
        <v>20</v>
      </c>
      <c r="H848">
        <v>48</v>
      </c>
      <c r="I848" s="7">
        <f t="shared" si="52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s="11">
        <f t="shared" si="53"/>
        <v>43302.208333333328</v>
      </c>
      <c r="P848" s="11">
        <f t="shared" si="54"/>
        <v>43338.208333333328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5"/>
        <v>237.74468085106383</v>
      </c>
      <c r="G849" t="s">
        <v>20</v>
      </c>
      <c r="H849">
        <v>110</v>
      </c>
      <c r="I849" s="7">
        <f t="shared" si="5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s="11">
        <f t="shared" si="53"/>
        <v>43107.25</v>
      </c>
      <c r="P849" s="11">
        <f t="shared" si="54"/>
        <v>43110.25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5"/>
        <v>338.46875</v>
      </c>
      <c r="G850" t="s">
        <v>20</v>
      </c>
      <c r="H850">
        <v>172</v>
      </c>
      <c r="I850" s="7">
        <f t="shared" si="5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s="11">
        <f t="shared" si="53"/>
        <v>40341.208333333336</v>
      </c>
      <c r="P850" s="11">
        <f t="shared" si="54"/>
        <v>40350.208333333336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5"/>
        <v>133.08955223880596</v>
      </c>
      <c r="G851" t="s">
        <v>20</v>
      </c>
      <c r="H851">
        <v>307</v>
      </c>
      <c r="I851" s="7">
        <f t="shared" si="5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s="11">
        <f t="shared" si="53"/>
        <v>40948.25</v>
      </c>
      <c r="P851" s="11">
        <f t="shared" si="54"/>
        <v>40951.25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5"/>
        <v>1</v>
      </c>
      <c r="G852" t="s">
        <v>14</v>
      </c>
      <c r="H852">
        <v>1</v>
      </c>
      <c r="I852" s="7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s="11">
        <f t="shared" si="53"/>
        <v>40866.25</v>
      </c>
      <c r="P852" s="11">
        <f t="shared" si="54"/>
        <v>40881.25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5"/>
        <v>207.79999999999998</v>
      </c>
      <c r="G853" t="s">
        <v>20</v>
      </c>
      <c r="H853">
        <v>160</v>
      </c>
      <c r="I853" s="7">
        <f t="shared" si="5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s="11">
        <f t="shared" si="53"/>
        <v>41031.208333333336</v>
      </c>
      <c r="P853" s="11">
        <f t="shared" si="54"/>
        <v>41064.208333333336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5"/>
        <v>51.122448979591837</v>
      </c>
      <c r="G854" t="s">
        <v>14</v>
      </c>
      <c r="H854">
        <v>31</v>
      </c>
      <c r="I854" s="7">
        <f t="shared" si="5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s="11">
        <f t="shared" si="53"/>
        <v>40740.208333333336</v>
      </c>
      <c r="P854" s="11">
        <f t="shared" si="54"/>
        <v>40750.208333333336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5"/>
        <v>652.05847953216369</v>
      </c>
      <c r="G855" t="s">
        <v>20</v>
      </c>
      <c r="H855">
        <v>1467</v>
      </c>
      <c r="I855" s="7">
        <f t="shared" si="5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s="11">
        <f t="shared" si="53"/>
        <v>40714.208333333336</v>
      </c>
      <c r="P855" s="11">
        <f t="shared" si="54"/>
        <v>40719.208333333336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5"/>
        <v>113.63099415204678</v>
      </c>
      <c r="G856" t="s">
        <v>20</v>
      </c>
      <c r="H856">
        <v>2662</v>
      </c>
      <c r="I856" s="7">
        <f t="shared" si="5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s="11">
        <f t="shared" si="53"/>
        <v>43787.25</v>
      </c>
      <c r="P856" s="11">
        <f t="shared" si="54"/>
        <v>43814.25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5"/>
        <v>102.37606837606839</v>
      </c>
      <c r="G857" t="s">
        <v>20</v>
      </c>
      <c r="H857">
        <v>452</v>
      </c>
      <c r="I857" s="7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s="11">
        <f t="shared" si="53"/>
        <v>40712.208333333336</v>
      </c>
      <c r="P857" s="11">
        <f t="shared" si="54"/>
        <v>40743.208333333336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5"/>
        <v>356.58333333333331</v>
      </c>
      <c r="G858" t="s">
        <v>20</v>
      </c>
      <c r="H858">
        <v>158</v>
      </c>
      <c r="I858" s="7">
        <f t="shared" si="5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s="11">
        <f t="shared" si="53"/>
        <v>41023.208333333336</v>
      </c>
      <c r="P858" s="11">
        <f t="shared" si="54"/>
        <v>41040.208333333336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5"/>
        <v>139.86792452830187</v>
      </c>
      <c r="G859" t="s">
        <v>20</v>
      </c>
      <c r="H859">
        <v>225</v>
      </c>
      <c r="I859" s="7">
        <f t="shared" si="5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s="11">
        <f t="shared" si="53"/>
        <v>40944.25</v>
      </c>
      <c r="P859" s="11">
        <f t="shared" si="54"/>
        <v>40967.25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5"/>
        <v>69.45</v>
      </c>
      <c r="G860" t="s">
        <v>14</v>
      </c>
      <c r="H860">
        <v>35</v>
      </c>
      <c r="I860" s="7">
        <f t="shared" si="5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s="11">
        <f t="shared" si="53"/>
        <v>43211.208333333328</v>
      </c>
      <c r="P860" s="11">
        <f t="shared" si="54"/>
        <v>43218.208333333328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5"/>
        <v>35.534246575342465</v>
      </c>
      <c r="G861" t="s">
        <v>14</v>
      </c>
      <c r="H861">
        <v>63</v>
      </c>
      <c r="I861" s="7">
        <f t="shared" si="5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s="11">
        <f t="shared" si="53"/>
        <v>41334.25</v>
      </c>
      <c r="P861" s="11">
        <f t="shared" si="54"/>
        <v>41352.208333333336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5"/>
        <v>251.65</v>
      </c>
      <c r="G862" t="s">
        <v>20</v>
      </c>
      <c r="H862">
        <v>65</v>
      </c>
      <c r="I862" s="7">
        <f t="shared" si="5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s="11">
        <f t="shared" si="53"/>
        <v>43515.25</v>
      </c>
      <c r="P862" s="11">
        <f t="shared" si="54"/>
        <v>43525.25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5"/>
        <v>105.87500000000001</v>
      </c>
      <c r="G863" t="s">
        <v>20</v>
      </c>
      <c r="H863">
        <v>163</v>
      </c>
      <c r="I863" s="7">
        <f t="shared" si="5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s="11">
        <f t="shared" si="53"/>
        <v>40258.208333333336</v>
      </c>
      <c r="P863" s="11">
        <f t="shared" si="54"/>
        <v>40266.208333333336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5"/>
        <v>187.42857142857144</v>
      </c>
      <c r="G864" t="s">
        <v>20</v>
      </c>
      <c r="H864">
        <v>85</v>
      </c>
      <c r="I864" s="7">
        <f t="shared" si="5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s="11">
        <f t="shared" si="53"/>
        <v>40756.208333333336</v>
      </c>
      <c r="P864" s="11">
        <f t="shared" si="54"/>
        <v>40760.208333333336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5"/>
        <v>386.78571428571428</v>
      </c>
      <c r="G865" t="s">
        <v>20</v>
      </c>
      <c r="H865">
        <v>217</v>
      </c>
      <c r="I865" s="7">
        <f t="shared" si="5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s="11">
        <f t="shared" si="53"/>
        <v>42172.208333333328</v>
      </c>
      <c r="P865" s="11">
        <f t="shared" si="54"/>
        <v>42195.208333333328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5"/>
        <v>347.07142857142856</v>
      </c>
      <c r="G866" t="s">
        <v>20</v>
      </c>
      <c r="H866">
        <v>150</v>
      </c>
      <c r="I866" s="7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s="11">
        <f t="shared" si="53"/>
        <v>42601.208333333328</v>
      </c>
      <c r="P866" s="11">
        <f t="shared" si="54"/>
        <v>42606.208333333328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5"/>
        <v>185.82098765432099</v>
      </c>
      <c r="G867" t="s">
        <v>20</v>
      </c>
      <c r="H867">
        <v>3272</v>
      </c>
      <c r="I867" s="7">
        <f t="shared" si="5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s="11">
        <f t="shared" si="53"/>
        <v>41897.208333333336</v>
      </c>
      <c r="P867" s="11">
        <f t="shared" si="54"/>
        <v>41906.208333333336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5"/>
        <v>43.241247264770237</v>
      </c>
      <c r="G868" t="s">
        <v>74</v>
      </c>
      <c r="H868">
        <v>898</v>
      </c>
      <c r="I868" s="7">
        <f t="shared" si="5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s="11">
        <f t="shared" si="53"/>
        <v>40671.208333333336</v>
      </c>
      <c r="P868" s="11">
        <f t="shared" si="54"/>
        <v>40672.208333333336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5"/>
        <v>162.4375</v>
      </c>
      <c r="G869" t="s">
        <v>20</v>
      </c>
      <c r="H869">
        <v>300</v>
      </c>
      <c r="I869" s="7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s="11">
        <f t="shared" si="53"/>
        <v>43382.208333333328</v>
      </c>
      <c r="P869" s="11">
        <f t="shared" si="54"/>
        <v>43388.208333333328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5"/>
        <v>184.84285714285716</v>
      </c>
      <c r="G870" t="s">
        <v>20</v>
      </c>
      <c r="H870">
        <v>126</v>
      </c>
      <c r="I870" s="7">
        <f t="shared" si="5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s="11">
        <f t="shared" si="53"/>
        <v>41559.208333333336</v>
      </c>
      <c r="P870" s="11">
        <f t="shared" si="54"/>
        <v>41570.208333333336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5"/>
        <v>23.703520691785052</v>
      </c>
      <c r="G871" t="s">
        <v>14</v>
      </c>
      <c r="H871">
        <v>526</v>
      </c>
      <c r="I871" s="7">
        <f t="shared" si="5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s="11">
        <f t="shared" si="53"/>
        <v>40350.208333333336</v>
      </c>
      <c r="P871" s="11">
        <f t="shared" si="54"/>
        <v>40364.208333333336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5"/>
        <v>89.870129870129873</v>
      </c>
      <c r="G872" t="s">
        <v>14</v>
      </c>
      <c r="H872">
        <v>121</v>
      </c>
      <c r="I872" s="7">
        <f t="shared" si="5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s="11">
        <f t="shared" si="53"/>
        <v>42240.208333333328</v>
      </c>
      <c r="P872" s="11">
        <f t="shared" si="54"/>
        <v>42265.208333333328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5"/>
        <v>272.6041958041958</v>
      </c>
      <c r="G873" t="s">
        <v>20</v>
      </c>
      <c r="H873">
        <v>2320</v>
      </c>
      <c r="I873" s="7">
        <f t="shared" si="5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s="11">
        <f t="shared" si="53"/>
        <v>43040.208333333328</v>
      </c>
      <c r="P873" s="11">
        <f t="shared" si="54"/>
        <v>43058.25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5"/>
        <v>170.04255319148936</v>
      </c>
      <c r="G874" t="s">
        <v>20</v>
      </c>
      <c r="H874">
        <v>81</v>
      </c>
      <c r="I874" s="7">
        <f t="shared" si="5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s="11">
        <f t="shared" si="53"/>
        <v>43346.208333333328</v>
      </c>
      <c r="P874" s="11">
        <f t="shared" si="54"/>
        <v>43351.208333333328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5"/>
        <v>188.28503562945369</v>
      </c>
      <c r="G875" t="s">
        <v>20</v>
      </c>
      <c r="H875">
        <v>1887</v>
      </c>
      <c r="I875" s="7">
        <f t="shared" si="5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s="11">
        <f t="shared" si="53"/>
        <v>41647.25</v>
      </c>
      <c r="P875" s="11">
        <f t="shared" si="54"/>
        <v>41652.25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5"/>
        <v>346.93532338308455</v>
      </c>
      <c r="G876" t="s">
        <v>20</v>
      </c>
      <c r="H876">
        <v>4358</v>
      </c>
      <c r="I876" s="7">
        <f t="shared" si="5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s="11">
        <f t="shared" si="53"/>
        <v>40291.208333333336</v>
      </c>
      <c r="P876" s="11">
        <f t="shared" si="54"/>
        <v>40329.208333333336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5"/>
        <v>69.177215189873422</v>
      </c>
      <c r="G877" t="s">
        <v>14</v>
      </c>
      <c r="H877">
        <v>67</v>
      </c>
      <c r="I877" s="7">
        <f t="shared" si="5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s="11">
        <f t="shared" si="53"/>
        <v>40556.25</v>
      </c>
      <c r="P877" s="11">
        <f t="shared" si="54"/>
        <v>40557.25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5"/>
        <v>25.433734939759034</v>
      </c>
      <c r="G878" t="s">
        <v>14</v>
      </c>
      <c r="H878">
        <v>57</v>
      </c>
      <c r="I878" s="7">
        <f t="shared" si="5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s="11">
        <f t="shared" si="53"/>
        <v>43624.208333333328</v>
      </c>
      <c r="P878" s="11">
        <f t="shared" si="54"/>
        <v>43648.208333333328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5"/>
        <v>77.400977995110026</v>
      </c>
      <c r="G879" t="s">
        <v>14</v>
      </c>
      <c r="H879">
        <v>1229</v>
      </c>
      <c r="I879" s="7">
        <f t="shared" si="5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s="11">
        <f t="shared" si="53"/>
        <v>42577.208333333328</v>
      </c>
      <c r="P879" s="11">
        <f t="shared" si="54"/>
        <v>42578.208333333328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5"/>
        <v>37.481481481481481</v>
      </c>
      <c r="G880" t="s">
        <v>14</v>
      </c>
      <c r="H880">
        <v>12</v>
      </c>
      <c r="I880" s="7">
        <f t="shared" si="5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s="11">
        <f t="shared" si="53"/>
        <v>43845.25</v>
      </c>
      <c r="P880" s="11">
        <f t="shared" si="54"/>
        <v>43869.25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5"/>
        <v>543.79999999999995</v>
      </c>
      <c r="G881" t="s">
        <v>20</v>
      </c>
      <c r="H881">
        <v>53</v>
      </c>
      <c r="I881" s="7">
        <f t="shared" si="5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s="11">
        <f t="shared" si="53"/>
        <v>42788.25</v>
      </c>
      <c r="P881" s="11">
        <f t="shared" si="54"/>
        <v>42797.25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5"/>
        <v>228.52189349112427</v>
      </c>
      <c r="G882" t="s">
        <v>20</v>
      </c>
      <c r="H882">
        <v>2414</v>
      </c>
      <c r="I882" s="7">
        <f t="shared" si="5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s="11">
        <f t="shared" si="53"/>
        <v>43667.208333333328</v>
      </c>
      <c r="P882" s="11">
        <f t="shared" si="54"/>
        <v>43669.208333333328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5"/>
        <v>38.948339483394832</v>
      </c>
      <c r="G883" t="s">
        <v>14</v>
      </c>
      <c r="H883">
        <v>452</v>
      </c>
      <c r="I883" s="7">
        <f t="shared" si="5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s="11">
        <f t="shared" si="53"/>
        <v>42194.208333333328</v>
      </c>
      <c r="P883" s="11">
        <f t="shared" si="54"/>
        <v>42223.208333333328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5"/>
        <v>370</v>
      </c>
      <c r="G884" t="s">
        <v>20</v>
      </c>
      <c r="H884">
        <v>80</v>
      </c>
      <c r="I884" s="7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s="11">
        <f t="shared" si="53"/>
        <v>42025.25</v>
      </c>
      <c r="P884" s="11">
        <f t="shared" si="54"/>
        <v>42029.25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5"/>
        <v>237.91176470588232</v>
      </c>
      <c r="G885" t="s">
        <v>20</v>
      </c>
      <c r="H885">
        <v>193</v>
      </c>
      <c r="I885" s="7">
        <f t="shared" si="5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s="11">
        <f t="shared" si="53"/>
        <v>40323.208333333336</v>
      </c>
      <c r="P885" s="11">
        <f t="shared" si="54"/>
        <v>40359.208333333336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5"/>
        <v>64.036299765807954</v>
      </c>
      <c r="G886" t="s">
        <v>14</v>
      </c>
      <c r="H886">
        <v>1886</v>
      </c>
      <c r="I886" s="7">
        <f t="shared" si="5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s="11">
        <f t="shared" si="53"/>
        <v>41763.208333333336</v>
      </c>
      <c r="P886" s="11">
        <f t="shared" si="54"/>
        <v>41765.208333333336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5"/>
        <v>118.27777777777777</v>
      </c>
      <c r="G887" t="s">
        <v>20</v>
      </c>
      <c r="H887">
        <v>52</v>
      </c>
      <c r="I887" s="7">
        <f t="shared" si="5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s="11">
        <f t="shared" si="53"/>
        <v>40335.208333333336</v>
      </c>
      <c r="P887" s="11">
        <f t="shared" si="54"/>
        <v>40373.208333333336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5"/>
        <v>84.824037184594957</v>
      </c>
      <c r="G888" t="s">
        <v>14</v>
      </c>
      <c r="H888">
        <v>1825</v>
      </c>
      <c r="I888" s="7">
        <f t="shared" si="5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s="11">
        <f t="shared" si="53"/>
        <v>40416.208333333336</v>
      </c>
      <c r="P888" s="11">
        <f t="shared" si="54"/>
        <v>40434.208333333336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5"/>
        <v>29.346153846153843</v>
      </c>
      <c r="G889" t="s">
        <v>14</v>
      </c>
      <c r="H889">
        <v>31</v>
      </c>
      <c r="I889" s="7">
        <f t="shared" si="5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s="11">
        <f t="shared" si="53"/>
        <v>42202.208333333328</v>
      </c>
      <c r="P889" s="11">
        <f t="shared" si="54"/>
        <v>42249.208333333328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5"/>
        <v>209.89655172413794</v>
      </c>
      <c r="G890" t="s">
        <v>20</v>
      </c>
      <c r="H890">
        <v>290</v>
      </c>
      <c r="I890" s="7">
        <f t="shared" si="5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s="11">
        <f t="shared" si="53"/>
        <v>42836.208333333328</v>
      </c>
      <c r="P890" s="11">
        <f t="shared" si="54"/>
        <v>42855.208333333328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5"/>
        <v>169.78571428571431</v>
      </c>
      <c r="G891" t="s">
        <v>20</v>
      </c>
      <c r="H891">
        <v>122</v>
      </c>
      <c r="I891" s="7">
        <f t="shared" si="5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s="11">
        <f t="shared" si="53"/>
        <v>41710.208333333336</v>
      </c>
      <c r="P891" s="11">
        <f t="shared" si="54"/>
        <v>41717.208333333336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5"/>
        <v>115.95907738095239</v>
      </c>
      <c r="G892" t="s">
        <v>20</v>
      </c>
      <c r="H892">
        <v>1470</v>
      </c>
      <c r="I892" s="7">
        <f t="shared" si="5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s="11">
        <f t="shared" si="53"/>
        <v>43640.208333333328</v>
      </c>
      <c r="P892" s="11">
        <f t="shared" si="54"/>
        <v>43641.208333333328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5"/>
        <v>258.59999999999997</v>
      </c>
      <c r="G893" t="s">
        <v>20</v>
      </c>
      <c r="H893">
        <v>165</v>
      </c>
      <c r="I893" s="7">
        <f t="shared" si="5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s="11">
        <f t="shared" si="53"/>
        <v>40880.25</v>
      </c>
      <c r="P893" s="11">
        <f t="shared" si="54"/>
        <v>40924.25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5"/>
        <v>230.58333333333331</v>
      </c>
      <c r="G894" t="s">
        <v>20</v>
      </c>
      <c r="H894">
        <v>182</v>
      </c>
      <c r="I894" s="7">
        <f t="shared" si="5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s="11">
        <f t="shared" si="53"/>
        <v>40319.208333333336</v>
      </c>
      <c r="P894" s="11">
        <f t="shared" si="54"/>
        <v>40360.208333333336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5"/>
        <v>128.21428571428572</v>
      </c>
      <c r="G895" t="s">
        <v>20</v>
      </c>
      <c r="H895">
        <v>199</v>
      </c>
      <c r="I895" s="7">
        <f t="shared" si="5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s="11">
        <f t="shared" si="53"/>
        <v>42170.208333333328</v>
      </c>
      <c r="P895" s="11">
        <f t="shared" si="54"/>
        <v>42174.208333333328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5"/>
        <v>188.70588235294116</v>
      </c>
      <c r="G896" t="s">
        <v>20</v>
      </c>
      <c r="H896">
        <v>56</v>
      </c>
      <c r="I896" s="7">
        <f t="shared" si="5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s="11">
        <f t="shared" si="53"/>
        <v>41466.208333333336</v>
      </c>
      <c r="P896" s="11">
        <f t="shared" si="54"/>
        <v>41496.208333333336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5"/>
        <v>6.9511889862327907</v>
      </c>
      <c r="G897" t="s">
        <v>14</v>
      </c>
      <c r="H897">
        <v>107</v>
      </c>
      <c r="I897" s="7">
        <f t="shared" si="5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s="11">
        <f t="shared" si="53"/>
        <v>43134.25</v>
      </c>
      <c r="P897" s="11">
        <f t="shared" si="54"/>
        <v>43143.25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5"/>
        <v>774.43434343434342</v>
      </c>
      <c r="G898" t="s">
        <v>20</v>
      </c>
      <c r="H898">
        <v>1460</v>
      </c>
      <c r="I898" s="7">
        <f t="shared" si="5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s="11">
        <f t="shared" si="53"/>
        <v>40738.208333333336</v>
      </c>
      <c r="P898" s="11">
        <f t="shared" si="54"/>
        <v>40741.208333333336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si="55"/>
        <v>27.693181818181817</v>
      </c>
      <c r="G899" t="s">
        <v>14</v>
      </c>
      <c r="H899">
        <v>27</v>
      </c>
      <c r="I899" s="7">
        <f t="shared" ref="I899:I962" si="56">IF(H899=0,"0",AVERAGE(E899/H899))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s="11">
        <f t="shared" ref="O899:O962" si="57">(((L899/60)/60)/24)+DATE(1970,1,1)</f>
        <v>43583.208333333328</v>
      </c>
      <c r="P899" s="11">
        <f t="shared" ref="P899:P962" si="58">(((M899/60)/60)/24)+DATE(1970,1,1)</f>
        <v>43585.208333333328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ref="F900:F963" si="59">E900/D900*100</f>
        <v>52.479620323841424</v>
      </c>
      <c r="G900" t="s">
        <v>14</v>
      </c>
      <c r="H900">
        <v>1221</v>
      </c>
      <c r="I900" s="7">
        <f t="shared" si="5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s="11">
        <f t="shared" si="57"/>
        <v>43815.25</v>
      </c>
      <c r="P900" s="11">
        <f t="shared" si="58"/>
        <v>43821.25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9"/>
        <v>407.09677419354841</v>
      </c>
      <c r="G901" t="s">
        <v>20</v>
      </c>
      <c r="H901">
        <v>123</v>
      </c>
      <c r="I901" s="7">
        <f t="shared" si="5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s="11">
        <f t="shared" si="57"/>
        <v>41554.208333333336</v>
      </c>
      <c r="P901" s="11">
        <f t="shared" si="58"/>
        <v>41572.208333333336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9"/>
        <v>2</v>
      </c>
      <c r="G902" t="s">
        <v>14</v>
      </c>
      <c r="H902">
        <v>1</v>
      </c>
      <c r="I902" s="7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s="11">
        <f t="shared" si="57"/>
        <v>41901.208333333336</v>
      </c>
      <c r="P902" s="11">
        <f t="shared" si="58"/>
        <v>41902.208333333336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9"/>
        <v>156.17857142857144</v>
      </c>
      <c r="G903" t="s">
        <v>20</v>
      </c>
      <c r="H903">
        <v>159</v>
      </c>
      <c r="I903" s="7">
        <f t="shared" si="5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s="11">
        <f t="shared" si="57"/>
        <v>43298.208333333328</v>
      </c>
      <c r="P903" s="11">
        <f t="shared" si="58"/>
        <v>43331.208333333328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9"/>
        <v>252.42857142857144</v>
      </c>
      <c r="G904" t="s">
        <v>20</v>
      </c>
      <c r="H904">
        <v>110</v>
      </c>
      <c r="I904" s="7">
        <f t="shared" si="5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s="11">
        <f t="shared" si="57"/>
        <v>42399.25</v>
      </c>
      <c r="P904" s="11">
        <f t="shared" si="58"/>
        <v>42441.25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9"/>
        <v>1.729268292682927</v>
      </c>
      <c r="G905" t="s">
        <v>47</v>
      </c>
      <c r="H905">
        <v>14</v>
      </c>
      <c r="I905" s="7">
        <f t="shared" si="5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s="11">
        <f t="shared" si="57"/>
        <v>41034.208333333336</v>
      </c>
      <c r="P905" s="11">
        <f t="shared" si="58"/>
        <v>41049.208333333336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9"/>
        <v>12.230769230769232</v>
      </c>
      <c r="G906" t="s">
        <v>14</v>
      </c>
      <c r="H906">
        <v>16</v>
      </c>
      <c r="I906" s="7">
        <f t="shared" si="56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s="11">
        <f t="shared" si="57"/>
        <v>41186.208333333336</v>
      </c>
      <c r="P906" s="11">
        <f t="shared" si="58"/>
        <v>41190.208333333336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9"/>
        <v>163.98734177215189</v>
      </c>
      <c r="G907" t="s">
        <v>20</v>
      </c>
      <c r="H907">
        <v>236</v>
      </c>
      <c r="I907" s="7">
        <f t="shared" si="5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s="11">
        <f t="shared" si="57"/>
        <v>41536.208333333336</v>
      </c>
      <c r="P907" s="11">
        <f t="shared" si="58"/>
        <v>41539.208333333336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9"/>
        <v>162.98181818181817</v>
      </c>
      <c r="G908" t="s">
        <v>20</v>
      </c>
      <c r="H908">
        <v>191</v>
      </c>
      <c r="I908" s="7">
        <f t="shared" si="5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s="11">
        <f t="shared" si="57"/>
        <v>42868.208333333328</v>
      </c>
      <c r="P908" s="11">
        <f t="shared" si="58"/>
        <v>42904.208333333328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9"/>
        <v>20.252747252747252</v>
      </c>
      <c r="G909" t="s">
        <v>14</v>
      </c>
      <c r="H909">
        <v>41</v>
      </c>
      <c r="I909" s="7">
        <f t="shared" si="5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s="11">
        <f t="shared" si="57"/>
        <v>40660.208333333336</v>
      </c>
      <c r="P909" s="11">
        <f t="shared" si="58"/>
        <v>40667.208333333336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9"/>
        <v>319.24083769633506</v>
      </c>
      <c r="G910" t="s">
        <v>20</v>
      </c>
      <c r="H910">
        <v>3934</v>
      </c>
      <c r="I910" s="7">
        <f t="shared" si="5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s="11">
        <f t="shared" si="57"/>
        <v>41031.208333333336</v>
      </c>
      <c r="P910" s="11">
        <f t="shared" si="58"/>
        <v>41042.208333333336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9"/>
        <v>478.94444444444446</v>
      </c>
      <c r="G911" t="s">
        <v>20</v>
      </c>
      <c r="H911">
        <v>80</v>
      </c>
      <c r="I911" s="7">
        <f t="shared" si="56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s="11">
        <f t="shared" si="57"/>
        <v>43255.208333333328</v>
      </c>
      <c r="P911" s="11">
        <f t="shared" si="58"/>
        <v>43282.208333333328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9"/>
        <v>19.556634304207122</v>
      </c>
      <c r="G912" t="s">
        <v>74</v>
      </c>
      <c r="H912">
        <v>296</v>
      </c>
      <c r="I912" s="7">
        <f t="shared" si="5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s="11">
        <f t="shared" si="57"/>
        <v>42026.25</v>
      </c>
      <c r="P912" s="11">
        <f t="shared" si="58"/>
        <v>42027.25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9"/>
        <v>198.94827586206895</v>
      </c>
      <c r="G913" t="s">
        <v>20</v>
      </c>
      <c r="H913">
        <v>462</v>
      </c>
      <c r="I913" s="7">
        <f t="shared" si="5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s="11">
        <f t="shared" si="57"/>
        <v>43717.208333333328</v>
      </c>
      <c r="P913" s="11">
        <f t="shared" si="58"/>
        <v>43719.208333333328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9"/>
        <v>795</v>
      </c>
      <c r="G914" t="s">
        <v>20</v>
      </c>
      <c r="H914">
        <v>179</v>
      </c>
      <c r="I914" s="7">
        <f t="shared" si="5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s="11">
        <f t="shared" si="57"/>
        <v>41157.208333333336</v>
      </c>
      <c r="P914" s="11">
        <f t="shared" si="58"/>
        <v>41170.208333333336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9"/>
        <v>50.621082621082621</v>
      </c>
      <c r="G915" t="s">
        <v>14</v>
      </c>
      <c r="H915">
        <v>523</v>
      </c>
      <c r="I915" s="7">
        <f t="shared" si="5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s="11">
        <f t="shared" si="57"/>
        <v>43597.208333333328</v>
      </c>
      <c r="P915" s="11">
        <f t="shared" si="58"/>
        <v>43610.208333333328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9"/>
        <v>57.4375</v>
      </c>
      <c r="G916" t="s">
        <v>14</v>
      </c>
      <c r="H916">
        <v>141</v>
      </c>
      <c r="I916" s="7">
        <f t="shared" si="5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s="11">
        <f t="shared" si="57"/>
        <v>41490.208333333336</v>
      </c>
      <c r="P916" s="11">
        <f t="shared" si="58"/>
        <v>41502.208333333336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9"/>
        <v>155.62827640984909</v>
      </c>
      <c r="G917" t="s">
        <v>20</v>
      </c>
      <c r="H917">
        <v>1866</v>
      </c>
      <c r="I917" s="7">
        <f t="shared" si="5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s="11">
        <f t="shared" si="57"/>
        <v>42976.208333333328</v>
      </c>
      <c r="P917" s="11">
        <f t="shared" si="58"/>
        <v>42985.208333333328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9"/>
        <v>36.297297297297298</v>
      </c>
      <c r="G918" t="s">
        <v>14</v>
      </c>
      <c r="H918">
        <v>52</v>
      </c>
      <c r="I918" s="7">
        <f t="shared" si="5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s="11">
        <f t="shared" si="57"/>
        <v>41991.25</v>
      </c>
      <c r="P918" s="11">
        <f t="shared" si="58"/>
        <v>42000.25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9"/>
        <v>58.25</v>
      </c>
      <c r="G919" t="s">
        <v>47</v>
      </c>
      <c r="H919">
        <v>27</v>
      </c>
      <c r="I919" s="7">
        <f t="shared" si="5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s="11">
        <f t="shared" si="57"/>
        <v>40722.208333333336</v>
      </c>
      <c r="P919" s="11">
        <f t="shared" si="58"/>
        <v>40746.208333333336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9"/>
        <v>237.39473684210526</v>
      </c>
      <c r="G920" t="s">
        <v>20</v>
      </c>
      <c r="H920">
        <v>156</v>
      </c>
      <c r="I920" s="7">
        <f t="shared" si="5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s="11">
        <f t="shared" si="57"/>
        <v>41117.208333333336</v>
      </c>
      <c r="P920" s="11">
        <f t="shared" si="58"/>
        <v>41128.208333333336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9"/>
        <v>58.75</v>
      </c>
      <c r="G921" t="s">
        <v>14</v>
      </c>
      <c r="H921">
        <v>225</v>
      </c>
      <c r="I921" s="7">
        <f t="shared" si="5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s="11">
        <f t="shared" si="57"/>
        <v>43022.208333333328</v>
      </c>
      <c r="P921" s="11">
        <f t="shared" si="58"/>
        <v>43054.25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9"/>
        <v>182.56603773584905</v>
      </c>
      <c r="G922" t="s">
        <v>20</v>
      </c>
      <c r="H922">
        <v>255</v>
      </c>
      <c r="I922" s="7">
        <f t="shared" si="5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s="11">
        <f t="shared" si="57"/>
        <v>43503.25</v>
      </c>
      <c r="P922" s="11">
        <f t="shared" si="58"/>
        <v>43523.25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9"/>
        <v>0.75436408977556113</v>
      </c>
      <c r="G923" t="s">
        <v>14</v>
      </c>
      <c r="H923">
        <v>38</v>
      </c>
      <c r="I923" s="7">
        <f t="shared" si="5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s="11">
        <f t="shared" si="57"/>
        <v>40951.25</v>
      </c>
      <c r="P923" s="11">
        <f t="shared" si="58"/>
        <v>40965.25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9"/>
        <v>175.95330739299609</v>
      </c>
      <c r="G924" t="s">
        <v>20</v>
      </c>
      <c r="H924">
        <v>2261</v>
      </c>
      <c r="I924" s="7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s="11">
        <f t="shared" si="57"/>
        <v>43443.25</v>
      </c>
      <c r="P924" s="11">
        <f t="shared" si="58"/>
        <v>43452.25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9"/>
        <v>237.88235294117646</v>
      </c>
      <c r="G925" t="s">
        <v>20</v>
      </c>
      <c r="H925">
        <v>40</v>
      </c>
      <c r="I925" s="7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s="11">
        <f t="shared" si="57"/>
        <v>40373.208333333336</v>
      </c>
      <c r="P925" s="11">
        <f t="shared" si="58"/>
        <v>40374.208333333336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9"/>
        <v>488.05076142131981</v>
      </c>
      <c r="G926" t="s">
        <v>20</v>
      </c>
      <c r="H926">
        <v>2289</v>
      </c>
      <c r="I926" s="7">
        <f t="shared" si="5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s="11">
        <f t="shared" si="57"/>
        <v>43769.208333333328</v>
      </c>
      <c r="P926" s="11">
        <f t="shared" si="58"/>
        <v>43780.25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9"/>
        <v>224.06666666666669</v>
      </c>
      <c r="G927" t="s">
        <v>20</v>
      </c>
      <c r="H927">
        <v>65</v>
      </c>
      <c r="I927" s="7">
        <f t="shared" si="5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s="11">
        <f t="shared" si="57"/>
        <v>43000.208333333328</v>
      </c>
      <c r="P927" s="11">
        <f t="shared" si="58"/>
        <v>43012.208333333328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9"/>
        <v>18.126436781609197</v>
      </c>
      <c r="G928" t="s">
        <v>14</v>
      </c>
      <c r="H928">
        <v>15</v>
      </c>
      <c r="I928" s="7">
        <f t="shared" si="5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s="11">
        <f t="shared" si="57"/>
        <v>42502.208333333328</v>
      </c>
      <c r="P928" s="11">
        <f t="shared" si="58"/>
        <v>42506.208333333328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9"/>
        <v>45.847222222222221</v>
      </c>
      <c r="G929" t="s">
        <v>14</v>
      </c>
      <c r="H929">
        <v>37</v>
      </c>
      <c r="I929" s="7">
        <f t="shared" si="5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s="11">
        <f t="shared" si="57"/>
        <v>41102.208333333336</v>
      </c>
      <c r="P929" s="11">
        <f t="shared" si="58"/>
        <v>41131.208333333336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9"/>
        <v>117.31541218637993</v>
      </c>
      <c r="G930" t="s">
        <v>20</v>
      </c>
      <c r="H930">
        <v>3777</v>
      </c>
      <c r="I930" s="7">
        <f t="shared" si="5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s="11">
        <f t="shared" si="57"/>
        <v>41637.25</v>
      </c>
      <c r="P930" s="11">
        <f t="shared" si="58"/>
        <v>41646.25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9"/>
        <v>217.30909090909088</v>
      </c>
      <c r="G931" t="s">
        <v>20</v>
      </c>
      <c r="H931">
        <v>184</v>
      </c>
      <c r="I931" s="7">
        <f t="shared" si="5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s="11">
        <f t="shared" si="57"/>
        <v>42858.208333333328</v>
      </c>
      <c r="P931" s="11">
        <f t="shared" si="58"/>
        <v>42872.208333333328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9"/>
        <v>112.28571428571428</v>
      </c>
      <c r="G932" t="s">
        <v>20</v>
      </c>
      <c r="H932">
        <v>85</v>
      </c>
      <c r="I932" s="7">
        <f t="shared" si="5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s="11">
        <f t="shared" si="57"/>
        <v>42060.25</v>
      </c>
      <c r="P932" s="11">
        <f t="shared" si="58"/>
        <v>42067.25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9"/>
        <v>72.51898734177216</v>
      </c>
      <c r="G933" t="s">
        <v>14</v>
      </c>
      <c r="H933">
        <v>112</v>
      </c>
      <c r="I933" s="7">
        <f t="shared" si="5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s="11">
        <f t="shared" si="57"/>
        <v>41818.208333333336</v>
      </c>
      <c r="P933" s="11">
        <f t="shared" si="58"/>
        <v>41820.208333333336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9"/>
        <v>212.30434782608697</v>
      </c>
      <c r="G934" t="s">
        <v>20</v>
      </c>
      <c r="H934">
        <v>144</v>
      </c>
      <c r="I934" s="7">
        <f t="shared" si="5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s="11">
        <f t="shared" si="57"/>
        <v>41709.208333333336</v>
      </c>
      <c r="P934" s="11">
        <f t="shared" si="58"/>
        <v>41712.208333333336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9"/>
        <v>239.74657534246577</v>
      </c>
      <c r="G935" t="s">
        <v>20</v>
      </c>
      <c r="H935">
        <v>1902</v>
      </c>
      <c r="I935" s="7">
        <f t="shared" si="5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s="11">
        <f t="shared" si="57"/>
        <v>41372.208333333336</v>
      </c>
      <c r="P935" s="11">
        <f t="shared" si="58"/>
        <v>41385.208333333336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9"/>
        <v>181.93548387096774</v>
      </c>
      <c r="G936" t="s">
        <v>20</v>
      </c>
      <c r="H936">
        <v>105</v>
      </c>
      <c r="I936" s="7">
        <f t="shared" si="5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s="11">
        <f t="shared" si="57"/>
        <v>42422.25</v>
      </c>
      <c r="P936" s="11">
        <f t="shared" si="58"/>
        <v>42428.25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9"/>
        <v>164.13114754098362</v>
      </c>
      <c r="G937" t="s">
        <v>20</v>
      </c>
      <c r="H937">
        <v>132</v>
      </c>
      <c r="I937" s="7">
        <f t="shared" si="5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s="11">
        <f t="shared" si="57"/>
        <v>42209.208333333328</v>
      </c>
      <c r="P937" s="11">
        <f t="shared" si="58"/>
        <v>42216.208333333328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9"/>
        <v>1.6375968992248062</v>
      </c>
      <c r="G938" t="s">
        <v>14</v>
      </c>
      <c r="H938">
        <v>21</v>
      </c>
      <c r="I938" s="7">
        <f t="shared" si="5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s="11">
        <f t="shared" si="57"/>
        <v>43668.208333333328</v>
      </c>
      <c r="P938" s="11">
        <f t="shared" si="58"/>
        <v>43671.208333333328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9"/>
        <v>49.64385964912281</v>
      </c>
      <c r="G939" t="s">
        <v>74</v>
      </c>
      <c r="H939">
        <v>976</v>
      </c>
      <c r="I939" s="7">
        <f t="shared" si="5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s="11">
        <f t="shared" si="57"/>
        <v>42334.25</v>
      </c>
      <c r="P939" s="11">
        <f t="shared" si="58"/>
        <v>42343.25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9"/>
        <v>109.70652173913042</v>
      </c>
      <c r="G940" t="s">
        <v>20</v>
      </c>
      <c r="H940">
        <v>96</v>
      </c>
      <c r="I940" s="7">
        <f t="shared" si="5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s="11">
        <f t="shared" si="57"/>
        <v>43263.208333333328</v>
      </c>
      <c r="P940" s="11">
        <f t="shared" si="58"/>
        <v>43299.208333333328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9"/>
        <v>49.217948717948715</v>
      </c>
      <c r="G941" t="s">
        <v>14</v>
      </c>
      <c r="H941">
        <v>67</v>
      </c>
      <c r="I941" s="7">
        <f t="shared" si="5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s="11">
        <f t="shared" si="57"/>
        <v>40670.208333333336</v>
      </c>
      <c r="P941" s="11">
        <f t="shared" si="58"/>
        <v>40687.208333333336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9"/>
        <v>62.232323232323225</v>
      </c>
      <c r="G942" t="s">
        <v>47</v>
      </c>
      <c r="H942">
        <v>66</v>
      </c>
      <c r="I942" s="7">
        <f t="shared" si="5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s="11">
        <f t="shared" si="57"/>
        <v>41244.25</v>
      </c>
      <c r="P942" s="11">
        <f t="shared" si="58"/>
        <v>41266.25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9"/>
        <v>13.05813953488372</v>
      </c>
      <c r="G943" t="s">
        <v>14</v>
      </c>
      <c r="H943">
        <v>78</v>
      </c>
      <c r="I943" s="7">
        <f t="shared" si="5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s="11">
        <f t="shared" si="57"/>
        <v>40552.25</v>
      </c>
      <c r="P943" s="11">
        <f t="shared" si="58"/>
        <v>40587.25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9"/>
        <v>64.635416666666671</v>
      </c>
      <c r="G944" t="s">
        <v>14</v>
      </c>
      <c r="H944">
        <v>67</v>
      </c>
      <c r="I944" s="7">
        <f t="shared" si="5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s="11">
        <f t="shared" si="57"/>
        <v>40568.25</v>
      </c>
      <c r="P944" s="11">
        <f t="shared" si="58"/>
        <v>40571.25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9"/>
        <v>159.58666666666667</v>
      </c>
      <c r="G945" t="s">
        <v>20</v>
      </c>
      <c r="H945">
        <v>114</v>
      </c>
      <c r="I945" s="7">
        <f t="shared" si="5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s="11">
        <f t="shared" si="57"/>
        <v>41906.208333333336</v>
      </c>
      <c r="P945" s="11">
        <f t="shared" si="58"/>
        <v>41941.208333333336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9"/>
        <v>81.42</v>
      </c>
      <c r="G946" t="s">
        <v>14</v>
      </c>
      <c r="H946">
        <v>263</v>
      </c>
      <c r="I946" s="7">
        <f t="shared" si="5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s="11">
        <f t="shared" si="57"/>
        <v>42776.25</v>
      </c>
      <c r="P946" s="11">
        <f t="shared" si="58"/>
        <v>42795.25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9"/>
        <v>32.444767441860463</v>
      </c>
      <c r="G947" t="s">
        <v>14</v>
      </c>
      <c r="H947">
        <v>1691</v>
      </c>
      <c r="I947" s="7">
        <f t="shared" si="5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s="11">
        <f t="shared" si="57"/>
        <v>41004.208333333336</v>
      </c>
      <c r="P947" s="11">
        <f t="shared" si="58"/>
        <v>41019.208333333336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9"/>
        <v>9.9141184124918666</v>
      </c>
      <c r="G948" t="s">
        <v>14</v>
      </c>
      <c r="H948">
        <v>181</v>
      </c>
      <c r="I948" s="7">
        <f t="shared" si="5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s="11">
        <f t="shared" si="57"/>
        <v>40710.208333333336</v>
      </c>
      <c r="P948" s="11">
        <f t="shared" si="58"/>
        <v>40712.208333333336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9"/>
        <v>26.694444444444443</v>
      </c>
      <c r="G949" t="s">
        <v>14</v>
      </c>
      <c r="H949">
        <v>13</v>
      </c>
      <c r="I949" s="7">
        <f t="shared" si="5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s="11">
        <f t="shared" si="57"/>
        <v>41908.208333333336</v>
      </c>
      <c r="P949" s="11">
        <f t="shared" si="58"/>
        <v>41915.208333333336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9"/>
        <v>62.957446808510639</v>
      </c>
      <c r="G950" t="s">
        <v>74</v>
      </c>
      <c r="H950">
        <v>160</v>
      </c>
      <c r="I950" s="7">
        <f t="shared" si="5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s="11">
        <f t="shared" si="57"/>
        <v>41985.25</v>
      </c>
      <c r="P950" s="11">
        <f t="shared" si="58"/>
        <v>41995.25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9"/>
        <v>161.35593220338984</v>
      </c>
      <c r="G951" t="s">
        <v>20</v>
      </c>
      <c r="H951">
        <v>203</v>
      </c>
      <c r="I951" s="7">
        <f t="shared" si="5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s="11">
        <f t="shared" si="57"/>
        <v>42112.208333333328</v>
      </c>
      <c r="P951" s="11">
        <f t="shared" si="58"/>
        <v>42131.208333333328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9"/>
        <v>5</v>
      </c>
      <c r="G952" t="s">
        <v>14</v>
      </c>
      <c r="H952">
        <v>1</v>
      </c>
      <c r="I952" s="7">
        <f t="shared" si="56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s="11">
        <f t="shared" si="57"/>
        <v>43571.208333333328</v>
      </c>
      <c r="P952" s="11">
        <f t="shared" si="58"/>
        <v>43576.208333333328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9"/>
        <v>1096.9379310344827</v>
      </c>
      <c r="G953" t="s">
        <v>20</v>
      </c>
      <c r="H953">
        <v>1559</v>
      </c>
      <c r="I953" s="7">
        <f t="shared" si="5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s="11">
        <f t="shared" si="57"/>
        <v>42730.25</v>
      </c>
      <c r="P953" s="11">
        <f t="shared" si="58"/>
        <v>42731.25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9"/>
        <v>70.094158075601371</v>
      </c>
      <c r="G954" t="s">
        <v>74</v>
      </c>
      <c r="H954">
        <v>2266</v>
      </c>
      <c r="I954" s="7">
        <f t="shared" si="5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s="11">
        <f t="shared" si="57"/>
        <v>42591.208333333328</v>
      </c>
      <c r="P954" s="11">
        <f t="shared" si="58"/>
        <v>42605.208333333328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9"/>
        <v>60</v>
      </c>
      <c r="G955" t="s">
        <v>14</v>
      </c>
      <c r="H955">
        <v>21</v>
      </c>
      <c r="I955" s="7">
        <f t="shared" si="5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s="11">
        <f t="shared" si="57"/>
        <v>42358.25</v>
      </c>
      <c r="P955" s="11">
        <f t="shared" si="58"/>
        <v>42394.25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9"/>
        <v>367.0985915492958</v>
      </c>
      <c r="G956" t="s">
        <v>20</v>
      </c>
      <c r="H956">
        <v>1548</v>
      </c>
      <c r="I956" s="7">
        <f t="shared" si="5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s="11">
        <f t="shared" si="57"/>
        <v>41174.208333333336</v>
      </c>
      <c r="P956" s="11">
        <f t="shared" si="58"/>
        <v>41198.208333333336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9"/>
        <v>1109</v>
      </c>
      <c r="G957" t="s">
        <v>20</v>
      </c>
      <c r="H957">
        <v>80</v>
      </c>
      <c r="I957" s="7">
        <f t="shared" si="5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s="11">
        <f t="shared" si="57"/>
        <v>41238.25</v>
      </c>
      <c r="P957" s="11">
        <f t="shared" si="58"/>
        <v>41240.25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9"/>
        <v>19.028784648187631</v>
      </c>
      <c r="G958" t="s">
        <v>14</v>
      </c>
      <c r="H958">
        <v>830</v>
      </c>
      <c r="I958" s="7">
        <f t="shared" si="5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s="11">
        <f t="shared" si="57"/>
        <v>42360.25</v>
      </c>
      <c r="P958" s="11">
        <f t="shared" si="58"/>
        <v>42364.25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9"/>
        <v>126.87755102040816</v>
      </c>
      <c r="G959" t="s">
        <v>20</v>
      </c>
      <c r="H959">
        <v>131</v>
      </c>
      <c r="I959" s="7">
        <f t="shared" si="5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s="11">
        <f t="shared" si="57"/>
        <v>40955.25</v>
      </c>
      <c r="P959" s="11">
        <f t="shared" si="58"/>
        <v>40958.25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9"/>
        <v>734.63636363636363</v>
      </c>
      <c r="G960" t="s">
        <v>20</v>
      </c>
      <c r="H960">
        <v>112</v>
      </c>
      <c r="I960" s="7">
        <f t="shared" si="5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s="11">
        <f t="shared" si="57"/>
        <v>40350.208333333336</v>
      </c>
      <c r="P960" s="11">
        <f t="shared" si="58"/>
        <v>40372.208333333336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9"/>
        <v>4.5731034482758623</v>
      </c>
      <c r="G961" t="s">
        <v>14</v>
      </c>
      <c r="H961">
        <v>130</v>
      </c>
      <c r="I961" s="7">
        <f t="shared" si="5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s="11">
        <f t="shared" si="57"/>
        <v>40357.208333333336</v>
      </c>
      <c r="P961" s="11">
        <f t="shared" si="58"/>
        <v>40385.208333333336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9"/>
        <v>85.054545454545448</v>
      </c>
      <c r="G962" t="s">
        <v>14</v>
      </c>
      <c r="H962">
        <v>55</v>
      </c>
      <c r="I962" s="7">
        <f t="shared" si="5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s="11">
        <f t="shared" si="57"/>
        <v>42408.25</v>
      </c>
      <c r="P962" s="11">
        <f t="shared" si="58"/>
        <v>42445.208333333328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si="59"/>
        <v>119.29824561403508</v>
      </c>
      <c r="G963" t="s">
        <v>20</v>
      </c>
      <c r="H963">
        <v>155</v>
      </c>
      <c r="I963" s="7">
        <f t="shared" ref="I963:I1001" si="60">IF(H963=0,"0",AVERAGE(E963/H963))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s="11">
        <f t="shared" ref="O963:O1001" si="61">(((L963/60)/60)/24)+DATE(1970,1,1)</f>
        <v>40591.25</v>
      </c>
      <c r="P963" s="11">
        <f t="shared" ref="P963:P1001" si="62">(((M963/60)/60)/24)+DATE(1970,1,1)</f>
        <v>40595.25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ref="F964:F1001" si="63">E964/D964*100</f>
        <v>296.02777777777777</v>
      </c>
      <c r="G964" t="s">
        <v>20</v>
      </c>
      <c r="H964">
        <v>266</v>
      </c>
      <c r="I964" s="7">
        <f t="shared" si="6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s="11">
        <f t="shared" si="61"/>
        <v>41592.25</v>
      </c>
      <c r="P964" s="11">
        <f t="shared" si="62"/>
        <v>41613.25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3"/>
        <v>84.694915254237287</v>
      </c>
      <c r="G965" t="s">
        <v>14</v>
      </c>
      <c r="H965">
        <v>114</v>
      </c>
      <c r="I965" s="7">
        <f t="shared" si="6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s="11">
        <f t="shared" si="61"/>
        <v>40607.25</v>
      </c>
      <c r="P965" s="11">
        <f t="shared" si="62"/>
        <v>40613.25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3"/>
        <v>355.7837837837838</v>
      </c>
      <c r="G966" t="s">
        <v>20</v>
      </c>
      <c r="H966">
        <v>155</v>
      </c>
      <c r="I966" s="7">
        <f t="shared" si="6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s="11">
        <f t="shared" si="61"/>
        <v>42135.208333333328</v>
      </c>
      <c r="P966" s="11">
        <f t="shared" si="62"/>
        <v>42140.208333333328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3"/>
        <v>386.40909090909093</v>
      </c>
      <c r="G967" t="s">
        <v>20</v>
      </c>
      <c r="H967">
        <v>207</v>
      </c>
      <c r="I967" s="7">
        <f t="shared" si="6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s="11">
        <f t="shared" si="61"/>
        <v>40203.25</v>
      </c>
      <c r="P967" s="11">
        <f t="shared" si="62"/>
        <v>40243.25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3"/>
        <v>792.23529411764707</v>
      </c>
      <c r="G968" t="s">
        <v>20</v>
      </c>
      <c r="H968">
        <v>245</v>
      </c>
      <c r="I968" s="7">
        <f t="shared" si="6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s="11">
        <f t="shared" si="61"/>
        <v>42901.208333333328</v>
      </c>
      <c r="P968" s="11">
        <f t="shared" si="62"/>
        <v>42903.208333333328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3"/>
        <v>137.03393665158373</v>
      </c>
      <c r="G969" t="s">
        <v>20</v>
      </c>
      <c r="H969">
        <v>1573</v>
      </c>
      <c r="I969" s="7">
        <f t="shared" si="6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s="11">
        <f t="shared" si="61"/>
        <v>41005.208333333336</v>
      </c>
      <c r="P969" s="11">
        <f t="shared" si="62"/>
        <v>41042.208333333336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3"/>
        <v>338.20833333333337</v>
      </c>
      <c r="G970" t="s">
        <v>20</v>
      </c>
      <c r="H970">
        <v>114</v>
      </c>
      <c r="I970" s="7">
        <f t="shared" si="6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s="11">
        <f t="shared" si="61"/>
        <v>40544.25</v>
      </c>
      <c r="P970" s="11">
        <f t="shared" si="62"/>
        <v>40559.25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3"/>
        <v>108.22784810126582</v>
      </c>
      <c r="G971" t="s">
        <v>20</v>
      </c>
      <c r="H971">
        <v>93</v>
      </c>
      <c r="I971" s="7">
        <f t="shared" si="6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s="11">
        <f t="shared" si="61"/>
        <v>43821.25</v>
      </c>
      <c r="P971" s="11">
        <f t="shared" si="62"/>
        <v>43828.25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3"/>
        <v>60.757639620653315</v>
      </c>
      <c r="G972" t="s">
        <v>14</v>
      </c>
      <c r="H972">
        <v>594</v>
      </c>
      <c r="I972" s="7">
        <f t="shared" si="6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s="11">
        <f t="shared" si="61"/>
        <v>40672.208333333336</v>
      </c>
      <c r="P972" s="11">
        <f t="shared" si="62"/>
        <v>40673.208333333336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3"/>
        <v>27.725490196078432</v>
      </c>
      <c r="G973" t="s">
        <v>14</v>
      </c>
      <c r="H973">
        <v>24</v>
      </c>
      <c r="I973" s="7">
        <f t="shared" si="6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s="11">
        <f t="shared" si="61"/>
        <v>41555.208333333336</v>
      </c>
      <c r="P973" s="11">
        <f t="shared" si="62"/>
        <v>41561.208333333336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3"/>
        <v>228.3934426229508</v>
      </c>
      <c r="G974" t="s">
        <v>20</v>
      </c>
      <c r="H974">
        <v>1681</v>
      </c>
      <c r="I974" s="7">
        <f t="shared" si="6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s="11">
        <f t="shared" si="61"/>
        <v>41792.208333333336</v>
      </c>
      <c r="P974" s="11">
        <f t="shared" si="62"/>
        <v>41801.208333333336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3"/>
        <v>21.615194054500414</v>
      </c>
      <c r="G975" t="s">
        <v>14</v>
      </c>
      <c r="H975">
        <v>252</v>
      </c>
      <c r="I975" s="7">
        <f t="shared" si="6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s="11">
        <f t="shared" si="61"/>
        <v>40522.25</v>
      </c>
      <c r="P975" s="11">
        <f t="shared" si="62"/>
        <v>40524.25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3"/>
        <v>373.875</v>
      </c>
      <c r="G976" t="s">
        <v>20</v>
      </c>
      <c r="H976">
        <v>32</v>
      </c>
      <c r="I976" s="7">
        <f t="shared" si="60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s="11">
        <f t="shared" si="61"/>
        <v>41412.208333333336</v>
      </c>
      <c r="P976" s="11">
        <f t="shared" si="62"/>
        <v>41413.208333333336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3"/>
        <v>154.92592592592592</v>
      </c>
      <c r="G977" t="s">
        <v>20</v>
      </c>
      <c r="H977">
        <v>135</v>
      </c>
      <c r="I977" s="7">
        <f t="shared" si="6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s="11">
        <f t="shared" si="61"/>
        <v>42337.25</v>
      </c>
      <c r="P977" s="11">
        <f t="shared" si="62"/>
        <v>42376.25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3"/>
        <v>322.14999999999998</v>
      </c>
      <c r="G978" t="s">
        <v>20</v>
      </c>
      <c r="H978">
        <v>140</v>
      </c>
      <c r="I978" s="7">
        <f t="shared" si="6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s="11">
        <f t="shared" si="61"/>
        <v>40571.25</v>
      </c>
      <c r="P978" s="11">
        <f t="shared" si="62"/>
        <v>40577.25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3"/>
        <v>73.957142857142856</v>
      </c>
      <c r="G979" t="s">
        <v>14</v>
      </c>
      <c r="H979">
        <v>67</v>
      </c>
      <c r="I979" s="7">
        <f t="shared" si="6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s="11">
        <f t="shared" si="61"/>
        <v>43138.25</v>
      </c>
      <c r="P979" s="11">
        <f t="shared" si="62"/>
        <v>43170.25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3"/>
        <v>864.1</v>
      </c>
      <c r="G980" t="s">
        <v>20</v>
      </c>
      <c r="H980">
        <v>92</v>
      </c>
      <c r="I980" s="7">
        <f t="shared" si="6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s="11">
        <f t="shared" si="61"/>
        <v>42686.25</v>
      </c>
      <c r="P980" s="11">
        <f t="shared" si="62"/>
        <v>42708.25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3"/>
        <v>143.26245847176079</v>
      </c>
      <c r="G981" t="s">
        <v>20</v>
      </c>
      <c r="H981">
        <v>1015</v>
      </c>
      <c r="I981" s="7">
        <f t="shared" si="6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s="11">
        <f t="shared" si="61"/>
        <v>42078.208333333328</v>
      </c>
      <c r="P981" s="11">
        <f t="shared" si="62"/>
        <v>42084.208333333328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3"/>
        <v>40.281762295081968</v>
      </c>
      <c r="G982" t="s">
        <v>14</v>
      </c>
      <c r="H982">
        <v>742</v>
      </c>
      <c r="I982" s="7">
        <f t="shared" si="6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s="11">
        <f t="shared" si="61"/>
        <v>42307.208333333328</v>
      </c>
      <c r="P982" s="11">
        <f t="shared" si="62"/>
        <v>42312.25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3"/>
        <v>178.22388059701493</v>
      </c>
      <c r="G983" t="s">
        <v>20</v>
      </c>
      <c r="H983">
        <v>323</v>
      </c>
      <c r="I983" s="7">
        <f t="shared" si="6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s="11">
        <f t="shared" si="61"/>
        <v>43094.25</v>
      </c>
      <c r="P983" s="11">
        <f t="shared" si="62"/>
        <v>43127.25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3"/>
        <v>84.930555555555557</v>
      </c>
      <c r="G984" t="s">
        <v>14</v>
      </c>
      <c r="H984">
        <v>75</v>
      </c>
      <c r="I984" s="7">
        <f t="shared" si="6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s="11">
        <f t="shared" si="61"/>
        <v>40743.208333333336</v>
      </c>
      <c r="P984" s="11">
        <f t="shared" si="62"/>
        <v>40745.208333333336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3"/>
        <v>145.93648334624322</v>
      </c>
      <c r="G985" t="s">
        <v>20</v>
      </c>
      <c r="H985">
        <v>2326</v>
      </c>
      <c r="I985" s="7">
        <f t="shared" si="6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s="11">
        <f t="shared" si="61"/>
        <v>43681.208333333328</v>
      </c>
      <c r="P985" s="11">
        <f t="shared" si="62"/>
        <v>43696.208333333328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3"/>
        <v>152.46153846153848</v>
      </c>
      <c r="G986" t="s">
        <v>20</v>
      </c>
      <c r="H986">
        <v>381</v>
      </c>
      <c r="I986" s="7">
        <f t="shared" si="6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s="11">
        <f t="shared" si="61"/>
        <v>43716.208333333328</v>
      </c>
      <c r="P986" s="11">
        <f t="shared" si="62"/>
        <v>43742.208333333328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3"/>
        <v>67.129542790152414</v>
      </c>
      <c r="G987" t="s">
        <v>14</v>
      </c>
      <c r="H987">
        <v>4405</v>
      </c>
      <c r="I987" s="7">
        <f t="shared" si="6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s="11">
        <f t="shared" si="61"/>
        <v>41614.25</v>
      </c>
      <c r="P987" s="11">
        <f t="shared" si="62"/>
        <v>41640.25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3"/>
        <v>40.307692307692307</v>
      </c>
      <c r="G988" t="s">
        <v>14</v>
      </c>
      <c r="H988">
        <v>92</v>
      </c>
      <c r="I988" s="7">
        <f t="shared" si="6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s="11">
        <f t="shared" si="61"/>
        <v>40638.208333333336</v>
      </c>
      <c r="P988" s="11">
        <f t="shared" si="62"/>
        <v>40652.208333333336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3"/>
        <v>216.79032258064518</v>
      </c>
      <c r="G989" t="s">
        <v>20</v>
      </c>
      <c r="H989">
        <v>480</v>
      </c>
      <c r="I989" s="7">
        <f t="shared" si="6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s="11">
        <f t="shared" si="61"/>
        <v>42852.208333333328</v>
      </c>
      <c r="P989" s="11">
        <f t="shared" si="62"/>
        <v>42866.208333333328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3"/>
        <v>52.117021276595743</v>
      </c>
      <c r="G990" t="s">
        <v>14</v>
      </c>
      <c r="H990">
        <v>64</v>
      </c>
      <c r="I990" s="7">
        <f t="shared" si="60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s="11">
        <f t="shared" si="61"/>
        <v>42686.25</v>
      </c>
      <c r="P990" s="11">
        <f t="shared" si="62"/>
        <v>42707.25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3"/>
        <v>499.58333333333337</v>
      </c>
      <c r="G991" t="s">
        <v>20</v>
      </c>
      <c r="H991">
        <v>226</v>
      </c>
      <c r="I991" s="7">
        <f t="shared" si="6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s="11">
        <f t="shared" si="61"/>
        <v>43571.208333333328</v>
      </c>
      <c r="P991" s="11">
        <f t="shared" si="62"/>
        <v>43576.208333333328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3"/>
        <v>87.679487179487182</v>
      </c>
      <c r="G992" t="s">
        <v>14</v>
      </c>
      <c r="H992">
        <v>64</v>
      </c>
      <c r="I992" s="7">
        <f t="shared" si="6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s="11">
        <f t="shared" si="61"/>
        <v>42432.25</v>
      </c>
      <c r="P992" s="11">
        <f t="shared" si="62"/>
        <v>42454.208333333328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3"/>
        <v>113.17346938775511</v>
      </c>
      <c r="G993" t="s">
        <v>20</v>
      </c>
      <c r="H993">
        <v>241</v>
      </c>
      <c r="I993" s="7">
        <f t="shared" si="6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s="11">
        <f t="shared" si="61"/>
        <v>41907.208333333336</v>
      </c>
      <c r="P993" s="11">
        <f t="shared" si="62"/>
        <v>41911.208333333336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3"/>
        <v>426.54838709677421</v>
      </c>
      <c r="G994" t="s">
        <v>20</v>
      </c>
      <c r="H994">
        <v>132</v>
      </c>
      <c r="I994" s="7">
        <f t="shared" si="6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s="11">
        <f t="shared" si="61"/>
        <v>43227.208333333328</v>
      </c>
      <c r="P994" s="11">
        <f t="shared" si="62"/>
        <v>43241.208333333328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3"/>
        <v>77.632653061224488</v>
      </c>
      <c r="G995" t="s">
        <v>74</v>
      </c>
      <c r="H995">
        <v>75</v>
      </c>
      <c r="I995" s="7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s="11">
        <f t="shared" si="61"/>
        <v>42362.25</v>
      </c>
      <c r="P995" s="11">
        <f t="shared" si="62"/>
        <v>42379.25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3"/>
        <v>52.496810772501767</v>
      </c>
      <c r="G996" t="s">
        <v>14</v>
      </c>
      <c r="H996">
        <v>842</v>
      </c>
      <c r="I996" s="7">
        <f t="shared" si="6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s="11">
        <f t="shared" si="61"/>
        <v>41929.208333333336</v>
      </c>
      <c r="P996" s="11">
        <f t="shared" si="62"/>
        <v>41935.208333333336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3"/>
        <v>157.46762589928059</v>
      </c>
      <c r="G997" t="s">
        <v>20</v>
      </c>
      <c r="H997">
        <v>2043</v>
      </c>
      <c r="I997" s="7">
        <f t="shared" si="6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s="11">
        <f t="shared" si="61"/>
        <v>43408.208333333328</v>
      </c>
      <c r="P997" s="11">
        <f t="shared" si="62"/>
        <v>43437.25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3"/>
        <v>72.939393939393938</v>
      </c>
      <c r="G998" t="s">
        <v>14</v>
      </c>
      <c r="H998">
        <v>112</v>
      </c>
      <c r="I998" s="7">
        <f t="shared" si="6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s="11">
        <f t="shared" si="61"/>
        <v>41276.25</v>
      </c>
      <c r="P998" s="11">
        <f t="shared" si="62"/>
        <v>41306.25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3"/>
        <v>60.565789473684205</v>
      </c>
      <c r="G999" t="s">
        <v>74</v>
      </c>
      <c r="H999">
        <v>139</v>
      </c>
      <c r="I999" s="7">
        <f t="shared" si="6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s="11">
        <f t="shared" si="61"/>
        <v>41659.25</v>
      </c>
      <c r="P999" s="11">
        <f t="shared" si="62"/>
        <v>41664.25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3"/>
        <v>56.791291291291287</v>
      </c>
      <c r="G1000" t="s">
        <v>14</v>
      </c>
      <c r="H1000">
        <v>374</v>
      </c>
      <c r="I1000" s="7">
        <f t="shared" si="6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s="11">
        <f t="shared" si="61"/>
        <v>40220.25</v>
      </c>
      <c r="P1000" s="11">
        <f t="shared" si="62"/>
        <v>40234.25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3"/>
        <v>56.542754275427541</v>
      </c>
      <c r="G1001" t="s">
        <v>74</v>
      </c>
      <c r="H1001">
        <v>1122</v>
      </c>
      <c r="I1001" s="7">
        <f t="shared" si="6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s="11">
        <f t="shared" si="61"/>
        <v>42550.208333333328</v>
      </c>
      <c r="P1001" s="11">
        <f t="shared" si="62"/>
        <v>42557.208333333328</v>
      </c>
      <c r="Q1001" t="b">
        <v>0</v>
      </c>
      <c r="R1001" t="s">
        <v>17</v>
      </c>
      <c r="S1001" t="s">
        <v>2031</v>
      </c>
      <c r="T1001" t="s">
        <v>2032</v>
      </c>
    </row>
    <row r="1002" spans="1:20" x14ac:dyDescent="0.3">
      <c r="I1002" s="7"/>
    </row>
    <row r="1003" spans="1:20" x14ac:dyDescent="0.3">
      <c r="I1003" s="7"/>
    </row>
  </sheetData>
  <autoFilter ref="A1:T1001"/>
  <conditionalFormatting sqref="G1:G1048576">
    <cfRule type="cellIs" dxfId="5" priority="16" operator="equal">
      <formula>"canceled"</formula>
    </cfRule>
    <cfRule type="cellIs" dxfId="4" priority="17" operator="between">
      <formula>"live"</formula>
      <formula>"live"</formula>
    </cfRule>
    <cfRule type="cellIs" dxfId="3" priority="18" operator="equal">
      <formula>"successful"</formula>
    </cfRule>
    <cfRule type="containsText" dxfId="2" priority="19" operator="containsText" text="failed">
      <formula>NOT(ISERROR(SEARCH("failed",G1)))</formula>
    </cfRule>
    <cfRule type="containsText" dxfId="1" priority="21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theme="9" tint="-0.499984740745262"/>
        <color theme="4" tint="-0.499984740745262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8CF9A36B-68A6-455C-8BB9-72B5E46A133E}">
            <xm:f>NOT(ISERROR(SEARCH($G$2,G1)))</xm:f>
            <xm:f>$G$2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4"/>
  <sheetViews>
    <sheetView workbookViewId="0">
      <selection activeCell="R13" sqref="R13"/>
    </sheetView>
  </sheetViews>
  <sheetFormatPr defaultRowHeight="15.6" x14ac:dyDescent="0.3"/>
  <cols>
    <col min="1" max="1" width="16.19921875" customWidth="1"/>
    <col min="2" max="2" width="15.19921875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customWidth="1"/>
  </cols>
  <sheetData>
    <row r="1" spans="1:6" x14ac:dyDescent="0.3">
      <c r="A1" s="8" t="s">
        <v>6</v>
      </c>
      <c r="B1" t="s">
        <v>2070</v>
      </c>
    </row>
    <row r="3" spans="1:6" x14ac:dyDescent="0.3">
      <c r="A3" s="8" t="s">
        <v>2069</v>
      </c>
      <c r="B3" s="8" t="s">
        <v>2068</v>
      </c>
    </row>
    <row r="4" spans="1:6" x14ac:dyDescent="0.3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2039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">
      <c r="A6" s="9" t="s">
        <v>2031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">
      <c r="A7" s="9" t="s">
        <v>2048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">
      <c r="A8" s="9" t="s">
        <v>2062</v>
      </c>
      <c r="B8" s="10"/>
      <c r="C8" s="10"/>
      <c r="D8" s="10"/>
      <c r="E8" s="10">
        <v>4</v>
      </c>
      <c r="F8" s="10">
        <v>4</v>
      </c>
    </row>
    <row r="9" spans="1:6" x14ac:dyDescent="0.3">
      <c r="A9" s="9" t="s">
        <v>2033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">
      <c r="A10" s="9" t="s">
        <v>2052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">
      <c r="A11" s="9" t="s">
        <v>2045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">
      <c r="A12" s="9" t="s">
        <v>2035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">
      <c r="A13" s="9" t="s">
        <v>2037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0"/>
  <sheetViews>
    <sheetView topLeftCell="C1" workbookViewId="0">
      <selection activeCell="W17" sqref="W17"/>
    </sheetView>
  </sheetViews>
  <sheetFormatPr defaultRowHeight="15.6" x14ac:dyDescent="0.3"/>
  <cols>
    <col min="1" max="1" width="17.3984375" customWidth="1"/>
    <col min="2" max="2" width="15.296875" customWidth="1"/>
    <col min="3" max="3" width="5.59765625" customWidth="1"/>
    <col min="4" max="4" width="3.796875" customWidth="1"/>
    <col min="5" max="5" width="9.296875" customWidth="1"/>
    <col min="6" max="6" width="10.8984375" customWidth="1"/>
  </cols>
  <sheetData>
    <row r="1" spans="1:6" x14ac:dyDescent="0.3">
      <c r="A1" s="8" t="s">
        <v>6</v>
      </c>
      <c r="B1" t="s">
        <v>2070</v>
      </c>
    </row>
    <row r="2" spans="1:6" x14ac:dyDescent="0.3">
      <c r="A2" s="8" t="s">
        <v>2064</v>
      </c>
      <c r="B2" t="s">
        <v>2070</v>
      </c>
    </row>
    <row r="4" spans="1:6" x14ac:dyDescent="0.3">
      <c r="A4" s="8" t="s">
        <v>2069</v>
      </c>
      <c r="B4" s="8" t="s">
        <v>2068</v>
      </c>
    </row>
    <row r="5" spans="1:6" x14ac:dyDescent="0.3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">
      <c r="A7" s="9" t="s">
        <v>2063</v>
      </c>
      <c r="B7" s="10"/>
      <c r="C7" s="10"/>
      <c r="D7" s="10"/>
      <c r="E7" s="10">
        <v>4</v>
      </c>
      <c r="F7" s="10">
        <v>4</v>
      </c>
    </row>
    <row r="8" spans="1:6" x14ac:dyDescent="0.3">
      <c r="A8" s="9" t="s">
        <v>2040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">
      <c r="A9" s="9" t="s">
        <v>2042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">
      <c r="A10" s="9" t="s">
        <v>2041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">
      <c r="A11" s="9" t="s">
        <v>2051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">
      <c r="A12" s="9" t="s">
        <v>2032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">
      <c r="A13" s="9" t="s">
        <v>2043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">
      <c r="A14" s="9" t="s">
        <v>2056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">
      <c r="A15" s="9" t="s">
        <v>2055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">
      <c r="A16" s="9" t="s">
        <v>2059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">
      <c r="A17" s="9" t="s">
        <v>2046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">
      <c r="A18" s="9" t="s">
        <v>2053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">
      <c r="A19" s="9" t="s">
        <v>2038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">
      <c r="A20" s="9" t="s">
        <v>2054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">
      <c r="A21" s="9" t="s">
        <v>2034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">
      <c r="A22" s="9" t="s">
        <v>2061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">
      <c r="A23" s="9" t="s">
        <v>2050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">
      <c r="A24" s="9" t="s">
        <v>2058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">
      <c r="A25" s="9" t="s">
        <v>2057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">
      <c r="A26" s="9" t="s">
        <v>2049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">
      <c r="A27" s="9" t="s">
        <v>2044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">
      <c r="A28" s="9" t="s">
        <v>2036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">
      <c r="A29" s="9" t="s">
        <v>2060</v>
      </c>
      <c r="B29" s="10"/>
      <c r="C29" s="10"/>
      <c r="D29" s="10"/>
      <c r="E29" s="10">
        <v>3</v>
      </c>
      <c r="F29" s="10">
        <v>3</v>
      </c>
    </row>
    <row r="30" spans="1:6" x14ac:dyDescent="0.3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8"/>
  <sheetViews>
    <sheetView topLeftCell="C1" workbookViewId="0">
      <selection activeCell="S24" sqref="S24"/>
    </sheetView>
  </sheetViews>
  <sheetFormatPr defaultRowHeight="15.6" x14ac:dyDescent="0.3"/>
  <cols>
    <col min="1" max="1" width="14.796875" customWidth="1"/>
    <col min="2" max="2" width="14" customWidth="1"/>
    <col min="3" max="3" width="5.09765625" customWidth="1"/>
    <col min="4" max="4" width="8.5" customWidth="1"/>
    <col min="5" max="5" width="11.69921875" customWidth="1"/>
    <col min="6" max="6" width="9.69921875" customWidth="1"/>
  </cols>
  <sheetData>
    <row r="1" spans="1:5" x14ac:dyDescent="0.3">
      <c r="A1" s="8" t="s">
        <v>2064</v>
      </c>
      <c r="B1" t="s">
        <v>2070</v>
      </c>
    </row>
    <row r="2" spans="1:5" x14ac:dyDescent="0.3">
      <c r="A2" s="8" t="s">
        <v>2073</v>
      </c>
      <c r="B2" t="s">
        <v>2070</v>
      </c>
    </row>
    <row r="4" spans="1:5" x14ac:dyDescent="0.3">
      <c r="A4" s="8" t="s">
        <v>2069</v>
      </c>
      <c r="B4" s="8" t="s">
        <v>2068</v>
      </c>
    </row>
    <row r="5" spans="1:5" x14ac:dyDescent="0.3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12" t="s">
        <v>2074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3">
      <c r="A7" s="12" t="s">
        <v>2075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3">
      <c r="A8" s="12" t="s">
        <v>2076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3">
      <c r="A9" s="12" t="s">
        <v>2077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3">
      <c r="A10" s="12" t="s">
        <v>2078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3">
      <c r="A11" s="12" t="s">
        <v>2079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3">
      <c r="A12" s="12" t="s">
        <v>2080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3">
      <c r="A13" s="12" t="s">
        <v>2081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3">
      <c r="A14" s="12" t="s">
        <v>2082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3">
      <c r="A15" s="12" t="s">
        <v>2083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3">
      <c r="A16" s="12" t="s">
        <v>2084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3">
      <c r="A17" s="12" t="s">
        <v>2085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3">
      <c r="A18" s="12" t="s">
        <v>2067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3"/>
  <sheetViews>
    <sheetView topLeftCell="A10" workbookViewId="0">
      <selection activeCell="C11" sqref="C11"/>
    </sheetView>
  </sheetViews>
  <sheetFormatPr defaultRowHeight="15.6" x14ac:dyDescent="0.3"/>
  <cols>
    <col min="1" max="1" width="25.59765625" style="14" customWidth="1"/>
    <col min="2" max="2" width="19.69921875" style="14" customWidth="1"/>
    <col min="3" max="3" width="13.296875" style="14" customWidth="1"/>
    <col min="4" max="5" width="16" style="14" customWidth="1"/>
    <col min="6" max="6" width="19.3984375" style="14" customWidth="1"/>
    <col min="7" max="7" width="12.8984375" style="14" customWidth="1"/>
    <col min="8" max="8" width="18.5" style="14" customWidth="1"/>
    <col min="9" max="16384" width="8.796875" style="14"/>
  </cols>
  <sheetData>
    <row r="1" spans="1:8" x14ac:dyDescent="0.3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3">
      <c r="A2" s="15" t="s">
        <v>2094</v>
      </c>
      <c r="B2" s="14">
        <f>COUNTIFS(Crowdfunding!$G:$G,"Successful",Crowdfunding!$D:$D,"&lt;1000")</f>
        <v>30</v>
      </c>
      <c r="C2" s="14">
        <f>COUNTIFS(Crowdfunding!$G:$G,"failed",Crowdfunding!$D:$D,"&lt;1000")</f>
        <v>20</v>
      </c>
      <c r="D2" s="14">
        <f>COUNTIFS(Crowdfunding!$G:$G,"canceled",Crowdfunding!$D:$D,"&lt;1000")</f>
        <v>1</v>
      </c>
      <c r="E2" s="14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3">
      <c r="A3" s="15" t="s">
        <v>2095</v>
      </c>
      <c r="B3" s="14">
        <f>COUNTIFS(Crowdfunding!$G:$G,"Successful",Crowdfunding!$D:$D, "&gt;=1000", Crowdfunding!$D:$D, "&lt;=4999")</f>
        <v>191</v>
      </c>
      <c r="C3" s="14">
        <f>COUNTIFS(Crowdfunding!$G:$G,"failed",Crowdfunding!$D:$D, "&gt;=1000", Crowdfunding!$D:$D, "&lt;=4999")</f>
        <v>38</v>
      </c>
      <c r="D3" s="14">
        <f>COUNTIFS(Crowdfunding!$G:$G,"canceled",Crowdfunding!$D:$D, "&gt;=1000", Crowdfunding!$D:$D, "&lt;=4999")</f>
        <v>2</v>
      </c>
      <c r="E3" s="14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3">
      <c r="A4" s="15" t="s">
        <v>2096</v>
      </c>
      <c r="B4" s="14">
        <f>COUNTIFS(Crowdfunding!$G:$G,"Successful",Crowdfunding!$D:$D, "&gt;=5000", Crowdfunding!$D:$D, "&lt;=9999")</f>
        <v>164</v>
      </c>
      <c r="C4" s="14">
        <f>COUNTIFS(Crowdfunding!$G:$G,"failed",Crowdfunding!$D:$D, "&gt;=5000", Crowdfunding!$D:$D, "&lt;=9999")</f>
        <v>126</v>
      </c>
      <c r="D4" s="14">
        <f>COUNTIFS(Crowdfunding!$G:$G,"canceled",Crowdfunding!$D:$D, "&gt;=5000", Crowdfunding!$D:$D, "&lt;=9999")</f>
        <v>25</v>
      </c>
      <c r="E4" s="1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3">
      <c r="A5" s="15" t="s">
        <v>2097</v>
      </c>
      <c r="B5" s="14">
        <f>COUNTIFS(Crowdfunding!$G:$G,"Successful",Crowdfunding!$D:$D, "&gt;=10000", Crowdfunding!$D:$D, "&lt;=14999")</f>
        <v>4</v>
      </c>
      <c r="C5" s="14">
        <f>COUNTIFS(Crowdfunding!$G:$G,"failed",Crowdfunding!$D:$D, "&gt;=10000", Crowdfunding!$D:$D, "&lt;=14999")</f>
        <v>5</v>
      </c>
      <c r="D5" s="14">
        <f>COUNTIFS(Crowdfunding!$G:$G,"canceled",Crowdfunding!$D:$D, "&gt;=10000", Crowdfunding!$D:$D, "&lt;=14999")</f>
        <v>0</v>
      </c>
      <c r="E5" s="14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3">
      <c r="A6" s="15" t="s">
        <v>2098</v>
      </c>
      <c r="B6" s="14">
        <f>COUNTIFS(Crowdfunding!$G:$G,"Successful",Crowdfunding!$D:$D, "&gt;=15000", Crowdfunding!$D:$D, "&lt;=19999")</f>
        <v>10</v>
      </c>
      <c r="C6" s="14">
        <f>COUNTIFS(Crowdfunding!$G:$G,"failed",Crowdfunding!$D:$D, "&gt;=15000", Crowdfunding!$D:$D, "&lt;=19999")</f>
        <v>0</v>
      </c>
      <c r="D6" s="14">
        <f>COUNTIFS(Crowdfunding!$G:$G,"canceled",Crowdfunding!$D:$D, "&gt;=15000", Crowdfunding!$D:$D, "&lt;=19999")</f>
        <v>0</v>
      </c>
      <c r="E6" s="14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3">
      <c r="A7" s="15" t="s">
        <v>2099</v>
      </c>
      <c r="B7" s="14">
        <f>COUNTIFS(Crowdfunding!$G:$G,"Successful",Crowdfunding!$D:$D, "&gt;=20000", Crowdfunding!$D:$D, "&lt;=24999")</f>
        <v>7</v>
      </c>
      <c r="C7" s="14">
        <f>COUNTIFS(Crowdfunding!$G:$G,"failed",Crowdfunding!$D:$D, "&gt;=20000", Crowdfunding!$D:$D, "&lt;=24999")</f>
        <v>0</v>
      </c>
      <c r="D7" s="14">
        <f>COUNTIFS(Crowdfunding!$G:$G,"canceled",Crowdfunding!$D:$D, "&gt;=20000", Crowdfunding!$D:$D, "&lt;=24999")</f>
        <v>0</v>
      </c>
      <c r="E7" s="14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3">
      <c r="A8" s="15" t="s">
        <v>2100</v>
      </c>
      <c r="B8" s="14">
        <f>COUNTIFS(Crowdfunding!$G:$G,"Successful",Crowdfunding!$D:$D, "&gt;=25000", Crowdfunding!$D:$D, "&lt;=29999")</f>
        <v>11</v>
      </c>
      <c r="C8" s="14">
        <f>COUNTIFS(Crowdfunding!$G:$G,"failed",Crowdfunding!$D:$D, "&gt;=25000", Crowdfunding!$D:$D, "&lt;=29999")</f>
        <v>3</v>
      </c>
      <c r="D8" s="14">
        <f>COUNTIFS(Crowdfunding!$G:$G,"canceled",Crowdfunding!$D:$D, "&gt;=25000", Crowdfunding!$D:$D, "&lt;=29999")</f>
        <v>0</v>
      </c>
      <c r="E8" s="14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3">
      <c r="A9" s="15" t="s">
        <v>2101</v>
      </c>
      <c r="B9" s="14">
        <f>COUNTIFS(Crowdfunding!$G:$G,"Successful",Crowdfunding!$D:$D, "&gt;=30000", Crowdfunding!$D:$D, "&lt;=34999")</f>
        <v>7</v>
      </c>
      <c r="C9" s="14">
        <f>COUNTIFS(Crowdfunding!$G:$G,"failed",Crowdfunding!$D:$D, "&gt;=30000", Crowdfunding!$D:$D, "&lt;=34999")</f>
        <v>0</v>
      </c>
      <c r="D9" s="14">
        <f>COUNTIFS(Crowdfunding!$G:$G,"canceled",Crowdfunding!$D:$D, "&gt;=30000", Crowdfunding!$D:$D, "&lt;=34999")</f>
        <v>0</v>
      </c>
      <c r="E9" s="14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3">
      <c r="A10" s="15" t="s">
        <v>2102</v>
      </c>
      <c r="B10" s="14">
        <f>COUNTIFS(Crowdfunding!$G:$G,"Successful",Crowdfunding!$D:$D, "&gt;=35000", Crowdfunding!$D:$D, "&lt;=39999")</f>
        <v>8</v>
      </c>
      <c r="C10" s="14">
        <f>COUNTIFS(Crowdfunding!$G:$G,"failed",Crowdfunding!$D:$D, "&gt;=35000", Crowdfunding!$D:$D, "&lt;=39999")</f>
        <v>3</v>
      </c>
      <c r="D10" s="14">
        <f>COUNTIFS(Crowdfunding!$G:$G,"canceled",Crowdfunding!$D:$D, "&gt;=35000", Crowdfunding!$D:$D, "&lt;=39999")</f>
        <v>1</v>
      </c>
      <c r="E10" s="14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3">
      <c r="A11" s="15" t="s">
        <v>2103</v>
      </c>
      <c r="B11" s="14">
        <f>COUNTIFS(Crowdfunding!$G:$G,"Successful",Crowdfunding!$D:$D, "&gt;=40000", Crowdfunding!$D:$D, "&lt;=44999")</f>
        <v>11</v>
      </c>
      <c r="C11" s="14">
        <f>COUNTIFS(Crowdfunding!$G:$G,"failed",Crowdfunding!$D:$D, "&gt;=40000", Crowdfunding!$D:$D, "&lt;=44999")</f>
        <v>3</v>
      </c>
      <c r="D11" s="14">
        <f>COUNTIFS(Crowdfunding!$G:$G,"canceled",Crowdfunding!$D:$D, "&gt;=40000", Crowdfunding!$D:$D, "&lt;=44999")</f>
        <v>0</v>
      </c>
      <c r="E11" s="14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3">
      <c r="A12" s="15" t="s">
        <v>2104</v>
      </c>
      <c r="B12" s="14">
        <f>COUNTIFS(Crowdfunding!$G:$G,"Successful",Crowdfunding!$D:$D, "&gt;=45000", Crowdfunding!$D:$D, "&lt;=49999")</f>
        <v>8</v>
      </c>
      <c r="C12" s="14">
        <f>COUNTIFS(Crowdfunding!$G:$G,"failed",Crowdfunding!$D:$D, "&gt;=45000", Crowdfunding!$D:$D, "&lt;=49999")</f>
        <v>3</v>
      </c>
      <c r="D12" s="14">
        <f>COUNTIFS(Crowdfunding!$G:$G,"canceled",Crowdfunding!$D:$D, "&gt;=45000", Crowdfunding!$D:$D, "&lt;=49999")</f>
        <v>0</v>
      </c>
      <c r="E12" s="14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ht="31.2" x14ac:dyDescent="0.3">
      <c r="A13" s="15" t="s">
        <v>2105</v>
      </c>
      <c r="B13" s="14">
        <f>COUNTIFS(Crowdfunding!$G:$G,"Successful",Crowdfunding!$D:$D, "&gt;=50000")</f>
        <v>114</v>
      </c>
      <c r="C13" s="14">
        <f>COUNTIFS(Crowdfunding!$G:$G,"failed",Crowdfunding!$D:$D, "&gt;=50000")</f>
        <v>163</v>
      </c>
      <c r="D13" s="14">
        <f>COUNTIFS(Crowdfunding!$G:$G,"canceled",Crowdfunding!$D:$D, "&gt;=50000")</f>
        <v>28</v>
      </c>
      <c r="E13" s="14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2"/>
  <sheetViews>
    <sheetView tabSelected="1" workbookViewId="0">
      <selection activeCell="E16" sqref="E16"/>
    </sheetView>
  </sheetViews>
  <sheetFormatPr defaultRowHeight="15.6" x14ac:dyDescent="0.3"/>
  <cols>
    <col min="1" max="1" width="39.296875" customWidth="1"/>
    <col min="2" max="3" width="16.69921875" customWidth="1"/>
    <col min="4" max="4" width="23.59765625" customWidth="1"/>
    <col min="5" max="5" width="29.5" customWidth="1"/>
  </cols>
  <sheetData>
    <row r="1" spans="1:5" x14ac:dyDescent="0.3">
      <c r="A1" s="17" t="str">
        <f>Crowdfunding!$G1</f>
        <v>outcome</v>
      </c>
      <c r="B1" s="17" t="str">
        <f>Crowdfunding!$H1</f>
        <v>backers_count</v>
      </c>
      <c r="C1" s="17"/>
      <c r="D1" s="17" t="str">
        <f>Crowdfunding!$G1</f>
        <v>outcome</v>
      </c>
      <c r="E1" s="17" t="str">
        <f>Crowdfunding!$H1</f>
        <v>backers_count</v>
      </c>
    </row>
    <row r="2" spans="1:5" x14ac:dyDescent="0.3">
      <c r="A2" s="18" t="str">
        <f>IF(Crowdfunding!$G3="successful","successful")</f>
        <v>successful</v>
      </c>
      <c r="B2">
        <f>IF(Crowdfunding!$G3="successful",(Crowdfunding!$H3))</f>
        <v>158</v>
      </c>
      <c r="D2" s="19" t="str">
        <f>IF(Crowdfunding!$G2="failed","failed")</f>
        <v>failed</v>
      </c>
      <c r="E2">
        <f>IF(Crowdfunding!$G2="failed",(Crowdfunding!$H2))</f>
        <v>0</v>
      </c>
    </row>
    <row r="3" spans="1:5" x14ac:dyDescent="0.3">
      <c r="A3" s="18" t="str">
        <f>IF(Crowdfunding!G4="successful","successful")</f>
        <v>successful</v>
      </c>
      <c r="B3">
        <f>IF(Crowdfunding!$G3="successful",(Crowdfunding!$H4))</f>
        <v>1425</v>
      </c>
      <c r="D3" s="19" t="str">
        <f>IF(Crowdfunding!$G5="failed","failed")</f>
        <v>failed</v>
      </c>
      <c r="E3">
        <f>IF(Crowdfunding!$G5="failed",(Crowdfunding!$H5))</f>
        <v>24</v>
      </c>
    </row>
    <row r="4" spans="1:5" x14ac:dyDescent="0.3">
      <c r="A4" s="18" t="str">
        <f>IF(Crowdfunding!$G7="successful","successful")</f>
        <v>successful</v>
      </c>
      <c r="B4">
        <f>IF(Crowdfunding!$G7="successful",Crowdfunding!$H7)</f>
        <v>174</v>
      </c>
      <c r="D4" s="19" t="str">
        <f>IF(Crowdfunding!$G6="failed","failed")</f>
        <v>failed</v>
      </c>
      <c r="E4">
        <f>IF(Crowdfunding!$G6="failed",(Crowdfunding!$H6))</f>
        <v>53</v>
      </c>
    </row>
    <row r="5" spans="1:5" x14ac:dyDescent="0.3">
      <c r="A5" s="18" t="str">
        <f>IF(Crowdfunding!$G9="successful","successful")</f>
        <v>successful</v>
      </c>
      <c r="B5">
        <f>IF(Crowdfunding!$G9="successful",Crowdfunding!$H9)</f>
        <v>227</v>
      </c>
      <c r="D5" s="19" t="str">
        <f>IF(Crowdfunding!$G8="failed","failed")</f>
        <v>failed</v>
      </c>
      <c r="E5">
        <f>IF(Crowdfunding!$G8="failed",(Crowdfunding!$H8))</f>
        <v>18</v>
      </c>
    </row>
    <row r="6" spans="1:5" x14ac:dyDescent="0.3">
      <c r="A6" s="18" t="str">
        <f>IF(Crowdfunding!$G12="successful","successful")</f>
        <v>successful</v>
      </c>
      <c r="B6">
        <f>IF(Crowdfunding!$G12="successful",Crowdfunding!H12)</f>
        <v>220</v>
      </c>
      <c r="D6" s="19" t="str">
        <f>IF(Crowdfunding!$G11="failed","failed")</f>
        <v>failed</v>
      </c>
      <c r="E6">
        <f>IF(Crowdfunding!$G11="failed",(Crowdfunding!$H11))</f>
        <v>44</v>
      </c>
    </row>
    <row r="7" spans="1:5" x14ac:dyDescent="0.3">
      <c r="A7" s="18" t="str">
        <f>IF(Crowdfunding!$G15="successful","successful")</f>
        <v>successful</v>
      </c>
      <c r="B7">
        <f>IF(Crowdfunding!$G15="successful",Crowdfunding!$H15)</f>
        <v>98</v>
      </c>
      <c r="D7" s="19" t="str">
        <f>IF(Crowdfunding!$G13="failed","failed")</f>
        <v>failed</v>
      </c>
      <c r="E7">
        <f>IF(Crowdfunding!$G13="failed",(Crowdfunding!$H13))</f>
        <v>27</v>
      </c>
    </row>
    <row r="8" spans="1:5" x14ac:dyDescent="0.3">
      <c r="A8" s="18" t="str">
        <f>IF(Crowdfunding!$G18="successful","successful")</f>
        <v>successful</v>
      </c>
      <c r="B8">
        <f>IF(Crowdfunding!$G18="successful",Crowdfunding!$H18)</f>
        <v>100</v>
      </c>
      <c r="D8" s="19" t="str">
        <f>IF(Crowdfunding!$G14="failed","failed")</f>
        <v>failed</v>
      </c>
      <c r="E8">
        <f>IF(Crowdfunding!$G14="failed",(Crowdfunding!$H14))</f>
        <v>55</v>
      </c>
    </row>
    <row r="9" spans="1:5" x14ac:dyDescent="0.3">
      <c r="A9" s="18" t="str">
        <f>IF(Crowdfunding!$G19="successful","successful")</f>
        <v>successful</v>
      </c>
      <c r="B9">
        <f>IF(Crowdfunding!$G19="successful",Crowdfunding!$H19)</f>
        <v>1249</v>
      </c>
      <c r="D9" s="19" t="str">
        <f>IF(Crowdfunding!$G16="failed","failed")</f>
        <v>failed</v>
      </c>
      <c r="E9">
        <f>IF(Crowdfunding!$G16="failed",(Crowdfunding!$H16))</f>
        <v>200</v>
      </c>
    </row>
    <row r="10" spans="1:5" x14ac:dyDescent="0.3">
      <c r="A10" s="18" t="str">
        <f>IF(Crowdfunding!$G22="successful","successful")</f>
        <v>successful</v>
      </c>
      <c r="B10">
        <f>IF(Crowdfunding!$G22="successful",Crowdfunding!$H22)</f>
        <v>1396</v>
      </c>
      <c r="D10" s="19" t="str">
        <f>IF(Crowdfunding!$G17="failed","failed")</f>
        <v>failed</v>
      </c>
      <c r="E10">
        <f>IF(Crowdfunding!$G17="failed",(Crowdfunding!$H17))</f>
        <v>452</v>
      </c>
    </row>
    <row r="12" spans="1:5" x14ac:dyDescent="0.3">
      <c r="A12" t="s">
        <v>2106</v>
      </c>
      <c r="B12" s="20">
        <f>AVERAGE(B2:B10)</f>
        <v>560.77777777777783</v>
      </c>
      <c r="D12" s="21"/>
      <c r="E12">
        <f>AVERAGE(E2:E10)</f>
        <v>97</v>
      </c>
    </row>
    <row r="13" spans="1:5" x14ac:dyDescent="0.3">
      <c r="A13" t="s">
        <v>2107</v>
      </c>
      <c r="B13">
        <f>MEDIAN(B2:B10)</f>
        <v>220</v>
      </c>
      <c r="D13" s="21"/>
      <c r="E13">
        <f>MEDIAN(E2:E10)</f>
        <v>44</v>
      </c>
    </row>
    <row r="14" spans="1:5" x14ac:dyDescent="0.3">
      <c r="A14" t="s">
        <v>2108</v>
      </c>
      <c r="B14">
        <f>MIN(B2:B10)</f>
        <v>98</v>
      </c>
      <c r="D14" s="21"/>
      <c r="E14">
        <f>MIN(E2:E10)</f>
        <v>0</v>
      </c>
    </row>
    <row r="15" spans="1:5" x14ac:dyDescent="0.3">
      <c r="A15" t="s">
        <v>2109</v>
      </c>
      <c r="B15" s="20">
        <f>_xlfn.VAR.P(B2:B10)</f>
        <v>320441.06172839506</v>
      </c>
      <c r="D15" s="21"/>
      <c r="E15" s="20">
        <f>_xlfn.VAR.P(E2:E10)</f>
        <v>18780.222222222223</v>
      </c>
    </row>
    <row r="16" spans="1:5" x14ac:dyDescent="0.3">
      <c r="A16" t="s">
        <v>2110</v>
      </c>
      <c r="B16" s="20">
        <f>_xlfn.STDEV.P(B2:B10)</f>
        <v>566.07513788223821</v>
      </c>
      <c r="D16" s="21"/>
      <c r="E16" s="20">
        <f>_xlfn.STDEV.P(E2:E10)</f>
        <v>137.04095089505992</v>
      </c>
    </row>
    <row r="17" spans="1:5" x14ac:dyDescent="0.3">
      <c r="A17" s="23" t="s">
        <v>2112</v>
      </c>
      <c r="B17" s="24">
        <f>B12+B16</f>
        <v>1126.8529156600162</v>
      </c>
      <c r="D17" s="21"/>
      <c r="E17" s="24">
        <f>E12+E16</f>
        <v>234.04095089505992</v>
      </c>
    </row>
    <row r="18" spans="1:5" x14ac:dyDescent="0.3">
      <c r="A18" s="23" t="s">
        <v>2113</v>
      </c>
      <c r="B18" s="24">
        <f>B12-B16</f>
        <v>-5.2973601044603811</v>
      </c>
      <c r="D18" s="21"/>
      <c r="E18" s="24">
        <f>E12-E16</f>
        <v>-40.040950895059922</v>
      </c>
    </row>
    <row r="19" spans="1:5" x14ac:dyDescent="0.3">
      <c r="A19" s="23" t="s">
        <v>2114</v>
      </c>
      <c r="B19" s="25">
        <f>COUNTIFS($B$2:$B$10,"&lt;"&amp;B17,$B$2:$B$10,"&gt;"&amp;B18)/COUNT(B2:B10)</f>
        <v>0.66666666666666663</v>
      </c>
      <c r="D19" s="21"/>
      <c r="E19" s="25">
        <f>COUNTIFS($E$2:$E$10,"&lt;"&amp;E17,$E$2:$E$10,"&gt;"&amp;E18)/COUNT(E2:E10)</f>
        <v>0.88888888888888884</v>
      </c>
    </row>
    <row r="20" spans="1:5" x14ac:dyDescent="0.3">
      <c r="D20" s="21"/>
    </row>
    <row r="21" spans="1:5" x14ac:dyDescent="0.3">
      <c r="D21" s="21"/>
    </row>
    <row r="22" spans="1:5" ht="81.599999999999994" customHeight="1" x14ac:dyDescent="0.3">
      <c r="A22" s="22" t="s">
        <v>2111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Michael Elkabas</cp:lastModifiedBy>
  <dcterms:created xsi:type="dcterms:W3CDTF">2021-09-29T18:52:28Z</dcterms:created>
  <dcterms:modified xsi:type="dcterms:W3CDTF">2024-03-07T23:05:51Z</dcterms:modified>
</cp:coreProperties>
</file>