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cuments\hase-scripts\Raw Input Data\Template V2\"/>
    </mc:Choice>
  </mc:AlternateContent>
  <xr:revisionPtr revIDLastSave="0" documentId="13_ncr:1_{29E95350-3352-40BF-9D4D-EF3FF947050E}" xr6:coauthVersionLast="47" xr6:coauthVersionMax="47" xr10:uidLastSave="{00000000-0000-0000-0000-000000000000}"/>
  <bookViews>
    <workbookView xWindow="-28920" yWindow="6690" windowWidth="29040" windowHeight="15720" firstSheet="3" activeTab="7" xr2:uid="{2E1C8D8E-ADF5-A447-A84C-DD0DD65940D4}"/>
  </bookViews>
  <sheets>
    <sheet name="SearchWarrant-Params" sheetId="3" r:id="rId1"/>
    <sheet name="Common" sheetId="8" r:id="rId2"/>
    <sheet name="SearchWarrant-Requested-Items" sheetId="5" r:id="rId3"/>
    <sheet name="Static-OffenseStatus" sheetId="6" r:id="rId4"/>
    <sheet name="Static-MagistrateCourts" sheetId="7" r:id="rId5"/>
    <sheet name="SearchWarrant-Runtime-Params" sheetId="4" r:id="rId6"/>
    <sheet name="SearchWarrant-Template" sheetId="1" r:id="rId7"/>
    <sheet name="SearchWarrant-Output"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 i="2" l="1"/>
  <c r="B10" i="4"/>
  <c r="B4" i="4"/>
  <c r="B2" i="4"/>
  <c r="B9" i="4" a="1"/>
  <c r="B9" i="4" s="1"/>
  <c r="B12" i="4"/>
  <c r="A5" i="2"/>
  <c r="B6" i="4"/>
  <c r="B11" i="4" a="1"/>
  <c r="B11" i="4" s="1"/>
  <c r="A26" i="2" l="1"/>
  <c r="A25" i="2"/>
  <c r="A23" i="2"/>
  <c r="A22" i="2"/>
  <c r="B15" i="4"/>
  <c r="A20" i="2" s="1"/>
  <c r="B14" i="4"/>
  <c r="A18" i="2" s="1"/>
  <c r="B13" i="4"/>
  <c r="B8" i="4"/>
  <c r="B7" i="4"/>
  <c r="A14" i="2"/>
  <c r="A11" i="2"/>
  <c r="B5" i="4"/>
  <c r="A12" i="2" s="1"/>
  <c r="B3" i="4"/>
  <c r="A8" i="2" s="1"/>
  <c r="A9" i="2"/>
  <c r="A7" i="2"/>
  <c r="A2" i="2"/>
  <c r="A1" i="2"/>
  <c r="A16" i="2" l="1"/>
  <c r="A1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<sst xmlns="http://schemas.openxmlformats.org/spreadsheetml/2006/main" count="112" uniqueCount="101">
  <si>
    <t>Template_Var</t>
  </si>
  <si>
    <t>Template_Val</t>
  </si>
  <si>
    <t>Police Force Ordinance</t>
  </si>
  <si>
    <t>(Cap. 232)</t>
  </si>
  <si>
    <t>**SEARCH WARRANT**</t>
  </si>
  <si>
    <t>To each and all of the Police Officers of Hong Kong</t>
  </si>
  <si>
    <t>Var</t>
  </si>
  <si>
    <t>Value</t>
  </si>
  <si>
    <t xml:space="preserve">IN THE MAGISTRATE'S COURT AT </t>
  </si>
  <si>
    <t>EASTERN</t>
  </si>
  <si>
    <t xml:space="preserve">Contact Person: </t>
  </si>
  <si>
    <t xml:space="preserve">Contact Number: </t>
  </si>
  <si>
    <t>Runtime-var</t>
  </si>
  <si>
    <t xml:space="preserve">Case No. </t>
  </si>
  <si>
    <t xml:space="preserve">Information No. </t>
  </si>
  <si>
    <t xml:space="preserve">Writ No. </t>
  </si>
  <si>
    <t xml:space="preserve">, that there is reasonable cause to suspect that there is in a building or place, namely, </t>
  </si>
  <si>
    <t>Hang Seng Bank Limited</t>
  </si>
  <si>
    <t xml:space="preserve"> and situated at </t>
  </si>
  <si>
    <t xml:space="preserve"> certain books or other documents, or any portion or extract therefrom, or any other article, namely, </t>
  </si>
  <si>
    <t xml:space="preserve">the opening mandates &amp; personal identity documents of bank accounts no.: </t>
  </si>
  <si>
    <t>Items</t>
  </si>
  <si>
    <t>Requested</t>
  </si>
  <si>
    <t>Remarks</t>
  </si>
  <si>
    <t>Y</t>
  </si>
  <si>
    <t>the above mentioned accounts transaction record from opening date to present,</t>
  </si>
  <si>
    <t>all the swift message/ voucher,</t>
  </si>
  <si>
    <t>account closing reason(if any)</t>
  </si>
  <si>
    <t xml:space="preserve"> which are likely to be of value (whether by itself or together with anything else) to the investigation of an offence, namely, </t>
  </si>
  <si>
    <t>has been committed</t>
  </si>
  <si>
    <t>to be about to be committed</t>
  </si>
  <si>
    <t>to be intended to be committed</t>
  </si>
  <si>
    <t>Offense_Status</t>
  </si>
  <si>
    <t xml:space="preserve"> that has been committed or that is reasonably suspected </t>
  </si>
  <si>
    <t>Allow_Breakin</t>
  </si>
  <si>
    <t>N</t>
  </si>
  <si>
    <t xml:space="preserve">You are herewith empowered to enter </t>
  </si>
  <si>
    <t>and if necessary to break into or forcibly enter</t>
  </si>
  <si>
    <t xml:space="preserve"> the said building or place, namely </t>
  </si>
  <si>
    <t xml:space="preserve">INFORMATION has this day been laid before the undersigned, a magistrate of Hong Kong, on oath by </t>
  </si>
  <si>
    <t xml:space="preserve"> and to search for and take possession of the said books or other documents or portion of or extract therefrom or any other article, namely </t>
  </si>
  <si>
    <t>Allow_Detaintion</t>
  </si>
  <si>
    <t>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t>
  </si>
  <si>
    <t xml:space="preserve">This warrant can only be executed on or before </t>
  </si>
  <si>
    <t xml:space="preserve"> after which date it will automatically lapse unless it has been extend.</t>
  </si>
  <si>
    <t>Warrant_Expiry_Date</t>
  </si>
  <si>
    <t xml:space="preserve">Dated this </t>
  </si>
  <si>
    <t>Warrant_Signed_Day</t>
  </si>
  <si>
    <t>Warrant_Signed_Month</t>
  </si>
  <si>
    <t>Warrant_Signed_Year</t>
  </si>
  <si>
    <t>July</t>
  </si>
  <si>
    <t xml:space="preserve"> day of </t>
  </si>
  <si>
    <t>Signature_Or_Name_Stamp</t>
  </si>
  <si>
    <t>Title</t>
  </si>
  <si>
    <t>Magistrate</t>
  </si>
  <si>
    <t>(\*delete as appropriate)</t>
  </si>
  <si>
    <t>Pol.866 (Rev.2001)</t>
  </si>
  <si>
    <t>Contact_Person</t>
  </si>
  <si>
    <t>Contact_Number</t>
  </si>
  <si>
    <t>Case_No</t>
  </si>
  <si>
    <t>Info_No</t>
  </si>
  <si>
    <t>Writ_No</t>
  </si>
  <si>
    <t>Issued_Magistrates_Court</t>
  </si>
  <si>
    <t>FANLING</t>
  </si>
  <si>
    <t>KOWLOON CITY</t>
  </si>
  <si>
    <t>KWUN TONG</t>
  </si>
  <si>
    <t>SHA TIN</t>
  </si>
  <si>
    <t>TUEN MUN</t>
  </si>
  <si>
    <t>WEST KOWLOON</t>
  </si>
  <si>
    <t>Deponent</t>
  </si>
  <si>
    <t>Search_Target</t>
  </si>
  <si>
    <t>Search_Location</t>
  </si>
  <si>
    <t>Account_Number</t>
  </si>
  <si>
    <t>## Boolean</t>
  </si>
  <si>
    <t>Offence_Type</t>
  </si>
  <si>
    <t>## Month</t>
  </si>
  <si>
    <t>February</t>
  </si>
  <si>
    <t>March</t>
  </si>
  <si>
    <t>April</t>
  </si>
  <si>
    <t>May</t>
  </si>
  <si>
    <t>June</t>
  </si>
  <si>
    <t>August</t>
  </si>
  <si>
    <t>September</t>
  </si>
  <si>
    <t>October</t>
  </si>
  <si>
    <t>November</t>
  </si>
  <si>
    <t>December</t>
  </si>
  <si>
    <t>January</t>
  </si>
  <si>
    <t xml:space="preserve"> HONGKONG</t>
  </si>
  <si>
    <t>is reasonably to have been commited</t>
  </si>
  <si>
    <t xml:space="preserve"> which may be found therein; </t>
  </si>
  <si>
    <t>366■■■■■</t>
  </si>
  <si>
    <t>PC ■■■■■</t>
  </si>
  <si>
    <t>POLICEREF2</t>
  </si>
  <si>
    <t>5■■■</t>
  </si>
  <si>
    <t>TM ■■■■</t>
  </si>
  <si>
    <t>Detective Police Constable 2■■■■ LO ■■■■-■■ of DistrictInvestigation Team 4 Tuen Mun District, New Territories North</t>
  </si>
  <si>
    <t>AML - Financial Crime Compliance, 8/F, Hang Seng 113, 113 Argyle Street, Mongkok, Kowloon, Hong Kong</t>
  </si>
  <si>
    <t>111-111111-101</t>
  </si>
  <si>
    <t>Obtaining Property By Deception, contrary to Section 17 (1 ) of the Theft Ordinance, Cap. 210, Laws of Hong Kong</t>
  </si>
  <si>
    <t>2024-9-12</t>
  </si>
  <si>
    <t>Raymond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</si>
</sst>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rgb="FF000000"/>
      <name val="Aptos Narrow"/>
      <family val="2"/>
      <scheme val="minor"/>
    </font>
    <font>
      <sz val="12"/>
      <color rgb="FF9C5700"/>
      <name val="Aptos Narrow"/>
      <family val="2"/>
      <scheme val="minor"/>
    </font>
    <font>
      <sz val="12"/>
      <color rgb="FF9C0006"/>
      <name val="Aptos Narrow"/>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2" fillId="3" borderId="0" applyNumberFormat="0" applyBorder="0" applyAlignment="0" applyProtection="0"/>
    <xf numFmtId="0" fontId="3" fillId="2" borderId="0" applyNumberFormat="0" applyBorder="0" applyAlignment="0" applyProtection="0"/>
  </cellStyleXfs>
  <cellXfs count="5">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cellXfs>
  <cellStyles count="3">
    <cellStyle name="Bad 2" xfId="2" xr:uid="{80D559DF-F9D0-44A1-8106-230339D4B11D}"/>
    <cellStyle name="Neutral 2" xfId="1" xr:uid="{85A5F677-36B0-45F8-911D-0078FDA012AD}"/>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7D5EF-1CB4-7944-B493-3744B4F4680C}">
  <dimension ref="A1:W31"/>
  <sheetViews>
    <sheetView workbookViewId="0">
      <selection activeCell="B11" sqref="B11"/>
    </sheetView>
  </sheetViews>
  <sheetFormatPr defaultColWidth="11" defaultRowHeight="15.75" x14ac:dyDescent="0.25"/>
  <cols>
    <col min="1" max="1" width="23.625" bestFit="1" customWidth="1"/>
    <col min="2" max="2" width="112.875" bestFit="1" customWidth="1"/>
  </cols>
  <sheetData>
    <row r="1" spans="1:23" x14ac:dyDescent="0.25">
      <c r="A1" t="s">
        <v>6</v>
      </c>
      <c r="B1" s="1" t="s">
        <v>7</v>
      </c>
    </row>
    <row r="2" spans="1:23" x14ac:dyDescent="0.25">
      <c r="A2" t="s">
        <v>57</v>
      </c>
      <c r="B2" t="s">
        <v>91</v>
      </c>
      <c r="K2" s="1"/>
      <c r="N2" s="1"/>
      <c r="R2" s="1"/>
      <c r="S2" s="1"/>
      <c r="U2" s="1"/>
      <c r="V2" s="1"/>
      <c r="W2" s="1"/>
    </row>
    <row r="3" spans="1:23" x14ac:dyDescent="0.25">
      <c r="A3" t="s">
        <v>58</v>
      </c>
      <c r="B3" t="s">
        <v>90</v>
      </c>
    </row>
    <row r="4" spans="1:23" x14ac:dyDescent="0.25">
      <c r="A4" t="s">
        <v>59</v>
      </c>
      <c r="B4" t="s">
        <v>92</v>
      </c>
    </row>
    <row r="5" spans="1:23" x14ac:dyDescent="0.25">
      <c r="A5" t="s">
        <v>60</v>
      </c>
      <c r="B5" t="s">
        <v>93</v>
      </c>
    </row>
    <row r="6" spans="1:23" x14ac:dyDescent="0.25">
      <c r="A6" t="s">
        <v>61</v>
      </c>
      <c r="B6" t="s">
        <v>94</v>
      </c>
    </row>
    <row r="7" spans="1:23" x14ac:dyDescent="0.25">
      <c r="A7" t="s">
        <v>62</v>
      </c>
      <c r="B7" t="s">
        <v>67</v>
      </c>
    </row>
    <row r="8" spans="1:23" x14ac:dyDescent="0.25">
      <c r="A8" t="s">
        <v>69</v>
      </c>
      <c r="B8" t="s">
        <v>95</v>
      </c>
    </row>
    <row r="9" spans="1:23" x14ac:dyDescent="0.25">
      <c r="A9" t="s">
        <v>70</v>
      </c>
      <c r="B9" s="1" t="s">
        <v>17</v>
      </c>
    </row>
    <row r="10" spans="1:23" x14ac:dyDescent="0.25">
      <c r="A10" t="s">
        <v>71</v>
      </c>
      <c r="B10" t="s">
        <v>96</v>
      </c>
    </row>
    <row r="11" spans="1:23" x14ac:dyDescent="0.25">
      <c r="A11" t="s">
        <v>72</v>
      </c>
      <c r="B11" t="s">
        <v>97</v>
      </c>
    </row>
    <row r="12" spans="1:23" x14ac:dyDescent="0.25">
      <c r="A12" t="s">
        <v>74</v>
      </c>
      <c r="B12" s="1" t="s">
        <v>98</v>
      </c>
    </row>
    <row r="13" spans="1:23" x14ac:dyDescent="0.25">
      <c r="A13" t="s">
        <v>32</v>
      </c>
      <c r="B13" t="s">
        <v>88</v>
      </c>
    </row>
    <row r="14" spans="1:23" x14ac:dyDescent="0.25">
      <c r="A14" t="s">
        <v>34</v>
      </c>
      <c r="B14" t="s">
        <v>35</v>
      </c>
    </row>
    <row r="15" spans="1:23" x14ac:dyDescent="0.25">
      <c r="A15" t="s">
        <v>41</v>
      </c>
      <c r="B15" t="s">
        <v>35</v>
      </c>
    </row>
    <row r="16" spans="1:23" x14ac:dyDescent="0.25">
      <c r="A16" t="s">
        <v>45</v>
      </c>
      <c r="B16" s="1" t="s">
        <v>99</v>
      </c>
    </row>
    <row r="17" spans="1:2" x14ac:dyDescent="0.25">
      <c r="A17" t="s">
        <v>47</v>
      </c>
      <c r="B17" s="1">
        <v>12</v>
      </c>
    </row>
    <row r="18" spans="1:2" x14ac:dyDescent="0.25">
      <c r="A18" t="s">
        <v>48</v>
      </c>
      <c r="B18" t="s">
        <v>81</v>
      </c>
    </row>
    <row r="19" spans="1:2" x14ac:dyDescent="0.25">
      <c r="A19" t="s">
        <v>49</v>
      </c>
      <c r="B19" s="1">
        <v>2024</v>
      </c>
    </row>
    <row r="20" spans="1:2" x14ac:dyDescent="0.25">
      <c r="A20" t="s">
        <v>52</v>
      </c>
      <c r="B20" s="1" t="s">
        <v>100</v>
      </c>
    </row>
    <row r="21" spans="1:2" x14ac:dyDescent="0.25">
      <c r="A21" t="s">
        <v>53</v>
      </c>
      <c r="B21" s="1" t="s">
        <v>54</v>
      </c>
    </row>
    <row r="23" spans="1:2" x14ac:dyDescent="0.25">
      <c r="B23" s="1"/>
    </row>
    <row r="24" spans="1:2" x14ac:dyDescent="0.25">
      <c r="B24" s="1"/>
    </row>
    <row r="27" spans="1:2" x14ac:dyDescent="0.25">
      <c r="B27" s="1"/>
    </row>
    <row r="28" spans="1:2" x14ac:dyDescent="0.25">
      <c r="B28" s="1"/>
    </row>
    <row r="29" spans="1:2" x14ac:dyDescent="0.25">
      <c r="B29" s="1"/>
    </row>
    <row r="30" spans="1:2" x14ac:dyDescent="0.25">
      <c r="B30" s="1"/>
    </row>
    <row r="31" spans="1:2" x14ac:dyDescent="0.25">
      <c r="B3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CE480-EF16-6D4E-A59F-53E236F0CCE9}">
  <dimension ref="A1:A17"/>
  <sheetViews>
    <sheetView workbookViewId="0">
      <selection activeCell="D13" sqref="D13"/>
    </sheetView>
  </sheetViews>
  <sheetFormatPr defaultColWidth="11" defaultRowHeight="15.75" x14ac:dyDescent="0.25"/>
  <sheetData>
    <row r="1" spans="1:1" x14ac:dyDescent="0.25">
      <c r="A1" t="s">
        <v>73</v>
      </c>
    </row>
    <row r="2" spans="1:1" x14ac:dyDescent="0.25">
      <c r="A2" t="s">
        <v>24</v>
      </c>
    </row>
    <row r="3" spans="1:1" x14ac:dyDescent="0.25">
      <c r="A3" t="s">
        <v>35</v>
      </c>
    </row>
    <row r="5" spans="1:1" x14ac:dyDescent="0.25">
      <c r="A5" t="s">
        <v>75</v>
      </c>
    </row>
    <row r="6" spans="1:1" x14ac:dyDescent="0.25">
      <c r="A6" t="s">
        <v>86</v>
      </c>
    </row>
    <row r="7" spans="1:1" x14ac:dyDescent="0.25">
      <c r="A7" t="s">
        <v>76</v>
      </c>
    </row>
    <row r="8" spans="1:1" x14ac:dyDescent="0.25">
      <c r="A8" t="s">
        <v>77</v>
      </c>
    </row>
    <row r="9" spans="1:1" x14ac:dyDescent="0.25">
      <c r="A9" t="s">
        <v>78</v>
      </c>
    </row>
    <row r="10" spans="1:1" x14ac:dyDescent="0.25">
      <c r="A10" t="s">
        <v>79</v>
      </c>
    </row>
    <row r="11" spans="1:1" x14ac:dyDescent="0.25">
      <c r="A11" t="s">
        <v>80</v>
      </c>
    </row>
    <row r="12" spans="1:1" x14ac:dyDescent="0.25">
      <c r="A12" t="s">
        <v>50</v>
      </c>
    </row>
    <row r="13" spans="1:1" x14ac:dyDescent="0.25">
      <c r="A13" t="s">
        <v>81</v>
      </c>
    </row>
    <row r="14" spans="1:1" x14ac:dyDescent="0.25">
      <c r="A14" t="s">
        <v>82</v>
      </c>
    </row>
    <row r="15" spans="1:1" x14ac:dyDescent="0.25">
      <c r="A15" t="s">
        <v>83</v>
      </c>
    </row>
    <row r="16" spans="1:1" x14ac:dyDescent="0.25">
      <c r="A16" t="s">
        <v>84</v>
      </c>
    </row>
    <row r="17" spans="1:1" x14ac:dyDescent="0.25">
      <c r="A17"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4D2FA-20FE-E543-BD9F-914FDC417667}">
  <dimension ref="A1:C5"/>
  <sheetViews>
    <sheetView workbookViewId="0">
      <selection activeCell="A2" sqref="A2"/>
    </sheetView>
  </sheetViews>
  <sheetFormatPr defaultColWidth="11" defaultRowHeight="15.75" x14ac:dyDescent="0.25"/>
  <cols>
    <col min="1" max="1" width="62.5" bestFit="1" customWidth="1"/>
    <col min="2" max="2" width="9.875" bestFit="1" customWidth="1"/>
  </cols>
  <sheetData>
    <row r="1" spans="1:3" x14ac:dyDescent="0.25">
      <c r="A1" t="s">
        <v>21</v>
      </c>
      <c r="B1" t="s">
        <v>22</v>
      </c>
      <c r="C1" t="s">
        <v>23</v>
      </c>
    </row>
    <row r="2" spans="1:3" ht="31.5" x14ac:dyDescent="0.25">
      <c r="A2" s="2" t="s">
        <v>20</v>
      </c>
      <c r="B2" t="s">
        <v>24</v>
      </c>
      <c r="C2" s="1" t="s">
        <v>97</v>
      </c>
    </row>
    <row r="3" spans="1:3" ht="31.5" x14ac:dyDescent="0.25">
      <c r="A3" s="2" t="s">
        <v>25</v>
      </c>
      <c r="B3" s="1" t="s">
        <v>24</v>
      </c>
    </row>
    <row r="4" spans="1:3" x14ac:dyDescent="0.25">
      <c r="A4" s="2" t="s">
        <v>26</v>
      </c>
      <c r="B4" s="1" t="s">
        <v>24</v>
      </c>
    </row>
    <row r="5" spans="1:3" x14ac:dyDescent="0.25">
      <c r="A5" s="2" t="s">
        <v>27</v>
      </c>
      <c r="B5" s="1"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2C27-B3B6-2141-9BC2-0370E5D10494}">
  <dimension ref="A1:A4"/>
  <sheetViews>
    <sheetView workbookViewId="0"/>
  </sheetViews>
  <sheetFormatPr defaultColWidth="11" defaultRowHeight="15.75" x14ac:dyDescent="0.25"/>
  <cols>
    <col min="1" max="1" width="26.625" bestFit="1" customWidth="1"/>
  </cols>
  <sheetData>
    <row r="1" spans="1:1" x14ac:dyDescent="0.25">
      <c r="A1" s="4" t="s">
        <v>29</v>
      </c>
    </row>
    <row r="2" spans="1:1" x14ac:dyDescent="0.25">
      <c r="A2" s="4" t="s">
        <v>88</v>
      </c>
    </row>
    <row r="3" spans="1:1" x14ac:dyDescent="0.25">
      <c r="A3" s="4" t="s">
        <v>30</v>
      </c>
    </row>
    <row r="4" spans="1:1" x14ac:dyDescent="0.25">
      <c r="A4" s="4"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DBD51-CF6C-9646-BCE7-B24BA95CB4C6}">
  <dimension ref="A1:A7"/>
  <sheetViews>
    <sheetView workbookViewId="0">
      <selection activeCell="C12" sqref="C12"/>
    </sheetView>
  </sheetViews>
  <sheetFormatPr defaultColWidth="11" defaultRowHeight="15.75" x14ac:dyDescent="0.25"/>
  <cols>
    <col min="1" max="1" width="14.875" bestFit="1" customWidth="1"/>
  </cols>
  <sheetData>
    <row r="1" spans="1:1" x14ac:dyDescent="0.25">
      <c r="A1" t="s">
        <v>9</v>
      </c>
    </row>
    <row r="2" spans="1:1" x14ac:dyDescent="0.25">
      <c r="A2" t="s">
        <v>63</v>
      </c>
    </row>
    <row r="3" spans="1:1" x14ac:dyDescent="0.25">
      <c r="A3" t="s">
        <v>64</v>
      </c>
    </row>
    <row r="4" spans="1:1" x14ac:dyDescent="0.25">
      <c r="A4" t="s">
        <v>65</v>
      </c>
    </row>
    <row r="5" spans="1:1" x14ac:dyDescent="0.25">
      <c r="A5" t="s">
        <v>66</v>
      </c>
    </row>
    <row r="6" spans="1:1" x14ac:dyDescent="0.25">
      <c r="A6" t="s">
        <v>67</v>
      </c>
    </row>
    <row r="7" spans="1:1" x14ac:dyDescent="0.25">
      <c r="A7"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BF623-D88F-674B-A582-2932D90716E2}">
  <dimension ref="A1:B15"/>
  <sheetViews>
    <sheetView workbookViewId="0">
      <selection activeCell="B10" sqref="B10"/>
    </sheetView>
  </sheetViews>
  <sheetFormatPr defaultColWidth="11" defaultRowHeight="15.75" x14ac:dyDescent="0.25"/>
  <cols>
    <col min="1" max="1" width="11.125" bestFit="1" customWidth="1"/>
    <col min="2" max="2" width="123.875" bestFit="1" customWidth="1"/>
  </cols>
  <sheetData>
    <row r="1" spans="1:2" x14ac:dyDescent="0.25">
      <c r="A1" t="s">
        <v>12</v>
      </c>
      <c r="B1" t="s">
        <v>7</v>
      </c>
    </row>
    <row r="2" spans="1:2" x14ac:dyDescent="0.25">
      <c r="B2" t="str">
        <f>'SearchWarrant-Template'!B6&amp;"&lt;u&gt;&lt;Template_CaseNo&gt;"&amp;'SearchWarrant-Params'!B4&amp;"&lt;/Template_CaseNo&gt;&lt;/u&gt;"</f>
        <v>Case No. &lt;u&gt;&lt;Template_CaseNo&gt;POLICEREF2&lt;/Template_CaseNo&gt;&lt;/u&gt;</v>
      </c>
    </row>
    <row r="3" spans="1:2" x14ac:dyDescent="0.25">
      <c r="B3" t="str">
        <f>'SearchWarrant-Template'!B7&amp;"&lt;u&gt;"&amp;'SearchWarrant-Params'!B5&amp;"&lt;/u&gt;"</f>
        <v>Information No. &lt;u&gt;5■■■&lt;/u&gt;</v>
      </c>
    </row>
    <row r="4" spans="1:2" x14ac:dyDescent="0.25">
      <c r="B4" t="str">
        <f>'SearchWarrant-Template'!B8&amp;"&lt;u&gt;&lt;Template_WritNo&gt;"&amp;'SearchWarrant-Params'!B6&amp;"&lt;/Template_WritNo&gt;&lt;/u&gt;"</f>
        <v>Writ No. &lt;u&gt;&lt;Template_WritNo&gt;TM ■■■■&lt;/Template_WritNo&gt;&lt;/u&gt;</v>
      </c>
    </row>
    <row r="5" spans="1:2" x14ac:dyDescent="0.25">
      <c r="B5" t="str">
        <f>"**"&amp;'SearchWarrant-Template'!B10&amp;"&lt;u&gt;"&amp;'SearchWarrant-Params'!B7&amp;"&lt;/u&gt;"&amp;'SearchWarrant-Template'!B11&amp;"**"</f>
        <v>**IN THE MAGISTRATE'S COURT AT &lt;u&gt;TUEN MUN&lt;/u&gt; HONGKONG**</v>
      </c>
    </row>
    <row r="6" spans="1:2" x14ac:dyDescent="0.25">
      <c r="B6" t="str">
        <f>"**&lt;u&gt;&lt;Template_Deponent&gt;"&amp;'SearchWarrant-Params'!B8&amp;"&lt;/Template_Deponent&gt;&lt;/u&gt;**"</f>
        <v>**&lt;u&gt;&lt;Template_Deponent&gt;Detective Police Constable 2■■■■ LO ■■■■-■■ of DistrictInvestigation Team 4 Tuen Mun District, New Territories North&lt;/Template_Deponent&gt;&lt;/u&gt;**</v>
      </c>
    </row>
    <row r="7" spans="1:2" x14ac:dyDescent="0.25">
      <c r="B7" t="str">
        <f>"**&lt;u&gt;"&amp;'SearchWarrant-Params'!B9&amp;"&lt;/u&gt;**"</f>
        <v>**&lt;u&gt;Hang Seng Bank Limited&lt;/u&gt;**</v>
      </c>
    </row>
    <row r="8" spans="1:2" x14ac:dyDescent="0.25">
      <c r="B8" t="str">
        <f>"**&lt;u&gt;"&amp;'SearchWarrant-Params'!B10&amp;"&lt;/u&gt;**"</f>
        <v>**&lt;u&gt;AML - Financial Crime Compliance, 8/F, Hang Seng 113, 113 Argyle Street, Mongkok, Kowloon, Hong Kong&lt;/u&gt;**</v>
      </c>
    </row>
    <row r="9" spans="1:2" ht="47.25" x14ac:dyDescent="0.25">
      <c r="B9" s="2" t="str" cm="1">
        <f t="array" ref="B9">"**&lt;u&gt;" &amp; _xlfn.LET(
  _xlpm.items,   _xlfn._xlws.FILTER('SearchWarrant-Requested-Items'!A2:A20, 'SearchWarrant-Requested-Items'!B2:B20="Y"),
  _xlpm.remarks, _xlfn._xlws.FILTER('SearchWarrant-Requested-Items'!C2:C20, 'SearchWarrant-Requested-Items'!B2:B20="Y"),
  _xlpm.ct,      ROWS(_xlpm.items),
  _xlpm.numbering, "(" &amp; _xlfn.SEQUENCE(_xlpm.ct, 1, 1, 1) &amp; ") ",
  _xlpm.combined, _xlpm.items &amp; IF(_xlpm.remarks&lt;&gt;"", " " &amp;"&lt;Template_Requested_Account_Number&gt;" &amp; _xlpm.remarks &amp; "&lt;/Template_Requested_Account_Number&gt;", ""),
  _xlpm.textOut, _xlpm.numbering &amp; _xlpm.combined,
  _xlfn.TEXTJOIN(" ", TRUE, _xlpm.textOut)
) &amp; "&lt;/u&gt;**"</f>
        <v>**&lt;u&gt;(1) the opening mandates &amp; personal identity documents of bank accounts no.:  &lt;Template_Requested_Account_Number&gt;111-111111-101&lt;/Template_Requested_Account_Number&gt; (2) the above mentioned accounts transaction record from opening date to present, (3) all the swift message/ voucher,&lt;/u&gt;**</v>
      </c>
    </row>
    <row r="10" spans="1:2" x14ac:dyDescent="0.25">
      <c r="B10" t="str">
        <f>"**&lt;u&gt;&lt;Template_OffenceType&gt;"&amp;'SearchWarrant-Params'!B12&amp;"&lt;/Template_OffenceType&gt;&lt;/u&gt;**"</f>
        <v>**&lt;u&gt;&lt;Template_OffenceType&gt;Obtaining Property By Deception, contrary to Section 17 (1 ) of the Theft Ordinance, Cap. 210, Laws of Hong Kong&lt;/Template_OffenceType&gt;&lt;/u&gt;**</v>
      </c>
    </row>
    <row r="11" spans="1:2" x14ac:dyDescent="0.25">
      <c r="B11" t="str" cm="1">
        <f t="array" ref="B11">_xlfn.LET(
  _xlpm.opts, 'Static-OffenseStatus'!A1:A4,
  _xlpm.chosen, 'SearchWarrant-Params'!B13,
  _xlpm.pos, MATCH(_xlpm.chosen, _xlpm.opts, 0),
  _xlpm.formatOpt, _xlfn.LAMBDA(_xlpm.i,
    IF(_xlpm.i = _xlpm.pos,
      IF(_xlpm.pos = 1,
         INDEX(_xlpm.opts, _xlpm.i) &amp; " ~~",
         IF(_xlpm.pos = 4,
            "~~ " &amp; INDEX(_xlpm.opts, _xlpm.i),
            "~~ " &amp; INDEX(_xlpm.opts, _xlpm.i) &amp; " ~~"
         )
      ),
      IF(_xlpm.i = 1,
         IF(_xlpm.pos &gt; 1, "~~" &amp; INDEX(_xlpm.opts, _xlpm.i), INDEX(_xlpm.opts, _xlpm.i)),
         IF(_xlpm.i = 4,
            IF(_xlpm.pos &lt; 4, INDEX(_xlpm.opts, _xlpm.i) &amp; "~~", INDEX(_xlpm.opts, _xlpm.i)),
            INDEX(_xlpm.opts, _xlpm.i)
         )
      )
    )
  ),
  _xlpm.result, _xlfn.TEXTJOIN("/", TRUE, _xlfn.MAP(_xlfn.SEQUENCE(4), _xlpm.formatOpt)),
  _xlpm.result
)</f>
        <v>~~has been committed/~~ is reasonably to have been commited ~~/to be about to be committed/to be intended to be committed~~</v>
      </c>
    </row>
    <row r="12" spans="1:2" x14ac:dyDescent="0.25">
      <c r="B12" t="str">
        <f>IF('SearchWarrant-Params'!B14="Y", 'SearchWarrant-Template'!B19 &amp; 'SearchWarrant-Template'!B20, 'SearchWarrant-Template'!B19 &amp; "~~" &amp; 'SearchWarrant-Template'!B20 &amp; "~~") &amp; 'SearchWarrant-Template'!B21</f>
        <v xml:space="preserve">You are herewith empowered to enter ~~and if necessary to break into or forcibly enter~~ the said building or place, namely </v>
      </c>
    </row>
    <row r="13" spans="1:2" ht="47.25" x14ac:dyDescent="0.25">
      <c r="B13" s="2" t="str">
        <f>IF('SearchWarrant-Params'!B15="Y", 'SearchWarrant-Template'!B24, "~~" &amp; 'SearchWarrant-Template'!B24 &amp; "~~")</f>
        <v>~~and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v>
      </c>
    </row>
    <row r="14" spans="1:2" x14ac:dyDescent="0.25">
      <c r="B14" t="str">
        <f>'SearchWarrant-Template'!B25&amp;"&lt;u&gt; **"&amp;'SearchWarrant-Params'!B16&amp;"** &lt;/u&gt;"&amp;'SearchWarrant-Template'!B26</f>
        <v>This warrant can only be executed on or before &lt;u&gt; **2024-9-12** &lt;/u&gt; after which date it will automatically lapse unless it has been extend.</v>
      </c>
    </row>
    <row r="15" spans="1:2" x14ac:dyDescent="0.25">
      <c r="B15" t="str">
        <f>'SearchWarrant-Template'!B27&amp;"&lt;u&gt; **"&amp;'SearchWarrant-Params'!B17 &amp; IF(AND(MOD('SearchWarrant-Params'!B17,100)&gt;=11,MOD('SearchWarrant-Params'!B17,100)&lt;=13),"&lt;sup&gt;th&lt;/sup&gt;",IF(MOD('SearchWarrant-Params'!B17,10)=1, "&lt;sup&gt;st&lt;/sup&gt;",IF(MOD('SearchWarrant-Params'!B17,10)=2, "&lt;sup&gt;nd&lt;/sup&gt;",IF(MOD('SearchWarrant-Params'!B17,10)=3, "&lt;sup&gt;rd&lt;/sup&gt;","&lt;sup&gt;th&lt;/sup&gt;"))))&amp;"**&lt;/u&gt;"&amp;'SearchWarrant-Template'!B28&amp;"&lt;u&gt; **"&amp;'SearchWarrant-Params'!B18&amp;"**&lt;/u&gt; "&amp;'SearchWarrant-Params'!B19</f>
        <v>Dated this &lt;u&gt; **12&lt;sup&gt;th&lt;/sup&gt;**&lt;/u&gt; day of &lt;u&gt; **August**&lt;/u&gt; 2024</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96B48-7A56-3547-A897-287ED2A038D8}">
  <dimension ref="A1:B30"/>
  <sheetViews>
    <sheetView topLeftCell="A17" workbookViewId="0">
      <selection activeCell="B24" sqref="B24"/>
    </sheetView>
  </sheetViews>
  <sheetFormatPr defaultColWidth="11" defaultRowHeight="15.75" x14ac:dyDescent="0.25"/>
  <cols>
    <col min="1" max="1" width="12.125" bestFit="1" customWidth="1"/>
    <col min="2" max="2" width="82.125" style="1" bestFit="1" customWidth="1"/>
  </cols>
  <sheetData>
    <row r="1" spans="1:2" x14ac:dyDescent="0.25">
      <c r="A1" t="s">
        <v>0</v>
      </c>
      <c r="B1" s="1" t="s">
        <v>1</v>
      </c>
    </row>
    <row r="2" spans="1:2" x14ac:dyDescent="0.25">
      <c r="B2" s="1" t="s">
        <v>2</v>
      </c>
    </row>
    <row r="3" spans="1:2" x14ac:dyDescent="0.25">
      <c r="B3" s="1" t="s">
        <v>3</v>
      </c>
    </row>
    <row r="4" spans="1:2" x14ac:dyDescent="0.25">
      <c r="B4" s="1" t="s">
        <v>10</v>
      </c>
    </row>
    <row r="5" spans="1:2" x14ac:dyDescent="0.25">
      <c r="B5" s="1" t="s">
        <v>11</v>
      </c>
    </row>
    <row r="6" spans="1:2" x14ac:dyDescent="0.25">
      <c r="B6" s="1" t="s">
        <v>13</v>
      </c>
    </row>
    <row r="7" spans="1:2" x14ac:dyDescent="0.25">
      <c r="B7" s="1" t="s">
        <v>14</v>
      </c>
    </row>
    <row r="8" spans="1:2" x14ac:dyDescent="0.25">
      <c r="B8" s="1" t="s">
        <v>15</v>
      </c>
    </row>
    <row r="9" spans="1:2" x14ac:dyDescent="0.25">
      <c r="B9" s="1" t="s">
        <v>4</v>
      </c>
    </row>
    <row r="10" spans="1:2" x14ac:dyDescent="0.25">
      <c r="B10" s="1" t="s">
        <v>8</v>
      </c>
    </row>
    <row r="11" spans="1:2" x14ac:dyDescent="0.25">
      <c r="B11" s="1" t="s">
        <v>87</v>
      </c>
    </row>
    <row r="12" spans="1:2" x14ac:dyDescent="0.25">
      <c r="B12" s="1" t="s">
        <v>5</v>
      </c>
    </row>
    <row r="13" spans="1:2" x14ac:dyDescent="0.25">
      <c r="B13" s="1" t="s">
        <v>39</v>
      </c>
    </row>
    <row r="14" spans="1:2" x14ac:dyDescent="0.25">
      <c r="B14" s="1" t="s">
        <v>16</v>
      </c>
    </row>
    <row r="15" spans="1:2" x14ac:dyDescent="0.25">
      <c r="B15" s="1" t="s">
        <v>18</v>
      </c>
    </row>
    <row r="16" spans="1:2" x14ac:dyDescent="0.25">
      <c r="B16" s="1" t="s">
        <v>19</v>
      </c>
    </row>
    <row r="17" spans="2:2" x14ac:dyDescent="0.25">
      <c r="B17" s="1" t="s">
        <v>28</v>
      </c>
    </row>
    <row r="18" spans="2:2" x14ac:dyDescent="0.25">
      <c r="B18" s="1" t="s">
        <v>33</v>
      </c>
    </row>
    <row r="19" spans="2:2" x14ac:dyDescent="0.25">
      <c r="B19" s="1" t="s">
        <v>36</v>
      </c>
    </row>
    <row r="20" spans="2:2" x14ac:dyDescent="0.25">
      <c r="B20" s="1" t="s">
        <v>37</v>
      </c>
    </row>
    <row r="21" spans="2:2" x14ac:dyDescent="0.25">
      <c r="B21" s="1" t="s">
        <v>38</v>
      </c>
    </row>
    <row r="22" spans="2:2" x14ac:dyDescent="0.25">
      <c r="B22" s="1" t="s">
        <v>40</v>
      </c>
    </row>
    <row r="23" spans="2:2" x14ac:dyDescent="0.25">
      <c r="B23" s="1" t="s">
        <v>89</v>
      </c>
    </row>
    <row r="24" spans="2:2" ht="63" x14ac:dyDescent="0.25">
      <c r="B24" s="3" t="s">
        <v>42</v>
      </c>
    </row>
    <row r="25" spans="2:2" x14ac:dyDescent="0.25">
      <c r="B25" s="1" t="s">
        <v>43</v>
      </c>
    </row>
    <row r="26" spans="2:2" x14ac:dyDescent="0.25">
      <c r="B26" s="1" t="s">
        <v>44</v>
      </c>
    </row>
    <row r="27" spans="2:2" x14ac:dyDescent="0.25">
      <c r="B27" s="1" t="s">
        <v>46</v>
      </c>
    </row>
    <row r="28" spans="2:2" x14ac:dyDescent="0.25">
      <c r="B28" s="1" t="s">
        <v>51</v>
      </c>
    </row>
    <row r="29" spans="2:2" x14ac:dyDescent="0.25">
      <c r="B29" s="1" t="s">
        <v>55</v>
      </c>
    </row>
    <row r="30" spans="2:2" x14ac:dyDescent="0.25">
      <c r="B30" s="1"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FA931-1FCA-2846-9F01-97E33F78B0E2}">
  <dimension ref="A1:A26"/>
  <sheetViews>
    <sheetView tabSelected="1" workbookViewId="0">
      <selection activeCell="A4" sqref="A4"/>
    </sheetView>
  </sheetViews>
  <sheetFormatPr defaultColWidth="11" defaultRowHeight="15.75" x14ac:dyDescent="0.25"/>
  <cols>
    <col min="1" max="1" width="78.375" customWidth="1"/>
  </cols>
  <sheetData>
    <row r="1" spans="1:1" x14ac:dyDescent="0.25">
      <c r="A1" t="str">
        <f>'SearchWarrant-Template'!B2</f>
        <v>Police Force Ordinance</v>
      </c>
    </row>
    <row r="2" spans="1:1" x14ac:dyDescent="0.25">
      <c r="A2" t="str">
        <f>'SearchWarrant-Template'!B3</f>
        <v>(Cap. 232)</v>
      </c>
    </row>
    <row r="4" spans="1:1" x14ac:dyDescent="0.25">
      <c r="A4" t="str">
        <f>'SearchWarrant-Template'!B4&amp;"&lt;Template_ContactPerson&gt;"&amp;'SearchWarrant-Params'!B2&amp;"&lt;/Template_ContactPerson&gt;"</f>
        <v>Contact Person: &lt;Template_ContactPerson&gt;PC ■■■■■&lt;/Template_ContactPerson&gt;</v>
      </c>
    </row>
    <row r="5" spans="1:1" x14ac:dyDescent="0.25">
      <c r="A5" t="str">
        <f>'SearchWarrant-Template'!B5&amp;'SearchWarrant-Params'!B3</f>
        <v>Contact Number: 366■■■■■</v>
      </c>
    </row>
    <row r="7" spans="1:1" x14ac:dyDescent="0.25">
      <c r="A7" t="str">
        <f>'SearchWarrant-Runtime-Params'!B2</f>
        <v>Case No. &lt;u&gt;&lt;Template_CaseNo&gt;POLICEREF2&lt;/Template_CaseNo&gt;&lt;/u&gt;</v>
      </c>
    </row>
    <row r="8" spans="1:1" x14ac:dyDescent="0.25">
      <c r="A8" t="str">
        <f>'SearchWarrant-Runtime-Params'!B3</f>
        <v>Information No. &lt;u&gt;5■■■&lt;/u&gt;</v>
      </c>
    </row>
    <row r="9" spans="1:1" x14ac:dyDescent="0.25">
      <c r="A9" t="str">
        <f>'SearchWarrant-Runtime-Params'!B4</f>
        <v>Writ No. &lt;u&gt;&lt;Template_WritNo&gt;TM ■■■■&lt;/Template_WritNo&gt;&lt;/u&gt;</v>
      </c>
    </row>
    <row r="11" spans="1:1" x14ac:dyDescent="0.25">
      <c r="A11" t="str">
        <f>'SearchWarrant-Template'!B9</f>
        <v>**SEARCH WARRANT**</v>
      </c>
    </row>
    <row r="12" spans="1:1" x14ac:dyDescent="0.25">
      <c r="A12" t="str">
        <f>'SearchWarrant-Runtime-Params'!B5</f>
        <v>**IN THE MAGISTRATE'S COURT AT &lt;u&gt;TUEN MUN&lt;/u&gt; HONGKONG**</v>
      </c>
    </row>
    <row r="14" spans="1:1" x14ac:dyDescent="0.25">
      <c r="A14" t="str">
        <f>'SearchWarrant-Template'!B12</f>
        <v>To each and all of the Police Officers of Hong Kong</v>
      </c>
    </row>
    <row r="15" spans="1:1" ht="210" customHeight="1" x14ac:dyDescent="0.25">
      <c r="A15" s="2" t="str">
        <f>'SearchWarrant-Template'!B13&amp;'SearchWarrant-Runtime-Params'!B6&amp;'SearchWarrant-Template'!B14&amp;'SearchWarrant-Runtime-Params'!B7&amp;'SearchWarrant-Template'!B15&amp;'SearchWarrant-Runtime-Params'!B8&amp;'SearchWarrant-Template'!B16&amp;'SearchWarrant-Runtime-Params'!B9&amp;'SearchWarrant-Template'!B17&amp;'SearchWarrant-Runtime-Params'!B10&amp;'SearchWarrant-Template'!B18&amp;'SearchWarrant-Runtime-Params'!B11&amp;"."</f>
        <v>INFORMATION has this day been laid before the undersigned, a magistrate of Hong Kong, on oath by **&lt;u&gt;&lt;Template_Deponent&gt;Detective Police Constable 2■■■■ LO ■■■■-■■ of DistrictInvestigation Team 4 Tuen Mun District, New Territories North&lt;/Template_Deponent&gt;&lt;/u&gt;**, that there is reasonable cause to suspect that there is in a building or place, namely, **&lt;u&gt;Hang Seng Bank Limited&lt;/u&gt;** and situated at **&lt;u&gt;AML - Financial Crime Compliance, 8/F, Hang Seng 113, 113 Argyle Street, Mongkok, Kowloon, Hong Kong&lt;/u&gt;** certain books or other documents, or any portion or extract therefrom, or any other article, namely, **&lt;u&gt;(1) the opening mandates &amp; personal identity documents of bank accounts no.:  &lt;Template_Requested_Account_Number&gt;111-111111-101&lt;/Template_Requested_Account_Number&gt; (2) the above mentioned accounts transaction record from opening date to present, (3) all the swift message/ voucher,&lt;/u&gt;** which are likely to be of value (whether by itself or together with anything else) to the investigation of an offence, namely, **&lt;u&gt;&lt;Template_OffenceType&gt;Obtaining Property By Deception, contrary to Section 17 (1 ) of the Theft Ordinance, Cap. 210, Laws of Hong Kong&lt;/Template_OffenceType&gt;&lt;/u&gt;** that has been committed or that is reasonably suspected ~~has been committed/~~ is reasonably to have been commited ~~/to be about to be committed/to be intended to be committed~~.</v>
      </c>
    </row>
    <row r="16" spans="1:1" ht="204.75" x14ac:dyDescent="0.25">
      <c r="A16" s="2" t="str">
        <f>'SearchWarrant-Runtime-Params'!B12&amp;'SearchWarrant-Runtime-Params'!B7&amp;'SearchWarrant-Template'!B15&amp;'SearchWarrant-Runtime-Params'!B8&amp;'SearchWarrant-Template'!B22&amp;'SearchWarrant-Runtime-Params'!B9&amp;'SearchWarrant-Template'!B23&amp;'SearchWarrant-Runtime-Params'!B13</f>
        <v>You are herewith empowered to enter ~~and if necessary to break into or forcibly enter~~ the said building or place, namely **&lt;u&gt;Hang Seng Bank Limited&lt;/u&gt;** and situated at **&lt;u&gt;AML - Financial Crime Compliance, 8/F, Hang Seng 113, 113 Argyle Street, Mongkok, Kowloon, Hong Kong&lt;/u&gt;** and to search for and take possession of the said books or other documents or portion of or extract therefrom or any other article, namely **&lt;u&gt;(1) the opening mandates &amp; personal identity documents of bank accounts no.:  &lt;Template_Requested_Account_Number&gt;111-111111-101&lt;/Template_Requested_Account_Number&gt; (2) the above mentioned accounts transaction record from opening date to present, (3) all the swift message/ voucher,&lt;/u&gt;** which may be found therein; ~~and to detain during such period as is reasonably required to permit such a search to be carried out, any person who may appear to have such book or other document or portion thereof or extract therefrom or other article in his possession or under his control and who, if not so detained, might prejudice the purpose of the search.~~</v>
      </c>
    </row>
    <row r="18" spans="1:1" ht="31.5" x14ac:dyDescent="0.25">
      <c r="A18" s="2" t="str">
        <f>'SearchWarrant-Runtime-Params'!B14</f>
        <v>This warrant can only be executed on or before &lt;u&gt; **2024-9-12** &lt;/u&gt; after which date it will automatically lapse unless it has been extend.</v>
      </c>
    </row>
    <row r="20" spans="1:1" x14ac:dyDescent="0.25">
      <c r="A20" t="str">
        <f>'SearchWarrant-Runtime-Params'!B15</f>
        <v>Dated this &lt;u&gt; **12&lt;sup&gt;th&lt;/sup&gt;**&lt;/u&gt; day of &lt;u&gt; **August**&lt;/u&gt; 2024</v>
      </c>
    </row>
    <row r="22" spans="1:1" x14ac:dyDescent="0.25">
      <c r="A22" s="1" t="str">
        <f>'SearchWarrant-Params'!B20</f>
        <v>Raymond</v>
      </c>
    </row>
    <row r="23" spans="1:1" x14ac:dyDescent="0.25">
      <c r="A23" s="1" t="str">
        <f>'SearchWarrant-Params'!B21</f>
        <v>Magistrate</v>
      </c>
    </row>
    <row r="25" spans="1:1" x14ac:dyDescent="0.25">
      <c r="A25" s="1" t="str">
        <f>'SearchWarrant-Template'!B29</f>
        <v>(\*delete as appropriate)</v>
      </c>
    </row>
    <row r="26" spans="1:1" x14ac:dyDescent="0.25">
      <c r="A26" s="1" t="str">
        <f>'SearchWarrant-Template'!B30</f>
        <v>Pol.866 (Rev.2001)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SearchWarrant-Params</vt:lpstr>
      <vt:lpstr>Common</vt:lpstr>
      <vt:lpstr>SearchWarrant-Requested-Items</vt:lpstr>
      <vt:lpstr>Static-OffenseStatus</vt:lpstr>
      <vt:lpstr>Static-MagistrateCourts</vt:lpstr>
      <vt:lpstr>SearchWarrant-Runtime-Params</vt:lpstr>
      <vt:lpstr>SearchWarrant-Template</vt:lpstr>
      <vt:lpstr>SearchWarrant-Output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2025-03-31T02:28:51Z</dcterms:created>
  <dcterms:modified xsi:type="dcterms:W3CDTF">2025-06-21T15:43:17Z</dcterms:modified>
</cp:coreProperties>
</file>