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user\Documents\hase-scripts\Raw Input Data\Template\"/>
    </mc:Choice>
  </mc:AlternateContent>
  <xr:revisionPtr revIDLastSave="0" documentId="13_ncr:1_{8D1FAC2B-4869-4E54-A182-8C52CF1899C8}" xr6:coauthVersionLast="47" xr6:coauthVersionMax="47" xr10:uidLastSave="{00000000-0000-0000-0000-000000000000}"/>
  <bookViews>
    <workbookView xWindow="-28920" yWindow="6690" windowWidth="29040" windowHeight="15720" activeTab="2" xr2:uid="{2E1C8D8E-ADF5-A447-A84C-DD0DD65940D4}"/>
  </bookViews>
  <sheets>
    <sheet name="SearchWarrant-Params" sheetId="3" r:id="rId1"/>
    <sheet name="Common" sheetId="8" r:id="rId2"/>
    <sheet name="SearchWarrant-Requested-Items" sheetId="5" r:id="rId3"/>
    <sheet name="Static-OffenseStatus" sheetId="6" r:id="rId4"/>
    <sheet name="Static-MagistrateCourts" sheetId="7" r:id="rId5"/>
    <sheet name="SearchWarrant-Runtime-Params" sheetId="4" r:id="rId6"/>
    <sheet name="SearchWarrant-Template" sheetId="1" r:id="rId7"/>
    <sheet name="SearchWarrant-Output"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4" l="1" a="1"/>
  <c r="B11" i="4" s="1"/>
  <c r="A26" i="2" l="1"/>
  <c r="A25" i="2"/>
  <c r="A23" i="2"/>
  <c r="A22" i="2"/>
  <c r="B15" i="4"/>
  <c r="A20" i="2" s="1"/>
  <c r="B14" i="4"/>
  <c r="A18" i="2" s="1"/>
  <c r="B13" i="4"/>
  <c r="B12" i="4"/>
  <c r="B10" i="4"/>
  <c r="B9" i="4" a="1"/>
  <c r="B9" i="4" s="1"/>
  <c r="B8" i="4"/>
  <c r="B7" i="4"/>
  <c r="B6" i="4"/>
  <c r="A14" i="2"/>
  <c r="A11" i="2"/>
  <c r="B5" i="4"/>
  <c r="A12" i="2" s="1"/>
  <c r="B3" i="4"/>
  <c r="A8" i="2" s="1"/>
  <c r="B4" i="4"/>
  <c r="A9" i="2" s="1"/>
  <c r="B2" i="4"/>
  <c r="A7" i="2" s="1"/>
  <c r="A5" i="2"/>
  <c r="A4" i="2"/>
  <c r="A2" i="2"/>
  <c r="A1" i="2"/>
  <c r="A16" i="2" l="1"/>
  <c r="A15"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<sst xmlns="http://schemas.openxmlformats.org/spreadsheetml/2006/main" count="112" uniqueCount="101">
  <si>
    <t>Template_Var</t>
  </si>
  <si>
    <t>Template_Val</t>
  </si>
  <si>
    <t>Police Force Ordinance</t>
  </si>
  <si>
    <t>(Cap. 232)</t>
  </si>
  <si>
    <t>**SEARCH WARRANT**</t>
  </si>
  <si>
    <t>To each and all of the Police Officers of Hong Kong</t>
  </si>
  <si>
    <t>Var</t>
  </si>
  <si>
    <t>Value</t>
  </si>
  <si>
    <t xml:space="preserve">IN THE MAGISTRATE'S COURT AT </t>
  </si>
  <si>
    <t>EASTERN</t>
  </si>
  <si>
    <t xml:space="preserve">Contact Person: </t>
  </si>
  <si>
    <t xml:space="preserve">Contact Number: </t>
  </si>
  <si>
    <t>Runtime-var</t>
  </si>
  <si>
    <t xml:space="preserve">Case No. </t>
  </si>
  <si>
    <t xml:space="preserve">Information No. </t>
  </si>
  <si>
    <t xml:space="preserve">Writ No. </t>
  </si>
  <si>
    <t xml:space="preserve">, that there is reasonable cause to suspect that there is in a building or place, namely, </t>
  </si>
  <si>
    <t>Hang Seng Bank Limited</t>
  </si>
  <si>
    <t xml:space="preserve"> and situated at </t>
  </si>
  <si>
    <t xml:space="preserve"> certain books or other documents, or any portion or extract therefrom, or any other article, namely, </t>
  </si>
  <si>
    <t xml:space="preserve">the opening mandates &amp; personal identity documents of bank accounts no.: </t>
  </si>
  <si>
    <t>Items</t>
  </si>
  <si>
    <t>Requested</t>
  </si>
  <si>
    <t>Remarks</t>
  </si>
  <si>
    <t>Y</t>
  </si>
  <si>
    <t>the above mentioned accounts transaction record from opening date to present,</t>
  </si>
  <si>
    <t>all the swift message/ voucher,</t>
  </si>
  <si>
    <t>account closing reason(if any)</t>
  </si>
  <si>
    <t xml:space="preserve"> which are likely to be of value (whether by itself or together with anything else) to the investigation of an offence, namely, </t>
  </si>
  <si>
    <t>has been committed</t>
  </si>
  <si>
    <t>to be about to be committed</t>
  </si>
  <si>
    <t>to be intended to be committed</t>
  </si>
  <si>
    <t>Offense_Status</t>
  </si>
  <si>
    <t xml:space="preserve"> that has been committed or that is reasonably suspected </t>
  </si>
  <si>
    <t>Allow_Breakin</t>
  </si>
  <si>
    <t>N</t>
  </si>
  <si>
    <t xml:space="preserve">You are herewith empowered to enter </t>
  </si>
  <si>
    <t>and if necessary to break into or forcibly enter</t>
  </si>
  <si>
    <t xml:space="preserve"> the said building or place, namely </t>
  </si>
  <si>
    <t xml:space="preserve">INFORMATION has this day been laid before the undersigned, a magistrate of Hong Kong, on oath by </t>
  </si>
  <si>
    <t xml:space="preserve"> and to search for and take possession of the said books or other documents or portion of or extract therefrom or any other article, namely </t>
  </si>
  <si>
    <t>Allow_Detaintion</t>
  </si>
  <si>
    <t>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t>
  </si>
  <si>
    <t xml:space="preserve">This warrant can only be executed on or before </t>
  </si>
  <si>
    <t xml:space="preserve"> after which date it will automatically lapse unless it has been extend.</t>
  </si>
  <si>
    <t>Warrant_Expiry_Date</t>
  </si>
  <si>
    <t xml:space="preserve">Dated this </t>
  </si>
  <si>
    <t>Warrant_Signed_Day</t>
  </si>
  <si>
    <t>Warrant_Signed_Month</t>
  </si>
  <si>
    <t>Warrant_Signed_Year</t>
  </si>
  <si>
    <t>July</t>
  </si>
  <si>
    <t xml:space="preserve"> day of </t>
  </si>
  <si>
    <t>Signature_Or_Name_Stamp</t>
  </si>
  <si>
    <t>Title</t>
  </si>
  <si>
    <t>Magistrate</t>
  </si>
  <si>
    <t>(\*delete as appropriate)</t>
  </si>
  <si>
    <t>Pol.866 (Rev.2001)</t>
  </si>
  <si>
    <t>Contact_Person</t>
  </si>
  <si>
    <t>Contact_Number</t>
  </si>
  <si>
    <t>Case_No</t>
  </si>
  <si>
    <t>Info_No</t>
  </si>
  <si>
    <t>Writ_No</t>
  </si>
  <si>
    <t>Issued_Magistrates_Court</t>
  </si>
  <si>
    <t>FANLING</t>
  </si>
  <si>
    <t>KOWLOON CITY</t>
  </si>
  <si>
    <t>KWUN TONG</t>
  </si>
  <si>
    <t>SHA TIN</t>
  </si>
  <si>
    <t>TUEN MUN</t>
  </si>
  <si>
    <t>WEST KOWLOON</t>
  </si>
  <si>
    <t>Deponent</t>
  </si>
  <si>
    <t>Search_Target</t>
  </si>
  <si>
    <t>Search_Location</t>
  </si>
  <si>
    <t>Account_Number</t>
  </si>
  <si>
    <t>## Boolean</t>
  </si>
  <si>
    <t>Offence_Type</t>
  </si>
  <si>
    <t>## Month</t>
  </si>
  <si>
    <t>February</t>
  </si>
  <si>
    <t>March</t>
  </si>
  <si>
    <t>April</t>
  </si>
  <si>
    <t>May</t>
  </si>
  <si>
    <t>June</t>
  </si>
  <si>
    <t>August</t>
  </si>
  <si>
    <t>September</t>
  </si>
  <si>
    <t>October</t>
  </si>
  <si>
    <t>November</t>
  </si>
  <si>
    <t>December</t>
  </si>
  <si>
    <t>January</t>
  </si>
  <si>
    <t xml:space="preserve"> HONGKONG</t>
  </si>
  <si>
    <t>is reasonably to have been commited</t>
  </si>
  <si>
    <t xml:space="preserve"> which may be found therein; </t>
  </si>
  <si>
    <t>366■■■■■</t>
  </si>
  <si>
    <t>PC ■■■■■</t>
  </si>
  <si>
    <t>POLICEREF1</t>
  </si>
  <si>
    <t>4■■</t>
  </si>
  <si>
    <t>000■■■</t>
  </si>
  <si>
    <t>Detective Police Constable 2■■■■ LO ■■■-■■■■ of Kowloon City District</t>
  </si>
  <si>
    <t>AML - Financial Crime Compliance, 8/F, Hang Seng 113, 113 Argyle Street, Mongkok, Kowloon, Hong Kong</t>
  </si>
  <si>
    <t>111-111111-101</t>
  </si>
  <si>
    <t>Obtaining Property By Deception, contrary to Section 17 (1 ) of the Theft Ordinance, Cap. 210, Laws of Hong Kong</t>
  </si>
  <si>
    <t>2025-2-14</t>
  </si>
  <si>
    <t>Ko Wai-hung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</si>
</sst>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7D5EF-1CB4-7944-B493-3744B4F4680C}">
  <dimension ref="A1:W31"/>
  <sheetViews>
    <sheetView workbookViewId="0">
      <selection activeCell="D2" sqref="D2:D4"/>
    </sheetView>
  </sheetViews>
  <sheetFormatPr defaultColWidth="11" defaultRowHeight="15.75" x14ac:dyDescent="0.25"/>
  <cols>
    <col min="1" max="1" width="23.625" bestFit="1" customWidth="1"/>
    <col min="2" max="2" width="112.875" bestFit="1" customWidth="1"/>
  </cols>
  <sheetData>
    <row r="1" spans="1:23" x14ac:dyDescent="0.25">
      <c r="A1" t="s">
        <v>6</v>
      </c>
      <c r="B1" s="1" t="s">
        <v>7</v>
      </c>
    </row>
    <row r="2" spans="1:23" x14ac:dyDescent="0.25">
      <c r="A2" t="s">
        <v>57</v>
      </c>
      <c r="B2" s="1" t="s">
        <v>91</v>
      </c>
      <c r="D2" s="1"/>
      <c r="F2" s="1"/>
      <c r="H2" s="1"/>
      <c r="K2" s="1"/>
      <c r="N2" s="1"/>
      <c r="R2" s="1"/>
      <c r="S2" s="1"/>
      <c r="U2" s="1"/>
      <c r="V2" s="1"/>
      <c r="W2" s="1"/>
    </row>
    <row r="3" spans="1:23" x14ac:dyDescent="0.25">
      <c r="A3" t="s">
        <v>58</v>
      </c>
      <c r="B3" t="s">
        <v>90</v>
      </c>
    </row>
    <row r="4" spans="1:23" x14ac:dyDescent="0.25">
      <c r="A4" t="s">
        <v>59</v>
      </c>
      <c r="B4" s="1" t="s">
        <v>92</v>
      </c>
    </row>
    <row r="5" spans="1:23" x14ac:dyDescent="0.25">
      <c r="A5" t="s">
        <v>60</v>
      </c>
      <c r="B5" t="s">
        <v>93</v>
      </c>
    </row>
    <row r="6" spans="1:23" x14ac:dyDescent="0.25">
      <c r="A6" t="s">
        <v>61</v>
      </c>
      <c r="B6" s="1" t="s">
        <v>94</v>
      </c>
    </row>
    <row r="7" spans="1:23" x14ac:dyDescent="0.25">
      <c r="A7" t="s">
        <v>62</v>
      </c>
      <c r="B7" t="s">
        <v>64</v>
      </c>
    </row>
    <row r="8" spans="1:23" x14ac:dyDescent="0.25">
      <c r="A8" t="s">
        <v>69</v>
      </c>
      <c r="B8" t="s">
        <v>95</v>
      </c>
    </row>
    <row r="9" spans="1:23" x14ac:dyDescent="0.25">
      <c r="A9" t="s">
        <v>70</v>
      </c>
      <c r="B9" s="1" t="s">
        <v>17</v>
      </c>
    </row>
    <row r="10" spans="1:23" x14ac:dyDescent="0.25">
      <c r="A10" t="s">
        <v>71</v>
      </c>
      <c r="B10" t="s">
        <v>96</v>
      </c>
    </row>
    <row r="11" spans="1:23" x14ac:dyDescent="0.25">
      <c r="A11" t="s">
        <v>72</v>
      </c>
      <c r="B11" t="s">
        <v>97</v>
      </c>
    </row>
    <row r="12" spans="1:23" x14ac:dyDescent="0.25">
      <c r="A12" t="s">
        <v>74</v>
      </c>
      <c r="B12" s="1" t="s">
        <v>98</v>
      </c>
    </row>
    <row r="13" spans="1:23" x14ac:dyDescent="0.25">
      <c r="A13" t="s">
        <v>32</v>
      </c>
      <c r="B13" t="s">
        <v>29</v>
      </c>
    </row>
    <row r="14" spans="1:23" x14ac:dyDescent="0.25">
      <c r="A14" t="s">
        <v>34</v>
      </c>
      <c r="B14" t="s">
        <v>35</v>
      </c>
    </row>
    <row r="15" spans="1:23" x14ac:dyDescent="0.25">
      <c r="A15" t="s">
        <v>41</v>
      </c>
      <c r="B15" t="s">
        <v>24</v>
      </c>
    </row>
    <row r="16" spans="1:23" x14ac:dyDescent="0.25">
      <c r="A16" t="s">
        <v>45</v>
      </c>
      <c r="B16" s="1" t="s">
        <v>99</v>
      </c>
    </row>
    <row r="17" spans="1:2" x14ac:dyDescent="0.25">
      <c r="A17" t="s">
        <v>47</v>
      </c>
      <c r="B17" s="1">
        <v>15</v>
      </c>
    </row>
    <row r="18" spans="1:2" x14ac:dyDescent="0.25">
      <c r="A18" t="s">
        <v>48</v>
      </c>
      <c r="B18" t="s">
        <v>86</v>
      </c>
    </row>
    <row r="19" spans="1:2" x14ac:dyDescent="0.25">
      <c r="A19" t="s">
        <v>49</v>
      </c>
      <c r="B19" s="1">
        <v>2025</v>
      </c>
    </row>
    <row r="20" spans="1:2" x14ac:dyDescent="0.25">
      <c r="A20" t="s">
        <v>52</v>
      </c>
      <c r="B20" s="1" t="s">
        <v>100</v>
      </c>
    </row>
    <row r="21" spans="1:2" x14ac:dyDescent="0.25">
      <c r="A21" t="s">
        <v>53</v>
      </c>
      <c r="B21" s="1" t="s">
        <v>54</v>
      </c>
    </row>
    <row r="23" spans="1:2" x14ac:dyDescent="0.25">
      <c r="B23" s="1"/>
    </row>
    <row r="24" spans="1:2" x14ac:dyDescent="0.25">
      <c r="B24" s="1"/>
    </row>
    <row r="27" spans="1:2" x14ac:dyDescent="0.25">
      <c r="B27" s="1"/>
    </row>
    <row r="28" spans="1:2" x14ac:dyDescent="0.25">
      <c r="B28" s="1"/>
    </row>
    <row r="29" spans="1:2" x14ac:dyDescent="0.25">
      <c r="B29" s="1"/>
    </row>
    <row r="30" spans="1:2" x14ac:dyDescent="0.25">
      <c r="B30" s="1"/>
    </row>
    <row r="31" spans="1:2" x14ac:dyDescent="0.25">
      <c r="B3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CE480-EF16-6D4E-A59F-53E236F0CCE9}">
  <dimension ref="A1:A17"/>
  <sheetViews>
    <sheetView workbookViewId="0">
      <selection activeCell="D13" sqref="D13"/>
    </sheetView>
  </sheetViews>
  <sheetFormatPr defaultColWidth="11" defaultRowHeight="15.75" x14ac:dyDescent="0.25"/>
  <sheetData>
    <row r="1" spans="1:1" x14ac:dyDescent="0.25">
      <c r="A1" t="s">
        <v>73</v>
      </c>
    </row>
    <row r="2" spans="1:1" x14ac:dyDescent="0.25">
      <c r="A2" t="s">
        <v>24</v>
      </c>
    </row>
    <row r="3" spans="1:1" x14ac:dyDescent="0.25">
      <c r="A3" t="s">
        <v>35</v>
      </c>
    </row>
    <row r="5" spans="1:1" x14ac:dyDescent="0.25">
      <c r="A5" t="s">
        <v>75</v>
      </c>
    </row>
    <row r="6" spans="1:1" x14ac:dyDescent="0.25">
      <c r="A6" t="s">
        <v>86</v>
      </c>
    </row>
    <row r="7" spans="1:1" x14ac:dyDescent="0.25">
      <c r="A7" t="s">
        <v>76</v>
      </c>
    </row>
    <row r="8" spans="1:1" x14ac:dyDescent="0.25">
      <c r="A8" t="s">
        <v>77</v>
      </c>
    </row>
    <row r="9" spans="1:1" x14ac:dyDescent="0.25">
      <c r="A9" t="s">
        <v>78</v>
      </c>
    </row>
    <row r="10" spans="1:1" x14ac:dyDescent="0.25">
      <c r="A10" t="s">
        <v>79</v>
      </c>
    </row>
    <row r="11" spans="1:1" x14ac:dyDescent="0.25">
      <c r="A11" t="s">
        <v>80</v>
      </c>
    </row>
    <row r="12" spans="1:1" x14ac:dyDescent="0.25">
      <c r="A12" t="s">
        <v>50</v>
      </c>
    </row>
    <row r="13" spans="1:1" x14ac:dyDescent="0.25">
      <c r="A13" t="s">
        <v>81</v>
      </c>
    </row>
    <row r="14" spans="1:1" x14ac:dyDescent="0.25">
      <c r="A14" t="s">
        <v>82</v>
      </c>
    </row>
    <row r="15" spans="1:1" x14ac:dyDescent="0.25">
      <c r="A15" t="s">
        <v>83</v>
      </c>
    </row>
    <row r="16" spans="1:1" x14ac:dyDescent="0.25">
      <c r="A16" t="s">
        <v>84</v>
      </c>
    </row>
    <row r="17" spans="1:1" x14ac:dyDescent="0.25">
      <c r="A17"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4D2FA-20FE-E543-BD9F-914FDC417667}">
  <dimension ref="A1:C5"/>
  <sheetViews>
    <sheetView tabSelected="1" workbookViewId="0">
      <selection activeCell="B2" sqref="B2:C2"/>
    </sheetView>
  </sheetViews>
  <sheetFormatPr defaultColWidth="11" defaultRowHeight="15.75" x14ac:dyDescent="0.25"/>
  <cols>
    <col min="1" max="1" width="62.5" bestFit="1" customWidth="1"/>
    <col min="2" max="2" width="9.875" bestFit="1" customWidth="1"/>
  </cols>
  <sheetData>
    <row r="1" spans="1:3" x14ac:dyDescent="0.25">
      <c r="A1" t="s">
        <v>21</v>
      </c>
      <c r="B1" t="s">
        <v>22</v>
      </c>
      <c r="C1" t="s">
        <v>23</v>
      </c>
    </row>
    <row r="2" spans="1:3" ht="31.5" x14ac:dyDescent="0.25">
      <c r="A2" s="2" t="s">
        <v>20</v>
      </c>
      <c r="B2" s="1" t="s">
        <v>24</v>
      </c>
      <c r="C2" s="1" t="s">
        <v>97</v>
      </c>
    </row>
    <row r="3" spans="1:3" ht="31.5" x14ac:dyDescent="0.25">
      <c r="A3" s="2" t="s">
        <v>25</v>
      </c>
      <c r="B3" s="1" t="s">
        <v>24</v>
      </c>
    </row>
    <row r="4" spans="1:3" x14ac:dyDescent="0.25">
      <c r="A4" s="2" t="s">
        <v>26</v>
      </c>
      <c r="B4" s="1" t="s">
        <v>24</v>
      </c>
    </row>
    <row r="5" spans="1:3" x14ac:dyDescent="0.25">
      <c r="A5" s="2" t="s">
        <v>27</v>
      </c>
      <c r="B5" s="1"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92C27-B3B6-2141-9BC2-0370E5D10494}">
  <dimension ref="A1:A4"/>
  <sheetViews>
    <sheetView workbookViewId="0"/>
  </sheetViews>
  <sheetFormatPr defaultColWidth="11" defaultRowHeight="15.75" x14ac:dyDescent="0.25"/>
  <cols>
    <col min="1" max="1" width="26.625" bestFit="1" customWidth="1"/>
  </cols>
  <sheetData>
    <row r="1" spans="1:1" x14ac:dyDescent="0.25">
      <c r="A1" s="4" t="s">
        <v>29</v>
      </c>
    </row>
    <row r="2" spans="1:1" x14ac:dyDescent="0.25">
      <c r="A2" s="4" t="s">
        <v>88</v>
      </c>
    </row>
    <row r="3" spans="1:1" x14ac:dyDescent="0.25">
      <c r="A3" s="4" t="s">
        <v>30</v>
      </c>
    </row>
    <row r="4" spans="1:1" x14ac:dyDescent="0.25">
      <c r="A4" s="4"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DBD51-CF6C-9646-BCE7-B24BA95CB4C6}">
  <dimension ref="A1:A7"/>
  <sheetViews>
    <sheetView workbookViewId="0">
      <selection activeCell="C12" sqref="C12"/>
    </sheetView>
  </sheetViews>
  <sheetFormatPr defaultColWidth="11" defaultRowHeight="15.75" x14ac:dyDescent="0.25"/>
  <cols>
    <col min="1" max="1" width="14.875" bestFit="1" customWidth="1"/>
  </cols>
  <sheetData>
    <row r="1" spans="1:1" x14ac:dyDescent="0.25">
      <c r="A1" t="s">
        <v>9</v>
      </c>
    </row>
    <row r="2" spans="1:1" x14ac:dyDescent="0.25">
      <c r="A2" t="s">
        <v>63</v>
      </c>
    </row>
    <row r="3" spans="1:1" x14ac:dyDescent="0.25">
      <c r="A3" t="s">
        <v>64</v>
      </c>
    </row>
    <row r="4" spans="1:1" x14ac:dyDescent="0.25">
      <c r="A4" t="s">
        <v>65</v>
      </c>
    </row>
    <row r="5" spans="1:1" x14ac:dyDescent="0.25">
      <c r="A5" t="s">
        <v>66</v>
      </c>
    </row>
    <row r="6" spans="1:1" x14ac:dyDescent="0.25">
      <c r="A6" t="s">
        <v>67</v>
      </c>
    </row>
    <row r="7" spans="1:1" x14ac:dyDescent="0.25">
      <c r="A7"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BF623-D88F-674B-A582-2932D90716E2}">
  <dimension ref="A1:B15"/>
  <sheetViews>
    <sheetView workbookViewId="0">
      <selection activeCell="B11" sqref="B11"/>
    </sheetView>
  </sheetViews>
  <sheetFormatPr defaultColWidth="11" defaultRowHeight="15.75" x14ac:dyDescent="0.25"/>
  <cols>
    <col min="1" max="1" width="11.125" bestFit="1" customWidth="1"/>
    <col min="2" max="2" width="123.875" bestFit="1" customWidth="1"/>
  </cols>
  <sheetData>
    <row r="1" spans="1:2" x14ac:dyDescent="0.25">
      <c r="A1" t="s">
        <v>12</v>
      </c>
      <c r="B1" t="s">
        <v>7</v>
      </c>
    </row>
    <row r="2" spans="1:2" x14ac:dyDescent="0.25">
      <c r="B2" t="str">
        <f>'SearchWarrant-Template'!B6&amp;"&lt;u&gt;"&amp;'SearchWarrant-Params'!B4&amp;"&lt;/u&gt;"</f>
        <v>Case No. &lt;u&gt;POLICEREF1&lt;/u&gt;</v>
      </c>
    </row>
    <row r="3" spans="1:2" x14ac:dyDescent="0.25">
      <c r="B3" t="str">
        <f>'SearchWarrant-Template'!B7&amp;"&lt;u&gt;"&amp;'SearchWarrant-Params'!B5&amp;"&lt;/u&gt;"</f>
        <v>Information No. &lt;u&gt;4■■&lt;/u&gt;</v>
      </c>
    </row>
    <row r="4" spans="1:2" x14ac:dyDescent="0.25">
      <c r="B4" t="str">
        <f>'SearchWarrant-Template'!B8&amp;"&lt;u&gt;"&amp;'SearchWarrant-Params'!B6&amp;"&lt;/u&gt;"</f>
        <v>Writ No. &lt;u&gt;000■■■&lt;/u&gt;</v>
      </c>
    </row>
    <row r="5" spans="1:2" x14ac:dyDescent="0.25">
      <c r="B5" t="str">
        <f>"**"&amp;'SearchWarrant-Template'!B10&amp;"&lt;u&gt;"&amp;'SearchWarrant-Params'!B7&amp;"&lt;/u&gt;"&amp;'SearchWarrant-Template'!B11&amp;"**"</f>
        <v>**IN THE MAGISTRATE'S COURT AT &lt;u&gt;KOWLOON CITY&lt;/u&gt; HONGKONG**</v>
      </c>
    </row>
    <row r="6" spans="1:2" x14ac:dyDescent="0.25">
      <c r="B6" t="str">
        <f>"**&lt;u&gt;"&amp;'SearchWarrant-Params'!B8&amp;"&lt;/u&gt;**"</f>
        <v>**&lt;u&gt;Detective Police Constable 2■■■■ LO ■■■-■■■■ of Kowloon City District&lt;/u&gt;**</v>
      </c>
    </row>
    <row r="7" spans="1:2" x14ac:dyDescent="0.25">
      <c r="B7" t="str">
        <f>"**&lt;u&gt;"&amp;'SearchWarrant-Params'!B9&amp;"&lt;/u&gt;**"</f>
        <v>**&lt;u&gt;Hang Seng Bank Limited&lt;/u&gt;**</v>
      </c>
    </row>
    <row r="8" spans="1:2" x14ac:dyDescent="0.25">
      <c r="B8" t="str">
        <f>"**&lt;u&gt;"&amp;'SearchWarrant-Params'!B10&amp;"&lt;/u&gt;**"</f>
        <v>**&lt;u&gt;AML - Financial Crime Compliance, 8/F, Hang Seng 113, 113 Argyle Street, Mongkok, Kowloon, Hong Kong&lt;/u&gt;**</v>
      </c>
    </row>
    <row r="9" spans="1:2" ht="31.5" x14ac:dyDescent="0.25">
      <c r="B9" s="2" t="str" cm="1">
        <f t="array" ref="B9">"**&lt;u&gt;" &amp; _xlfn.LET(
  _xlpm.items,   _xlfn._xlws.FILTER('SearchWarrant-Requested-Items'!A2:A20, 'SearchWarrant-Requested-Items'!B2:B20="Y"),
  _xlpm.remarks, _xlfn._xlws.FILTER('SearchWarrant-Requested-Items'!C2:C20, 'SearchWarrant-Requested-Items'!B2:B20="Y"),
  _xlpm.ct,      ROWS(_xlpm.items),
  _xlpm.numbering, "(" &amp; _xlfn.SEQUENCE(_xlpm.ct, 1, 1, 1) &amp; ") ",
  _xlpm.combined, _xlpm.items &amp; IF(_xlpm.remarks&lt;&gt;"", " " &amp; _xlpm.remarks, ""),
  _xlpm.textOut, _xlpm.numbering &amp; _xlpm.combined,
  _xlfn.TEXTJOIN(" ", TRUE, _xlpm.textOut)
) &amp; "&lt;/u&gt;**"</f>
        <v>**&lt;u&gt;(1) the opening mandates &amp; personal identity documents of bank accounts no.:  111-111111-101 (2) the above mentioned accounts transaction record from opening date to present, (3) all the swift message/ voucher,&lt;/u&gt;**</v>
      </c>
    </row>
    <row r="10" spans="1:2" x14ac:dyDescent="0.25">
      <c r="B10" t="str">
        <f>"**&lt;u&gt;"&amp;'SearchWarrant-Params'!B12&amp;"&lt;/u&gt;**"</f>
        <v>**&lt;u&gt;Obtaining Property By Deception, contrary to Section 17 (1 ) of the Theft Ordinance, Cap. 210, Laws of Hong Kong&lt;/u&gt;**</v>
      </c>
    </row>
    <row r="11" spans="1:2" x14ac:dyDescent="0.25">
      <c r="B11" t="str" cm="1">
        <f t="array" ref="B11">_xlfn.LET(
  _xlpm.opts, 'Static-OffenseStatus'!A1:A4,
  _xlpm.chosen, 'SearchWarrant-Params'!B13,
  _xlpm.pos, MATCH(_xlpm.chosen, _xlpm.opts, 0),
  _xlpm.formatOpt, _xlfn.LAMBDA(_xlpm.i,
    IF(_xlpm.i = _xlpm.pos,
      IF(_xlpm.pos = 1,
         INDEX(_xlpm.opts, _xlpm.i) &amp; " ~~",
         IF(_xlpm.pos = 4,
            "~~ " &amp; INDEX(_xlpm.opts, _xlpm.i),
            "~~ " &amp; INDEX(_xlpm.opts, _xlpm.i) &amp; " ~~"
         )
      ),
      IF(_xlpm.i = 1,
         IF(_xlpm.pos &gt; 1, "~~" &amp; INDEX(_xlpm.opts, _xlpm.i), INDEX(_xlpm.opts, _xlpm.i)),
         IF(_xlpm.i = 4,
            IF(_xlpm.pos &lt; 4, INDEX(_xlpm.opts, _xlpm.i) &amp; "~~", INDEX(_xlpm.opts, _xlpm.i)),
            INDEX(_xlpm.opts, _xlpm.i)
         )
      )
    )
  ),
  _xlpm.result, _xlfn.TEXTJOIN("/", TRUE, _xlfn.MAP(_xlfn.SEQUENCE(4), _xlpm.formatOpt)),
  _xlpm.result
)</f>
        <v>has been committed ~~/is reasonably to have been commited/to be about to be committed/to be intended to be committed~~</v>
      </c>
    </row>
    <row r="12" spans="1:2" x14ac:dyDescent="0.25">
      <c r="B12" t="str">
        <f>IF('SearchWarrant-Params'!B14="Y", 'SearchWarrant-Template'!B19 &amp; 'SearchWarrant-Template'!B20, 'SearchWarrant-Template'!B19 &amp; "~~" &amp; 'SearchWarrant-Template'!B20 &amp; "~~") &amp; 'SearchWarrant-Template'!B21</f>
        <v xml:space="preserve">You are herewith empowered to enter ~~and if necessary to break into or forcibly enter~~ the said building or place, namely </v>
      </c>
    </row>
    <row r="13" spans="1:2" ht="47.25" x14ac:dyDescent="0.25">
      <c r="B13" s="2" t="str">
        <f>IF('SearchWarrant-Params'!B15="Y", 'SearchWarrant-Template'!B24, "~~" &amp; 'SearchWarrant-Template'!B24 &amp; "~~")</f>
        <v>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v>
      </c>
    </row>
    <row r="14" spans="1:2" x14ac:dyDescent="0.25">
      <c r="B14" t="str">
        <f>'SearchWarrant-Template'!B25&amp;"&lt;u&gt; **"&amp;'SearchWarrant-Params'!B16&amp;"** &lt;/u&gt;"&amp;'SearchWarrant-Template'!B26</f>
        <v>This warrant can only be executed on or before &lt;u&gt; **2025-2-14** &lt;/u&gt; after which date it will automatically lapse unless it has been extend.</v>
      </c>
    </row>
    <row r="15" spans="1:2" x14ac:dyDescent="0.25">
      <c r="B15" t="str">
        <f>'SearchWarrant-Template'!B27&amp;"&lt;u&gt; **"&amp;'SearchWarrant-Params'!B17 &amp; IF(AND(MOD('SearchWarrant-Params'!B17,100)&gt;=11,MOD('SearchWarrant-Params'!B17,100)&lt;=13),"&lt;sup&gt;th&lt;/sup&gt;",IF(MOD('SearchWarrant-Params'!B17,10)=1, "&lt;sup&gt;st&lt;/sup&gt;",IF(MOD('SearchWarrant-Params'!B17,10)=2, "&lt;sup&gt;nd&lt;/sup&gt;",IF(MOD('SearchWarrant-Params'!B17,10)=3, "&lt;sup&gt;rd&lt;/sup&gt;","&lt;sup&gt;th&lt;/sup&gt;"))))&amp;"**&lt;/u&gt;"&amp;'SearchWarrant-Template'!B28&amp;"&lt;u&gt; **"&amp;'SearchWarrant-Params'!B18&amp;"**&lt;/u&gt; "&amp;'SearchWarrant-Params'!B19</f>
        <v>Dated this &lt;u&gt; **15&lt;sup&gt;th&lt;/sup&gt;**&lt;/u&gt; day of &lt;u&gt; **January**&lt;/u&gt; 2025</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96B48-7A56-3547-A897-287ED2A038D8}">
  <dimension ref="A1:B30"/>
  <sheetViews>
    <sheetView workbookViewId="0">
      <selection activeCell="B23" sqref="B23"/>
    </sheetView>
  </sheetViews>
  <sheetFormatPr defaultColWidth="11" defaultRowHeight="15.75" x14ac:dyDescent="0.25"/>
  <cols>
    <col min="1" max="1" width="12.125" bestFit="1" customWidth="1"/>
    <col min="2" max="2" width="82.125" style="1" bestFit="1" customWidth="1"/>
  </cols>
  <sheetData>
    <row r="1" spans="1:2" x14ac:dyDescent="0.25">
      <c r="A1" t="s">
        <v>0</v>
      </c>
      <c r="B1" s="1" t="s">
        <v>1</v>
      </c>
    </row>
    <row r="2" spans="1:2" x14ac:dyDescent="0.25">
      <c r="B2" s="1" t="s">
        <v>2</v>
      </c>
    </row>
    <row r="3" spans="1:2" x14ac:dyDescent="0.25">
      <c r="B3" s="1" t="s">
        <v>3</v>
      </c>
    </row>
    <row r="4" spans="1:2" x14ac:dyDescent="0.25">
      <c r="B4" s="1" t="s">
        <v>10</v>
      </c>
    </row>
    <row r="5" spans="1:2" x14ac:dyDescent="0.25">
      <c r="B5" s="1" t="s">
        <v>11</v>
      </c>
    </row>
    <row r="6" spans="1:2" x14ac:dyDescent="0.25">
      <c r="B6" s="1" t="s">
        <v>13</v>
      </c>
    </row>
    <row r="7" spans="1:2" x14ac:dyDescent="0.25">
      <c r="B7" s="1" t="s">
        <v>14</v>
      </c>
    </row>
    <row r="8" spans="1:2" x14ac:dyDescent="0.25">
      <c r="B8" s="1" t="s">
        <v>15</v>
      </c>
    </row>
    <row r="9" spans="1:2" x14ac:dyDescent="0.25">
      <c r="B9" s="1" t="s">
        <v>4</v>
      </c>
    </row>
    <row r="10" spans="1:2" x14ac:dyDescent="0.25">
      <c r="B10" s="1" t="s">
        <v>8</v>
      </c>
    </row>
    <row r="11" spans="1:2" x14ac:dyDescent="0.25">
      <c r="B11" s="1" t="s">
        <v>87</v>
      </c>
    </row>
    <row r="12" spans="1:2" x14ac:dyDescent="0.25">
      <c r="B12" s="1" t="s">
        <v>5</v>
      </c>
    </row>
    <row r="13" spans="1:2" x14ac:dyDescent="0.25">
      <c r="B13" s="1" t="s">
        <v>39</v>
      </c>
    </row>
    <row r="14" spans="1:2" x14ac:dyDescent="0.25">
      <c r="B14" s="1" t="s">
        <v>16</v>
      </c>
    </row>
    <row r="15" spans="1:2" x14ac:dyDescent="0.25">
      <c r="B15" s="1" t="s">
        <v>18</v>
      </c>
    </row>
    <row r="16" spans="1:2" x14ac:dyDescent="0.25">
      <c r="B16" s="1" t="s">
        <v>19</v>
      </c>
    </row>
    <row r="17" spans="2:2" x14ac:dyDescent="0.25">
      <c r="B17" s="1" t="s">
        <v>28</v>
      </c>
    </row>
    <row r="18" spans="2:2" x14ac:dyDescent="0.25">
      <c r="B18" s="1" t="s">
        <v>33</v>
      </c>
    </row>
    <row r="19" spans="2:2" x14ac:dyDescent="0.25">
      <c r="B19" s="1" t="s">
        <v>36</v>
      </c>
    </row>
    <row r="20" spans="2:2" x14ac:dyDescent="0.25">
      <c r="B20" s="1" t="s">
        <v>37</v>
      </c>
    </row>
    <row r="21" spans="2:2" x14ac:dyDescent="0.25">
      <c r="B21" s="1" t="s">
        <v>38</v>
      </c>
    </row>
    <row r="22" spans="2:2" x14ac:dyDescent="0.25">
      <c r="B22" s="1" t="s">
        <v>40</v>
      </c>
    </row>
    <row r="23" spans="2:2" x14ac:dyDescent="0.25">
      <c r="B23" s="1" t="s">
        <v>89</v>
      </c>
    </row>
    <row r="24" spans="2:2" ht="63" x14ac:dyDescent="0.25">
      <c r="B24" s="3" t="s">
        <v>42</v>
      </c>
    </row>
    <row r="25" spans="2:2" x14ac:dyDescent="0.25">
      <c r="B25" s="1" t="s">
        <v>43</v>
      </c>
    </row>
    <row r="26" spans="2:2" x14ac:dyDescent="0.25">
      <c r="B26" s="1" t="s">
        <v>44</v>
      </c>
    </row>
    <row r="27" spans="2:2" x14ac:dyDescent="0.25">
      <c r="B27" s="1" t="s">
        <v>46</v>
      </c>
    </row>
    <row r="28" spans="2:2" x14ac:dyDescent="0.25">
      <c r="B28" s="1" t="s">
        <v>51</v>
      </c>
    </row>
    <row r="29" spans="2:2" x14ac:dyDescent="0.25">
      <c r="B29" s="1" t="s">
        <v>55</v>
      </c>
    </row>
    <row r="30" spans="2:2" x14ac:dyDescent="0.25">
      <c r="B30" s="1" t="s">
        <v>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FA931-1FCA-2846-9F01-97E33F78B0E2}">
  <dimension ref="A1:A26"/>
  <sheetViews>
    <sheetView workbookViewId="0">
      <selection sqref="A1:A26"/>
    </sheetView>
  </sheetViews>
  <sheetFormatPr defaultColWidth="11" defaultRowHeight="15.75" x14ac:dyDescent="0.25"/>
  <cols>
    <col min="1" max="1" width="78.375" customWidth="1"/>
  </cols>
  <sheetData>
    <row r="1" spans="1:1" x14ac:dyDescent="0.25">
      <c r="A1" t="str">
        <f>'SearchWarrant-Template'!B2</f>
        <v>Police Force Ordinance</v>
      </c>
    </row>
    <row r="2" spans="1:1" x14ac:dyDescent="0.25">
      <c r="A2" t="str">
        <f>'SearchWarrant-Template'!B3</f>
        <v>(Cap. 232)</v>
      </c>
    </row>
    <row r="4" spans="1:1" x14ac:dyDescent="0.25">
      <c r="A4" t="str">
        <f>'SearchWarrant-Template'!B4&amp;'SearchWarrant-Params'!B2</f>
        <v>Contact Person: PC ■■■■■</v>
      </c>
    </row>
    <row r="5" spans="1:1" x14ac:dyDescent="0.25">
      <c r="A5" t="str">
        <f>'SearchWarrant-Template'!B5&amp;'SearchWarrant-Params'!B3</f>
        <v>Contact Number: 366■■■■■</v>
      </c>
    </row>
    <row r="7" spans="1:1" x14ac:dyDescent="0.25">
      <c r="A7" t="str">
        <f>'SearchWarrant-Runtime-Params'!B2</f>
        <v>Case No. &lt;u&gt;POLICEREF1&lt;/u&gt;</v>
      </c>
    </row>
    <row r="8" spans="1:1" x14ac:dyDescent="0.25">
      <c r="A8" t="str">
        <f>'SearchWarrant-Runtime-Params'!B3</f>
        <v>Information No. &lt;u&gt;4■■&lt;/u&gt;</v>
      </c>
    </row>
    <row r="9" spans="1:1" x14ac:dyDescent="0.25">
      <c r="A9" t="str">
        <f>'SearchWarrant-Runtime-Params'!B4</f>
        <v>Writ No. &lt;u&gt;000■■■&lt;/u&gt;</v>
      </c>
    </row>
    <row r="11" spans="1:1" x14ac:dyDescent="0.25">
      <c r="A11" t="str">
        <f>'SearchWarrant-Template'!B9</f>
        <v>**SEARCH WARRANT**</v>
      </c>
    </row>
    <row r="12" spans="1:1" x14ac:dyDescent="0.25">
      <c r="A12" t="str">
        <f>'SearchWarrant-Runtime-Params'!B5</f>
        <v>**IN THE MAGISTRATE'S COURT AT &lt;u&gt;KOWLOON CITY&lt;/u&gt; HONGKONG**</v>
      </c>
    </row>
    <row r="14" spans="1:1" x14ac:dyDescent="0.25">
      <c r="A14" t="str">
        <f>'SearchWarrant-Template'!B12</f>
        <v>To each and all of the Police Officers of Hong Kong</v>
      </c>
    </row>
    <row r="15" spans="1:1" ht="210" customHeight="1" x14ac:dyDescent="0.25">
      <c r="A15" s="2" t="str">
        <f>'SearchWarrant-Template'!B13&amp;'SearchWarrant-Runtime-Params'!B6&amp;'SearchWarrant-Template'!B14&amp;'SearchWarrant-Runtime-Params'!B7&amp;'SearchWarrant-Template'!B15&amp;'SearchWarrant-Runtime-Params'!B8&amp;'SearchWarrant-Template'!B16&amp;'SearchWarrant-Runtime-Params'!B9&amp;'SearchWarrant-Template'!B17&amp;'SearchWarrant-Runtime-Params'!B10&amp;'SearchWarrant-Template'!B18&amp;'SearchWarrant-Runtime-Params'!B11&amp;"."</f>
        <v>INFORMATION has this day been laid before the undersigned, a magistrate of Hong Kong, on oath by **&lt;u&gt;Detective Police Constable 2■■■■ LO ■■■-■■■■ of Kowloon City District&lt;/u&gt;**, that there is reasonable cause to suspect that there is in a building or place, namely, **&lt;u&gt;Hang Seng Bank Limited&lt;/u&gt;** and situated at **&lt;u&gt;AML - Financial Crime Compliance, 8/F, Hang Seng 113, 113 Argyle Street, Mongkok, Kowloon, Hong Kong&lt;/u&gt;** certain books or other documents, or any portion or extract therefrom, or any other article, namely, **&lt;u&gt;(1) the opening mandates &amp; personal identity documents of bank accounts no.:  111-111111-101 (2) the above mentioned accounts transaction record from opening date to present, (3) all the swift message/ voucher,&lt;/u&gt;** which are likely to be of value (whether by itself or together with anything else) to the investigation of an offence, namely, **&lt;u&gt;Obtaining Property By Deception, contrary to Section 17 (1 ) of the Theft Ordinance, Cap. 210, Laws of Hong Kong&lt;/u&gt;** that has been committed or that is reasonably suspected has been committed ~~/is reasonably to have been commited/to be about to be committed/to be intended to be committed~~.</v>
      </c>
    </row>
    <row r="16" spans="1:1" ht="189" x14ac:dyDescent="0.25">
      <c r="A16" s="2" t="str">
        <f>'SearchWarrant-Runtime-Params'!B12&amp;'SearchWarrant-Runtime-Params'!B7&amp;'SearchWarrant-Template'!B15&amp;'SearchWarrant-Runtime-Params'!B8&amp;'SearchWarrant-Template'!B22&amp;'SearchWarrant-Runtime-Params'!B9&amp;'SearchWarrant-Template'!B23&amp;'SearchWarrant-Runtime-Params'!B13</f>
        <v>You are herewith empowered to enter ~~and if necessary to break into or forcibly enter~~ the said building or place, namely **&lt;u&gt;Hang Seng Bank Limited&lt;/u&gt;** and situated at **&lt;u&gt;AML - Financial Crime Compliance, 8/F, Hang Seng 113, 113 Argyle Street, Mongkok, Kowloon, Hong Kong&lt;/u&gt;** and to search for and take possession of the said books or other documents or portion of or extract therefrom or any other article, namely **&lt;u&gt;(1) the opening mandates &amp; personal identity documents of bank accounts no.:  111-111111-101 (2) the above mentioned accounts transaction record from opening date to present, (3) all the swift message/ voucher,&lt;/u&gt;** which may be found therein; 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v>
      </c>
    </row>
    <row r="18" spans="1:1" ht="31.5" x14ac:dyDescent="0.25">
      <c r="A18" s="2" t="str">
        <f>'SearchWarrant-Runtime-Params'!B14</f>
        <v>This warrant can only be executed on or before &lt;u&gt; **2025-2-14** &lt;/u&gt; after which date it will automatically lapse unless it has been extend.</v>
      </c>
    </row>
    <row r="20" spans="1:1" x14ac:dyDescent="0.25">
      <c r="A20" t="str">
        <f>'SearchWarrant-Runtime-Params'!B15</f>
        <v>Dated this &lt;u&gt; **15&lt;sup&gt;th&lt;/sup&gt;**&lt;/u&gt; day of &lt;u&gt; **January**&lt;/u&gt; 2025</v>
      </c>
    </row>
    <row r="22" spans="1:1" x14ac:dyDescent="0.25">
      <c r="A22" s="1" t="str">
        <f>'SearchWarrant-Params'!B20</f>
        <v>Ko Wai-hung</v>
      </c>
    </row>
    <row r="23" spans="1:1" x14ac:dyDescent="0.25">
      <c r="A23" s="1" t="str">
        <f>'SearchWarrant-Params'!B21</f>
        <v>Magistrate</v>
      </c>
    </row>
    <row r="25" spans="1:1" x14ac:dyDescent="0.25">
      <c r="A25" s="1" t="str">
        <f>'SearchWarrant-Template'!B29</f>
        <v>(\*delete as appropriate)</v>
      </c>
    </row>
    <row r="26" spans="1:1" x14ac:dyDescent="0.25">
      <c r="A26" s="1" t="str">
        <f>'SearchWarrant-Template'!B30</f>
        <v>Pol.866 (Rev.2001)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SearchWarrant-Params</vt:lpstr>
      <vt:lpstr>Common</vt:lpstr>
      <vt:lpstr>SearchWarrant-Requested-Items</vt:lpstr>
      <vt:lpstr>Static-OffenseStatus</vt:lpstr>
      <vt:lpstr>Static-MagistrateCourts</vt:lpstr>
      <vt:lpstr>SearchWarrant-Runtime-Params</vt:lpstr>
      <vt:lpstr>SearchWarrant-Template</vt:lpstr>
      <vt:lpstr>SearchWarrant-Output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Chun Him Fong</cp:lastModifiedBy>
  <dcterms:created xsi:type="dcterms:W3CDTF">2025-03-31T02:28:51Z</dcterms:created>
  <dcterms:modified xsi:type="dcterms:W3CDTF">2025-06-28T14:07:20Z</dcterms:modified>
</cp:coreProperties>
</file>