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sf\Dropbox\Book projects\Stats for Ecologists\Edition 2\Data\"/>
    </mc:Choice>
  </mc:AlternateContent>
  <bookViews>
    <workbookView xWindow="30940" yWindow="1840" windowWidth="17860" windowHeight="22140" tabRatio="500"/>
  </bookViews>
  <sheets>
    <sheet name="Data" sheetId="1" r:id="rId1"/>
    <sheet name="Completed version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B8" i="2"/>
  <c r="G8" i="2"/>
  <c r="B11" i="2"/>
  <c r="B29" i="2"/>
  <c r="C8" i="2"/>
  <c r="C11" i="2"/>
  <c r="C29" i="2"/>
  <c r="D8" i="2"/>
  <c r="D11" i="2"/>
  <c r="D29" i="2"/>
  <c r="E8" i="2"/>
  <c r="E11" i="2"/>
  <c r="E29" i="2"/>
  <c r="F8" i="2"/>
  <c r="F11" i="2"/>
  <c r="F29" i="2"/>
  <c r="G3" i="2"/>
  <c r="B12" i="2"/>
  <c r="B30" i="2"/>
  <c r="C12" i="2"/>
  <c r="C30" i="2"/>
  <c r="D12" i="2"/>
  <c r="D30" i="2"/>
  <c r="E12" i="2"/>
  <c r="E30" i="2"/>
  <c r="F12" i="2"/>
  <c r="F30" i="2"/>
  <c r="G4" i="2"/>
  <c r="B13" i="2"/>
  <c r="B31" i="2"/>
  <c r="C13" i="2"/>
  <c r="C31" i="2"/>
  <c r="D13" i="2"/>
  <c r="D31" i="2"/>
  <c r="E13" i="2"/>
  <c r="E31" i="2"/>
  <c r="F13" i="2"/>
  <c r="F31" i="2"/>
  <c r="G5" i="2"/>
  <c r="B14" i="2"/>
  <c r="B32" i="2"/>
  <c r="C14" i="2"/>
  <c r="C32" i="2"/>
  <c r="D14" i="2"/>
  <c r="D32" i="2"/>
  <c r="E14" i="2"/>
  <c r="E32" i="2"/>
  <c r="F14" i="2"/>
  <c r="F32" i="2"/>
  <c r="G6" i="2"/>
  <c r="B15" i="2"/>
  <c r="B33" i="2"/>
  <c r="C15" i="2"/>
  <c r="C33" i="2"/>
  <c r="D15" i="2"/>
  <c r="D33" i="2"/>
  <c r="E15" i="2"/>
  <c r="E33" i="2"/>
  <c r="F15" i="2"/>
  <c r="F33" i="2"/>
  <c r="G7" i="2"/>
  <c r="B16" i="2"/>
  <c r="B34" i="2"/>
  <c r="C16" i="2"/>
  <c r="C34" i="2"/>
  <c r="D16" i="2"/>
  <c r="D34" i="2"/>
  <c r="E16" i="2"/>
  <c r="E34" i="2"/>
  <c r="F16" i="2"/>
  <c r="F34" i="2"/>
  <c r="G35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G26" i="2"/>
  <c r="G17" i="2"/>
  <c r="F17" i="2"/>
  <c r="E17" i="2"/>
  <c r="D17" i="2"/>
  <c r="C17" i="2"/>
  <c r="B17" i="2"/>
  <c r="G16" i="2"/>
  <c r="G15" i="2"/>
  <c r="G14" i="2"/>
  <c r="G13" i="2"/>
  <c r="G12" i="2"/>
  <c r="G11" i="2"/>
  <c r="K6" i="2"/>
  <c r="J4" i="2"/>
  <c r="K8" i="2"/>
  <c r="J6" i="2"/>
  <c r="J8" i="2"/>
  <c r="J3" i="2"/>
  <c r="K7" i="2"/>
  <c r="J7" i="2"/>
  <c r="K5" i="2"/>
  <c r="J5" i="2"/>
</calcChain>
</file>

<file path=xl/sharedStrings.xml><?xml version="1.0" encoding="utf-8"?>
<sst xmlns="http://schemas.openxmlformats.org/spreadsheetml/2006/main" count="76" uniqueCount="21">
  <si>
    <t>Species</t>
  </si>
  <si>
    <t>Garden</t>
  </si>
  <si>
    <t>Hedgerow</t>
  </si>
  <si>
    <t>Parkland</t>
  </si>
  <si>
    <t>Pasture</t>
  </si>
  <si>
    <t>Woodland</t>
  </si>
  <si>
    <t>Blackbird</t>
  </si>
  <si>
    <t xml:space="preserve">Chaffinch </t>
  </si>
  <si>
    <t>Great Tit</t>
  </si>
  <si>
    <t xml:space="preserve">House Sparrow </t>
  </si>
  <si>
    <t>Robin</t>
  </si>
  <si>
    <t xml:space="preserve">Song Thrush </t>
  </si>
  <si>
    <t>∑</t>
  </si>
  <si>
    <t>df</t>
  </si>
  <si>
    <t>p-val</t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</si>
  <si>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</si>
  <si>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  <r>
      <rPr>
        <vertAlign val="subscript"/>
        <sz val="12"/>
        <color theme="1"/>
        <rFont val="Calibri"/>
        <family val="2"/>
        <scheme val="minor"/>
      </rPr>
      <t>crit</t>
    </r>
  </si>
  <si>
    <t>Expected</t>
  </si>
  <si>
    <t>Chi Squared</t>
  </si>
  <si>
    <t>Pearson residuals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</si>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</sst>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E+00;\_x0000_"/>
    <numFmt numFmtId="166" formatCode="0.00E+00;\_x0000_"/>
    <numFmt numFmtId="167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/>
    <xf numFmtId="166" fontId="0" fillId="0" borderId="1" xfId="0" applyNumberFormat="1" applyBorder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zoomScalePageLayoutView="150" workbookViewId="0">
      <selection activeCell="A9" sqref="A9"/>
    </sheetView>
  </sheetViews>
  <sheetFormatPr defaultColWidth="10.6640625" defaultRowHeight="15.5" x14ac:dyDescent="0.35"/>
  <cols>
    <col min="1" max="1" width="14.1640625" bestFit="1" customWidth="1"/>
    <col min="2" max="2" width="8.33203125" bestFit="1" customWidth="1"/>
    <col min="3" max="3" width="9.6640625" bestFit="1" customWidth="1"/>
    <col min="4" max="4" width="8.33203125" bestFit="1" customWidth="1"/>
    <col min="5" max="5" width="7.5" bestFit="1" customWidth="1"/>
    <col min="6" max="6" width="10.8320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s="5">
        <v>47</v>
      </c>
      <c r="C2" s="6">
        <v>10</v>
      </c>
      <c r="D2" s="6">
        <v>40</v>
      </c>
      <c r="E2" s="6">
        <v>2</v>
      </c>
      <c r="F2" s="7">
        <v>2</v>
      </c>
    </row>
    <row r="3" spans="1:6" x14ac:dyDescent="0.35">
      <c r="A3" t="s">
        <v>7</v>
      </c>
      <c r="B3" s="8">
        <v>19</v>
      </c>
      <c r="C3" s="9">
        <v>3</v>
      </c>
      <c r="D3" s="9">
        <v>5</v>
      </c>
      <c r="E3" s="9">
        <v>0</v>
      </c>
      <c r="F3" s="10">
        <v>2</v>
      </c>
    </row>
    <row r="4" spans="1:6" x14ac:dyDescent="0.35">
      <c r="A4" t="s">
        <v>8</v>
      </c>
      <c r="B4" s="8">
        <v>50</v>
      </c>
      <c r="C4" s="9">
        <v>0</v>
      </c>
      <c r="D4" s="9">
        <v>10</v>
      </c>
      <c r="E4" s="9">
        <v>7</v>
      </c>
      <c r="F4" s="10">
        <v>0</v>
      </c>
    </row>
    <row r="5" spans="1:6" x14ac:dyDescent="0.35">
      <c r="A5" t="s">
        <v>9</v>
      </c>
      <c r="B5" s="8">
        <v>46</v>
      </c>
      <c r="C5" s="9">
        <v>16</v>
      </c>
      <c r="D5" s="9">
        <v>8</v>
      </c>
      <c r="E5" s="9">
        <v>4</v>
      </c>
      <c r="F5" s="10">
        <v>0</v>
      </c>
    </row>
    <row r="6" spans="1:6" x14ac:dyDescent="0.35">
      <c r="A6" t="s">
        <v>10</v>
      </c>
      <c r="B6" s="8">
        <v>9</v>
      </c>
      <c r="C6" s="9">
        <v>3</v>
      </c>
      <c r="D6" s="9">
        <v>0</v>
      </c>
      <c r="E6" s="9">
        <v>0</v>
      </c>
      <c r="F6" s="10">
        <v>2</v>
      </c>
    </row>
    <row r="7" spans="1:6" x14ac:dyDescent="0.35">
      <c r="A7" t="s">
        <v>11</v>
      </c>
      <c r="B7" s="11">
        <v>4</v>
      </c>
      <c r="C7" s="12">
        <v>0</v>
      </c>
      <c r="D7" s="12">
        <v>6</v>
      </c>
      <c r="E7" s="12">
        <v>0</v>
      </c>
      <c r="F7" s="1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zoomScalePageLayoutView="150" workbookViewId="0">
      <selection activeCell="J11" sqref="J11"/>
    </sheetView>
  </sheetViews>
  <sheetFormatPr defaultColWidth="10.6640625" defaultRowHeight="15.5" x14ac:dyDescent="0.35"/>
  <cols>
    <col min="1" max="1" width="14.1640625" bestFit="1" customWidth="1"/>
    <col min="2" max="2" width="8.33203125" bestFit="1" customWidth="1"/>
    <col min="3" max="3" width="9.6640625" bestFit="1" customWidth="1"/>
    <col min="4" max="4" width="8.33203125" bestFit="1" customWidth="1"/>
    <col min="5" max="5" width="7.5" bestFit="1" customWidth="1"/>
    <col min="6" max="6" width="10.83203125" bestFit="1" customWidth="1"/>
    <col min="7" max="7" width="4.83203125" bestFit="1" customWidth="1"/>
    <col min="8" max="8" width="5.83203125" customWidth="1"/>
    <col min="9" max="9" width="4.6640625" bestFit="1" customWidth="1"/>
    <col min="10" max="11" width="8.3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12</v>
      </c>
    </row>
    <row r="2" spans="1:11" x14ac:dyDescent="0.35">
      <c r="A2" t="s">
        <v>6</v>
      </c>
      <c r="B2" s="5">
        <v>47</v>
      </c>
      <c r="C2" s="6">
        <v>10</v>
      </c>
      <c r="D2" s="6">
        <v>40</v>
      </c>
      <c r="E2" s="6">
        <v>2</v>
      </c>
      <c r="F2" s="7">
        <v>2</v>
      </c>
      <c r="G2">
        <f>SUM(B2:F2)</f>
        <v>101</v>
      </c>
      <c r="I2" s="39" t="s">
        <v>20</v>
      </c>
      <c r="J2" s="39"/>
      <c r="K2" s="39"/>
    </row>
    <row r="3" spans="1:11" ht="17.5" x14ac:dyDescent="0.35">
      <c r="A3" t="s">
        <v>7</v>
      </c>
      <c r="B3" s="8">
        <v>19</v>
      </c>
      <c r="C3" s="9">
        <v>3</v>
      </c>
      <c r="D3" s="9">
        <v>5</v>
      </c>
      <c r="E3" s="9">
        <v>0</v>
      </c>
      <c r="F3" s="10">
        <v>2</v>
      </c>
      <c r="G3">
        <f t="shared" ref="G3:G7" si="0">SUM(B3:F3)</f>
        <v>29</v>
      </c>
      <c r="I3" s="32" t="s">
        <v>15</v>
      </c>
      <c r="J3" s="34">
        <f>SUM(B20:F25)</f>
        <v>78.273644769953094</v>
      </c>
    </row>
    <row r="4" spans="1:11" x14ac:dyDescent="0.35">
      <c r="A4" t="s">
        <v>8</v>
      </c>
      <c r="B4" s="8">
        <v>50</v>
      </c>
      <c r="C4" s="9">
        <v>0</v>
      </c>
      <c r="D4" s="9">
        <v>10</v>
      </c>
      <c r="E4" s="9">
        <v>7</v>
      </c>
      <c r="F4" s="10">
        <v>0</v>
      </c>
      <c r="G4">
        <f t="shared" si="0"/>
        <v>67</v>
      </c>
      <c r="I4" s="32" t="s">
        <v>13</v>
      </c>
      <c r="J4" s="35">
        <f>(COUNT(B2:F2)-1)*(COUNT(B2:B7)-1)</f>
        <v>20</v>
      </c>
    </row>
    <row r="5" spans="1:11" ht="18.5" x14ac:dyDescent="0.45">
      <c r="A5" t="s">
        <v>9</v>
      </c>
      <c r="B5" s="8">
        <v>46</v>
      </c>
      <c r="C5" s="9">
        <v>16</v>
      </c>
      <c r="D5" s="9">
        <v>8</v>
      </c>
      <c r="E5" s="9">
        <v>4</v>
      </c>
      <c r="F5" s="10">
        <v>0</v>
      </c>
      <c r="G5">
        <f t="shared" si="0"/>
        <v>74</v>
      </c>
      <c r="I5" s="32" t="s">
        <v>16</v>
      </c>
      <c r="J5" s="36">
        <f>CHIINV(0.05,J4)</f>
        <v>31.410432844230925</v>
      </c>
      <c r="K5" s="36">
        <f>_xlfn.CHISQ.INV.RT(0.05,J4)</f>
        <v>31.410432844230925</v>
      </c>
    </row>
    <row r="6" spans="1:11" x14ac:dyDescent="0.35">
      <c r="A6" t="s">
        <v>10</v>
      </c>
      <c r="B6" s="8">
        <v>9</v>
      </c>
      <c r="C6" s="9">
        <v>3</v>
      </c>
      <c r="D6" s="9">
        <v>0</v>
      </c>
      <c r="E6" s="9">
        <v>0</v>
      </c>
      <c r="F6" s="10">
        <v>2</v>
      </c>
      <c r="G6">
        <f t="shared" si="0"/>
        <v>14</v>
      </c>
      <c r="I6" s="37" t="s">
        <v>14</v>
      </c>
      <c r="J6" s="38">
        <f>CHITEST(B2:F7,B11:F16)</f>
        <v>7.6935811218512147E-9</v>
      </c>
      <c r="K6" s="38">
        <f>_xlfn.CHISQ.TEST(B2:F7,B11:F16)</f>
        <v>7.6935811218512147E-9</v>
      </c>
    </row>
    <row r="7" spans="1:11" x14ac:dyDescent="0.35">
      <c r="A7" t="s">
        <v>11</v>
      </c>
      <c r="B7" s="11">
        <v>4</v>
      </c>
      <c r="C7" s="12">
        <v>0</v>
      </c>
      <c r="D7" s="12">
        <v>6</v>
      </c>
      <c r="E7" s="12">
        <v>0</v>
      </c>
      <c r="F7" s="13">
        <v>0</v>
      </c>
      <c r="G7">
        <f t="shared" si="0"/>
        <v>10</v>
      </c>
      <c r="I7" s="32" t="s">
        <v>14</v>
      </c>
      <c r="J7" s="38">
        <f>CHIDIST(J3,J4)</f>
        <v>7.6935811218512147E-9</v>
      </c>
      <c r="K7" s="38">
        <f>_xlfn.CHISQ.DIST.RT(J3,J4)</f>
        <v>7.6935811218512147E-9</v>
      </c>
    </row>
    <row r="8" spans="1:11" ht="17.5" x14ac:dyDescent="0.35">
      <c r="A8" s="2" t="s">
        <v>12</v>
      </c>
      <c r="B8">
        <f>SUM(B2:B7)</f>
        <v>175</v>
      </c>
      <c r="C8">
        <f t="shared" ref="C8:F8" si="1">SUM(C2:C7)</f>
        <v>32</v>
      </c>
      <c r="D8">
        <f t="shared" si="1"/>
        <v>69</v>
      </c>
      <c r="E8">
        <f t="shared" si="1"/>
        <v>13</v>
      </c>
      <c r="F8">
        <f t="shared" si="1"/>
        <v>6</v>
      </c>
      <c r="G8" s="35">
        <f>SUM(B2:F7)</f>
        <v>295</v>
      </c>
      <c r="I8" s="32" t="s">
        <v>15</v>
      </c>
      <c r="J8" s="36">
        <f>CHIINV(J6,J4)</f>
        <v>78.273644769953094</v>
      </c>
      <c r="K8" s="36">
        <f>_xlfn.CHISQ.INV.RT(K6,J4)</f>
        <v>78.273644769953094</v>
      </c>
    </row>
    <row r="9" spans="1:11" x14ac:dyDescent="0.35">
      <c r="B9" s="39" t="s">
        <v>17</v>
      </c>
      <c r="C9" s="39"/>
      <c r="D9" s="39"/>
      <c r="E9" s="39"/>
      <c r="F9" s="39"/>
    </row>
    <row r="10" spans="1:11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s="1" t="s">
        <v>12</v>
      </c>
    </row>
    <row r="11" spans="1:11" x14ac:dyDescent="0.35">
      <c r="A11" t="s">
        <v>6</v>
      </c>
      <c r="B11" s="14">
        <f>$G2*B$8/$G$8</f>
        <v>59.915254237288138</v>
      </c>
      <c r="C11" s="15">
        <f t="shared" ref="C11:F11" si="2">$G2*C$8/$G$8</f>
        <v>10.95593220338983</v>
      </c>
      <c r="D11" s="15">
        <f t="shared" si="2"/>
        <v>23.623728813559321</v>
      </c>
      <c r="E11" s="15">
        <f t="shared" si="2"/>
        <v>4.4508474576271189</v>
      </c>
      <c r="F11" s="16">
        <f t="shared" si="2"/>
        <v>2.0542372881355933</v>
      </c>
      <c r="G11">
        <f>SUM(B11:F11)</f>
        <v>101.00000000000001</v>
      </c>
    </row>
    <row r="12" spans="1:11" x14ac:dyDescent="0.35">
      <c r="A12" t="s">
        <v>7</v>
      </c>
      <c r="B12" s="17">
        <f t="shared" ref="B12:F16" si="3">$G3*B$8/$G$8</f>
        <v>17.203389830508474</v>
      </c>
      <c r="C12" s="18">
        <f t="shared" si="3"/>
        <v>3.1457627118644069</v>
      </c>
      <c r="D12" s="18">
        <f t="shared" si="3"/>
        <v>6.783050847457627</v>
      </c>
      <c r="E12" s="18">
        <f t="shared" si="3"/>
        <v>1.2779661016949153</v>
      </c>
      <c r="F12" s="19">
        <f t="shared" si="3"/>
        <v>0.5898305084745763</v>
      </c>
      <c r="G12">
        <f t="shared" ref="G12:G16" si="4">SUM(B12:F12)</f>
        <v>29</v>
      </c>
    </row>
    <row r="13" spans="1:11" x14ac:dyDescent="0.35">
      <c r="A13" t="s">
        <v>8</v>
      </c>
      <c r="B13" s="17">
        <f t="shared" si="3"/>
        <v>39.745762711864408</v>
      </c>
      <c r="C13" s="18">
        <f t="shared" si="3"/>
        <v>7.2677966101694915</v>
      </c>
      <c r="D13" s="18">
        <f t="shared" si="3"/>
        <v>15.671186440677966</v>
      </c>
      <c r="E13" s="18">
        <f t="shared" si="3"/>
        <v>2.9525423728813558</v>
      </c>
      <c r="F13" s="19">
        <f t="shared" si="3"/>
        <v>1.3627118644067797</v>
      </c>
      <c r="G13">
        <f t="shared" si="4"/>
        <v>67</v>
      </c>
    </row>
    <row r="14" spans="1:11" x14ac:dyDescent="0.35">
      <c r="A14" t="s">
        <v>9</v>
      </c>
      <c r="B14" s="17">
        <f t="shared" si="3"/>
        <v>43.898305084745765</v>
      </c>
      <c r="C14" s="18">
        <f t="shared" si="3"/>
        <v>8.0271186440677962</v>
      </c>
      <c r="D14" s="18">
        <f t="shared" si="3"/>
        <v>17.308474576271188</v>
      </c>
      <c r="E14" s="18">
        <f t="shared" si="3"/>
        <v>3.2610169491525425</v>
      </c>
      <c r="F14" s="19">
        <f t="shared" si="3"/>
        <v>1.5050847457627119</v>
      </c>
      <c r="G14">
        <f t="shared" si="4"/>
        <v>74.000000000000014</v>
      </c>
    </row>
    <row r="15" spans="1:11" x14ac:dyDescent="0.35">
      <c r="A15" t="s">
        <v>10</v>
      </c>
      <c r="B15" s="17">
        <f t="shared" si="3"/>
        <v>8.3050847457627111</v>
      </c>
      <c r="C15" s="18">
        <f t="shared" si="3"/>
        <v>1.5186440677966102</v>
      </c>
      <c r="D15" s="18">
        <f t="shared" si="3"/>
        <v>3.2745762711864406</v>
      </c>
      <c r="E15" s="18">
        <f t="shared" si="3"/>
        <v>0.61694915254237293</v>
      </c>
      <c r="F15" s="19">
        <f t="shared" si="3"/>
        <v>0.28474576271186441</v>
      </c>
      <c r="G15">
        <f t="shared" si="4"/>
        <v>13.999999999999998</v>
      </c>
    </row>
    <row r="16" spans="1:11" x14ac:dyDescent="0.35">
      <c r="A16" t="s">
        <v>11</v>
      </c>
      <c r="B16" s="20">
        <f t="shared" si="3"/>
        <v>5.9322033898305087</v>
      </c>
      <c r="C16" s="21">
        <f t="shared" si="3"/>
        <v>1.0847457627118644</v>
      </c>
      <c r="D16" s="21">
        <f t="shared" si="3"/>
        <v>2.3389830508474576</v>
      </c>
      <c r="E16" s="21">
        <f t="shared" si="3"/>
        <v>0.44067796610169491</v>
      </c>
      <c r="F16" s="22">
        <f t="shared" si="3"/>
        <v>0.20338983050847459</v>
      </c>
      <c r="G16">
        <f t="shared" si="4"/>
        <v>10</v>
      </c>
    </row>
    <row r="17" spans="1:7" x14ac:dyDescent="0.35">
      <c r="A17" s="2" t="s">
        <v>12</v>
      </c>
      <c r="B17">
        <f>SUM(B11:B16)</f>
        <v>175</v>
      </c>
      <c r="C17">
        <f t="shared" ref="C17:F17" si="5">SUM(C11:C16)</f>
        <v>32</v>
      </c>
      <c r="D17">
        <f t="shared" si="5"/>
        <v>69</v>
      </c>
      <c r="E17">
        <f t="shared" si="5"/>
        <v>13.000000000000002</v>
      </c>
      <c r="F17">
        <f t="shared" si="5"/>
        <v>6.0000000000000009</v>
      </c>
      <c r="G17" s="35">
        <f>SUM(B11:F16)</f>
        <v>295</v>
      </c>
    </row>
    <row r="18" spans="1:7" x14ac:dyDescent="0.35">
      <c r="B18" s="39" t="s">
        <v>18</v>
      </c>
      <c r="C18" s="39"/>
      <c r="D18" s="39"/>
      <c r="E18" s="39"/>
      <c r="F18" s="39"/>
    </row>
    <row r="19" spans="1:7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s="3"/>
    </row>
    <row r="20" spans="1:7" x14ac:dyDescent="0.35">
      <c r="A20" t="s">
        <v>6</v>
      </c>
      <c r="B20" s="23">
        <f>(B2-B11)^2/B11</f>
        <v>2.7839953971184053</v>
      </c>
      <c r="C20" s="24">
        <f t="shared" ref="C20:F20" si="6">(C2-C11)^2/C11</f>
        <v>8.3407450914582917E-2</v>
      </c>
      <c r="D20" s="24">
        <f t="shared" si="6"/>
        <v>11.352240795192269</v>
      </c>
      <c r="E20" s="24">
        <f t="shared" si="6"/>
        <v>1.3495527127680176</v>
      </c>
      <c r="F20" s="25">
        <f t="shared" si="6"/>
        <v>1.4320076075404167E-3</v>
      </c>
      <c r="G20" s="4"/>
    </row>
    <row r="21" spans="1:7" x14ac:dyDescent="0.35">
      <c r="A21" t="s">
        <v>7</v>
      </c>
      <c r="B21" s="26">
        <f t="shared" ref="B21:F25" si="7">(B3-B12)^2/B12</f>
        <v>0.18762628371044515</v>
      </c>
      <c r="C21" s="27">
        <f t="shared" si="7"/>
        <v>6.7540911747516206E-3</v>
      </c>
      <c r="D21" s="27">
        <f t="shared" si="7"/>
        <v>0.46870801887191993</v>
      </c>
      <c r="E21" s="27">
        <f t="shared" si="7"/>
        <v>1.2779661016949153</v>
      </c>
      <c r="F21" s="28">
        <f t="shared" si="7"/>
        <v>3.3714397038768751</v>
      </c>
    </row>
    <row r="22" spans="1:7" x14ac:dyDescent="0.35">
      <c r="A22" t="s">
        <v>8</v>
      </c>
      <c r="B22" s="26">
        <f t="shared" si="7"/>
        <v>2.6455494922482012</v>
      </c>
      <c r="C22" s="27">
        <f t="shared" si="7"/>
        <v>7.2677966101694915</v>
      </c>
      <c r="D22" s="27">
        <f t="shared" si="7"/>
        <v>2.0523242299922639</v>
      </c>
      <c r="E22" s="27">
        <f t="shared" si="7"/>
        <v>5.5484091926287737</v>
      </c>
      <c r="F22" s="28">
        <f t="shared" si="7"/>
        <v>1.3627118644067797</v>
      </c>
    </row>
    <row r="23" spans="1:7" x14ac:dyDescent="0.35">
      <c r="A23" t="s">
        <v>9</v>
      </c>
      <c r="B23" s="26">
        <f t="shared" si="7"/>
        <v>0.10062168706236482</v>
      </c>
      <c r="C23" s="27">
        <f t="shared" si="7"/>
        <v>7.9190105359596892</v>
      </c>
      <c r="D23" s="27">
        <f t="shared" si="7"/>
        <v>5.0060852304035812</v>
      </c>
      <c r="E23" s="27">
        <f t="shared" si="7"/>
        <v>0.16746185559744878</v>
      </c>
      <c r="F23" s="28">
        <f t="shared" si="7"/>
        <v>1.5050847457627119</v>
      </c>
    </row>
    <row r="24" spans="1:7" x14ac:dyDescent="0.35">
      <c r="A24" t="s">
        <v>10</v>
      </c>
      <c r="B24" s="26">
        <f t="shared" si="7"/>
        <v>5.8145970252507929E-2</v>
      </c>
      <c r="C24" s="27">
        <f t="shared" si="7"/>
        <v>1.4449833535108956</v>
      </c>
      <c r="D24" s="27">
        <f t="shared" si="7"/>
        <v>3.2745762711864406</v>
      </c>
      <c r="E24" s="27">
        <f t="shared" si="7"/>
        <v>0.61694915254237293</v>
      </c>
      <c r="F24" s="28">
        <f t="shared" si="7"/>
        <v>10.332364810330912</v>
      </c>
    </row>
    <row r="25" spans="1:7" x14ac:dyDescent="0.35">
      <c r="A25" t="s">
        <v>11</v>
      </c>
      <c r="B25" s="29">
        <f t="shared" si="7"/>
        <v>0.62934624697336572</v>
      </c>
      <c r="C25" s="30">
        <f t="shared" si="7"/>
        <v>1.0847457627118644</v>
      </c>
      <c r="D25" s="30">
        <f t="shared" si="7"/>
        <v>5.7302873986735445</v>
      </c>
      <c r="E25" s="30">
        <f t="shared" si="7"/>
        <v>0.44067796610169491</v>
      </c>
      <c r="F25" s="31">
        <f t="shared" si="7"/>
        <v>0.20338983050847462</v>
      </c>
    </row>
    <row r="26" spans="1:7" ht="17.5" x14ac:dyDescent="0.35">
      <c r="F26" s="32" t="s">
        <v>15</v>
      </c>
      <c r="G26" s="33">
        <f>SUM(B20:F25)</f>
        <v>78.273644769953094</v>
      </c>
    </row>
    <row r="27" spans="1:7" x14ac:dyDescent="0.35">
      <c r="B27" s="39" t="s">
        <v>19</v>
      </c>
      <c r="C27" s="39"/>
      <c r="D27" s="39"/>
      <c r="E27" s="39"/>
      <c r="F27" s="39"/>
    </row>
    <row r="28" spans="1:7" x14ac:dyDescent="0.3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35">
      <c r="A29" t="s">
        <v>6</v>
      </c>
      <c r="B29" s="23">
        <f>(B2-B11)/SQRT(B11)</f>
        <v>-1.6685309098480632</v>
      </c>
      <c r="C29" s="24">
        <f t="shared" ref="C29:F29" si="8">(C2-C11)/SQRT(C11)</f>
        <v>-0.2888034814793321</v>
      </c>
      <c r="D29" s="24">
        <f t="shared" si="8"/>
        <v>3.3693086524081268</v>
      </c>
      <c r="E29" s="24">
        <f t="shared" si="8"/>
        <v>-1.1617025061383044</v>
      </c>
      <c r="F29" s="25">
        <f t="shared" si="8"/>
        <v>-3.7841876374466642E-2</v>
      </c>
    </row>
    <row r="30" spans="1:7" x14ac:dyDescent="0.35">
      <c r="A30" t="s">
        <v>7</v>
      </c>
      <c r="B30" s="26">
        <f t="shared" ref="B30:F34" si="9">(B3-B12)/SQRT(B12)</f>
        <v>0.43315849721602501</v>
      </c>
      <c r="C30" s="27">
        <f t="shared" si="9"/>
        <v>-8.2183277950880138E-2</v>
      </c>
      <c r="D30" s="27">
        <f t="shared" si="9"/>
        <v>-0.68462253751386237</v>
      </c>
      <c r="E30" s="27">
        <f t="shared" si="9"/>
        <v>-1.1304716279920144</v>
      </c>
      <c r="F30" s="28">
        <f t="shared" si="9"/>
        <v>1.8361480615344925</v>
      </c>
    </row>
    <row r="31" spans="1:7" x14ac:dyDescent="0.35">
      <c r="A31" t="s">
        <v>8</v>
      </c>
      <c r="B31" s="26">
        <f t="shared" si="9"/>
        <v>1.6265145226059929</v>
      </c>
      <c r="C31" s="27">
        <f t="shared" si="9"/>
        <v>-2.6958851255514378</v>
      </c>
      <c r="D31" s="27">
        <f t="shared" si="9"/>
        <v>-1.4325935327203818</v>
      </c>
      <c r="E31" s="27">
        <f t="shared" si="9"/>
        <v>2.3555061436194076</v>
      </c>
      <c r="F31" s="28">
        <f t="shared" si="9"/>
        <v>-1.1673525022060729</v>
      </c>
    </row>
    <row r="32" spans="1:7" x14ac:dyDescent="0.35">
      <c r="A32" t="s">
        <v>9</v>
      </c>
      <c r="B32" s="26">
        <f t="shared" si="9"/>
        <v>0.31720921654700518</v>
      </c>
      <c r="C32" s="27">
        <f t="shared" si="9"/>
        <v>2.8140736550345813</v>
      </c>
      <c r="D32" s="27">
        <f t="shared" si="9"/>
        <v>-2.2374282626273363</v>
      </c>
      <c r="E32" s="27">
        <f t="shared" si="9"/>
        <v>0.40922103513559605</v>
      </c>
      <c r="F32" s="28">
        <f t="shared" si="9"/>
        <v>-1.2268189539466334</v>
      </c>
    </row>
    <row r="33" spans="1:7" x14ac:dyDescent="0.35">
      <c r="A33" t="s">
        <v>10</v>
      </c>
      <c r="B33" s="26">
        <f t="shared" si="9"/>
        <v>0.24113475538069565</v>
      </c>
      <c r="C33" s="27">
        <f t="shared" si="9"/>
        <v>1.2020746039705257</v>
      </c>
      <c r="D33" s="27">
        <f t="shared" si="9"/>
        <v>-1.8095790314839637</v>
      </c>
      <c r="E33" s="27">
        <f t="shared" si="9"/>
        <v>-0.78546110823030113</v>
      </c>
      <c r="F33" s="28">
        <f t="shared" si="9"/>
        <v>3.2143996033988858</v>
      </c>
    </row>
    <row r="34" spans="1:7" x14ac:dyDescent="0.35">
      <c r="A34" t="s">
        <v>11</v>
      </c>
      <c r="B34" s="29">
        <f t="shared" si="9"/>
        <v>-0.79331346072871201</v>
      </c>
      <c r="C34" s="30">
        <f t="shared" si="9"/>
        <v>-1.0415112878465911</v>
      </c>
      <c r="D34" s="30">
        <f t="shared" si="9"/>
        <v>2.3938018712235865</v>
      </c>
      <c r="E34" s="30">
        <f t="shared" si="9"/>
        <v>-0.66383579754461486</v>
      </c>
      <c r="F34" s="28">
        <f t="shared" si="9"/>
        <v>-0.45098761680169736</v>
      </c>
    </row>
    <row r="35" spans="1:7" x14ac:dyDescent="0.35">
      <c r="F35" s="32" t="s">
        <v>12</v>
      </c>
      <c r="G35" s="33">
        <f>SUM(B29:F34)</f>
        <v>0.85362772109025542</v>
      </c>
    </row>
  </sheetData>
  <mergeCells count="4">
    <mergeCell ref="I2:K2"/>
    <mergeCell ref="B9:F9"/>
    <mergeCell ref="B18:F18"/>
    <mergeCell ref="B27:F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Completed version</vt:lpstr>
    </vt:vector>
  </TitlesOfParts>
  <Company>www.gardenersown.co.uk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2015-10-08T14:19:02Z</dcterms:created>
  <dcterms:modified xsi:type="dcterms:W3CDTF">2016-05-11T15:23:49Z</dcterms:modified>
</cp:coreProperties>
</file>