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z\Desktop\Final-Research-Project-\"/>
    </mc:Choice>
  </mc:AlternateContent>
  <xr:revisionPtr revIDLastSave="0" documentId="13_ncr:1_{42F27A30-762C-431E-BE49-BD5144E9AFD0}" xr6:coauthVersionLast="47" xr6:coauthVersionMax="47" xr10:uidLastSave="{00000000-0000-0000-0000-000000000000}"/>
  <bookViews>
    <workbookView xWindow="-120" yWindow="-120" windowWidth="20730" windowHeight="11040" activeTab="3" xr2:uid="{5A61E85F-AC94-470C-89DD-2E206C8F7909}"/>
  </bookViews>
  <sheets>
    <sheet name="RawData" sheetId="1" r:id="rId1"/>
    <sheet name="Trans1" sheetId="2" r:id="rId2"/>
    <sheet name="data cleaning" sheetId="5" r:id="rId3"/>
    <sheet name="Final" sheetId="6" r:id="rId4"/>
    <sheet name="Trans2" sheetId="3" r:id="rId5"/>
    <sheet name="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2" i="4" l="1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2" i="5"/>
  <c r="E12" i="5"/>
  <c r="E13" i="5"/>
  <c r="E14" i="5"/>
  <c r="E15" i="5"/>
  <c r="E16" i="5"/>
  <c r="E17" i="5"/>
  <c r="E18" i="5"/>
  <c r="E19" i="5"/>
  <c r="E20" i="5"/>
  <c r="E21" i="5"/>
  <c r="E3" i="5"/>
  <c r="E4" i="5"/>
  <c r="E5" i="5"/>
  <c r="E6" i="5"/>
  <c r="E7" i="5"/>
  <c r="E8" i="5"/>
  <c r="E9" i="5"/>
  <c r="E10" i="5"/>
  <c r="E1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2" i="5"/>
  <c r="AC3" i="5"/>
  <c r="AD3" i="5" s="1"/>
  <c r="AC4" i="5"/>
  <c r="AD4" i="5" s="1"/>
  <c r="AC5" i="5"/>
  <c r="AD5" i="5" s="1"/>
  <c r="AC6" i="5"/>
  <c r="AD6" i="5" s="1"/>
  <c r="AC7" i="5"/>
  <c r="AD7" i="5" s="1"/>
  <c r="AC8" i="5"/>
  <c r="AD8" i="5" s="1"/>
  <c r="AC9" i="5"/>
  <c r="AD9" i="5" s="1"/>
  <c r="AC10" i="5"/>
  <c r="AD10" i="5" s="1"/>
  <c r="AC11" i="5"/>
  <c r="AD11" i="5" s="1"/>
  <c r="AC12" i="5"/>
  <c r="AD12" i="5" s="1"/>
  <c r="AC13" i="5"/>
  <c r="AD13" i="5" s="1"/>
  <c r="AC14" i="5"/>
  <c r="AD14" i="5" s="1"/>
  <c r="AC15" i="5"/>
  <c r="AD15" i="5" s="1"/>
  <c r="AC16" i="5"/>
  <c r="AD16" i="5" s="1"/>
  <c r="AC17" i="5"/>
  <c r="AD17" i="5" s="1"/>
  <c r="AC18" i="5"/>
  <c r="AD18" i="5" s="1"/>
  <c r="AC19" i="5"/>
  <c r="AD19" i="5" s="1"/>
  <c r="AC20" i="5"/>
  <c r="AD20" i="5" s="1"/>
  <c r="AC21" i="5"/>
  <c r="AD21" i="5" s="1"/>
  <c r="AC22" i="5"/>
  <c r="AD22" i="5" s="1"/>
  <c r="AC23" i="5"/>
  <c r="AD23" i="5" s="1"/>
  <c r="AC24" i="5"/>
  <c r="AD24" i="5" s="1"/>
  <c r="AC25" i="5"/>
  <c r="AD25" i="5" s="1"/>
  <c r="AC26" i="5"/>
  <c r="AD26" i="5" s="1"/>
  <c r="AC27" i="5"/>
  <c r="AD27" i="5" s="1"/>
  <c r="AC28" i="5"/>
  <c r="AD28" i="5" s="1"/>
  <c r="AC29" i="5"/>
  <c r="AD29" i="5" s="1"/>
  <c r="AC30" i="5"/>
  <c r="AD30" i="5" s="1"/>
  <c r="AC31" i="5"/>
  <c r="AD31" i="5" s="1"/>
  <c r="AC32" i="5"/>
  <c r="AD32" i="5" s="1"/>
  <c r="AC33" i="5"/>
  <c r="AD33" i="5" s="1"/>
  <c r="AC34" i="5"/>
  <c r="AD34" i="5" s="1"/>
  <c r="AC35" i="5"/>
  <c r="AD35" i="5" s="1"/>
  <c r="AC36" i="5"/>
  <c r="AD36" i="5" s="1"/>
  <c r="AC37" i="5"/>
  <c r="AD37" i="5" s="1"/>
  <c r="AC38" i="5"/>
  <c r="AD38" i="5" s="1"/>
  <c r="AC39" i="5"/>
  <c r="AD39" i="5" s="1"/>
  <c r="AC40" i="5"/>
  <c r="AD40" i="5" s="1"/>
  <c r="AC41" i="5"/>
  <c r="AD41" i="5" s="1"/>
  <c r="AC42" i="5"/>
  <c r="AD42" i="5" s="1"/>
  <c r="AC43" i="5"/>
  <c r="AD43" i="5" s="1"/>
  <c r="AC44" i="5"/>
  <c r="AD44" i="5" s="1"/>
  <c r="AC45" i="5"/>
  <c r="AD45" i="5" s="1"/>
  <c r="AC46" i="5"/>
  <c r="AD46" i="5" s="1"/>
  <c r="AC47" i="5"/>
  <c r="AD47" i="5" s="1"/>
  <c r="AC48" i="5"/>
  <c r="AD48" i="5" s="1"/>
  <c r="AC49" i="5"/>
  <c r="AD49" i="5" s="1"/>
  <c r="AC50" i="5"/>
  <c r="AD50" i="5" s="1"/>
  <c r="AC51" i="5"/>
  <c r="AD51" i="5" s="1"/>
  <c r="AC52" i="5"/>
  <c r="AD52" i="5" s="1"/>
  <c r="AC53" i="5"/>
  <c r="AD53" i="5" s="1"/>
  <c r="AC54" i="5"/>
  <c r="AD54" i="5" s="1"/>
  <c r="AC55" i="5"/>
  <c r="AD55" i="5" s="1"/>
  <c r="AC56" i="5"/>
  <c r="AD56" i="5" s="1"/>
  <c r="AC57" i="5"/>
  <c r="AD57" i="5" s="1"/>
  <c r="AC58" i="5"/>
  <c r="AD58" i="5" s="1"/>
  <c r="AC59" i="5"/>
  <c r="AD59" i="5" s="1"/>
  <c r="AC60" i="5"/>
  <c r="AD60" i="5" s="1"/>
  <c r="AC61" i="5"/>
  <c r="AD61" i="5" s="1"/>
  <c r="AC62" i="5"/>
  <c r="AD62" i="5" s="1"/>
  <c r="AC2" i="5"/>
  <c r="AD2" i="5" s="1"/>
  <c r="I8" i="2"/>
  <c r="J8" i="2" s="1"/>
  <c r="P8" i="5"/>
  <c r="T8" i="5" s="1"/>
  <c r="S8" i="5" s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P62" i="5"/>
  <c r="T62" i="5" s="1"/>
  <c r="S62" i="5" s="1"/>
  <c r="O62" i="5"/>
  <c r="J62" i="5"/>
  <c r="P61" i="5"/>
  <c r="Q61" i="5" s="1"/>
  <c r="O61" i="5"/>
  <c r="J61" i="5"/>
  <c r="P60" i="5"/>
  <c r="T60" i="5" s="1"/>
  <c r="S60" i="5" s="1"/>
  <c r="O60" i="5"/>
  <c r="J60" i="5"/>
  <c r="P59" i="5"/>
  <c r="T59" i="5" s="1"/>
  <c r="S59" i="5" s="1"/>
  <c r="O59" i="5"/>
  <c r="J59" i="5"/>
  <c r="P58" i="5"/>
  <c r="T58" i="5" s="1"/>
  <c r="S58" i="5" s="1"/>
  <c r="O58" i="5"/>
  <c r="J58" i="5"/>
  <c r="P57" i="5"/>
  <c r="Q57" i="5" s="1"/>
  <c r="O57" i="5"/>
  <c r="J57" i="5"/>
  <c r="P56" i="5"/>
  <c r="T56" i="5" s="1"/>
  <c r="S56" i="5" s="1"/>
  <c r="O56" i="5"/>
  <c r="J56" i="5"/>
  <c r="P55" i="5"/>
  <c r="T55" i="5" s="1"/>
  <c r="S55" i="5" s="1"/>
  <c r="O55" i="5"/>
  <c r="J55" i="5"/>
  <c r="P54" i="5"/>
  <c r="T54" i="5" s="1"/>
  <c r="S54" i="5" s="1"/>
  <c r="O54" i="5"/>
  <c r="J54" i="5"/>
  <c r="P53" i="5"/>
  <c r="Q53" i="5" s="1"/>
  <c r="O53" i="5"/>
  <c r="J53" i="5"/>
  <c r="P52" i="5"/>
  <c r="T52" i="5" s="1"/>
  <c r="S52" i="5" s="1"/>
  <c r="O52" i="5"/>
  <c r="J52" i="5"/>
  <c r="P51" i="5"/>
  <c r="T51" i="5" s="1"/>
  <c r="S51" i="5" s="1"/>
  <c r="O51" i="5"/>
  <c r="J51" i="5"/>
  <c r="P50" i="5"/>
  <c r="Q50" i="5" s="1"/>
  <c r="O50" i="5"/>
  <c r="J50" i="5"/>
  <c r="P49" i="5"/>
  <c r="Q49" i="5" s="1"/>
  <c r="O49" i="5"/>
  <c r="J49" i="5"/>
  <c r="P48" i="5"/>
  <c r="T48" i="5" s="1"/>
  <c r="S48" i="5" s="1"/>
  <c r="O48" i="5"/>
  <c r="J48" i="5"/>
  <c r="P47" i="5"/>
  <c r="T47" i="5" s="1"/>
  <c r="S47" i="5" s="1"/>
  <c r="O47" i="5"/>
  <c r="J47" i="5"/>
  <c r="P46" i="5"/>
  <c r="Q46" i="5" s="1"/>
  <c r="O46" i="5"/>
  <c r="J46" i="5"/>
  <c r="P45" i="5"/>
  <c r="Q45" i="5" s="1"/>
  <c r="O45" i="5"/>
  <c r="J45" i="5"/>
  <c r="P44" i="5"/>
  <c r="T44" i="5" s="1"/>
  <c r="S44" i="5" s="1"/>
  <c r="O44" i="5"/>
  <c r="J44" i="5"/>
  <c r="P43" i="5"/>
  <c r="T43" i="5" s="1"/>
  <c r="S43" i="5" s="1"/>
  <c r="O43" i="5"/>
  <c r="J43" i="5"/>
  <c r="P42" i="5"/>
  <c r="T42" i="5" s="1"/>
  <c r="S42" i="5" s="1"/>
  <c r="O42" i="5"/>
  <c r="J42" i="5"/>
  <c r="P41" i="5"/>
  <c r="Q41" i="5" s="1"/>
  <c r="O41" i="5"/>
  <c r="J41" i="5"/>
  <c r="P40" i="5"/>
  <c r="T40" i="5" s="1"/>
  <c r="S40" i="5" s="1"/>
  <c r="O40" i="5"/>
  <c r="J40" i="5"/>
  <c r="P39" i="5"/>
  <c r="T39" i="5" s="1"/>
  <c r="S39" i="5" s="1"/>
  <c r="O39" i="5"/>
  <c r="J39" i="5"/>
  <c r="P38" i="5"/>
  <c r="T38" i="5" s="1"/>
  <c r="S38" i="5" s="1"/>
  <c r="O38" i="5"/>
  <c r="J38" i="5"/>
  <c r="P37" i="5"/>
  <c r="Q37" i="5" s="1"/>
  <c r="O37" i="5"/>
  <c r="J37" i="5"/>
  <c r="P36" i="5"/>
  <c r="T36" i="5" s="1"/>
  <c r="S36" i="5" s="1"/>
  <c r="O36" i="5"/>
  <c r="J36" i="5"/>
  <c r="P35" i="5"/>
  <c r="T35" i="5" s="1"/>
  <c r="S35" i="5" s="1"/>
  <c r="O35" i="5"/>
  <c r="J35" i="5"/>
  <c r="P34" i="5"/>
  <c r="T34" i="5" s="1"/>
  <c r="S34" i="5" s="1"/>
  <c r="O34" i="5"/>
  <c r="J34" i="5"/>
  <c r="P33" i="5"/>
  <c r="Q33" i="5" s="1"/>
  <c r="O33" i="5"/>
  <c r="J33" i="5"/>
  <c r="P32" i="5"/>
  <c r="T32" i="5" s="1"/>
  <c r="J32" i="5"/>
  <c r="O32" i="5" s="1"/>
  <c r="P31" i="5"/>
  <c r="T31" i="5" s="1"/>
  <c r="J31" i="5"/>
  <c r="O31" i="5" s="1"/>
  <c r="P30" i="5"/>
  <c r="Q30" i="5" s="1"/>
  <c r="J30" i="5"/>
  <c r="O30" i="5" s="1"/>
  <c r="P29" i="5"/>
  <c r="Q29" i="5" s="1"/>
  <c r="P28" i="5"/>
  <c r="Q28" i="5" s="1"/>
  <c r="P27" i="5"/>
  <c r="T27" i="5" s="1"/>
  <c r="S27" i="5" s="1"/>
  <c r="J27" i="5"/>
  <c r="O27" i="5" s="1"/>
  <c r="P26" i="5"/>
  <c r="T26" i="5" s="1"/>
  <c r="S26" i="5" s="1"/>
  <c r="P25" i="5"/>
  <c r="Q25" i="5" s="1"/>
  <c r="P24" i="5"/>
  <c r="T24" i="5" s="1"/>
  <c r="S24" i="5" s="1"/>
  <c r="J24" i="5"/>
  <c r="O24" i="5" s="1"/>
  <c r="P23" i="5"/>
  <c r="T23" i="5" s="1"/>
  <c r="S23" i="5" s="1"/>
  <c r="P22" i="5"/>
  <c r="Q22" i="5" s="1"/>
  <c r="J22" i="5"/>
  <c r="O22" i="5" s="1"/>
  <c r="P21" i="5"/>
  <c r="Q21" i="5" s="1"/>
  <c r="J21" i="5"/>
  <c r="O21" i="5" s="1"/>
  <c r="P20" i="5"/>
  <c r="T20" i="5" s="1"/>
  <c r="S20" i="5" s="1"/>
  <c r="J20" i="5"/>
  <c r="O20" i="5" s="1"/>
  <c r="P19" i="5"/>
  <c r="T19" i="5" s="1"/>
  <c r="S19" i="5" s="1"/>
  <c r="J19" i="5"/>
  <c r="O19" i="5" s="1"/>
  <c r="P18" i="5"/>
  <c r="T18" i="5" s="1"/>
  <c r="S18" i="5" s="1"/>
  <c r="J18" i="5"/>
  <c r="O18" i="5" s="1"/>
  <c r="P17" i="5"/>
  <c r="Q17" i="5" s="1"/>
  <c r="J17" i="5"/>
  <c r="O17" i="5" s="1"/>
  <c r="P16" i="5"/>
  <c r="T16" i="5" s="1"/>
  <c r="S16" i="5" s="1"/>
  <c r="J16" i="5"/>
  <c r="O16" i="5" s="1"/>
  <c r="P15" i="5"/>
  <c r="T15" i="5" s="1"/>
  <c r="S15" i="5" s="1"/>
  <c r="J15" i="5"/>
  <c r="O15" i="5" s="1"/>
  <c r="P14" i="5"/>
  <c r="Q14" i="5" s="1"/>
  <c r="J14" i="5"/>
  <c r="O14" i="5" s="1"/>
  <c r="P13" i="5"/>
  <c r="Q13" i="5" s="1"/>
  <c r="J13" i="5"/>
  <c r="O13" i="5" s="1"/>
  <c r="P12" i="5"/>
  <c r="T12" i="5" s="1"/>
  <c r="S12" i="5" s="1"/>
  <c r="J12" i="5"/>
  <c r="O12" i="5" s="1"/>
  <c r="P11" i="5"/>
  <c r="T11" i="5" s="1"/>
  <c r="S11" i="5" s="1"/>
  <c r="O11" i="5"/>
  <c r="P10" i="5"/>
  <c r="T10" i="5" s="1"/>
  <c r="S10" i="5" s="1"/>
  <c r="O10" i="5"/>
  <c r="P9" i="5"/>
  <c r="Q9" i="5" s="1"/>
  <c r="O9" i="5"/>
  <c r="O8" i="5"/>
  <c r="P7" i="5"/>
  <c r="T7" i="5" s="1"/>
  <c r="O7" i="5"/>
  <c r="P6" i="5"/>
  <c r="T6" i="5" s="1"/>
  <c r="O6" i="5"/>
  <c r="P5" i="5"/>
  <c r="T5" i="5" s="1"/>
  <c r="O5" i="5"/>
  <c r="P4" i="5"/>
  <c r="T4" i="5" s="1"/>
  <c r="O4" i="5"/>
  <c r="P3" i="5"/>
  <c r="T3" i="5" s="1"/>
  <c r="O3" i="5"/>
  <c r="P2" i="5"/>
  <c r="T2" i="5" s="1"/>
  <c r="C2" i="1" a="1"/>
  <c r="C2" i="1" s="1"/>
  <c r="H30" i="4"/>
  <c r="H31" i="4"/>
  <c r="H32" i="4"/>
  <c r="H33" i="4"/>
  <c r="H29" i="4"/>
  <c r="P2" i="2"/>
  <c r="P3" i="2"/>
  <c r="P4" i="2"/>
  <c r="P5" i="2"/>
  <c r="P6" i="2"/>
  <c r="P7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D29" i="4"/>
  <c r="D28" i="4"/>
  <c r="D26" i="4"/>
  <c r="D25" i="4"/>
  <c r="D23" i="4"/>
  <c r="D11" i="4"/>
  <c r="D11" i="3"/>
  <c r="D3" i="3"/>
  <c r="D4" i="3"/>
  <c r="D5" i="3"/>
  <c r="D6" i="3"/>
  <c r="D7" i="3"/>
  <c r="D8" i="3"/>
  <c r="D9" i="3"/>
  <c r="D10" i="3"/>
  <c r="D2" i="3"/>
  <c r="D23" i="3"/>
  <c r="D25" i="3"/>
  <c r="D26" i="3"/>
  <c r="D28" i="3"/>
  <c r="D29" i="3"/>
  <c r="X2" i="5" a="1"/>
  <c r="M2" i="5" a="1"/>
  <c r="F2" i="5" a="1"/>
  <c r="AE2" i="5" a="1"/>
  <c r="H2" i="1" a="1"/>
  <c r="D2" i="1" a="1"/>
  <c r="X5" i="5" l="1"/>
  <c r="X9" i="5"/>
  <c r="X13" i="5"/>
  <c r="X17" i="5"/>
  <c r="X21" i="5"/>
  <c r="X25" i="5"/>
  <c r="X29" i="5"/>
  <c r="X33" i="5"/>
  <c r="X37" i="5"/>
  <c r="X41" i="5"/>
  <c r="X45" i="5"/>
  <c r="X49" i="5"/>
  <c r="X53" i="5"/>
  <c r="X57" i="5"/>
  <c r="X61" i="5"/>
  <c r="X12" i="5"/>
  <c r="X20" i="5"/>
  <c r="X24" i="5"/>
  <c r="X40" i="5"/>
  <c r="X52" i="5"/>
  <c r="X56" i="5"/>
  <c r="X2" i="5"/>
  <c r="X6" i="5"/>
  <c r="X10" i="5"/>
  <c r="X14" i="5"/>
  <c r="X18" i="5"/>
  <c r="X22" i="5"/>
  <c r="X26" i="5"/>
  <c r="X30" i="5"/>
  <c r="X34" i="5"/>
  <c r="X38" i="5"/>
  <c r="X42" i="5"/>
  <c r="X46" i="5"/>
  <c r="X50" i="5"/>
  <c r="X54" i="5"/>
  <c r="X58" i="5"/>
  <c r="X62" i="5"/>
  <c r="X8" i="5"/>
  <c r="X16" i="5"/>
  <c r="X28" i="5"/>
  <c r="X36" i="5"/>
  <c r="X48" i="5"/>
  <c r="X3" i="5"/>
  <c r="X7" i="5"/>
  <c r="X11" i="5"/>
  <c r="X15" i="5"/>
  <c r="X19" i="5"/>
  <c r="X23" i="5"/>
  <c r="X27" i="5"/>
  <c r="X31" i="5"/>
  <c r="X35" i="5"/>
  <c r="X39" i="5"/>
  <c r="X43" i="5"/>
  <c r="X47" i="5"/>
  <c r="X51" i="5"/>
  <c r="X55" i="5"/>
  <c r="X59" i="5"/>
  <c r="X4" i="5"/>
  <c r="X32" i="5"/>
  <c r="X44" i="5"/>
  <c r="X60" i="5"/>
  <c r="M2" i="5"/>
  <c r="M6" i="5"/>
  <c r="M10" i="5"/>
  <c r="M14" i="5"/>
  <c r="M18" i="5"/>
  <c r="M22" i="5"/>
  <c r="M26" i="5"/>
  <c r="M30" i="5"/>
  <c r="M34" i="5"/>
  <c r="M38" i="5"/>
  <c r="M42" i="5"/>
  <c r="M46" i="5"/>
  <c r="M50" i="5"/>
  <c r="M54" i="5"/>
  <c r="M58" i="5"/>
  <c r="M62" i="5"/>
  <c r="M3" i="5"/>
  <c r="M7" i="5"/>
  <c r="M11" i="5"/>
  <c r="M15" i="5"/>
  <c r="M19" i="5"/>
  <c r="M23" i="5"/>
  <c r="M27" i="5"/>
  <c r="M31" i="5"/>
  <c r="M35" i="5"/>
  <c r="M39" i="5"/>
  <c r="M43" i="5"/>
  <c r="M47" i="5"/>
  <c r="M51" i="5"/>
  <c r="M55" i="5"/>
  <c r="M59" i="5"/>
  <c r="M5" i="5"/>
  <c r="M9" i="5"/>
  <c r="M13" i="5"/>
  <c r="M17" i="5"/>
  <c r="M21" i="5"/>
  <c r="M25" i="5"/>
  <c r="M29" i="5"/>
  <c r="M33" i="5"/>
  <c r="M37" i="5"/>
  <c r="M41" i="5"/>
  <c r="M45" i="5"/>
  <c r="M49" i="5"/>
  <c r="M53" i="5"/>
  <c r="M57" i="5"/>
  <c r="M61" i="5"/>
  <c r="M4" i="5"/>
  <c r="M8" i="5"/>
  <c r="M12" i="5"/>
  <c r="M16" i="5"/>
  <c r="M20" i="5"/>
  <c r="M24" i="5"/>
  <c r="M28" i="5"/>
  <c r="M32" i="5"/>
  <c r="M36" i="5"/>
  <c r="M40" i="5"/>
  <c r="M44" i="5"/>
  <c r="M48" i="5"/>
  <c r="M52" i="5"/>
  <c r="M56" i="5"/>
  <c r="M60" i="5"/>
  <c r="Q4" i="5"/>
  <c r="Q12" i="5"/>
  <c r="F2" i="5"/>
  <c r="F6" i="5"/>
  <c r="F10" i="5"/>
  <c r="F14" i="5"/>
  <c r="F18" i="5"/>
  <c r="F22" i="5"/>
  <c r="F26" i="5"/>
  <c r="F30" i="5"/>
  <c r="F34" i="5"/>
  <c r="F38" i="5"/>
  <c r="F42" i="5"/>
  <c r="F46" i="5"/>
  <c r="F50" i="5"/>
  <c r="F54" i="5"/>
  <c r="F58" i="5"/>
  <c r="F62" i="5"/>
  <c r="F3" i="5"/>
  <c r="F7" i="5"/>
  <c r="F11" i="5"/>
  <c r="F15" i="5"/>
  <c r="F19" i="5"/>
  <c r="F23" i="5"/>
  <c r="F27" i="5"/>
  <c r="F31" i="5"/>
  <c r="F35" i="5"/>
  <c r="F39" i="5"/>
  <c r="F43" i="5"/>
  <c r="F47" i="5"/>
  <c r="F51" i="5"/>
  <c r="F55" i="5"/>
  <c r="F59" i="5"/>
  <c r="F5" i="5"/>
  <c r="F9" i="5"/>
  <c r="F13" i="5"/>
  <c r="F17" i="5"/>
  <c r="F21" i="5"/>
  <c r="F25" i="5"/>
  <c r="F29" i="5"/>
  <c r="F33" i="5"/>
  <c r="F37" i="5"/>
  <c r="F41" i="5"/>
  <c r="F45" i="5"/>
  <c r="F49" i="5"/>
  <c r="F53" i="5"/>
  <c r="F57" i="5"/>
  <c r="F61" i="5"/>
  <c r="F4" i="5"/>
  <c r="F8" i="5"/>
  <c r="F12" i="5"/>
  <c r="F16" i="5"/>
  <c r="F20" i="5"/>
  <c r="F24" i="5"/>
  <c r="F28" i="5"/>
  <c r="F32" i="5"/>
  <c r="F36" i="5"/>
  <c r="F40" i="5"/>
  <c r="F44" i="5"/>
  <c r="F48" i="5"/>
  <c r="F52" i="5"/>
  <c r="F56" i="5"/>
  <c r="F60" i="5"/>
  <c r="T46" i="5"/>
  <c r="S46" i="5" s="1"/>
  <c r="T22" i="5"/>
  <c r="S22" i="5" s="1"/>
  <c r="Q16" i="5"/>
  <c r="T28" i="5"/>
  <c r="S28" i="5" s="1"/>
  <c r="T30" i="5"/>
  <c r="Q38" i="5"/>
  <c r="T50" i="5"/>
  <c r="S50" i="5" s="1"/>
  <c r="Q48" i="5"/>
  <c r="Q58" i="5"/>
  <c r="AE2" i="5"/>
  <c r="AE6" i="5"/>
  <c r="AE10" i="5"/>
  <c r="AE14" i="5"/>
  <c r="AE18" i="5"/>
  <c r="AE22" i="5"/>
  <c r="AE26" i="5"/>
  <c r="AE30" i="5"/>
  <c r="AE34" i="5"/>
  <c r="AE38" i="5"/>
  <c r="AE42" i="5"/>
  <c r="AE46" i="5"/>
  <c r="AE50" i="5"/>
  <c r="AE54" i="5"/>
  <c r="AE58" i="5"/>
  <c r="AE62" i="5"/>
  <c r="AE3" i="5"/>
  <c r="AE7" i="5"/>
  <c r="AE11" i="5"/>
  <c r="AE15" i="5"/>
  <c r="AE19" i="5"/>
  <c r="AE23" i="5"/>
  <c r="AE27" i="5"/>
  <c r="AE31" i="5"/>
  <c r="AE35" i="5"/>
  <c r="AE39" i="5"/>
  <c r="AE43" i="5"/>
  <c r="AE47" i="5"/>
  <c r="AE51" i="5"/>
  <c r="AE55" i="5"/>
  <c r="AE59" i="5"/>
  <c r="AE5" i="5"/>
  <c r="AE9" i="5"/>
  <c r="AE13" i="5"/>
  <c r="AE17" i="5"/>
  <c r="AE21" i="5"/>
  <c r="AE25" i="5"/>
  <c r="AE29" i="5"/>
  <c r="AE33" i="5"/>
  <c r="AE37" i="5"/>
  <c r="AE41" i="5"/>
  <c r="AE45" i="5"/>
  <c r="AE49" i="5"/>
  <c r="AE53" i="5"/>
  <c r="AE57" i="5"/>
  <c r="AE61" i="5"/>
  <c r="AE4" i="5"/>
  <c r="AE8" i="5"/>
  <c r="AE12" i="5"/>
  <c r="AE16" i="5"/>
  <c r="AE20" i="5"/>
  <c r="AE24" i="5"/>
  <c r="AE28" i="5"/>
  <c r="AE32" i="5"/>
  <c r="AE36" i="5"/>
  <c r="AE40" i="5"/>
  <c r="AE44" i="5"/>
  <c r="AE48" i="5"/>
  <c r="AE52" i="5"/>
  <c r="AE56" i="5"/>
  <c r="AE60" i="5"/>
  <c r="Q6" i="5"/>
  <c r="Q24" i="5"/>
  <c r="Q34" i="5"/>
  <c r="Q36" i="5"/>
  <c r="Q44" i="5"/>
  <c r="Q56" i="5"/>
  <c r="Q8" i="5"/>
  <c r="T14" i="5"/>
  <c r="S14" i="5" s="1"/>
  <c r="Q20" i="5"/>
  <c r="Q32" i="5"/>
  <c r="Q42" i="5"/>
  <c r="Q54" i="5"/>
  <c r="O23" i="5"/>
  <c r="O25" i="5" s="1"/>
  <c r="O26" i="5" s="1"/>
  <c r="O28" i="5" s="1"/>
  <c r="O29" i="5" s="1"/>
  <c r="Q2" i="5"/>
  <c r="Q40" i="5"/>
  <c r="Q52" i="5"/>
  <c r="Q60" i="5"/>
  <c r="Q5" i="5"/>
  <c r="Q10" i="5"/>
  <c r="Q18" i="5"/>
  <c r="Q26" i="5"/>
  <c r="Q62" i="5"/>
  <c r="Q3" i="5"/>
  <c r="Q7" i="5"/>
  <c r="T9" i="5"/>
  <c r="S9" i="5" s="1"/>
  <c r="Q11" i="5"/>
  <c r="T13" i="5"/>
  <c r="S13" i="5" s="1"/>
  <c r="Q15" i="5"/>
  <c r="T17" i="5"/>
  <c r="S17" i="5" s="1"/>
  <c r="Q19" i="5"/>
  <c r="T21" i="5"/>
  <c r="S21" i="5" s="1"/>
  <c r="Q23" i="5"/>
  <c r="T25" i="5"/>
  <c r="S25" i="5" s="1"/>
  <c r="Q27" i="5"/>
  <c r="T29" i="5"/>
  <c r="Q31" i="5"/>
  <c r="T33" i="5"/>
  <c r="Q35" i="5"/>
  <c r="T37" i="5"/>
  <c r="S37" i="5" s="1"/>
  <c r="Q39" i="5"/>
  <c r="T41" i="5"/>
  <c r="S41" i="5" s="1"/>
  <c r="Q43" i="5"/>
  <c r="T45" i="5"/>
  <c r="S45" i="5" s="1"/>
  <c r="Q47" i="5"/>
  <c r="T49" i="5"/>
  <c r="S49" i="5" s="1"/>
  <c r="Q51" i="5"/>
  <c r="T53" i="5"/>
  <c r="S53" i="5" s="1"/>
  <c r="Q55" i="5"/>
  <c r="T57" i="5"/>
  <c r="S57" i="5" s="1"/>
  <c r="Q59" i="5"/>
  <c r="T61" i="5"/>
  <c r="S61" i="5" s="1"/>
  <c r="H5" i="1"/>
  <c r="H9" i="1"/>
  <c r="H13" i="1"/>
  <c r="H17" i="1"/>
  <c r="H21" i="1"/>
  <c r="H25" i="1"/>
  <c r="H29" i="1"/>
  <c r="H37" i="1"/>
  <c r="H45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33" i="1"/>
  <c r="H41" i="1"/>
  <c r="H49" i="1"/>
  <c r="H57" i="1"/>
  <c r="D2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I3" i="2"/>
  <c r="I4" i="2"/>
  <c r="I5" i="2"/>
  <c r="I6" i="2"/>
  <c r="I7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2" i="2"/>
  <c r="H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S29" i="5" l="1"/>
  <c r="S30" i="5" s="1"/>
  <c r="J61" i="2"/>
  <c r="L61" i="2"/>
  <c r="J57" i="2"/>
  <c r="L57" i="2"/>
  <c r="J53" i="2"/>
  <c r="L53" i="2"/>
  <c r="J49" i="2"/>
  <c r="L49" i="2"/>
  <c r="J45" i="2"/>
  <c r="L45" i="2"/>
  <c r="J41" i="2"/>
  <c r="L41" i="2"/>
  <c r="J37" i="2"/>
  <c r="L37" i="2"/>
  <c r="J33" i="2"/>
  <c r="L33" i="2"/>
  <c r="J29" i="2"/>
  <c r="L29" i="2"/>
  <c r="J25" i="2"/>
  <c r="L25" i="2"/>
  <c r="J21" i="2"/>
  <c r="L21" i="2"/>
  <c r="J17" i="2"/>
  <c r="L17" i="2"/>
  <c r="J13" i="2"/>
  <c r="L13" i="2"/>
  <c r="J9" i="2"/>
  <c r="L9" i="2"/>
  <c r="J5" i="2"/>
  <c r="L5" i="2"/>
  <c r="J60" i="2"/>
  <c r="L60" i="2"/>
  <c r="J56" i="2"/>
  <c r="L56" i="2"/>
  <c r="J52" i="2"/>
  <c r="L52" i="2"/>
  <c r="J48" i="2"/>
  <c r="L48" i="2"/>
  <c r="J44" i="2"/>
  <c r="L44" i="2"/>
  <c r="J40" i="2"/>
  <c r="L40" i="2"/>
  <c r="J36" i="2"/>
  <c r="L36" i="2"/>
  <c r="J32" i="2"/>
  <c r="L32" i="2"/>
  <c r="J28" i="2"/>
  <c r="L28" i="2"/>
  <c r="J24" i="2"/>
  <c r="L24" i="2"/>
  <c r="J20" i="2"/>
  <c r="L20" i="2"/>
  <c r="J16" i="2"/>
  <c r="L16" i="2"/>
  <c r="J12" i="2"/>
  <c r="L12" i="2"/>
  <c r="L8" i="2"/>
  <c r="K8" i="2" s="1"/>
  <c r="J4" i="2"/>
  <c r="L4" i="2"/>
  <c r="J2" i="2"/>
  <c r="L2" i="2"/>
  <c r="J59" i="2"/>
  <c r="L59" i="2"/>
  <c r="J55" i="2"/>
  <c r="L55" i="2"/>
  <c r="J51" i="2"/>
  <c r="L51" i="2"/>
  <c r="J47" i="2"/>
  <c r="L47" i="2"/>
  <c r="J43" i="2"/>
  <c r="L43" i="2"/>
  <c r="J39" i="2"/>
  <c r="L39" i="2"/>
  <c r="J35" i="2"/>
  <c r="L35" i="2"/>
  <c r="J31" i="2"/>
  <c r="L31" i="2"/>
  <c r="J27" i="2"/>
  <c r="L27" i="2"/>
  <c r="J23" i="2"/>
  <c r="L23" i="2"/>
  <c r="J19" i="2"/>
  <c r="L19" i="2"/>
  <c r="J15" i="2"/>
  <c r="L15" i="2"/>
  <c r="J11" i="2"/>
  <c r="L11" i="2"/>
  <c r="J7" i="2"/>
  <c r="L7" i="2"/>
  <c r="J3" i="2"/>
  <c r="L3" i="2"/>
  <c r="J62" i="2"/>
  <c r="L62" i="2"/>
  <c r="J58" i="2"/>
  <c r="L58" i="2"/>
  <c r="J54" i="2"/>
  <c r="L54" i="2"/>
  <c r="J50" i="2"/>
  <c r="L50" i="2"/>
  <c r="J46" i="2"/>
  <c r="L46" i="2"/>
  <c r="J42" i="2"/>
  <c r="L42" i="2"/>
  <c r="J38" i="2"/>
  <c r="L38" i="2"/>
  <c r="J34" i="2"/>
  <c r="L34" i="2"/>
  <c r="J30" i="2"/>
  <c r="L30" i="2"/>
  <c r="J26" i="2"/>
  <c r="L26" i="2"/>
  <c r="J22" i="2"/>
  <c r="L22" i="2"/>
  <c r="J18" i="2"/>
  <c r="L18" i="2"/>
  <c r="J14" i="2"/>
  <c r="L14" i="2"/>
  <c r="J10" i="2"/>
  <c r="L10" i="2"/>
  <c r="J6" i="2"/>
  <c r="L6" i="2"/>
  <c r="S31" i="5" l="1"/>
  <c r="S32" i="5" s="1"/>
  <c r="S33" i="5" s="1"/>
  <c r="R2" i="5" a="1"/>
  <c r="R14" i="5" l="1"/>
  <c r="R15" i="5"/>
  <c r="R21" i="5"/>
  <c r="R24" i="5"/>
  <c r="R18" i="5"/>
  <c r="R19" i="5"/>
  <c r="R25" i="5"/>
  <c r="R28" i="5"/>
  <c r="R22" i="5"/>
  <c r="R23" i="5"/>
  <c r="R29" i="5"/>
  <c r="R32" i="5"/>
  <c r="R42" i="5"/>
  <c r="R43" i="5"/>
  <c r="R49" i="5"/>
  <c r="R52" i="5"/>
  <c r="R46" i="5"/>
  <c r="R47" i="5"/>
  <c r="R53" i="5"/>
  <c r="R56" i="5"/>
  <c r="R50" i="5"/>
  <c r="R51" i="5"/>
  <c r="R57" i="5"/>
  <c r="R60" i="5"/>
  <c r="R54" i="5"/>
  <c r="R55" i="5"/>
  <c r="R61" i="5"/>
  <c r="R10" i="5"/>
  <c r="R11" i="5"/>
  <c r="R17" i="5"/>
  <c r="R20" i="5"/>
  <c r="R27" i="5"/>
  <c r="R36" i="5"/>
  <c r="R30" i="5"/>
  <c r="R31" i="5"/>
  <c r="R37" i="5"/>
  <c r="R40" i="5"/>
  <c r="R34" i="5"/>
  <c r="R35" i="5"/>
  <c r="R41" i="5"/>
  <c r="R44" i="5"/>
  <c r="R38" i="5"/>
  <c r="R39" i="5"/>
  <c r="R45" i="5"/>
  <c r="R48" i="5"/>
  <c r="R58" i="5"/>
  <c r="R59" i="5"/>
  <c r="R4" i="5"/>
  <c r="R62" i="5"/>
  <c r="R5" i="5"/>
  <c r="R8" i="5"/>
  <c r="R2" i="5"/>
  <c r="R3" i="5"/>
  <c r="R9" i="5"/>
  <c r="R12" i="5"/>
  <c r="R6" i="5"/>
  <c r="R7" i="5"/>
  <c r="R13" i="5"/>
  <c r="R16" i="5"/>
  <c r="R26" i="5"/>
  <c r="R33" i="5"/>
  <c r="O2" i="5"/>
  <c r="I2" i="5" a="1"/>
  <c r="I35" i="5" l="1"/>
  <c r="I56" i="5"/>
  <c r="I46" i="5"/>
  <c r="I52" i="5"/>
  <c r="I57" i="5"/>
  <c r="I7" i="5"/>
  <c r="I58" i="5"/>
  <c r="I21" i="5"/>
  <c r="I12" i="5"/>
  <c r="I23" i="5"/>
  <c r="I11" i="5"/>
  <c r="I53" i="5"/>
  <c r="I28" i="5"/>
  <c r="I39" i="5"/>
  <c r="I27" i="5"/>
  <c r="I41" i="5"/>
  <c r="I54" i="5"/>
  <c r="I42" i="5"/>
  <c r="I5" i="5"/>
  <c r="I60" i="5"/>
  <c r="I59" i="5"/>
  <c r="I2" i="5"/>
  <c r="I30" i="5"/>
  <c r="I29" i="5"/>
  <c r="I17" i="5"/>
  <c r="I18" i="5"/>
  <c r="I15" i="5"/>
  <c r="I45" i="5"/>
  <c r="I33" i="5"/>
  <c r="I9" i="5"/>
  <c r="I10" i="5"/>
  <c r="I25" i="5"/>
  <c r="I26" i="5"/>
  <c r="I13" i="5"/>
  <c r="I44" i="5"/>
  <c r="I55" i="5"/>
  <c r="I43" i="5"/>
  <c r="I50" i="5"/>
  <c r="I37" i="5"/>
  <c r="I16" i="5"/>
  <c r="I4" i="5"/>
  <c r="I3" i="5"/>
  <c r="I8" i="5"/>
  <c r="I32" i="5"/>
  <c r="I20" i="5"/>
  <c r="I19" i="5"/>
  <c r="I24" i="5"/>
  <c r="I48" i="5"/>
  <c r="I36" i="5"/>
  <c r="I34" i="5"/>
  <c r="I47" i="5"/>
  <c r="I61" i="5"/>
  <c r="I49" i="5"/>
  <c r="I51" i="5"/>
  <c r="I6" i="5"/>
  <c r="I40" i="5"/>
  <c r="I14" i="5"/>
  <c r="I22" i="5"/>
  <c r="I62" i="5"/>
  <c r="I38" i="5"/>
  <c r="I31" i="5"/>
  <c r="Y2" i="5" a="1"/>
  <c r="Y22" i="5"/>
  <c r="Y6" i="5"/>
  <c r="Y13" i="5"/>
  <c r="Y16" i="5"/>
  <c r="Y19" i="5"/>
  <c r="Y3" i="5"/>
  <c r="Y17" i="5"/>
  <c r="Y18" i="5"/>
  <c r="Y2" i="5"/>
  <c r="Y9" i="5"/>
  <c r="Y12" i="5"/>
  <c r="Y15" i="5"/>
  <c r="Y10" i="5"/>
  <c r="Y20" i="5"/>
  <c r="Y4" i="5"/>
  <c r="Y7" i="5"/>
  <c r="Y14" i="5"/>
  <c r="Y21" i="5"/>
  <c r="Y5" i="5"/>
  <c r="Y8" i="5"/>
  <c r="Y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<sst xmlns="http://schemas.openxmlformats.org/spreadsheetml/2006/main" count="148" uniqueCount="100">
  <si>
    <t xml:space="preserve"> Financial Year</t>
  </si>
  <si>
    <t>GDP (current US$)</t>
  </si>
  <si>
    <t xml:space="preserve">Period </t>
  </si>
  <si>
    <t>Foreign direct investment, net inflows (BoP, current US$)</t>
  </si>
  <si>
    <t>Foreign direct investment, net (BoP, current US$)</t>
  </si>
  <si>
    <t>Real effective exchange rate index (2010 = 100)</t>
  </si>
  <si>
    <t>Net foreign assets (current LCU)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</si>
  <si>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</si>
  <si>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</si>
  <si>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</si>
  <si>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</si>
  <si>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</si>
  <si>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</si>
  <si>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</si>
  <si>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</si>
  <si>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</si>
  <si>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</si>
  <si>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</si>
  <si>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</si>
  <si>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</si>
  <si>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</si>
  <si>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</si>
  <si>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</si>
  <si>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</si>
  <si>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</si>
  <si>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</si>
  <si>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</si>
  <si>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</si>
  <si>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</si>
  <si>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</si>
  <si>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</si>
  <si>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</si>
  <si>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</si>
  <si>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</si>
  <si>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</si>
  <si>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</si>
  <si>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</si>
  <si>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</si>
  <si>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</si>
  <si>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</si>
  <si>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</si>
  <si>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</si>
  <si>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</si>
  <si>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</si>
  <si>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</si>
  <si>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</si>
  <si>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</si>
  <si>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</si>
  <si>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</si>
  <si>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</si>
  <si>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</si>
  <si>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</si>
  <si>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</si>
  <si>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</si>
  <si>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</si>
  <si>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</si>
  <si>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</si>
  <si>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</si>
  <si>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</si>
  <si>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</si>
  <si>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</si>
  <si>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</si>
  <si>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</si>
  <si>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</si>
  <si>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</si>
  <si>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</si>
  <si>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</si>
  <si>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</si>
  <si>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</si>
  <si>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</t>
  </si>
  <si>
    <t>FDI inflows</t>
  </si>
  <si>
    <t>FDI Stock</t>
  </si>
  <si>
    <t>offical Exchagange reate</t>
  </si>
  <si>
    <t>Net Forigen Assets</t>
  </si>
  <si>
    <t>REER</t>
  </si>
  <si>
    <t>NFA($)</t>
  </si>
  <si>
    <t>GDP$Millions</t>
  </si>
  <si>
    <t>FDI inflows$millions</t>
  </si>
  <si>
    <t>FDI Stock$millions</t>
  </si>
  <si>
    <t>ExcessNFA$millions</t>
  </si>
  <si>
    <t xml:space="preserve"> FY</t>
  </si>
  <si>
    <t>FDIStock$millions</t>
  </si>
  <si>
    <t>FDIinflows$millions</t>
  </si>
  <si>
    <t>ExcessNFA</t>
  </si>
  <si>
    <t>ExcessNFA$Millions</t>
  </si>
  <si>
    <t>GDP$millions</t>
  </si>
  <si>
    <t>NFA$millions</t>
  </si>
  <si>
    <t>=</t>
  </si>
  <si>
    <t>log GDP</t>
  </si>
  <si>
    <t>hp</t>
  </si>
  <si>
    <t>FDI-inflow</t>
  </si>
  <si>
    <t>FDI inflow</t>
  </si>
  <si>
    <t>HP</t>
  </si>
  <si>
    <t>hp NFA</t>
  </si>
  <si>
    <t>NFA($)Millions</t>
  </si>
  <si>
    <t>FDI-inflow($)</t>
  </si>
  <si>
    <t>hp-inflow</t>
  </si>
  <si>
    <t>FDIstock($)</t>
  </si>
  <si>
    <t>HP Stock</t>
  </si>
  <si>
    <t>hp 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</si>
</sst>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2" fontId="1" fillId="0" borderId="0" xfId="1" applyNumberFormat="1"/>
    <xf numFmtId="2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5" fontId="1" fillId="0" borderId="0" xfId="1" applyNumberFormat="1"/>
    <xf numFmtId="165" fontId="0" fillId="0" borderId="0" xfId="0" applyNumberFormat="1"/>
    <xf numFmtId="0" fontId="3" fillId="0" borderId="0" xfId="0" applyFont="1"/>
  </cellXfs>
  <cellStyles count="2">
    <cellStyle name="Normal" xfId="0" builtinId="0"/>
    <cellStyle name="Normal 5" xfId="1" xr:uid="{217EDFFB-1B0A-47F0-86B6-022F845F20DE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7-412F-A6A1-5A3371BF2DC9}"/>
            </c:ext>
          </c:extLst>
        </c:ser>
        <c:ser>
          <c:idx val="1"/>
          <c:order val="1"/>
          <c:tx>
            <c:strRef>
              <c:f>Trans1!$J$1</c:f>
              <c:strCache>
                <c:ptCount val="1"/>
                <c:pt idx="0">
                  <c:v>ExcessNFA$Millions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Trans1!$J$2:$J$62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7-412F-A6A1-5A3371BF2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10704"/>
        <c:axId val="805113200"/>
      </c:scatterChart>
      <c:valAx>
        <c:axId val="805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3200"/>
        <c:crosses val="autoZero"/>
        <c:crossBetween val="midCat"/>
      </c:valAx>
      <c:valAx>
        <c:axId val="8051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C7-498C-A733-53E0F2C9A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49248"/>
        <c:axId val="236148000"/>
      </c:scatterChart>
      <c:valAx>
        <c:axId val="23614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8000"/>
        <c:crosses val="autoZero"/>
        <c:crossBetween val="midCat"/>
      </c:valAx>
      <c:valAx>
        <c:axId val="2361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A-4584-91D1-6BC3E471F61E}"/>
            </c:ext>
          </c:extLst>
        </c:ser>
        <c:ser>
          <c:idx val="1"/>
          <c:order val="1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DA-4584-91D1-6BC3E471F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58768"/>
        <c:axId val="891857104"/>
      </c:scatterChart>
      <c:valAx>
        <c:axId val="89185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7104"/>
        <c:crosses val="autoZero"/>
        <c:crossBetween val="midCat"/>
      </c:valAx>
      <c:valAx>
        <c:axId val="8918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9-427E-A461-FA6698A6EF51}"/>
            </c:ext>
          </c:extLst>
        </c:ser>
        <c:ser>
          <c:idx val="1"/>
          <c:order val="1"/>
          <c:tx>
            <c:strRef>
              <c:f>Trans1!$O$1</c:f>
              <c:strCache>
                <c:ptCount val="1"/>
                <c:pt idx="0">
                  <c:v>REER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Trans1!$O$2:$O$62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1565.2162708415501</c:v>
                </c:pt>
                <c:pt idx="22">
                  <c:v>543.26640510304696</c:v>
                </c:pt>
                <c:pt idx="23">
                  <c:v>429.77464486072699</c:v>
                </c:pt>
                <c:pt idx="24">
                  <c:v>293.63133617189402</c:v>
                </c:pt>
                <c:pt idx="25">
                  <c:v>384.63216488538097</c:v>
                </c:pt>
                <c:pt idx="26">
                  <c:v>401.52703667273499</c:v>
                </c:pt>
                <c:pt idx="27">
                  <c:v>511.28822370242102</c:v>
                </c:pt>
                <c:pt idx="28">
                  <c:v>470.09228354012299</c:v>
                </c:pt>
                <c:pt idx="29">
                  <c:v>384.99517293613701</c:v>
                </c:pt>
                <c:pt idx="30">
                  <c:v>244.39075838208399</c:v>
                </c:pt>
                <c:pt idx="31">
                  <c:v>179.474769912619</c:v>
                </c:pt>
                <c:pt idx="32">
                  <c:v>120.252259985827</c:v>
                </c:pt>
                <c:pt idx="33">
                  <c:v>118.786060581379</c:v>
                </c:pt>
                <c:pt idx="34">
                  <c:v>148.49891681729699</c:v>
                </c:pt>
                <c:pt idx="35">
                  <c:v>145.151216117594</c:v>
                </c:pt>
                <c:pt idx="36">
                  <c:v>145.534630500829</c:v>
                </c:pt>
                <c:pt idx="37">
                  <c:v>152.516808731092</c:v>
                </c:pt>
                <c:pt idx="38">
                  <c:v>135.617944882106</c:v>
                </c:pt>
                <c:pt idx="39">
                  <c:v>123.43242395845</c:v>
                </c:pt>
                <c:pt idx="40">
                  <c:v>117.002584885845</c:v>
                </c:pt>
                <c:pt idx="41">
                  <c:v>114.128259060837</c:v>
                </c:pt>
                <c:pt idx="42">
                  <c:v>109.21191184217101</c:v>
                </c:pt>
                <c:pt idx="43">
                  <c:v>95.845581597459301</c:v>
                </c:pt>
                <c:pt idx="44">
                  <c:v>99.447858634069306</c:v>
                </c:pt>
                <c:pt idx="45">
                  <c:v>104.161592504748</c:v>
                </c:pt>
                <c:pt idx="46">
                  <c:v>104.377585567366</c:v>
                </c:pt>
                <c:pt idx="47">
                  <c:v>107.96589537320899</c:v>
                </c:pt>
                <c:pt idx="48">
                  <c:v>111.311992506636</c:v>
                </c:pt>
                <c:pt idx="49">
                  <c:v>108.319176300047</c:v>
                </c:pt>
                <c:pt idx="50">
                  <c:v>100</c:v>
                </c:pt>
                <c:pt idx="51">
                  <c:v>93.066503735108299</c:v>
                </c:pt>
                <c:pt idx="52">
                  <c:v>103.581529116697</c:v>
                </c:pt>
                <c:pt idx="53">
                  <c:v>104.487341700489</c:v>
                </c:pt>
                <c:pt idx="54">
                  <c:v>106.106235195211</c:v>
                </c:pt>
                <c:pt idx="55">
                  <c:v>100.98705396656</c:v>
                </c:pt>
                <c:pt idx="56">
                  <c:v>96.130690827214494</c:v>
                </c:pt>
                <c:pt idx="57">
                  <c:v>93.678152818193894</c:v>
                </c:pt>
                <c:pt idx="58">
                  <c:v>90.086175339845695</c:v>
                </c:pt>
                <c:pt idx="59">
                  <c:v>93.296236571518506</c:v>
                </c:pt>
                <c:pt idx="60">
                  <c:v>94.995621691551804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29-427E-A461-FA6698A6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39968"/>
        <c:axId val="744044128"/>
      </c:scatterChart>
      <c:valAx>
        <c:axId val="7440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44128"/>
        <c:crosses val="autoZero"/>
        <c:crossBetween val="midCat"/>
      </c:valAx>
      <c:valAx>
        <c:axId val="7440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3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98425196850388E-2"/>
          <c:y val="0.15294227555040751"/>
          <c:w val="0.90208728908886393"/>
          <c:h val="0.8165379388570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Trans1!$K$1</c:f>
              <c:strCache>
                <c:ptCount val="1"/>
                <c:pt idx="0">
                  <c:v>NFA$millions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011263592050994"/>
                  <c:y val="-0.102007877469068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0.0325x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- 0.6805x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- 5.269x + 97.316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Trans1!$K$2:$K$62</c:f>
              <c:numCache>
                <c:formatCode>General</c:formatCode>
                <c:ptCount val="61"/>
                <c:pt idx="0">
                  <c:v>91.399000000000001</c:v>
                </c:pt>
                <c:pt idx="1">
                  <c:v>84.316000000000003</c:v>
                </c:pt>
                <c:pt idx="2">
                  <c:v>76.262</c:v>
                </c:pt>
                <c:pt idx="3">
                  <c:v>67.432000000000002</c:v>
                </c:pt>
                <c:pt idx="4">
                  <c:v>58.021000000000001</c:v>
                </c:pt>
                <c:pt idx="5">
                  <c:v>48.223999999999997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5C-45FB-9BC9-FC4875369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294655"/>
        <c:axId val="669301727"/>
      </c:scatterChart>
      <c:valAx>
        <c:axId val="6692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01727"/>
        <c:crosses val="autoZero"/>
        <c:crossBetween val="midCat"/>
      </c:valAx>
      <c:valAx>
        <c:axId val="6693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9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78</xdr:row>
      <xdr:rowOff>14286</xdr:rowOff>
    </xdr:from>
    <xdr:to>
      <xdr:col>7</xdr:col>
      <xdr:colOff>733425</xdr:colOff>
      <xdr:row>101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FF9B3-92AC-8AC0-B21E-B2477F50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85</xdr:row>
      <xdr:rowOff>52387</xdr:rowOff>
    </xdr:from>
    <xdr:to>
      <xdr:col>11</xdr:col>
      <xdr:colOff>962025</xdr:colOff>
      <xdr:row>99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E5E70-647E-2519-5E0D-695219DE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295274</xdr:colOff>
      <xdr:row>83</xdr:row>
      <xdr:rowOff>100011</xdr:rowOff>
    </xdr:from>
    <xdr:to>
      <xdr:col>12</xdr:col>
      <xdr:colOff>447674</xdr:colOff>
      <xdr:row>108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C05F9-53D6-C83D-FF5E-7FCF22379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1428750</xdr:colOff>
      <xdr:row>82</xdr:row>
      <xdr:rowOff>90486</xdr:rowOff>
    </xdr:from>
    <xdr:to>
      <xdr:col>22</xdr:col>
      <xdr:colOff>28575</xdr:colOff>
      <xdr:row>106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D060C-82A1-E931-1AFD-D541D5076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1047750</xdr:colOff>
      <xdr:row>20</xdr:row>
      <xdr:rowOff>138112</xdr:rowOff>
    </xdr:from>
    <xdr:to>
      <xdr:col>18</xdr:col>
      <xdr:colOff>542925</xdr:colOff>
      <xdr:row>38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9E568B-9E8B-696B-3154-650F1EF0B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ECB-474C-4C82-AFCD-DCE8D6396C69}">
  <dimension ref="A1:L63"/>
  <sheetViews>
    <sheetView topLeftCell="G1" zoomScale="85" zoomScaleNormal="85" workbookViewId="0">
      <selection activeCell="K1" sqref="K1:L6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4" width="17.28515625" customWidth="1"/>
    <col min="5" max="5" width="7.28515625" bestFit="1" customWidth="1"/>
    <col min="6" max="6" width="52.85546875" bestFit="1" customWidth="1"/>
    <col min="7" max="8" width="52.85546875" customWidth="1"/>
    <col min="9" max="9" width="45.5703125" bestFit="1" customWidth="1"/>
    <col min="10" max="10" width="43.42578125" bestFit="1" customWidth="1"/>
    <col min="11" max="11" width="29.85546875" bestFit="1" customWidth="1"/>
    <col min="12" max="12" width="22.85546875" bestFit="1" customWidth="1"/>
  </cols>
  <sheetData>
    <row r="1" spans="1:12" x14ac:dyDescent="0.25">
      <c r="A1" s="1" t="s">
        <v>0</v>
      </c>
      <c r="B1" s="2" t="s">
        <v>1</v>
      </c>
      <c r="C1" s="2" t="s">
        <v>88</v>
      </c>
      <c r="D1" s="2" t="s">
        <v>89</v>
      </c>
      <c r="E1" s="1" t="s">
        <v>2</v>
      </c>
      <c r="F1" s="1" t="s">
        <v>3</v>
      </c>
      <c r="G1" s="1" t="s">
        <v>91</v>
      </c>
      <c r="H1" s="1" t="s">
        <v>90</v>
      </c>
      <c r="I1" s="2" t="s">
        <v>4</v>
      </c>
      <c r="J1" s="2" t="s">
        <v>5</v>
      </c>
      <c r="K1" s="1" t="s">
        <v>6</v>
      </c>
      <c r="L1" s="1" t="s">
        <v>72</v>
      </c>
    </row>
    <row r="2" spans="1:12" x14ac:dyDescent="0.25">
      <c r="A2" s="3" t="s">
        <v>7</v>
      </c>
      <c r="B2" s="4">
        <v>423008385.7442348</v>
      </c>
      <c r="C2" s="4" cm="1">
        <f t="array" ref="C2:C62">LOG(B2:B62)</f>
        <v>8.6263489769408803</v>
      </c>
      <c r="D2" s="4">
        <f t="array" ref="D2:D62">_xll.hp_filter(C2:C62,100)</f>
        <v>8.5956716112223095</v>
      </c>
      <c r="E2">
        <v>1</v>
      </c>
      <c r="F2">
        <v>0</v>
      </c>
      <c r="H2">
        <f t="array" ref="H2:H62">_xll.hp_filter(F2:F62,100)</f>
        <v>-46285.602728853308</v>
      </c>
      <c r="I2">
        <v>0</v>
      </c>
      <c r="J2">
        <v>0</v>
      </c>
      <c r="K2">
        <v>0</v>
      </c>
      <c r="L2">
        <v>7.1430000071429994E-2</v>
      </c>
    </row>
    <row r="3" spans="1:12" x14ac:dyDescent="0.25">
      <c r="A3" s="3" t="s">
        <v>8</v>
      </c>
      <c r="B3" s="4">
        <v>441524109.01467508</v>
      </c>
      <c r="C3" s="4">
        <v>8.644954422808647</v>
      </c>
      <c r="D3" s="4">
        <v>8.6505919406108109</v>
      </c>
      <c r="E3">
        <v>2</v>
      </c>
      <c r="F3">
        <v>0</v>
      </c>
      <c r="H3">
        <v>-36153.897331184882</v>
      </c>
      <c r="I3">
        <v>0</v>
      </c>
      <c r="J3">
        <v>0</v>
      </c>
      <c r="K3">
        <v>0</v>
      </c>
      <c r="L3">
        <v>7.1430000071429994E-2</v>
      </c>
    </row>
    <row r="4" spans="1:12" x14ac:dyDescent="0.25">
      <c r="A4" s="3" t="s">
        <v>9</v>
      </c>
      <c r="B4" s="4">
        <v>449012578.6163522</v>
      </c>
      <c r="C4" s="4">
        <v>8.6522585074780523</v>
      </c>
      <c r="D4" s="4">
        <v>8.7058190436564988</v>
      </c>
      <c r="E4">
        <v>3</v>
      </c>
      <c r="F4">
        <v>0</v>
      </c>
      <c r="H4">
        <v>-25559.335906227927</v>
      </c>
      <c r="I4">
        <v>0</v>
      </c>
      <c r="J4">
        <v>0</v>
      </c>
      <c r="K4">
        <v>0</v>
      </c>
      <c r="L4">
        <v>7.1430000071429994E-2</v>
      </c>
    </row>
    <row r="5" spans="1:12" x14ac:dyDescent="0.25">
      <c r="A5" s="3" t="s">
        <v>10</v>
      </c>
      <c r="B5" s="4">
        <v>516147798.74213839</v>
      </c>
      <c r="C5" s="4">
        <v>8.7127740795092556</v>
      </c>
      <c r="D5" s="4">
        <v>8.7616033188385387</v>
      </c>
      <c r="E5">
        <v>4</v>
      </c>
      <c r="F5">
        <v>0</v>
      </c>
      <c r="H5">
        <v>-13677.523453382053</v>
      </c>
      <c r="I5">
        <v>0</v>
      </c>
      <c r="J5">
        <v>0</v>
      </c>
      <c r="K5">
        <v>0</v>
      </c>
      <c r="L5">
        <v>7.1430000071429994E-2</v>
      </c>
    </row>
    <row r="6" spans="1:12" x14ac:dyDescent="0.25">
      <c r="A6" s="3" t="s">
        <v>11</v>
      </c>
      <c r="B6" s="4">
        <v>589056603.77358496</v>
      </c>
      <c r="C6" s="4">
        <v>8.7701570291256097</v>
      </c>
      <c r="D6" s="4">
        <v>8.8176595592743112</v>
      </c>
      <c r="E6">
        <v>5</v>
      </c>
      <c r="F6">
        <v>0</v>
      </c>
      <c r="H6">
        <v>571.52838701539076</v>
      </c>
      <c r="I6">
        <v>0</v>
      </c>
      <c r="J6">
        <v>0</v>
      </c>
      <c r="K6">
        <v>0</v>
      </c>
      <c r="L6">
        <v>7.1430000071429994E-2</v>
      </c>
    </row>
    <row r="7" spans="1:12" x14ac:dyDescent="0.25">
      <c r="A7" s="3" t="s">
        <v>12</v>
      </c>
      <c r="B7" s="4">
        <v>884873949.57983184</v>
      </c>
      <c r="C7" s="4">
        <v>8.9468814097929563</v>
      </c>
      <c r="D7" s="4">
        <v>8.8732142656879045</v>
      </c>
      <c r="E7">
        <v>6</v>
      </c>
      <c r="F7">
        <v>0</v>
      </c>
      <c r="H7">
        <v>18404.583209160883</v>
      </c>
      <c r="I7">
        <v>0</v>
      </c>
      <c r="J7">
        <v>0</v>
      </c>
      <c r="K7">
        <v>0</v>
      </c>
      <c r="L7">
        <v>7.1430000071429994E-2</v>
      </c>
    </row>
    <row r="8" spans="1:12" x14ac:dyDescent="0.25">
      <c r="A8" s="3" t="s">
        <v>13</v>
      </c>
      <c r="B8" s="4">
        <v>925770308.12324917</v>
      </c>
      <c r="C8" s="4">
        <v>8.9665032477094666</v>
      </c>
      <c r="D8" s="4">
        <v>8.9270189135019145</v>
      </c>
      <c r="E8">
        <v>7</v>
      </c>
      <c r="F8">
        <v>0</v>
      </c>
      <c r="H8">
        <v>41032.68932338075</v>
      </c>
      <c r="I8">
        <v>0</v>
      </c>
      <c r="J8">
        <v>0</v>
      </c>
      <c r="K8">
        <v>2160000</v>
      </c>
      <c r="L8">
        <v>7.1430000071429994E-2</v>
      </c>
    </row>
    <row r="9" spans="1:12" x14ac:dyDescent="0.25">
      <c r="A9" s="3" t="s">
        <v>14</v>
      </c>
      <c r="B9" s="4">
        <v>967647058.82352936</v>
      </c>
      <c r="C9" s="4">
        <v>8.9857169809077195</v>
      </c>
      <c r="D9" s="4">
        <v>8.9785616495799907</v>
      </c>
      <c r="E9">
        <v>8</v>
      </c>
      <c r="F9">
        <v>0</v>
      </c>
      <c r="H9">
        <v>69482.849207909705</v>
      </c>
      <c r="I9">
        <v>0</v>
      </c>
      <c r="J9">
        <v>0</v>
      </c>
      <c r="K9">
        <v>2657049.9</v>
      </c>
      <c r="L9">
        <v>7.1430000071429994E-2</v>
      </c>
    </row>
    <row r="10" spans="1:12" x14ac:dyDescent="0.25">
      <c r="A10" s="3" t="s">
        <v>15</v>
      </c>
      <c r="B10" s="4">
        <v>1037815126.05042</v>
      </c>
      <c r="C10" s="4">
        <v>9.0161199962031535</v>
      </c>
      <c r="D10" s="4">
        <v>9.0277254641278528</v>
      </c>
      <c r="E10">
        <v>9</v>
      </c>
      <c r="F10">
        <v>0</v>
      </c>
      <c r="H10">
        <v>104371.73844774865</v>
      </c>
      <c r="I10">
        <v>0</v>
      </c>
      <c r="J10">
        <v>0</v>
      </c>
      <c r="K10">
        <v>3483982.9</v>
      </c>
      <c r="L10">
        <v>7.1430000071429994E-2</v>
      </c>
    </row>
    <row r="11" spans="1:12" x14ac:dyDescent="0.25">
      <c r="A11" s="3" t="s">
        <v>16</v>
      </c>
      <c r="B11" s="4">
        <v>1169047619.0476189</v>
      </c>
      <c r="C11" s="4">
        <v>9.0678322017250679</v>
      </c>
      <c r="D11" s="4">
        <v>9.0744649006644984</v>
      </c>
      <c r="E11">
        <v>10</v>
      </c>
      <c r="F11">
        <v>0</v>
      </c>
      <c r="H11">
        <v>145621.20413581937</v>
      </c>
      <c r="I11">
        <v>0</v>
      </c>
      <c r="J11">
        <v>0</v>
      </c>
      <c r="K11">
        <v>4279186.0999999996</v>
      </c>
      <c r="L11">
        <v>7.1430000071429994E-2</v>
      </c>
    </row>
    <row r="12" spans="1:12" x14ac:dyDescent="0.25">
      <c r="A12" s="3" t="s">
        <v>17</v>
      </c>
      <c r="B12" s="4">
        <v>1260084033.6134453</v>
      </c>
      <c r="C12" s="4">
        <v>9.1003995087030152</v>
      </c>
      <c r="D12" s="4">
        <v>9.1186184480296824</v>
      </c>
      <c r="E12">
        <v>11</v>
      </c>
      <c r="F12">
        <v>4200000</v>
      </c>
      <c r="H12">
        <v>192109.37598056628</v>
      </c>
      <c r="I12">
        <v>0</v>
      </c>
      <c r="J12">
        <v>0</v>
      </c>
      <c r="K12">
        <v>4625149.5</v>
      </c>
      <c r="L12">
        <v>7.1430000071429994E-2</v>
      </c>
    </row>
    <row r="13" spans="1:12" x14ac:dyDescent="0.25">
      <c r="A13" s="3" t="s">
        <v>18</v>
      </c>
      <c r="B13" s="4">
        <v>1417787114.8459382</v>
      </c>
      <c r="C13" s="4">
        <v>9.1516110250723415</v>
      </c>
      <c r="D13" s="4">
        <v>9.1599582680737708</v>
      </c>
      <c r="E13">
        <v>12</v>
      </c>
      <c r="F13">
        <v>-1200000</v>
      </c>
      <c r="H13">
        <v>241258.17164907564</v>
      </c>
      <c r="I13">
        <v>0</v>
      </c>
      <c r="J13">
        <v>0</v>
      </c>
      <c r="K13">
        <v>1368350.5</v>
      </c>
      <c r="L13">
        <v>7.1429995890081102E-2</v>
      </c>
    </row>
    <row r="14" spans="1:12" x14ac:dyDescent="0.25">
      <c r="A14" s="3" t="s">
        <v>19</v>
      </c>
      <c r="B14" s="4">
        <v>1491596638.655462</v>
      </c>
      <c r="C14" s="4">
        <v>9.1736513959985828</v>
      </c>
      <c r="D14" s="4">
        <v>9.1980743332538637</v>
      </c>
      <c r="E14">
        <v>13</v>
      </c>
      <c r="F14">
        <v>-11900000</v>
      </c>
      <c r="H14">
        <v>330568.41504862811</v>
      </c>
      <c r="I14">
        <v>0</v>
      </c>
      <c r="J14">
        <v>0</v>
      </c>
      <c r="K14">
        <v>1461332.5</v>
      </c>
      <c r="L14">
        <v>7.1429999990000007E-2</v>
      </c>
    </row>
    <row r="15" spans="1:12" x14ac:dyDescent="0.25">
      <c r="A15" s="3" t="s">
        <v>20</v>
      </c>
      <c r="B15" s="4">
        <v>1702521008.4033613</v>
      </c>
      <c r="C15" s="4">
        <v>9.2310924796317302</v>
      </c>
      <c r="D15" s="4">
        <v>9.2324731435970513</v>
      </c>
      <c r="E15">
        <v>14</v>
      </c>
      <c r="F15">
        <v>5200000</v>
      </c>
      <c r="H15">
        <v>483128.34837001358</v>
      </c>
      <c r="I15">
        <v>0</v>
      </c>
      <c r="J15">
        <v>0</v>
      </c>
      <c r="K15">
        <v>927277.99987099995</v>
      </c>
      <c r="L15">
        <v>7.0214499989999998E-2</v>
      </c>
    </row>
    <row r="16" spans="1:12" x14ac:dyDescent="0.25">
      <c r="A16" s="3" t="s">
        <v>21</v>
      </c>
      <c r="B16" s="4">
        <v>2100142653.3523538</v>
      </c>
      <c r="C16" s="4">
        <v>9.3222487954289619</v>
      </c>
      <c r="D16" s="4">
        <v>9.2624169697578687</v>
      </c>
      <c r="E16">
        <v>15</v>
      </c>
      <c r="F16">
        <v>1700000</v>
      </c>
      <c r="H16">
        <v>599720.52965353592</v>
      </c>
      <c r="I16">
        <v>0</v>
      </c>
      <c r="J16">
        <v>0</v>
      </c>
      <c r="K16">
        <v>-327162.01539519598</v>
      </c>
      <c r="L16">
        <v>7.1359499990000005E-2</v>
      </c>
    </row>
    <row r="17" spans="1:12" x14ac:dyDescent="0.25">
      <c r="A17" s="3" t="s">
        <v>22</v>
      </c>
      <c r="B17" s="4">
        <v>2359555555.5555558</v>
      </c>
      <c r="C17" s="4">
        <v>9.3728302072297947</v>
      </c>
      <c r="D17" s="4">
        <v>9.2871542757512042</v>
      </c>
      <c r="E17">
        <v>16</v>
      </c>
      <c r="F17">
        <v>2100000</v>
      </c>
      <c r="H17">
        <v>628296.23345579871</v>
      </c>
      <c r="I17">
        <v>0</v>
      </c>
      <c r="J17">
        <v>0</v>
      </c>
      <c r="K17">
        <v>740873.14103960898</v>
      </c>
      <c r="L17">
        <v>7.421924999E-2</v>
      </c>
    </row>
    <row r="18" spans="1:12" x14ac:dyDescent="0.25">
      <c r="A18" s="3" t="s">
        <v>23</v>
      </c>
      <c r="B18" s="4">
        <v>2447300000</v>
      </c>
      <c r="C18" s="4">
        <v>9.3886872102012404</v>
      </c>
      <c r="D18" s="4">
        <v>9.3065318438486528</v>
      </c>
      <c r="E18">
        <v>17</v>
      </c>
      <c r="F18">
        <v>2049999.9</v>
      </c>
      <c r="H18">
        <v>527809.52903687046</v>
      </c>
      <c r="I18">
        <v>0</v>
      </c>
      <c r="J18">
        <v>0</v>
      </c>
      <c r="K18">
        <v>1096992.1159862899</v>
      </c>
      <c r="L18">
        <v>8.2661666662499994E-2</v>
      </c>
    </row>
    <row r="19" spans="1:12" x14ac:dyDescent="0.25">
      <c r="A19" s="3" t="s">
        <v>24</v>
      </c>
      <c r="B19" s="4">
        <v>2936470588.2352939</v>
      </c>
      <c r="C19" s="4">
        <v>9.4678256552960942</v>
      </c>
      <c r="D19" s="4">
        <v>9.3212532156365988</v>
      </c>
      <c r="E19">
        <v>18</v>
      </c>
      <c r="F19">
        <v>800000</v>
      </c>
      <c r="H19">
        <v>271931.52332226146</v>
      </c>
      <c r="I19">
        <v>0</v>
      </c>
      <c r="J19">
        <v>0</v>
      </c>
      <c r="K19">
        <v>1705410.0363006</v>
      </c>
      <c r="L19">
        <v>8.2589999993333302E-2</v>
      </c>
    </row>
    <row r="20" spans="1:12" x14ac:dyDescent="0.25">
      <c r="A20" s="3" t="s">
        <v>25</v>
      </c>
      <c r="B20" s="4">
        <v>2420260869.5652175</v>
      </c>
      <c r="C20" s="4">
        <v>9.3838621792476626</v>
      </c>
      <c r="D20" s="4">
        <v>9.3328434863649488</v>
      </c>
      <c r="E20">
        <v>19</v>
      </c>
      <c r="F20">
        <v>1970000</v>
      </c>
      <c r="H20">
        <v>-150444.77305288671</v>
      </c>
      <c r="I20">
        <v>0</v>
      </c>
      <c r="J20">
        <v>0</v>
      </c>
      <c r="K20">
        <v>2605294.8541355999</v>
      </c>
      <c r="L20">
        <v>7.7356666656666698E-2</v>
      </c>
    </row>
    <row r="21" spans="1:12" x14ac:dyDescent="0.25">
      <c r="A21" s="3" t="s">
        <v>26</v>
      </c>
      <c r="B21" s="4">
        <v>2139025000</v>
      </c>
      <c r="C21" s="4">
        <v>9.330215860447451</v>
      </c>
      <c r="D21" s="4">
        <v>9.3442934756801996</v>
      </c>
      <c r="E21">
        <v>20</v>
      </c>
      <c r="F21">
        <v>2000000</v>
      </c>
      <c r="H21">
        <v>-745145.66468665516</v>
      </c>
      <c r="I21">
        <v>0</v>
      </c>
      <c r="J21">
        <v>0</v>
      </c>
      <c r="K21">
        <v>-1293484.1528630699</v>
      </c>
      <c r="L21">
        <v>7.4828333323333301E-2</v>
      </c>
    </row>
    <row r="22" spans="1:12" x14ac:dyDescent="0.25">
      <c r="A22" s="3" t="s">
        <v>27</v>
      </c>
      <c r="B22" s="4">
        <v>1244610000</v>
      </c>
      <c r="C22" s="4">
        <v>9.095033286064627</v>
      </c>
      <c r="D22" s="4">
        <v>9.3591041901576837</v>
      </c>
      <c r="E22">
        <v>21</v>
      </c>
      <c r="F22">
        <v>4000000</v>
      </c>
      <c r="H22">
        <v>-1496793.0084465961</v>
      </c>
      <c r="I22" s="3">
        <v>0</v>
      </c>
      <c r="J22" s="3">
        <v>0</v>
      </c>
      <c r="K22">
        <v>-6462930.7552899197</v>
      </c>
      <c r="L22">
        <v>7.4169999989999999E-2</v>
      </c>
    </row>
    <row r="23" spans="1:12" x14ac:dyDescent="0.25">
      <c r="A23" s="3" t="s">
        <v>28</v>
      </c>
      <c r="B23" s="4">
        <v>1337300000</v>
      </c>
      <c r="C23" s="4">
        <v>9.1262288446064233</v>
      </c>
      <c r="D23" s="4">
        <v>9.380635860220405</v>
      </c>
      <c r="E23">
        <v>22</v>
      </c>
      <c r="F23">
        <v>0</v>
      </c>
      <c r="H23">
        <v>-2362557.2045533955</v>
      </c>
      <c r="I23" s="3">
        <v>0</v>
      </c>
      <c r="J23" s="3">
        <v>1565.2162708415501</v>
      </c>
      <c r="K23">
        <v>-171338297.873348</v>
      </c>
      <c r="L23">
        <v>0.50052333332666699</v>
      </c>
    </row>
    <row r="24" spans="1:12" x14ac:dyDescent="0.25">
      <c r="A24" s="3" t="s">
        <v>29</v>
      </c>
      <c r="B24" s="4">
        <v>2177500000</v>
      </c>
      <c r="C24" s="4">
        <v>9.3379581636797013</v>
      </c>
      <c r="D24" s="4">
        <v>9.4096080072504407</v>
      </c>
      <c r="E24">
        <v>23</v>
      </c>
      <c r="F24">
        <v>2020000</v>
      </c>
      <c r="H24">
        <v>-3244640.7231432744</v>
      </c>
      <c r="I24" s="3">
        <v>0</v>
      </c>
      <c r="J24" s="3">
        <v>543.26640510304696</v>
      </c>
      <c r="K24">
        <v>-248193042.262519</v>
      </c>
      <c r="L24">
        <v>0.94046666666166701</v>
      </c>
    </row>
    <row r="25" spans="1:12" x14ac:dyDescent="0.25">
      <c r="A25" s="3" t="s">
        <v>30</v>
      </c>
      <c r="B25" s="4">
        <v>2240333333.3333335</v>
      </c>
      <c r="C25" s="4">
        <v>9.3503126406811177</v>
      </c>
      <c r="D25" s="4">
        <v>9.4441960824737308</v>
      </c>
      <c r="E25">
        <v>24</v>
      </c>
      <c r="F25">
        <v>0</v>
      </c>
      <c r="H25">
        <v>-4021620.4623069204</v>
      </c>
      <c r="I25" s="3">
        <v>0</v>
      </c>
      <c r="J25" s="3">
        <v>429.77464486072699</v>
      </c>
      <c r="K25">
        <v>-611680107.94250596</v>
      </c>
      <c r="L25">
        <v>1.5386249999924999</v>
      </c>
    </row>
    <row r="26" spans="1:12" x14ac:dyDescent="0.25">
      <c r="A26" s="3" t="s">
        <v>31</v>
      </c>
      <c r="B26" s="4">
        <v>3615647477.054337</v>
      </c>
      <c r="C26" s="4">
        <v>9.558186080477741</v>
      </c>
      <c r="D26" s="4">
        <v>9.4818590386805077</v>
      </c>
      <c r="E26">
        <v>25</v>
      </c>
      <c r="F26">
        <v>0</v>
      </c>
      <c r="H26">
        <v>-4519426.9129035883</v>
      </c>
      <c r="I26" s="3">
        <v>0</v>
      </c>
      <c r="J26" s="3">
        <v>293.63133617189402</v>
      </c>
      <c r="K26">
        <v>-1347050407.1240001</v>
      </c>
      <c r="L26">
        <v>3.5970249999949999</v>
      </c>
    </row>
    <row r="27" spans="1:12" x14ac:dyDescent="0.25">
      <c r="A27" s="3" t="s">
        <v>32</v>
      </c>
      <c r="B27" s="4">
        <v>3519666338.5245414</v>
      </c>
      <c r="C27" s="4">
        <v>9.5465014946696236</v>
      </c>
      <c r="D27" s="4">
        <v>9.5191169942430793</v>
      </c>
      <c r="E27">
        <v>26</v>
      </c>
      <c r="F27">
        <v>-4000000</v>
      </c>
      <c r="H27">
        <v>-4523774.361169464</v>
      </c>
      <c r="I27" s="3">
        <v>0</v>
      </c>
      <c r="J27" s="3">
        <v>384.63216488538097</v>
      </c>
      <c r="K27">
        <v>-3818669037.8025599</v>
      </c>
      <c r="L27">
        <v>6.7202000000058302</v>
      </c>
    </row>
    <row r="28" spans="1:12" x14ac:dyDescent="0.25">
      <c r="A28" s="3" t="s">
        <v>33</v>
      </c>
      <c r="B28" s="4">
        <v>3923232122.1278396</v>
      </c>
      <c r="C28" s="4">
        <v>9.593644004376527</v>
      </c>
      <c r="D28" s="4">
        <v>9.5532533379517304</v>
      </c>
      <c r="E28">
        <v>27</v>
      </c>
      <c r="F28">
        <v>0</v>
      </c>
      <c r="H28">
        <v>-3775182.824211699</v>
      </c>
      <c r="I28" s="3">
        <v>0</v>
      </c>
      <c r="J28" s="3">
        <v>401.52703667273499</v>
      </c>
      <c r="K28">
        <v>-2984681262.9200001</v>
      </c>
      <c r="L28">
        <v>14</v>
      </c>
    </row>
    <row r="29" spans="1:12" x14ac:dyDescent="0.25">
      <c r="A29" s="3" t="s">
        <v>34</v>
      </c>
      <c r="B29" s="4">
        <v>6269511614.6623459</v>
      </c>
      <c r="C29" s="4">
        <v>9.7972337112743819</v>
      </c>
      <c r="D29" s="4">
        <v>9.5818253036010095</v>
      </c>
      <c r="E29">
        <v>28</v>
      </c>
      <c r="F29">
        <v>0</v>
      </c>
      <c r="H29">
        <v>-2008934.5755257506</v>
      </c>
      <c r="I29" s="3">
        <v>0</v>
      </c>
      <c r="J29" s="3">
        <v>511.28822370242102</v>
      </c>
      <c r="K29" s="3">
        <v>0</v>
      </c>
      <c r="L29">
        <v>42.841266666666698</v>
      </c>
    </row>
    <row r="30" spans="1:12" x14ac:dyDescent="0.25">
      <c r="A30" s="3" t="s">
        <v>35</v>
      </c>
      <c r="B30" s="4">
        <v>6508931651.666667</v>
      </c>
      <c r="C30" s="4">
        <v>9.8135097111701111</v>
      </c>
      <c r="D30" s="4">
        <v>9.6027940316497133</v>
      </c>
      <c r="E30">
        <v>29</v>
      </c>
      <c r="F30">
        <v>4700000</v>
      </c>
      <c r="H30">
        <v>1077439.9396350421</v>
      </c>
      <c r="I30" s="3">
        <v>0</v>
      </c>
      <c r="J30" s="3">
        <v>470.09228354012299</v>
      </c>
      <c r="K30" s="3">
        <v>0</v>
      </c>
      <c r="L30">
        <v>106.135833333333</v>
      </c>
    </row>
    <row r="31" spans="1:12" x14ac:dyDescent="0.25">
      <c r="A31" s="3" t="s">
        <v>36</v>
      </c>
      <c r="B31" s="4">
        <v>5276480985.9993658</v>
      </c>
      <c r="C31" s="4">
        <v>9.722344377481658</v>
      </c>
      <c r="D31" s="4">
        <v>9.6162747466333709</v>
      </c>
      <c r="E31">
        <v>30</v>
      </c>
      <c r="F31">
        <v>-1760000</v>
      </c>
      <c r="H31">
        <v>5806499.6217725985</v>
      </c>
      <c r="I31" s="3">
        <v>0</v>
      </c>
      <c r="J31" s="3">
        <v>384.99517293613701</v>
      </c>
      <c r="K31" s="3">
        <v>0</v>
      </c>
      <c r="L31">
        <v>223.09160630809001</v>
      </c>
    </row>
    <row r="32" spans="1:12" x14ac:dyDescent="0.25">
      <c r="A32" s="3" t="s">
        <v>37</v>
      </c>
      <c r="B32" s="4">
        <v>4304398865.8826799</v>
      </c>
      <c r="C32" s="4">
        <v>9.6339125082962713</v>
      </c>
      <c r="D32" s="4">
        <v>9.6244898298827177</v>
      </c>
      <c r="E32">
        <v>31</v>
      </c>
      <c r="F32">
        <v>-5910000</v>
      </c>
      <c r="H32">
        <v>12537028.971992489</v>
      </c>
      <c r="I32" s="3">
        <v>0</v>
      </c>
      <c r="J32" s="3">
        <v>244.39075838208399</v>
      </c>
      <c r="K32" s="3">
        <v>0</v>
      </c>
      <c r="L32">
        <v>428.85466666666701</v>
      </c>
    </row>
    <row r="33" spans="1:12" x14ac:dyDescent="0.25">
      <c r="A33" s="3" t="s">
        <v>38</v>
      </c>
      <c r="B33" s="4">
        <v>3321729057.1221542</v>
      </c>
      <c r="C33" s="4">
        <v>9.5213642055399479</v>
      </c>
      <c r="D33" s="4">
        <v>9.6307223590369677</v>
      </c>
      <c r="E33">
        <v>32</v>
      </c>
      <c r="F33">
        <v>1000000</v>
      </c>
      <c r="H33">
        <v>21552147.495182559</v>
      </c>
      <c r="I33" s="3">
        <v>-1000000</v>
      </c>
      <c r="J33" s="3">
        <v>179.474769912619</v>
      </c>
      <c r="K33" s="3">
        <v>0</v>
      </c>
      <c r="L33">
        <v>734.00991666666698</v>
      </c>
    </row>
    <row r="34" spans="1:12" x14ac:dyDescent="0.25">
      <c r="A34" s="3" t="s">
        <v>39</v>
      </c>
      <c r="B34" s="4">
        <v>2857457860.0508757</v>
      </c>
      <c r="C34" s="4">
        <v>9.4559798344190895</v>
      </c>
      <c r="D34" s="4">
        <v>9.6383496385194753</v>
      </c>
      <c r="E34">
        <v>33</v>
      </c>
      <c r="F34">
        <v>3000000</v>
      </c>
      <c r="H34">
        <v>32950504.406510726</v>
      </c>
      <c r="I34" s="3">
        <v>-3000000</v>
      </c>
      <c r="J34" s="3">
        <v>120.252259985827</v>
      </c>
      <c r="K34">
        <v>-243042856275</v>
      </c>
      <c r="L34">
        <v>1133.8343333333301</v>
      </c>
    </row>
    <row r="35" spans="1:12" x14ac:dyDescent="0.25">
      <c r="A35" s="3" t="s">
        <v>40</v>
      </c>
      <c r="B35" s="4">
        <v>3220439044.1894865</v>
      </c>
      <c r="C35" s="4">
        <v>9.5079150833327368</v>
      </c>
      <c r="D35" s="4">
        <v>9.6496553912186229</v>
      </c>
      <c r="E35">
        <v>34</v>
      </c>
      <c r="F35">
        <v>54600000</v>
      </c>
      <c r="H35">
        <v>46625227.446193077</v>
      </c>
      <c r="I35" s="3">
        <v>-54600000</v>
      </c>
      <c r="J35" s="3">
        <v>118.786060581379</v>
      </c>
      <c r="K35">
        <v>-104471417071.82201</v>
      </c>
      <c r="L35">
        <v>1195.01675</v>
      </c>
    </row>
    <row r="36" spans="1:12" x14ac:dyDescent="0.25">
      <c r="A36" s="3" t="s">
        <v>41</v>
      </c>
      <c r="B36" s="4">
        <v>3990430446.7121596</v>
      </c>
      <c r="C36" s="4">
        <v>9.6010197454483688</v>
      </c>
      <c r="D36" s="4">
        <v>9.6650996419817865</v>
      </c>
      <c r="E36">
        <v>35</v>
      </c>
      <c r="F36">
        <v>88200000</v>
      </c>
      <c r="H36">
        <v>62169939.3103806</v>
      </c>
      <c r="I36" s="3">
        <v>-88200000</v>
      </c>
      <c r="J36" s="3">
        <v>148.49891681729699</v>
      </c>
      <c r="K36">
        <v>63951062480.062698</v>
      </c>
      <c r="L36">
        <v>979.44541666666703</v>
      </c>
    </row>
    <row r="37" spans="1:12" x14ac:dyDescent="0.25">
      <c r="A37" s="3" t="s">
        <v>42</v>
      </c>
      <c r="B37" s="4">
        <v>5755818947.4212494</v>
      </c>
      <c r="C37" s="4">
        <v>9.7601071244979671</v>
      </c>
      <c r="D37" s="4">
        <v>9.683725012577483</v>
      </c>
      <c r="E37">
        <v>36</v>
      </c>
      <c r="F37">
        <v>121200000</v>
      </c>
      <c r="H37">
        <v>79258010.420762345</v>
      </c>
      <c r="I37" s="3">
        <v>-121200000</v>
      </c>
      <c r="J37" s="3">
        <v>145.151216117594</v>
      </c>
      <c r="K37">
        <v>176657734535.30399</v>
      </c>
      <c r="L37">
        <v>968.91666666666697</v>
      </c>
    </row>
    <row r="38" spans="1:12" x14ac:dyDescent="0.25">
      <c r="A38" s="3" t="s">
        <v>43</v>
      </c>
      <c r="B38" s="4">
        <v>6044585326.9380007</v>
      </c>
      <c r="C38" s="4">
        <v>9.7813665125748237</v>
      </c>
      <c r="D38" s="4">
        <v>9.7039333258088938</v>
      </c>
      <c r="E38">
        <v>37</v>
      </c>
      <c r="F38">
        <v>121000000</v>
      </c>
      <c r="H38">
        <v>97823111.805923536</v>
      </c>
      <c r="I38" s="3">
        <v>-121000000</v>
      </c>
      <c r="J38" s="3">
        <v>145.534630500829</v>
      </c>
      <c r="K38">
        <v>252329211365.444</v>
      </c>
      <c r="L38">
        <v>1046.08475</v>
      </c>
    </row>
    <row r="39" spans="1:12" x14ac:dyDescent="0.25">
      <c r="A39" s="3" t="s">
        <v>44</v>
      </c>
      <c r="B39" s="4">
        <v>6269333313.1710835</v>
      </c>
      <c r="C39" s="4">
        <v>9.797221360000524</v>
      </c>
      <c r="D39" s="4">
        <v>9.7248902255984024</v>
      </c>
      <c r="E39">
        <v>38</v>
      </c>
      <c r="F39">
        <v>175000000</v>
      </c>
      <c r="H39">
        <v>118218334.39024174</v>
      </c>
      <c r="I39" s="3">
        <v>-175000000</v>
      </c>
      <c r="J39" s="3">
        <v>152.516808731092</v>
      </c>
      <c r="K39">
        <v>391642943848.54401</v>
      </c>
      <c r="L39">
        <v>1083.00866666667</v>
      </c>
    </row>
    <row r="40" spans="1:12" x14ac:dyDescent="0.25">
      <c r="A40" s="3" t="s">
        <v>45</v>
      </c>
      <c r="B40" s="4">
        <v>6584815846.5275383</v>
      </c>
      <c r="C40" s="4">
        <v>9.8185436338224434</v>
      </c>
      <c r="D40" s="4">
        <v>9.7465356877360527</v>
      </c>
      <c r="E40">
        <v>39</v>
      </c>
      <c r="F40">
        <v>210000000</v>
      </c>
      <c r="H40">
        <v>141028537.98003536</v>
      </c>
      <c r="I40" s="3">
        <v>-210000000</v>
      </c>
      <c r="J40" s="3">
        <v>135.617944882106</v>
      </c>
      <c r="K40">
        <v>654684857539.41895</v>
      </c>
      <c r="L40">
        <v>1240.3058333333299</v>
      </c>
    </row>
    <row r="41" spans="1:12" x14ac:dyDescent="0.25">
      <c r="A41" s="3" t="s">
        <v>46</v>
      </c>
      <c r="B41" s="4">
        <v>5998563257.9465895</v>
      </c>
      <c r="C41" s="4">
        <v>9.7780472430728871</v>
      </c>
      <c r="D41" s="4">
        <v>9.7695329993559099</v>
      </c>
      <c r="E41">
        <v>40</v>
      </c>
      <c r="F41">
        <v>140200000</v>
      </c>
      <c r="H41">
        <v>167406399.03772029</v>
      </c>
      <c r="I41" s="3">
        <v>-140200000</v>
      </c>
      <c r="J41" s="3">
        <v>123.43242395845</v>
      </c>
      <c r="K41">
        <v>790178347169.15295</v>
      </c>
      <c r="L41">
        <v>1454.8271666666701</v>
      </c>
    </row>
    <row r="42" spans="1:12" x14ac:dyDescent="0.25">
      <c r="A42" s="3" t="s">
        <v>47</v>
      </c>
      <c r="B42" s="4">
        <v>6193246837.0968733</v>
      </c>
      <c r="C42" s="4">
        <v>9.7919183895288349</v>
      </c>
      <c r="D42" s="4">
        <v>9.7952655270529032</v>
      </c>
      <c r="E42">
        <v>41</v>
      </c>
      <c r="F42">
        <v>160700000</v>
      </c>
      <c r="H42">
        <v>199194308.64591214</v>
      </c>
      <c r="I42" s="3">
        <v>-160700000</v>
      </c>
      <c r="J42" s="3">
        <v>117.002584885845</v>
      </c>
      <c r="K42">
        <v>1196641642673.8101</v>
      </c>
      <c r="L42">
        <v>1644.4753333333299</v>
      </c>
    </row>
    <row r="43" spans="1:12" x14ac:dyDescent="0.25">
      <c r="A43" s="3" t="s">
        <v>48</v>
      </c>
      <c r="B43" s="4">
        <v>5840503868.5724554</v>
      </c>
      <c r="C43" s="4">
        <v>9.7664503159310776</v>
      </c>
      <c r="D43" s="4">
        <v>9.8252017798591265</v>
      </c>
      <c r="E43">
        <v>42</v>
      </c>
      <c r="F43">
        <v>151496150.65192699</v>
      </c>
      <c r="H43">
        <v>237962593.8968493</v>
      </c>
      <c r="I43" s="3">
        <v>-151496150.65192699</v>
      </c>
      <c r="J43" s="3">
        <v>114.128259060837</v>
      </c>
      <c r="K43">
        <v>1439636038696.5601</v>
      </c>
      <c r="L43">
        <v>1755.6587500000001</v>
      </c>
    </row>
    <row r="44" spans="1:12" x14ac:dyDescent="0.25">
      <c r="A44" s="3" t="s">
        <v>49</v>
      </c>
      <c r="B44" s="4">
        <v>6178563590.8925371</v>
      </c>
      <c r="C44" s="4">
        <v>9.7908875208723565</v>
      </c>
      <c r="D44" s="4">
        <v>9.860776795431434</v>
      </c>
      <c r="E44">
        <v>43</v>
      </c>
      <c r="F44">
        <v>184648059.19749999</v>
      </c>
      <c r="H44">
        <v>284896638.79631102</v>
      </c>
      <c r="I44" s="3">
        <v>-184648059.19749999</v>
      </c>
      <c r="J44" s="3">
        <v>109.21191184217101</v>
      </c>
      <c r="K44">
        <v>1472241363557.48</v>
      </c>
      <c r="L44">
        <v>1797.5505000000001</v>
      </c>
    </row>
    <row r="45" spans="1:12" x14ac:dyDescent="0.25">
      <c r="A45" s="3" t="s">
        <v>50</v>
      </c>
      <c r="B45" s="4">
        <v>6606884390.7801886</v>
      </c>
      <c r="C45" s="4">
        <v>9.8199967074613372</v>
      </c>
      <c r="D45" s="4">
        <v>9.9028380967874021</v>
      </c>
      <c r="E45">
        <v>44</v>
      </c>
      <c r="F45">
        <v>202192593.61849999</v>
      </c>
      <c r="H45">
        <v>340317162.91762716</v>
      </c>
      <c r="I45" s="3">
        <v>-202192593.61849999</v>
      </c>
      <c r="J45" s="3">
        <v>95.845581597459301</v>
      </c>
      <c r="K45">
        <v>2218339586031.9702</v>
      </c>
      <c r="L45">
        <v>1963.72008333333</v>
      </c>
    </row>
    <row r="46" spans="1:12" x14ac:dyDescent="0.25">
      <c r="A46" s="3" t="s">
        <v>51</v>
      </c>
      <c r="B46" s="4">
        <v>7939487473.8631821</v>
      </c>
      <c r="C46" s="4">
        <v>9.8997924678606797</v>
      </c>
      <c r="D46" s="4">
        <v>9.9515343141990087</v>
      </c>
      <c r="E46">
        <v>45</v>
      </c>
      <c r="F46">
        <v>295416479.80069202</v>
      </c>
      <c r="H46">
        <v>403542400.03813952</v>
      </c>
      <c r="I46" s="3">
        <v>-295416479.80069202</v>
      </c>
      <c r="J46" s="3">
        <v>99.447858634069306</v>
      </c>
      <c r="K46">
        <v>2510275459088.1299</v>
      </c>
      <c r="L46">
        <v>1810.3047136515099</v>
      </c>
    </row>
    <row r="47" spans="1:12" x14ac:dyDescent="0.25">
      <c r="A47" s="3" t="s">
        <v>52</v>
      </c>
      <c r="B47" s="4">
        <v>9239221858.5583878</v>
      </c>
      <c r="C47" s="4">
        <v>9.9656353958126545</v>
      </c>
      <c r="D47" s="4">
        <v>10.006185664044978</v>
      </c>
      <c r="E47">
        <v>46</v>
      </c>
      <c r="F47">
        <v>379808340.66706097</v>
      </c>
      <c r="H47">
        <v>472509338.24219894</v>
      </c>
      <c r="I47" s="3">
        <v>-379808340.66706097</v>
      </c>
      <c r="J47" s="3">
        <v>104.161592504748</v>
      </c>
      <c r="K47">
        <v>2679427864560.6499</v>
      </c>
      <c r="L47">
        <v>1780.54026086523</v>
      </c>
    </row>
    <row r="48" spans="1:12" x14ac:dyDescent="0.25">
      <c r="A48" s="3" t="s">
        <v>53</v>
      </c>
      <c r="B48" s="4">
        <v>9977647644.6995258</v>
      </c>
      <c r="C48" s="4">
        <v>9.9990281629961633</v>
      </c>
      <c r="D48" s="4">
        <v>10.065594944240653</v>
      </c>
      <c r="E48">
        <v>47</v>
      </c>
      <c r="F48">
        <v>644262499.94651198</v>
      </c>
      <c r="H48">
        <v>544073706.41178155</v>
      </c>
      <c r="I48" s="3">
        <v>-644262499.94651198</v>
      </c>
      <c r="J48" s="3">
        <v>104.377585567366</v>
      </c>
      <c r="K48">
        <v>3784992963253.27</v>
      </c>
      <c r="L48">
        <v>1831.45185089088</v>
      </c>
    </row>
    <row r="49" spans="1:12" x14ac:dyDescent="0.25">
      <c r="A49" s="3" t="s">
        <v>54</v>
      </c>
      <c r="B49" s="4">
        <v>11902564401.323843</v>
      </c>
      <c r="C49" s="4">
        <v>10.075640539994387</v>
      </c>
      <c r="D49" s="4">
        <v>10.128159450019048</v>
      </c>
      <c r="E49">
        <v>48</v>
      </c>
      <c r="F49">
        <v>792305780.89124405</v>
      </c>
      <c r="H49">
        <v>614164223.45311224</v>
      </c>
      <c r="I49" s="3">
        <v>-792305780.89124405</v>
      </c>
      <c r="J49" s="3">
        <v>107.96589537320899</v>
      </c>
      <c r="K49">
        <v>4942419517270.0596</v>
      </c>
      <c r="L49">
        <v>1723.49158714041</v>
      </c>
    </row>
    <row r="50" spans="1:12" x14ac:dyDescent="0.25">
      <c r="A50" s="3" t="s">
        <v>55</v>
      </c>
      <c r="B50" s="4">
        <v>14440404021.488146</v>
      </c>
      <c r="C50" s="4">
        <v>10.159579344331144</v>
      </c>
      <c r="D50" s="4">
        <v>10.191610808800737</v>
      </c>
      <c r="E50">
        <v>49</v>
      </c>
      <c r="F50">
        <v>728860900.652408</v>
      </c>
      <c r="H50">
        <v>679711496.20776308</v>
      </c>
      <c r="I50" s="3">
        <v>-728860900.652408</v>
      </c>
      <c r="J50" s="3">
        <v>111.311992506636</v>
      </c>
      <c r="K50">
        <v>5014408909711.7695</v>
      </c>
      <c r="L50">
        <v>1720.44387915111</v>
      </c>
    </row>
    <row r="51" spans="1:12" x14ac:dyDescent="0.25">
      <c r="A51" s="3" t="s">
        <v>56</v>
      </c>
      <c r="B51" s="4">
        <v>25127805566.451115</v>
      </c>
      <c r="C51" s="4">
        <v>10.400154562926263</v>
      </c>
      <c r="D51" s="4">
        <v>10.253155458906049</v>
      </c>
      <c r="E51">
        <v>50</v>
      </c>
      <c r="F51">
        <v>841570802.74763596</v>
      </c>
      <c r="H51">
        <v>739427547.09168744</v>
      </c>
      <c r="I51" s="3">
        <v>-812720321.69957602</v>
      </c>
      <c r="J51" s="3">
        <v>108.319176300047</v>
      </c>
      <c r="K51">
        <v>5216105665541.9502</v>
      </c>
      <c r="L51">
        <v>2030.4880743341801</v>
      </c>
    </row>
    <row r="52" spans="1:12" x14ac:dyDescent="0.25">
      <c r="A52" s="3" t="s">
        <v>57</v>
      </c>
      <c r="B52" s="4">
        <v>26673441667.281536</v>
      </c>
      <c r="C52" s="4">
        <v>10.426079056210108</v>
      </c>
      <c r="D52" s="4">
        <v>10.309679524010612</v>
      </c>
      <c r="E52">
        <v>51</v>
      </c>
      <c r="F52">
        <v>543872727.27272797</v>
      </c>
      <c r="H52">
        <v>792515892.56528497</v>
      </c>
      <c r="I52" s="3">
        <v>-506658423.45964003</v>
      </c>
      <c r="J52" s="3">
        <v>100</v>
      </c>
      <c r="K52">
        <v>6171301536991.46</v>
      </c>
      <c r="L52">
        <v>2177.5575068335802</v>
      </c>
    </row>
    <row r="53" spans="1:12" x14ac:dyDescent="0.25">
      <c r="A53" s="3" t="s">
        <v>58</v>
      </c>
      <c r="B53" s="4">
        <v>27871725205.571438</v>
      </c>
      <c r="C53" s="4">
        <v>10.445163851528907</v>
      </c>
      <c r="D53" s="4">
        <v>10.359539118830256</v>
      </c>
      <c r="E53">
        <v>52</v>
      </c>
      <c r="F53">
        <v>894293858</v>
      </c>
      <c r="H53">
        <v>839201481.64551508</v>
      </c>
      <c r="I53" s="3">
        <v>-906140427.58727598</v>
      </c>
      <c r="J53" s="3">
        <v>93.066503735108299</v>
      </c>
      <c r="K53">
        <v>6312456031542.4805</v>
      </c>
      <c r="L53">
        <v>2522.8020325226398</v>
      </c>
    </row>
    <row r="54" spans="1:12" x14ac:dyDescent="0.25">
      <c r="A54" s="3" t="s">
        <v>59</v>
      </c>
      <c r="B54" s="4">
        <v>27305915761.291759</v>
      </c>
      <c r="C54" s="4">
        <v>10.436256746094292</v>
      </c>
      <c r="D54" s="4">
        <v>10.402254353402812</v>
      </c>
      <c r="E54">
        <v>53</v>
      </c>
      <c r="F54">
        <v>1205388487.79374</v>
      </c>
      <c r="H54">
        <v>877222831.69641173</v>
      </c>
      <c r="I54" s="3">
        <v>-1159051459.72053</v>
      </c>
      <c r="J54" s="3">
        <v>103.581529116697</v>
      </c>
      <c r="K54">
        <v>8454450013852.7803</v>
      </c>
      <c r="L54">
        <v>2504.5630775832801</v>
      </c>
    </row>
    <row r="55" spans="1:12" x14ac:dyDescent="0.25">
      <c r="A55" s="3" t="s">
        <v>60</v>
      </c>
      <c r="B55" s="4">
        <v>28915786996.551834</v>
      </c>
      <c r="C55" s="4">
        <v>10.461135016926956</v>
      </c>
      <c r="D55" s="4">
        <v>10.438201585093095</v>
      </c>
      <c r="E55">
        <v>54</v>
      </c>
      <c r="F55">
        <v>1096000000</v>
      </c>
      <c r="H55">
        <v>904869383.84555387</v>
      </c>
      <c r="I55" s="3">
        <v>-1051622922.49344</v>
      </c>
      <c r="J55" s="3">
        <v>104.487341700489</v>
      </c>
      <c r="K55">
        <v>8510002425066.8896</v>
      </c>
      <c r="L55">
        <v>2586.8895685656098</v>
      </c>
    </row>
    <row r="56" spans="1:12" x14ac:dyDescent="0.25">
      <c r="A56" s="3" t="s">
        <v>61</v>
      </c>
      <c r="B56" s="4">
        <v>32612397758.45789</v>
      </c>
      <c r="C56" s="4">
        <v>10.513382730574904</v>
      </c>
      <c r="D56" s="4">
        <v>10.46809719519284</v>
      </c>
      <c r="E56">
        <v>55</v>
      </c>
      <c r="F56">
        <v>1058564540.34685</v>
      </c>
      <c r="H56">
        <v>923712235.7814939</v>
      </c>
      <c r="I56" s="3">
        <v>-1031546242.99492</v>
      </c>
      <c r="J56" s="3">
        <v>106.106235195211</v>
      </c>
      <c r="K56">
        <v>8626526667839.7598</v>
      </c>
      <c r="L56">
        <v>2599.7882006106702</v>
      </c>
    </row>
    <row r="57" spans="1:12" x14ac:dyDescent="0.25">
      <c r="A57" s="3" t="s">
        <v>62</v>
      </c>
      <c r="B57" s="4">
        <v>32387183844.669861</v>
      </c>
      <c r="C57" s="4">
        <v>10.510373186543925</v>
      </c>
      <c r="D57" s="4">
        <v>10.492886899312117</v>
      </c>
      <c r="E57">
        <v>56</v>
      </c>
      <c r="F57">
        <v>737652140.15142798</v>
      </c>
      <c r="H57">
        <v>937233791.35432851</v>
      </c>
      <c r="I57" s="3">
        <v>-737369521.05303395</v>
      </c>
      <c r="J57" s="3">
        <v>100.98705396656</v>
      </c>
      <c r="K57">
        <v>10255504182982.1</v>
      </c>
      <c r="L57">
        <v>3240.64542033826</v>
      </c>
    </row>
    <row r="58" spans="1:12" x14ac:dyDescent="0.25">
      <c r="A58" s="3" t="s">
        <v>63</v>
      </c>
      <c r="B58" s="4">
        <v>29203988814.897266</v>
      </c>
      <c r="C58" s="4">
        <v>10.465442173434367</v>
      </c>
      <c r="D58" s="4">
        <v>10.513969268414815</v>
      </c>
      <c r="E58">
        <v>57</v>
      </c>
      <c r="F58">
        <v>625704361.86706805</v>
      </c>
      <c r="H58">
        <v>950264977.45980752</v>
      </c>
      <c r="I58" s="3">
        <v>-625558964.16211998</v>
      </c>
      <c r="J58" s="3">
        <v>96.130690827214494</v>
      </c>
      <c r="K58">
        <v>12115566405955.4</v>
      </c>
      <c r="L58">
        <v>3420.0980072473599</v>
      </c>
    </row>
    <row r="59" spans="1:12" x14ac:dyDescent="0.25">
      <c r="A59" s="3" t="s">
        <v>64</v>
      </c>
      <c r="B59" s="4">
        <v>30744473911.531208</v>
      </c>
      <c r="C59" s="4">
        <v>10.487767065952019</v>
      </c>
      <c r="D59" s="4">
        <v>10.532917736337147</v>
      </c>
      <c r="E59">
        <v>58</v>
      </c>
      <c r="F59">
        <v>802704141.00856805</v>
      </c>
      <c r="H59">
        <v>965640904.48165226</v>
      </c>
      <c r="I59" s="3">
        <v>-802400008.75549996</v>
      </c>
      <c r="J59" s="3">
        <v>93.678152818193894</v>
      </c>
      <c r="K59">
        <v>13825526018791.301</v>
      </c>
      <c r="L59">
        <v>3611.2244580446099</v>
      </c>
    </row>
    <row r="60" spans="1:12" x14ac:dyDescent="0.25">
      <c r="A60" s="3" t="s">
        <v>65</v>
      </c>
      <c r="B60" s="4">
        <v>32927025573.429642</v>
      </c>
      <c r="C60" s="4">
        <v>10.517552500970329</v>
      </c>
      <c r="D60" s="4">
        <v>10.550820465965511</v>
      </c>
      <c r="E60">
        <v>59</v>
      </c>
      <c r="F60">
        <v>1055353352.63033</v>
      </c>
      <c r="H60">
        <v>982951076.6476562</v>
      </c>
      <c r="I60" s="3">
        <v>-1055031706.52842</v>
      </c>
      <c r="J60" s="3">
        <v>90.086175339845695</v>
      </c>
      <c r="K60">
        <v>13940239129632.801</v>
      </c>
      <c r="L60">
        <v>3727.0689948461199</v>
      </c>
    </row>
    <row r="61" spans="1:12" x14ac:dyDescent="0.25">
      <c r="A61" s="3" t="s">
        <v>66</v>
      </c>
      <c r="B61" s="4">
        <v>35353060634.202171</v>
      </c>
      <c r="C61" s="4">
        <v>10.548427018104801</v>
      </c>
      <c r="D61" s="4">
        <v>10.568314113482458</v>
      </c>
      <c r="E61">
        <v>60</v>
      </c>
      <c r="F61">
        <v>1273885586.25086</v>
      </c>
      <c r="H61">
        <v>1000155630.5508819</v>
      </c>
      <c r="I61" s="3">
        <v>-1273559949.03929</v>
      </c>
      <c r="J61" s="3">
        <v>93.296236571518506</v>
      </c>
      <c r="K61">
        <v>14075663864695.4</v>
      </c>
      <c r="L61">
        <v>3704.0490716968102</v>
      </c>
    </row>
    <row r="62" spans="1:12" x14ac:dyDescent="0.25">
      <c r="A62" s="3" t="s">
        <v>67</v>
      </c>
      <c r="B62" s="4">
        <v>37600368180.939949</v>
      </c>
      <c r="C62" s="4">
        <v>10.575192097538505</v>
      </c>
      <c r="D62" s="4">
        <v>10.585702655420583</v>
      </c>
      <c r="E62">
        <v>61</v>
      </c>
      <c r="F62">
        <v>873792834.55531704</v>
      </c>
      <c r="H62">
        <v>1015938725.5442183</v>
      </c>
      <c r="I62" s="3">
        <v>-873468225.23084199</v>
      </c>
      <c r="J62" s="3">
        <v>94.995621691551804</v>
      </c>
      <c r="K62">
        <v>16006214789117.1</v>
      </c>
      <c r="L62">
        <v>3718.2489227092401</v>
      </c>
    </row>
    <row r="63" spans="1:12" x14ac:dyDescent="0.25">
      <c r="A63" s="3" t="s">
        <v>68</v>
      </c>
      <c r="B63" s="4">
        <v>40434701516.952782</v>
      </c>
      <c r="C63" s="4"/>
      <c r="D63" s="4"/>
      <c r="E63">
        <v>62</v>
      </c>
      <c r="J63" s="3">
        <v>97.135082345410297</v>
      </c>
      <c r="L63">
        <v>3587.0517073390802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8772-BEF4-4C79-A19E-591393B8EA5B}">
  <dimension ref="A1:Q63"/>
  <sheetViews>
    <sheetView topLeftCell="G1" workbookViewId="0">
      <selection activeCell="I8" sqref="I8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4.85546875" bestFit="1" customWidth="1"/>
    <col min="4" max="4" width="20.7109375" bestFit="1" customWidth="1"/>
    <col min="5" max="5" width="21.140625" bestFit="1" customWidth="1"/>
    <col min="6" max="6" width="12.7109375" bestFit="1" customWidth="1"/>
    <col min="7" max="7" width="21.140625" bestFit="1" customWidth="1"/>
    <col min="8" max="11" width="21.140625" customWidth="1"/>
    <col min="12" max="13" width="22.85546875" bestFit="1" customWidth="1"/>
    <col min="14" max="14" width="17.85546875" bestFit="1" customWidth="1"/>
  </cols>
  <sheetData>
    <row r="1" spans="1:17" s="1" customFormat="1" x14ac:dyDescent="0.25">
      <c r="A1" s="7" t="s">
        <v>80</v>
      </c>
      <c r="B1" s="1" t="s">
        <v>2</v>
      </c>
      <c r="C1" s="1" t="s">
        <v>69</v>
      </c>
      <c r="D1" s="1" t="s">
        <v>85</v>
      </c>
      <c r="E1" s="1" t="s">
        <v>70</v>
      </c>
      <c r="F1" s="1" t="s">
        <v>82</v>
      </c>
      <c r="G1" s="1" t="s">
        <v>71</v>
      </c>
      <c r="H1" s="1" t="s">
        <v>81</v>
      </c>
      <c r="I1" s="1" t="s">
        <v>75</v>
      </c>
      <c r="J1" s="1" t="s">
        <v>84</v>
      </c>
      <c r="K1" s="1" t="s">
        <v>86</v>
      </c>
      <c r="L1" s="1" t="s">
        <v>83</v>
      </c>
      <c r="M1" s="1" t="s">
        <v>72</v>
      </c>
      <c r="N1" s="1" t="s">
        <v>73</v>
      </c>
      <c r="O1" s="1" t="s">
        <v>74</v>
      </c>
    </row>
    <row r="2" spans="1:17" x14ac:dyDescent="0.25">
      <c r="A2" s="8">
        <v>22098</v>
      </c>
      <c r="B2">
        <v>1</v>
      </c>
      <c r="C2" s="4">
        <v>423008385.7442348</v>
      </c>
      <c r="D2" s="5">
        <f>C2/10000000</f>
        <v>42.30083857442348</v>
      </c>
      <c r="E2">
        <v>0</v>
      </c>
      <c r="F2">
        <f t="shared" ref="F2:F33" si="0">ABS(E2/1000000)</f>
        <v>0</v>
      </c>
      <c r="G2">
        <v>0</v>
      </c>
      <c r="H2">
        <f t="shared" ref="H2:H31" si="1">F2</f>
        <v>0</v>
      </c>
      <c r="I2">
        <f>ABS(N2/M2)</f>
        <v>0</v>
      </c>
      <c r="J2">
        <f>I2/1000000</f>
        <v>0</v>
      </c>
      <c r="K2">
        <v>91.399000000000001</v>
      </c>
      <c r="L2" s="5">
        <f>I2</f>
        <v>0</v>
      </c>
      <c r="M2">
        <v>7.1430000071429994E-2</v>
      </c>
      <c r="N2">
        <v>0</v>
      </c>
      <c r="O2">
        <v>0</v>
      </c>
      <c r="P2">
        <f>0.0325*B2^3 - 0.6805*B2^2 - 5.269*B2 + 97.316</f>
        <v>91.399000000000001</v>
      </c>
      <c r="Q2" t="s">
        <v>87</v>
      </c>
    </row>
    <row r="3" spans="1:17" x14ac:dyDescent="0.25">
      <c r="A3" s="8">
        <v>22463</v>
      </c>
      <c r="B3">
        <v>2</v>
      </c>
      <c r="C3" s="4">
        <v>441524109.01467508</v>
      </c>
      <c r="D3" s="5">
        <f t="shared" ref="D3:D62" si="2">C3/10000000</f>
        <v>44.152410901467505</v>
      </c>
      <c r="E3">
        <v>0</v>
      </c>
      <c r="F3">
        <f t="shared" si="0"/>
        <v>0</v>
      </c>
      <c r="G3">
        <v>0</v>
      </c>
      <c r="H3">
        <f t="shared" si="1"/>
        <v>0</v>
      </c>
      <c r="I3">
        <f t="shared" ref="I3:I62" si="3">ABS(N3/M3)</f>
        <v>0</v>
      </c>
      <c r="J3">
        <f t="shared" ref="J3:J62" si="4">I3/1000000</f>
        <v>0</v>
      </c>
      <c r="K3">
        <v>84.316000000000003</v>
      </c>
      <c r="L3" s="5">
        <f t="shared" ref="L3:L62" si="5">I3</f>
        <v>0</v>
      </c>
      <c r="M3">
        <v>7.1430000071429994E-2</v>
      </c>
      <c r="N3">
        <v>0</v>
      </c>
      <c r="O3">
        <v>0</v>
      </c>
      <c r="P3">
        <f t="shared" ref="P3:P7" si="6">0.0325*B3^3 - 0.6805*B3^2 - 5.269*B3 + 97.316</f>
        <v>84.316000000000003</v>
      </c>
    </row>
    <row r="4" spans="1:17" x14ac:dyDescent="0.25">
      <c r="A4" s="8">
        <v>22828</v>
      </c>
      <c r="B4">
        <v>3</v>
      </c>
      <c r="C4" s="4">
        <v>449012578.6163522</v>
      </c>
      <c r="D4" s="5">
        <f t="shared" si="2"/>
        <v>44.901257861635223</v>
      </c>
      <c r="E4">
        <v>0</v>
      </c>
      <c r="F4">
        <f t="shared" si="0"/>
        <v>0</v>
      </c>
      <c r="G4">
        <v>0</v>
      </c>
      <c r="H4">
        <f t="shared" si="1"/>
        <v>0</v>
      </c>
      <c r="I4">
        <f t="shared" si="3"/>
        <v>0</v>
      </c>
      <c r="J4">
        <f t="shared" si="4"/>
        <v>0</v>
      </c>
      <c r="K4">
        <v>76.262</v>
      </c>
      <c r="L4" s="5">
        <f t="shared" si="5"/>
        <v>0</v>
      </c>
      <c r="M4">
        <v>7.1430000071429994E-2</v>
      </c>
      <c r="N4">
        <v>0</v>
      </c>
      <c r="O4">
        <v>0</v>
      </c>
      <c r="P4">
        <f t="shared" si="6"/>
        <v>76.262</v>
      </c>
    </row>
    <row r="5" spans="1:17" x14ac:dyDescent="0.25">
      <c r="A5" s="8">
        <v>23193</v>
      </c>
      <c r="B5">
        <v>4</v>
      </c>
      <c r="C5" s="4">
        <v>516147798.74213839</v>
      </c>
      <c r="D5" s="5">
        <f t="shared" si="2"/>
        <v>51.614779874213838</v>
      </c>
      <c r="E5">
        <v>0</v>
      </c>
      <c r="F5">
        <f t="shared" si="0"/>
        <v>0</v>
      </c>
      <c r="G5">
        <v>0</v>
      </c>
      <c r="H5">
        <f t="shared" si="1"/>
        <v>0</v>
      </c>
      <c r="I5">
        <f t="shared" si="3"/>
        <v>0</v>
      </c>
      <c r="J5">
        <f t="shared" si="4"/>
        <v>0</v>
      </c>
      <c r="K5">
        <v>67.432000000000002</v>
      </c>
      <c r="L5" s="5">
        <f t="shared" si="5"/>
        <v>0</v>
      </c>
      <c r="M5">
        <v>7.1430000071429994E-2</v>
      </c>
      <c r="N5">
        <v>0</v>
      </c>
      <c r="O5">
        <v>0</v>
      </c>
      <c r="P5">
        <f t="shared" si="6"/>
        <v>67.432000000000002</v>
      </c>
    </row>
    <row r="6" spans="1:17" x14ac:dyDescent="0.25">
      <c r="A6" s="8">
        <v>23559</v>
      </c>
      <c r="B6">
        <v>5</v>
      </c>
      <c r="C6" s="4">
        <v>589056603.77358496</v>
      </c>
      <c r="D6" s="5">
        <f t="shared" si="2"/>
        <v>58.905660377358494</v>
      </c>
      <c r="E6">
        <v>0</v>
      </c>
      <c r="F6">
        <f t="shared" si="0"/>
        <v>0</v>
      </c>
      <c r="G6">
        <v>0</v>
      </c>
      <c r="H6">
        <f t="shared" si="1"/>
        <v>0</v>
      </c>
      <c r="I6">
        <f t="shared" si="3"/>
        <v>0</v>
      </c>
      <c r="J6">
        <f t="shared" si="4"/>
        <v>0</v>
      </c>
      <c r="K6">
        <v>58.021000000000001</v>
      </c>
      <c r="L6" s="5">
        <f t="shared" si="5"/>
        <v>0</v>
      </c>
      <c r="M6">
        <v>7.1430000071429994E-2</v>
      </c>
      <c r="N6">
        <v>0</v>
      </c>
      <c r="O6">
        <v>0</v>
      </c>
      <c r="P6">
        <f t="shared" si="6"/>
        <v>58.021000000000001</v>
      </c>
    </row>
    <row r="7" spans="1:17" x14ac:dyDescent="0.25">
      <c r="A7" s="8">
        <v>23924</v>
      </c>
      <c r="B7">
        <v>6</v>
      </c>
      <c r="C7" s="4">
        <v>884873949.57983184</v>
      </c>
      <c r="D7" s="5">
        <f t="shared" si="2"/>
        <v>88.487394957983184</v>
      </c>
      <c r="E7">
        <v>0</v>
      </c>
      <c r="F7">
        <f t="shared" si="0"/>
        <v>0</v>
      </c>
      <c r="G7">
        <v>0</v>
      </c>
      <c r="H7">
        <f t="shared" si="1"/>
        <v>0</v>
      </c>
      <c r="I7">
        <f t="shared" si="3"/>
        <v>0</v>
      </c>
      <c r="J7">
        <f t="shared" si="4"/>
        <v>0</v>
      </c>
      <c r="K7">
        <v>48.223999999999997</v>
      </c>
      <c r="L7" s="5">
        <f t="shared" si="5"/>
        <v>0</v>
      </c>
      <c r="M7">
        <v>7.1430000071429994E-2</v>
      </c>
      <c r="N7">
        <v>0</v>
      </c>
      <c r="O7">
        <v>0</v>
      </c>
      <c r="P7">
        <f t="shared" si="6"/>
        <v>48.224000000000004</v>
      </c>
    </row>
    <row r="8" spans="1:17" x14ac:dyDescent="0.25">
      <c r="A8" s="8">
        <v>24289</v>
      </c>
      <c r="B8">
        <v>7</v>
      </c>
      <c r="C8" s="4">
        <v>925770308.12324917</v>
      </c>
      <c r="D8" s="5">
        <f t="shared" si="2"/>
        <v>92.577030812324921</v>
      </c>
      <c r="E8">
        <v>0</v>
      </c>
      <c r="F8">
        <f t="shared" si="0"/>
        <v>0</v>
      </c>
      <c r="G8">
        <v>0</v>
      </c>
      <c r="H8">
        <f t="shared" si="1"/>
        <v>0</v>
      </c>
      <c r="I8">
        <f>ABS(N8/M8)</f>
        <v>30239395.181856364</v>
      </c>
      <c r="J8">
        <f>I8/1000000</f>
        <v>30.239395181856363</v>
      </c>
      <c r="K8">
        <f t="shared" ref="K8:K62" si="7">L8/1000000</f>
        <v>30.239395181856363</v>
      </c>
      <c r="L8" s="5">
        <f t="shared" si="5"/>
        <v>30239395.181856364</v>
      </c>
      <c r="M8">
        <v>7.1430000071429994E-2</v>
      </c>
      <c r="N8">
        <v>2160000</v>
      </c>
      <c r="O8">
        <v>0</v>
      </c>
    </row>
    <row r="9" spans="1:17" x14ac:dyDescent="0.25">
      <c r="A9" s="8">
        <v>24654</v>
      </c>
      <c r="B9">
        <v>8</v>
      </c>
      <c r="C9" s="4">
        <v>967647058.82352936</v>
      </c>
      <c r="D9" s="5">
        <f t="shared" si="2"/>
        <v>96.764705882352942</v>
      </c>
      <c r="E9">
        <v>0</v>
      </c>
      <c r="F9">
        <f t="shared" si="0"/>
        <v>0</v>
      </c>
      <c r="G9">
        <v>0</v>
      </c>
      <c r="H9">
        <f t="shared" si="1"/>
        <v>0</v>
      </c>
      <c r="I9">
        <f t="shared" si="3"/>
        <v>37197954.603709228</v>
      </c>
      <c r="J9">
        <f t="shared" si="4"/>
        <v>37.197954603709228</v>
      </c>
      <c r="K9">
        <f t="shared" si="7"/>
        <v>37.197954603709228</v>
      </c>
      <c r="L9" s="5">
        <f t="shared" si="5"/>
        <v>37197954.603709228</v>
      </c>
      <c r="M9">
        <v>7.1430000071429994E-2</v>
      </c>
      <c r="N9">
        <v>2657049.9</v>
      </c>
      <c r="O9">
        <v>0</v>
      </c>
    </row>
    <row r="10" spans="1:17" x14ac:dyDescent="0.25">
      <c r="A10" s="8">
        <v>25020</v>
      </c>
      <c r="B10">
        <v>9</v>
      </c>
      <c r="C10" s="4">
        <v>1037815126.05042</v>
      </c>
      <c r="D10" s="5">
        <f t="shared" si="2"/>
        <v>103.78151260504201</v>
      </c>
      <c r="E10">
        <v>0</v>
      </c>
      <c r="F10">
        <f t="shared" si="0"/>
        <v>0</v>
      </c>
      <c r="G10">
        <v>0</v>
      </c>
      <c r="H10">
        <f t="shared" si="1"/>
        <v>0</v>
      </c>
      <c r="I10">
        <f t="shared" si="3"/>
        <v>48774785.055523135</v>
      </c>
      <c r="J10">
        <f t="shared" si="4"/>
        <v>48.774785055523132</v>
      </c>
      <c r="K10">
        <f t="shared" si="7"/>
        <v>48.774785055523132</v>
      </c>
      <c r="L10" s="5">
        <f t="shared" si="5"/>
        <v>48774785.055523135</v>
      </c>
      <c r="M10">
        <v>7.1430000071429994E-2</v>
      </c>
      <c r="N10">
        <v>3483982.9</v>
      </c>
      <c r="O10">
        <v>0</v>
      </c>
    </row>
    <row r="11" spans="1:17" x14ac:dyDescent="0.25">
      <c r="A11" s="8">
        <v>25385</v>
      </c>
      <c r="B11">
        <v>10</v>
      </c>
      <c r="C11" s="4">
        <v>1169047619.0476189</v>
      </c>
      <c r="D11" s="5">
        <f t="shared" si="2"/>
        <v>116.90476190476188</v>
      </c>
      <c r="E11">
        <v>0</v>
      </c>
      <c r="F11">
        <f t="shared" si="0"/>
        <v>0</v>
      </c>
      <c r="G11">
        <v>0</v>
      </c>
      <c r="H11">
        <f t="shared" si="1"/>
        <v>0</v>
      </c>
      <c r="I11">
        <f t="shared" si="3"/>
        <v>59907407.191947557</v>
      </c>
      <c r="J11">
        <f t="shared" si="4"/>
        <v>59.907407191947556</v>
      </c>
      <c r="K11">
        <f t="shared" si="7"/>
        <v>59.907407191947556</v>
      </c>
      <c r="L11" s="5">
        <f t="shared" si="5"/>
        <v>59907407.191947557</v>
      </c>
      <c r="M11">
        <v>7.1430000071429994E-2</v>
      </c>
      <c r="N11">
        <v>4279186.0999999996</v>
      </c>
      <c r="O11">
        <v>0</v>
      </c>
    </row>
    <row r="12" spans="1:17" x14ac:dyDescent="0.25">
      <c r="A12" s="8">
        <v>25750</v>
      </c>
      <c r="B12">
        <v>11</v>
      </c>
      <c r="C12" s="4">
        <v>1260084033.6134453</v>
      </c>
      <c r="D12" s="5">
        <f t="shared" si="2"/>
        <v>126.00840336134453</v>
      </c>
      <c r="E12">
        <v>4200000</v>
      </c>
      <c r="F12">
        <f t="shared" si="0"/>
        <v>4.2</v>
      </c>
      <c r="G12">
        <v>0</v>
      </c>
      <c r="H12">
        <f t="shared" si="1"/>
        <v>4.2</v>
      </c>
      <c r="I12">
        <f t="shared" si="3"/>
        <v>64750797.919289529</v>
      </c>
      <c r="J12">
        <f t="shared" si="4"/>
        <v>64.750797919289525</v>
      </c>
      <c r="K12">
        <f t="shared" si="7"/>
        <v>64.750797919289525</v>
      </c>
      <c r="L12" s="5">
        <f t="shared" si="5"/>
        <v>64750797.919289529</v>
      </c>
      <c r="M12">
        <v>7.1430000071429994E-2</v>
      </c>
      <c r="N12">
        <v>4625149.5</v>
      </c>
      <c r="O12">
        <v>0</v>
      </c>
    </row>
    <row r="13" spans="1:17" x14ac:dyDescent="0.25">
      <c r="A13" s="8">
        <v>26115</v>
      </c>
      <c r="B13">
        <v>12</v>
      </c>
      <c r="C13" s="4">
        <v>1417787114.8459382</v>
      </c>
      <c r="D13" s="5">
        <f t="shared" si="2"/>
        <v>141.77871148459383</v>
      </c>
      <c r="E13">
        <v>-1200000</v>
      </c>
      <c r="F13">
        <f t="shared" si="0"/>
        <v>1.2</v>
      </c>
      <c r="G13">
        <v>0</v>
      </c>
      <c r="H13">
        <f t="shared" si="1"/>
        <v>1.2</v>
      </c>
      <c r="I13">
        <f t="shared" si="3"/>
        <v>19156524.97174526</v>
      </c>
      <c r="J13">
        <f t="shared" si="4"/>
        <v>19.156524971745259</v>
      </c>
      <c r="K13">
        <f t="shared" si="7"/>
        <v>19.156524971745259</v>
      </c>
      <c r="L13" s="5">
        <f t="shared" si="5"/>
        <v>19156524.97174526</v>
      </c>
      <c r="M13">
        <v>7.1429995890081102E-2</v>
      </c>
      <c r="N13">
        <v>1368350.5</v>
      </c>
      <c r="O13">
        <v>0</v>
      </c>
    </row>
    <row r="14" spans="1:17" x14ac:dyDescent="0.25">
      <c r="A14" s="8">
        <v>26481</v>
      </c>
      <c r="B14">
        <v>13</v>
      </c>
      <c r="C14" s="4">
        <v>1491596638.655462</v>
      </c>
      <c r="D14" s="5">
        <f t="shared" si="2"/>
        <v>149.15966386554621</v>
      </c>
      <c r="E14">
        <v>-11900000</v>
      </c>
      <c r="F14">
        <f t="shared" si="0"/>
        <v>11.9</v>
      </c>
      <c r="G14">
        <v>0</v>
      </c>
      <c r="H14">
        <f t="shared" si="1"/>
        <v>11.9</v>
      </c>
      <c r="I14">
        <f t="shared" si="3"/>
        <v>20458245.837947395</v>
      </c>
      <c r="J14">
        <f t="shared" si="4"/>
        <v>20.458245837947395</v>
      </c>
      <c r="K14">
        <f t="shared" si="7"/>
        <v>20.458245837947395</v>
      </c>
      <c r="L14" s="5">
        <f t="shared" si="5"/>
        <v>20458245.837947395</v>
      </c>
      <c r="M14">
        <v>7.1429999990000007E-2</v>
      </c>
      <c r="N14">
        <v>1461332.5</v>
      </c>
      <c r="O14">
        <v>0</v>
      </c>
    </row>
    <row r="15" spans="1:17" x14ac:dyDescent="0.25">
      <c r="A15" s="8">
        <v>26846</v>
      </c>
      <c r="B15">
        <v>14</v>
      </c>
      <c r="C15" s="4">
        <v>1702521008.4033613</v>
      </c>
      <c r="D15" s="5">
        <f t="shared" si="2"/>
        <v>170.25210084033614</v>
      </c>
      <c r="E15">
        <v>5200000</v>
      </c>
      <c r="F15">
        <f t="shared" si="0"/>
        <v>5.2</v>
      </c>
      <c r="G15">
        <v>0</v>
      </c>
      <c r="H15">
        <f t="shared" si="1"/>
        <v>5.2</v>
      </c>
      <c r="I15">
        <f t="shared" si="3"/>
        <v>13206360.509624986</v>
      </c>
      <c r="J15">
        <f t="shared" si="4"/>
        <v>13.206360509624986</v>
      </c>
      <c r="K15">
        <f t="shared" si="7"/>
        <v>13.206360509624986</v>
      </c>
      <c r="L15" s="5">
        <f t="shared" si="5"/>
        <v>13206360.509624986</v>
      </c>
      <c r="M15">
        <v>7.0214499989999998E-2</v>
      </c>
      <c r="N15">
        <v>927277.99987099995</v>
      </c>
      <c r="O15">
        <v>0</v>
      </c>
    </row>
    <row r="16" spans="1:17" x14ac:dyDescent="0.25">
      <c r="A16" s="8">
        <v>27211</v>
      </c>
      <c r="B16">
        <v>15</v>
      </c>
      <c r="C16" s="4">
        <v>2100142653.3523538</v>
      </c>
      <c r="D16" s="5">
        <f t="shared" si="2"/>
        <v>210.01426533523539</v>
      </c>
      <c r="E16">
        <v>1700000</v>
      </c>
      <c r="F16">
        <f t="shared" si="0"/>
        <v>1.7</v>
      </c>
      <c r="G16">
        <v>0</v>
      </c>
      <c r="H16">
        <f t="shared" si="1"/>
        <v>1.7</v>
      </c>
      <c r="I16">
        <f t="shared" si="3"/>
        <v>4584701.622643698</v>
      </c>
      <c r="J16">
        <f t="shared" si="4"/>
        <v>4.5847016226436983</v>
      </c>
      <c r="K16">
        <f t="shared" si="7"/>
        <v>4.5847016226436983</v>
      </c>
      <c r="L16" s="5">
        <f t="shared" si="5"/>
        <v>4584701.622643698</v>
      </c>
      <c r="M16">
        <v>7.1359499990000005E-2</v>
      </c>
      <c r="N16">
        <v>-327162.01539519598</v>
      </c>
      <c r="O16">
        <v>0</v>
      </c>
    </row>
    <row r="17" spans="1:15" x14ac:dyDescent="0.25">
      <c r="A17" s="8">
        <v>27576</v>
      </c>
      <c r="B17">
        <v>16</v>
      </c>
      <c r="C17" s="4">
        <v>2359555555.5555558</v>
      </c>
      <c r="D17" s="5">
        <f t="shared" si="2"/>
        <v>235.95555555555558</v>
      </c>
      <c r="E17">
        <v>2100000</v>
      </c>
      <c r="F17">
        <f t="shared" si="0"/>
        <v>2.1</v>
      </c>
      <c r="G17">
        <v>0</v>
      </c>
      <c r="H17">
        <f t="shared" si="1"/>
        <v>2.1</v>
      </c>
      <c r="I17">
        <f t="shared" si="3"/>
        <v>9982223.4951098431</v>
      </c>
      <c r="J17">
        <f t="shared" si="4"/>
        <v>9.9822234951098423</v>
      </c>
      <c r="K17">
        <f t="shared" si="7"/>
        <v>9.9822234951098423</v>
      </c>
      <c r="L17" s="5">
        <f t="shared" si="5"/>
        <v>9982223.4951098431</v>
      </c>
      <c r="M17">
        <v>7.421924999E-2</v>
      </c>
      <c r="N17">
        <v>740873.14103960898</v>
      </c>
      <c r="O17">
        <v>0</v>
      </c>
    </row>
    <row r="18" spans="1:15" x14ac:dyDescent="0.25">
      <c r="A18" s="8">
        <v>27942</v>
      </c>
      <c r="B18">
        <v>17</v>
      </c>
      <c r="C18" s="4">
        <v>2447300000</v>
      </c>
      <c r="D18" s="5">
        <f t="shared" si="2"/>
        <v>244.73</v>
      </c>
      <c r="E18">
        <v>2049999.9</v>
      </c>
      <c r="F18">
        <f t="shared" si="0"/>
        <v>2.0499999</v>
      </c>
      <c r="G18">
        <v>0</v>
      </c>
      <c r="H18">
        <f t="shared" si="1"/>
        <v>2.0499999</v>
      </c>
      <c r="I18">
        <f t="shared" si="3"/>
        <v>13270868.593361517</v>
      </c>
      <c r="J18">
        <f t="shared" si="4"/>
        <v>13.270868593361518</v>
      </c>
      <c r="K18">
        <f t="shared" si="7"/>
        <v>13.270868593361518</v>
      </c>
      <c r="L18" s="5">
        <f t="shared" si="5"/>
        <v>13270868.593361517</v>
      </c>
      <c r="M18">
        <v>8.2661666662499994E-2</v>
      </c>
      <c r="N18">
        <v>1096992.1159862899</v>
      </c>
      <c r="O18">
        <v>0</v>
      </c>
    </row>
    <row r="19" spans="1:15" x14ac:dyDescent="0.25">
      <c r="A19" s="8">
        <v>28307</v>
      </c>
      <c r="B19">
        <v>18</v>
      </c>
      <c r="C19" s="4">
        <v>2936470588.2352939</v>
      </c>
      <c r="D19" s="5">
        <f t="shared" si="2"/>
        <v>293.64705882352939</v>
      </c>
      <c r="E19">
        <v>800000</v>
      </c>
      <c r="F19">
        <f t="shared" si="0"/>
        <v>0.8</v>
      </c>
      <c r="G19">
        <v>0</v>
      </c>
      <c r="H19">
        <f t="shared" si="1"/>
        <v>0.8</v>
      </c>
      <c r="I19">
        <f t="shared" si="3"/>
        <v>20649110.502945412</v>
      </c>
      <c r="J19">
        <f t="shared" si="4"/>
        <v>20.649110502945412</v>
      </c>
      <c r="K19">
        <f t="shared" si="7"/>
        <v>20.649110502945412</v>
      </c>
      <c r="L19" s="5">
        <f t="shared" si="5"/>
        <v>20649110.502945412</v>
      </c>
      <c r="M19">
        <v>8.2589999993333302E-2</v>
      </c>
      <c r="N19">
        <v>1705410.0363006</v>
      </c>
      <c r="O19">
        <v>0</v>
      </c>
    </row>
    <row r="20" spans="1:15" x14ac:dyDescent="0.25">
      <c r="A20" s="8">
        <v>28672</v>
      </c>
      <c r="B20">
        <v>19</v>
      </c>
      <c r="C20" s="4">
        <v>2420260869.5652175</v>
      </c>
      <c r="D20" s="5">
        <f t="shared" si="2"/>
        <v>242.02608695652174</v>
      </c>
      <c r="E20">
        <v>1970000</v>
      </c>
      <c r="F20">
        <f t="shared" si="0"/>
        <v>1.97</v>
      </c>
      <c r="G20">
        <v>0</v>
      </c>
      <c r="H20">
        <f t="shared" si="1"/>
        <v>1.97</v>
      </c>
      <c r="I20">
        <f t="shared" si="3"/>
        <v>33678995.834951378</v>
      </c>
      <c r="J20">
        <f t="shared" si="4"/>
        <v>33.67899583495138</v>
      </c>
      <c r="K20">
        <f t="shared" si="7"/>
        <v>33.67899583495138</v>
      </c>
      <c r="L20" s="5">
        <f t="shared" si="5"/>
        <v>33678995.834951378</v>
      </c>
      <c r="M20">
        <v>7.7356666656666698E-2</v>
      </c>
      <c r="N20">
        <v>2605294.8541355999</v>
      </c>
      <c r="O20">
        <v>0</v>
      </c>
    </row>
    <row r="21" spans="1:15" x14ac:dyDescent="0.25">
      <c r="A21" s="8">
        <v>29037</v>
      </c>
      <c r="B21">
        <v>20</v>
      </c>
      <c r="C21" s="4">
        <v>2139025000</v>
      </c>
      <c r="D21" s="5">
        <f t="shared" si="2"/>
        <v>213.9025</v>
      </c>
      <c r="E21">
        <v>2000000</v>
      </c>
      <c r="F21">
        <f t="shared" si="0"/>
        <v>2</v>
      </c>
      <c r="G21">
        <v>0</v>
      </c>
      <c r="H21">
        <f t="shared" si="1"/>
        <v>2</v>
      </c>
      <c r="I21">
        <f t="shared" si="3"/>
        <v>17286021.155568488</v>
      </c>
      <c r="J21">
        <f t="shared" si="4"/>
        <v>17.286021155568488</v>
      </c>
      <c r="K21">
        <f t="shared" si="7"/>
        <v>17.286021155568488</v>
      </c>
      <c r="L21" s="5">
        <f t="shared" si="5"/>
        <v>17286021.155568488</v>
      </c>
      <c r="M21">
        <v>7.4828333323333301E-2</v>
      </c>
      <c r="N21">
        <v>-1293484.1528630699</v>
      </c>
      <c r="O21">
        <v>0</v>
      </c>
    </row>
    <row r="22" spans="1:15" x14ac:dyDescent="0.25">
      <c r="A22" s="8">
        <v>29403</v>
      </c>
      <c r="B22">
        <v>21</v>
      </c>
      <c r="C22" s="4">
        <v>1244610000</v>
      </c>
      <c r="D22" s="5">
        <f t="shared" si="2"/>
        <v>124.461</v>
      </c>
      <c r="E22">
        <v>4000000</v>
      </c>
      <c r="F22">
        <f t="shared" si="0"/>
        <v>4</v>
      </c>
      <c r="G22" s="3">
        <v>0</v>
      </c>
      <c r="H22">
        <f t="shared" si="1"/>
        <v>4</v>
      </c>
      <c r="I22">
        <f t="shared" si="3"/>
        <v>87136723.151695922</v>
      </c>
      <c r="J22">
        <f t="shared" si="4"/>
        <v>87.136723151695918</v>
      </c>
      <c r="K22">
        <f t="shared" si="7"/>
        <v>87.136723151695918</v>
      </c>
      <c r="L22" s="5">
        <f t="shared" si="5"/>
        <v>87136723.151695922</v>
      </c>
      <c r="M22">
        <v>7.4169999989999999E-2</v>
      </c>
      <c r="N22">
        <v>-6462930.7552899197</v>
      </c>
      <c r="O22" s="3">
        <v>0</v>
      </c>
    </row>
    <row r="23" spans="1:15" x14ac:dyDescent="0.25">
      <c r="A23" s="8">
        <v>29768</v>
      </c>
      <c r="B23">
        <v>22</v>
      </c>
      <c r="C23" s="4">
        <v>1337300000</v>
      </c>
      <c r="D23" s="5">
        <f t="shared" si="2"/>
        <v>133.72999999999999</v>
      </c>
      <c r="E23">
        <v>0</v>
      </c>
      <c r="F23">
        <f t="shared" si="0"/>
        <v>0</v>
      </c>
      <c r="G23" s="3">
        <v>0</v>
      </c>
      <c r="H23">
        <f t="shared" si="1"/>
        <v>0</v>
      </c>
      <c r="I23">
        <f t="shared" si="3"/>
        <v>342318302.59454441</v>
      </c>
      <c r="J23">
        <f t="shared" si="4"/>
        <v>342.31830259454443</v>
      </c>
      <c r="K23">
        <f t="shared" si="7"/>
        <v>342.31830259454443</v>
      </c>
      <c r="L23" s="5">
        <f t="shared" si="5"/>
        <v>342318302.59454441</v>
      </c>
      <c r="M23">
        <v>0.50052333332666699</v>
      </c>
      <c r="N23">
        <v>-171338297.873348</v>
      </c>
      <c r="O23" s="3">
        <v>1565.2162708415501</v>
      </c>
    </row>
    <row r="24" spans="1:15" x14ac:dyDescent="0.25">
      <c r="A24" s="8">
        <v>30133</v>
      </c>
      <c r="B24">
        <v>23</v>
      </c>
      <c r="C24" s="4">
        <v>2177500000</v>
      </c>
      <c r="D24" s="5">
        <f t="shared" si="2"/>
        <v>217.75</v>
      </c>
      <c r="E24">
        <v>2020000</v>
      </c>
      <c r="F24">
        <f t="shared" si="0"/>
        <v>2.02</v>
      </c>
      <c r="G24" s="3">
        <v>0</v>
      </c>
      <c r="H24">
        <f t="shared" si="1"/>
        <v>2.02</v>
      </c>
      <c r="I24">
        <f t="shared" si="3"/>
        <v>263904135.10722169</v>
      </c>
      <c r="J24">
        <f t="shared" si="4"/>
        <v>263.90413510722169</v>
      </c>
      <c r="K24">
        <f t="shared" si="7"/>
        <v>263.90413510722169</v>
      </c>
      <c r="L24" s="5">
        <f t="shared" si="5"/>
        <v>263904135.10722169</v>
      </c>
      <c r="M24">
        <v>0.94046666666166701</v>
      </c>
      <c r="N24">
        <v>-248193042.262519</v>
      </c>
      <c r="O24" s="3">
        <v>543.26640510304696</v>
      </c>
    </row>
    <row r="25" spans="1:15" x14ac:dyDescent="0.25">
      <c r="A25" s="8">
        <v>30498</v>
      </c>
      <c r="B25">
        <v>24</v>
      </c>
      <c r="C25" s="4">
        <v>2240333333.3333335</v>
      </c>
      <c r="D25" s="5">
        <f t="shared" si="2"/>
        <v>224.03333333333336</v>
      </c>
      <c r="E25">
        <v>0</v>
      </c>
      <c r="F25">
        <f t="shared" si="0"/>
        <v>0</v>
      </c>
      <c r="G25" s="3">
        <v>0</v>
      </c>
      <c r="H25">
        <f t="shared" si="1"/>
        <v>0</v>
      </c>
      <c r="I25">
        <f t="shared" si="3"/>
        <v>397549830.49507684</v>
      </c>
      <c r="J25">
        <f t="shared" si="4"/>
        <v>397.54983049507683</v>
      </c>
      <c r="K25">
        <f t="shared" si="7"/>
        <v>397.54983049507683</v>
      </c>
      <c r="L25" s="5">
        <f t="shared" si="5"/>
        <v>397549830.49507684</v>
      </c>
      <c r="M25">
        <v>1.5386249999924999</v>
      </c>
      <c r="N25">
        <v>-611680107.94250596</v>
      </c>
      <c r="O25" s="3">
        <v>429.77464486072699</v>
      </c>
    </row>
    <row r="26" spans="1:15" x14ac:dyDescent="0.25">
      <c r="A26" s="8">
        <v>30864</v>
      </c>
      <c r="B26">
        <v>25</v>
      </c>
      <c r="C26" s="4">
        <v>3615647477.054337</v>
      </c>
      <c r="D26" s="5">
        <f t="shared" si="2"/>
        <v>361.56474770543372</v>
      </c>
      <c r="E26">
        <v>0</v>
      </c>
      <c r="F26">
        <f t="shared" si="0"/>
        <v>0</v>
      </c>
      <c r="G26" s="3">
        <v>0</v>
      </c>
      <c r="H26">
        <f t="shared" si="1"/>
        <v>0</v>
      </c>
      <c r="I26">
        <f t="shared" si="3"/>
        <v>374490143.13936448</v>
      </c>
      <c r="J26">
        <f t="shared" si="4"/>
        <v>374.49014313936448</v>
      </c>
      <c r="K26">
        <f t="shared" si="7"/>
        <v>374.49014313936448</v>
      </c>
      <c r="L26" s="5">
        <f t="shared" si="5"/>
        <v>374490143.13936448</v>
      </c>
      <c r="M26">
        <v>3.5970249999949999</v>
      </c>
      <c r="N26">
        <v>-1347050407.1240001</v>
      </c>
      <c r="O26" s="3">
        <v>293.63133617189402</v>
      </c>
    </row>
    <row r="27" spans="1:15" x14ac:dyDescent="0.25">
      <c r="A27" s="8">
        <v>31229</v>
      </c>
      <c r="B27">
        <v>26</v>
      </c>
      <c r="C27" s="4">
        <v>3519666338.5245414</v>
      </c>
      <c r="D27" s="5">
        <f t="shared" si="2"/>
        <v>351.96663385245415</v>
      </c>
      <c r="E27">
        <v>-4000000</v>
      </c>
      <c r="F27">
        <f t="shared" si="0"/>
        <v>4</v>
      </c>
      <c r="G27" s="3">
        <v>0</v>
      </c>
      <c r="H27">
        <f t="shared" si="1"/>
        <v>4</v>
      </c>
      <c r="I27">
        <f t="shared" si="3"/>
        <v>568237409.27342141</v>
      </c>
      <c r="J27">
        <f t="shared" si="4"/>
        <v>568.23740927342146</v>
      </c>
      <c r="K27">
        <f t="shared" si="7"/>
        <v>568.23740927342146</v>
      </c>
      <c r="L27" s="5">
        <f t="shared" si="5"/>
        <v>568237409.27342141</v>
      </c>
      <c r="M27">
        <v>6.7202000000058302</v>
      </c>
      <c r="N27">
        <v>-3818669037.8025599</v>
      </c>
      <c r="O27" s="3">
        <v>384.63216488538097</v>
      </c>
    </row>
    <row r="28" spans="1:15" x14ac:dyDescent="0.25">
      <c r="A28" s="8">
        <v>31594</v>
      </c>
      <c r="B28">
        <v>27</v>
      </c>
      <c r="C28" s="4">
        <v>3923232122.1278396</v>
      </c>
      <c r="D28" s="5">
        <f t="shared" si="2"/>
        <v>392.32321221278397</v>
      </c>
      <c r="E28">
        <v>0</v>
      </c>
      <c r="F28">
        <f t="shared" si="0"/>
        <v>0</v>
      </c>
      <c r="G28" s="3">
        <v>0</v>
      </c>
      <c r="H28">
        <f t="shared" si="1"/>
        <v>0</v>
      </c>
      <c r="I28">
        <f t="shared" si="3"/>
        <v>213191518.78</v>
      </c>
      <c r="J28">
        <f t="shared" si="4"/>
        <v>213.19151878</v>
      </c>
      <c r="K28">
        <f t="shared" si="7"/>
        <v>213.19151878</v>
      </c>
      <c r="L28" s="5">
        <f t="shared" si="5"/>
        <v>213191518.78</v>
      </c>
      <c r="M28">
        <v>14</v>
      </c>
      <c r="N28">
        <v>-2984681262.9200001</v>
      </c>
      <c r="O28" s="3">
        <v>401.52703667273499</v>
      </c>
    </row>
    <row r="29" spans="1:15" x14ac:dyDescent="0.25">
      <c r="A29" s="8">
        <v>31959</v>
      </c>
      <c r="B29">
        <v>28</v>
      </c>
      <c r="C29" s="4">
        <v>6269511614.6623459</v>
      </c>
      <c r="D29" s="5">
        <f t="shared" si="2"/>
        <v>626.95116146623457</v>
      </c>
      <c r="E29">
        <v>0</v>
      </c>
      <c r="F29">
        <f t="shared" si="0"/>
        <v>0</v>
      </c>
      <c r="G29" s="3">
        <v>0</v>
      </c>
      <c r="H29">
        <f t="shared" si="1"/>
        <v>0</v>
      </c>
      <c r="I29">
        <f t="shared" si="3"/>
        <v>0</v>
      </c>
      <c r="J29">
        <f t="shared" si="4"/>
        <v>0</v>
      </c>
      <c r="K29">
        <f t="shared" si="7"/>
        <v>0</v>
      </c>
      <c r="L29" s="5">
        <f t="shared" si="5"/>
        <v>0</v>
      </c>
      <c r="M29">
        <v>42.841266666666698</v>
      </c>
      <c r="N29" s="3">
        <v>0</v>
      </c>
      <c r="O29" s="3">
        <v>511.28822370242102</v>
      </c>
    </row>
    <row r="30" spans="1:15" x14ac:dyDescent="0.25">
      <c r="A30" s="8">
        <v>32325</v>
      </c>
      <c r="B30">
        <v>29</v>
      </c>
      <c r="C30" s="4">
        <v>6508931651.666667</v>
      </c>
      <c r="D30" s="5">
        <f t="shared" si="2"/>
        <v>650.89316516666668</v>
      </c>
      <c r="E30">
        <v>4700000</v>
      </c>
      <c r="F30">
        <f t="shared" si="0"/>
        <v>4.7</v>
      </c>
      <c r="G30" s="3">
        <v>0</v>
      </c>
      <c r="H30">
        <f t="shared" si="1"/>
        <v>4.7</v>
      </c>
      <c r="I30">
        <f t="shared" si="3"/>
        <v>0</v>
      </c>
      <c r="J30">
        <f t="shared" si="4"/>
        <v>0</v>
      </c>
      <c r="K30">
        <f t="shared" si="7"/>
        <v>0</v>
      </c>
      <c r="L30" s="5">
        <f t="shared" si="5"/>
        <v>0</v>
      </c>
      <c r="M30">
        <v>106.135833333333</v>
      </c>
      <c r="N30" s="3">
        <v>0</v>
      </c>
      <c r="O30" s="3">
        <v>470.09228354012299</v>
      </c>
    </row>
    <row r="31" spans="1:15" x14ac:dyDescent="0.25">
      <c r="A31" s="8">
        <v>32690</v>
      </c>
      <c r="B31">
        <v>30</v>
      </c>
      <c r="C31" s="4">
        <v>5276480985.9993658</v>
      </c>
      <c r="D31" s="5">
        <f t="shared" si="2"/>
        <v>527.64809859993659</v>
      </c>
      <c r="E31">
        <v>-1760000</v>
      </c>
      <c r="F31">
        <f t="shared" si="0"/>
        <v>1.76</v>
      </c>
      <c r="G31" s="3">
        <v>0</v>
      </c>
      <c r="H31">
        <f t="shared" si="1"/>
        <v>1.76</v>
      </c>
      <c r="I31">
        <f t="shared" si="3"/>
        <v>0</v>
      </c>
      <c r="J31">
        <f t="shared" si="4"/>
        <v>0</v>
      </c>
      <c r="K31">
        <f t="shared" si="7"/>
        <v>0</v>
      </c>
      <c r="L31" s="5">
        <f t="shared" si="5"/>
        <v>0</v>
      </c>
      <c r="M31">
        <v>223.09160630809001</v>
      </c>
      <c r="N31" s="3">
        <v>0</v>
      </c>
      <c r="O31" s="3">
        <v>384.99517293613701</v>
      </c>
    </row>
    <row r="32" spans="1:15" x14ac:dyDescent="0.25">
      <c r="A32" s="8">
        <v>33055</v>
      </c>
      <c r="B32">
        <v>31</v>
      </c>
      <c r="C32" s="4">
        <v>4304398865.8826799</v>
      </c>
      <c r="D32" s="5">
        <f t="shared" si="2"/>
        <v>430.439886588268</v>
      </c>
      <c r="E32">
        <v>-5910000</v>
      </c>
      <c r="F32">
        <f t="shared" si="0"/>
        <v>5.91</v>
      </c>
      <c r="G32" s="3">
        <v>0</v>
      </c>
      <c r="H32">
        <f>F32</f>
        <v>5.91</v>
      </c>
      <c r="I32">
        <f t="shared" si="3"/>
        <v>0</v>
      </c>
      <c r="J32">
        <f t="shared" si="4"/>
        <v>0</v>
      </c>
      <c r="K32">
        <f t="shared" si="7"/>
        <v>0</v>
      </c>
      <c r="L32" s="5">
        <f t="shared" si="5"/>
        <v>0</v>
      </c>
      <c r="M32">
        <v>428.85466666666701</v>
      </c>
      <c r="N32" s="3">
        <v>0</v>
      </c>
      <c r="O32" s="3">
        <v>244.39075838208399</v>
      </c>
    </row>
    <row r="33" spans="1:15" x14ac:dyDescent="0.25">
      <c r="A33" s="8">
        <v>33420</v>
      </c>
      <c r="B33">
        <v>32</v>
      </c>
      <c r="C33" s="4">
        <v>3321729057.1221542</v>
      </c>
      <c r="D33" s="5">
        <f t="shared" si="2"/>
        <v>332.17290571221542</v>
      </c>
      <c r="E33">
        <v>1000000</v>
      </c>
      <c r="F33">
        <f t="shared" si="0"/>
        <v>1</v>
      </c>
      <c r="G33" s="3">
        <v>-1000000</v>
      </c>
      <c r="H33">
        <f t="shared" ref="H33:H62" si="8">ABS(G33/1000000)</f>
        <v>1</v>
      </c>
      <c r="I33">
        <f t="shared" si="3"/>
        <v>0</v>
      </c>
      <c r="J33">
        <f t="shared" si="4"/>
        <v>0</v>
      </c>
      <c r="K33">
        <f t="shared" si="7"/>
        <v>0</v>
      </c>
      <c r="L33" s="5">
        <f t="shared" si="5"/>
        <v>0</v>
      </c>
      <c r="M33">
        <v>734.00991666666698</v>
      </c>
      <c r="N33" s="3">
        <v>0</v>
      </c>
      <c r="O33" s="3">
        <v>179.474769912619</v>
      </c>
    </row>
    <row r="34" spans="1:15" x14ac:dyDescent="0.25">
      <c r="A34" s="8">
        <v>33786</v>
      </c>
      <c r="B34">
        <v>33</v>
      </c>
      <c r="C34" s="4">
        <v>2857457860.0508757</v>
      </c>
      <c r="D34" s="5">
        <f t="shared" si="2"/>
        <v>285.74578600508755</v>
      </c>
      <c r="E34">
        <v>3000000</v>
      </c>
      <c r="F34">
        <f t="shared" ref="F34:F62" si="9">ABS(E34/1000000)</f>
        <v>3</v>
      </c>
      <c r="G34" s="3">
        <v>-3000000</v>
      </c>
      <c r="H34">
        <f t="shared" si="8"/>
        <v>3</v>
      </c>
      <c r="I34">
        <f t="shared" si="3"/>
        <v>214354821.6259113</v>
      </c>
      <c r="J34">
        <f t="shared" si="4"/>
        <v>214.35482162591128</v>
      </c>
      <c r="K34">
        <f t="shared" si="7"/>
        <v>214.35482162591128</v>
      </c>
      <c r="L34" s="5">
        <f t="shared" si="5"/>
        <v>214354821.6259113</v>
      </c>
      <c r="M34">
        <v>1133.8343333333301</v>
      </c>
      <c r="N34">
        <v>-243042856275</v>
      </c>
      <c r="O34" s="3">
        <v>120.252259985827</v>
      </c>
    </row>
    <row r="35" spans="1:15" x14ac:dyDescent="0.25">
      <c r="A35" s="8">
        <v>34151</v>
      </c>
      <c r="B35">
        <v>34</v>
      </c>
      <c r="C35" s="4">
        <v>3220439044.1894865</v>
      </c>
      <c r="D35" s="5">
        <f t="shared" si="2"/>
        <v>322.04390441894867</v>
      </c>
      <c r="E35">
        <v>54600000</v>
      </c>
      <c r="F35">
        <f t="shared" si="9"/>
        <v>54.6</v>
      </c>
      <c r="G35" s="3">
        <v>-54600000</v>
      </c>
      <c r="H35">
        <f t="shared" si="8"/>
        <v>54.6</v>
      </c>
      <c r="I35">
        <f t="shared" si="3"/>
        <v>87422554.59751673</v>
      </c>
      <c r="J35">
        <f t="shared" si="4"/>
        <v>87.422554597516736</v>
      </c>
      <c r="K35">
        <f t="shared" si="7"/>
        <v>87.422554597516736</v>
      </c>
      <c r="L35" s="5">
        <f t="shared" si="5"/>
        <v>87422554.59751673</v>
      </c>
      <c r="M35">
        <v>1195.01675</v>
      </c>
      <c r="N35">
        <v>-104471417071.82201</v>
      </c>
      <c r="O35" s="3">
        <v>118.786060581379</v>
      </c>
    </row>
    <row r="36" spans="1:15" x14ac:dyDescent="0.25">
      <c r="A36" s="8">
        <v>34516</v>
      </c>
      <c r="B36">
        <v>35</v>
      </c>
      <c r="C36" s="4">
        <v>3990430446.7121596</v>
      </c>
      <c r="D36" s="5">
        <f t="shared" si="2"/>
        <v>399.04304467121597</v>
      </c>
      <c r="E36">
        <v>88200000</v>
      </c>
      <c r="F36">
        <f t="shared" si="9"/>
        <v>88.2</v>
      </c>
      <c r="G36" s="3">
        <v>-88200000</v>
      </c>
      <c r="H36">
        <f t="shared" si="8"/>
        <v>88.2</v>
      </c>
      <c r="I36">
        <f t="shared" si="3"/>
        <v>65293135.678460225</v>
      </c>
      <c r="J36">
        <f t="shared" si="4"/>
        <v>65.293135678460231</v>
      </c>
      <c r="K36">
        <f t="shared" si="7"/>
        <v>65.293135678460231</v>
      </c>
      <c r="L36" s="5">
        <f t="shared" si="5"/>
        <v>65293135.678460225</v>
      </c>
      <c r="M36">
        <v>979.44541666666703</v>
      </c>
      <c r="N36">
        <v>63951062480.062698</v>
      </c>
      <c r="O36" s="3">
        <v>148.49891681729699</v>
      </c>
    </row>
    <row r="37" spans="1:15" x14ac:dyDescent="0.25">
      <c r="A37" s="8">
        <v>34881</v>
      </c>
      <c r="B37">
        <v>36</v>
      </c>
      <c r="C37" s="4">
        <v>5755818947.4212494</v>
      </c>
      <c r="D37" s="5">
        <f t="shared" si="2"/>
        <v>575.58189474212497</v>
      </c>
      <c r="E37">
        <v>121200000</v>
      </c>
      <c r="F37">
        <f t="shared" si="9"/>
        <v>121.2</v>
      </c>
      <c r="G37" s="3">
        <v>-121200000</v>
      </c>
      <c r="H37">
        <f t="shared" si="8"/>
        <v>121.2</v>
      </c>
      <c r="I37">
        <f t="shared" si="3"/>
        <v>182325003.39069813</v>
      </c>
      <c r="J37">
        <f t="shared" si="4"/>
        <v>182.32500339069813</v>
      </c>
      <c r="K37">
        <f t="shared" si="7"/>
        <v>182.32500339069813</v>
      </c>
      <c r="L37" s="5">
        <f t="shared" si="5"/>
        <v>182325003.39069813</v>
      </c>
      <c r="M37">
        <v>968.91666666666697</v>
      </c>
      <c r="N37">
        <v>176657734535.30399</v>
      </c>
      <c r="O37" s="3">
        <v>145.151216117594</v>
      </c>
    </row>
    <row r="38" spans="1:15" x14ac:dyDescent="0.25">
      <c r="A38" s="8">
        <v>35247</v>
      </c>
      <c r="B38">
        <v>37</v>
      </c>
      <c r="C38" s="4">
        <v>6044585326.9380007</v>
      </c>
      <c r="D38" s="5">
        <f t="shared" si="2"/>
        <v>604.45853269380007</v>
      </c>
      <c r="E38">
        <v>121000000</v>
      </c>
      <c r="F38">
        <f t="shared" si="9"/>
        <v>121</v>
      </c>
      <c r="G38" s="3">
        <v>-121000000</v>
      </c>
      <c r="H38">
        <f t="shared" si="8"/>
        <v>121</v>
      </c>
      <c r="I38">
        <f t="shared" si="3"/>
        <v>241212971.86049601</v>
      </c>
      <c r="J38">
        <f t="shared" si="4"/>
        <v>241.21297186049603</v>
      </c>
      <c r="K38">
        <f t="shared" si="7"/>
        <v>241.21297186049603</v>
      </c>
      <c r="L38" s="5">
        <f t="shared" si="5"/>
        <v>241212971.86049601</v>
      </c>
      <c r="M38">
        <v>1046.08475</v>
      </c>
      <c r="N38">
        <v>252329211365.444</v>
      </c>
      <c r="O38" s="3">
        <v>145.534630500829</v>
      </c>
    </row>
    <row r="39" spans="1:15" x14ac:dyDescent="0.25">
      <c r="A39" s="8">
        <v>35612</v>
      </c>
      <c r="B39">
        <v>38</v>
      </c>
      <c r="C39" s="4">
        <v>6269333313.1710835</v>
      </c>
      <c r="D39" s="5">
        <f t="shared" si="2"/>
        <v>626.93333131710835</v>
      </c>
      <c r="E39">
        <v>175000000</v>
      </c>
      <c r="F39">
        <f t="shared" si="9"/>
        <v>175</v>
      </c>
      <c r="G39" s="3">
        <v>-175000000</v>
      </c>
      <c r="H39">
        <f t="shared" si="8"/>
        <v>175</v>
      </c>
      <c r="I39">
        <f t="shared" si="3"/>
        <v>361624939.76521838</v>
      </c>
      <c r="J39">
        <f t="shared" si="4"/>
        <v>361.62493976521836</v>
      </c>
      <c r="K39">
        <f t="shared" si="7"/>
        <v>361.62493976521836</v>
      </c>
      <c r="L39" s="5">
        <f t="shared" si="5"/>
        <v>361624939.76521838</v>
      </c>
      <c r="M39">
        <v>1083.00866666667</v>
      </c>
      <c r="N39">
        <v>391642943848.54401</v>
      </c>
      <c r="O39" s="3">
        <v>152.516808731092</v>
      </c>
    </row>
    <row r="40" spans="1:15" x14ac:dyDescent="0.25">
      <c r="A40" s="8">
        <v>35977</v>
      </c>
      <c r="B40">
        <v>39</v>
      </c>
      <c r="C40" s="4">
        <v>6584815846.5275383</v>
      </c>
      <c r="D40" s="5">
        <f t="shared" si="2"/>
        <v>658.48158465275378</v>
      </c>
      <c r="E40">
        <v>210000000</v>
      </c>
      <c r="F40">
        <f t="shared" si="9"/>
        <v>210</v>
      </c>
      <c r="G40" s="3">
        <v>-210000000</v>
      </c>
      <c r="H40">
        <f t="shared" si="8"/>
        <v>210</v>
      </c>
      <c r="I40">
        <f t="shared" si="3"/>
        <v>527841472.59869701</v>
      </c>
      <c r="J40">
        <f t="shared" si="4"/>
        <v>527.84147259869701</v>
      </c>
      <c r="K40">
        <f t="shared" si="7"/>
        <v>527.84147259869701</v>
      </c>
      <c r="L40" s="5">
        <f t="shared" si="5"/>
        <v>527841472.59869701</v>
      </c>
      <c r="M40">
        <v>1240.3058333333299</v>
      </c>
      <c r="N40">
        <v>654684857539.41895</v>
      </c>
      <c r="O40" s="3">
        <v>135.617944882106</v>
      </c>
    </row>
    <row r="41" spans="1:15" x14ac:dyDescent="0.25">
      <c r="A41" s="8">
        <v>36342</v>
      </c>
      <c r="B41">
        <v>40</v>
      </c>
      <c r="C41" s="4">
        <v>5998563257.9465895</v>
      </c>
      <c r="D41" s="5">
        <f t="shared" si="2"/>
        <v>599.85632579465891</v>
      </c>
      <c r="E41">
        <v>140200000</v>
      </c>
      <c r="F41">
        <f t="shared" si="9"/>
        <v>140.19999999999999</v>
      </c>
      <c r="G41" s="3">
        <v>-140200000</v>
      </c>
      <c r="H41">
        <f t="shared" si="8"/>
        <v>140.19999999999999</v>
      </c>
      <c r="I41">
        <f t="shared" si="3"/>
        <v>543142419.43915975</v>
      </c>
      <c r="J41">
        <f t="shared" si="4"/>
        <v>543.14241943915977</v>
      </c>
      <c r="K41">
        <f t="shared" si="7"/>
        <v>543.14241943915977</v>
      </c>
      <c r="L41" s="5">
        <f t="shared" si="5"/>
        <v>543142419.43915975</v>
      </c>
      <c r="M41">
        <v>1454.8271666666701</v>
      </c>
      <c r="N41">
        <v>790178347169.15295</v>
      </c>
      <c r="O41" s="3">
        <v>123.43242395845</v>
      </c>
    </row>
    <row r="42" spans="1:15" x14ac:dyDescent="0.25">
      <c r="A42" s="8">
        <v>36708</v>
      </c>
      <c r="B42">
        <v>41</v>
      </c>
      <c r="C42" s="4">
        <v>6193246837.0968733</v>
      </c>
      <c r="D42" s="5">
        <f t="shared" si="2"/>
        <v>619.32468370968729</v>
      </c>
      <c r="E42">
        <v>160700000</v>
      </c>
      <c r="F42">
        <f t="shared" si="9"/>
        <v>160.69999999999999</v>
      </c>
      <c r="G42" s="3">
        <v>-160700000</v>
      </c>
      <c r="H42">
        <f t="shared" si="8"/>
        <v>160.69999999999999</v>
      </c>
      <c r="I42">
        <f t="shared" si="3"/>
        <v>727673816.94210827</v>
      </c>
      <c r="J42">
        <f t="shared" si="4"/>
        <v>727.67381694210826</v>
      </c>
      <c r="K42">
        <f t="shared" si="7"/>
        <v>727.67381694210826</v>
      </c>
      <c r="L42" s="5">
        <f t="shared" si="5"/>
        <v>727673816.94210827</v>
      </c>
      <c r="M42">
        <v>1644.4753333333299</v>
      </c>
      <c r="N42">
        <v>1196641642673.8101</v>
      </c>
      <c r="O42" s="3">
        <v>117.002584885845</v>
      </c>
    </row>
    <row r="43" spans="1:15" x14ac:dyDescent="0.25">
      <c r="A43" s="8">
        <v>37073</v>
      </c>
      <c r="B43">
        <v>42</v>
      </c>
      <c r="C43" s="4">
        <v>5840503868.5724554</v>
      </c>
      <c r="D43" s="5">
        <f t="shared" si="2"/>
        <v>584.05038685724548</v>
      </c>
      <c r="E43">
        <v>151496150.65192699</v>
      </c>
      <c r="F43">
        <f t="shared" si="9"/>
        <v>151.496150651927</v>
      </c>
      <c r="G43" s="3">
        <v>-151496150.65192699</v>
      </c>
      <c r="H43">
        <f t="shared" si="8"/>
        <v>151.496150651927</v>
      </c>
      <c r="I43">
        <f t="shared" si="3"/>
        <v>819997644.016276</v>
      </c>
      <c r="J43">
        <f t="shared" si="4"/>
        <v>819.99764401627601</v>
      </c>
      <c r="K43">
        <f t="shared" si="7"/>
        <v>819.99764401627601</v>
      </c>
      <c r="L43" s="5">
        <f t="shared" si="5"/>
        <v>819997644.016276</v>
      </c>
      <c r="M43">
        <v>1755.6587500000001</v>
      </c>
      <c r="N43">
        <v>1439636038696.5601</v>
      </c>
      <c r="O43" s="3">
        <v>114.128259060837</v>
      </c>
    </row>
    <row r="44" spans="1:15" x14ac:dyDescent="0.25">
      <c r="A44" s="8">
        <v>37438</v>
      </c>
      <c r="B44">
        <v>43</v>
      </c>
      <c r="C44" s="4">
        <v>6178563590.8925371</v>
      </c>
      <c r="D44" s="5">
        <f t="shared" si="2"/>
        <v>617.85635908925371</v>
      </c>
      <c r="E44">
        <v>184648059.19749999</v>
      </c>
      <c r="F44">
        <f t="shared" si="9"/>
        <v>184.6480591975</v>
      </c>
      <c r="G44" s="3">
        <v>-184648059.19749999</v>
      </c>
      <c r="H44">
        <f t="shared" si="8"/>
        <v>184.6480591975</v>
      </c>
      <c r="I44">
        <f t="shared" si="3"/>
        <v>819026427.10593104</v>
      </c>
      <c r="J44">
        <f t="shared" si="4"/>
        <v>819.02642710593102</v>
      </c>
      <c r="K44">
        <f t="shared" si="7"/>
        <v>819.02642710593102</v>
      </c>
      <c r="L44" s="5">
        <f t="shared" si="5"/>
        <v>819026427.10593104</v>
      </c>
      <c r="M44">
        <v>1797.5505000000001</v>
      </c>
      <c r="N44">
        <v>1472241363557.48</v>
      </c>
      <c r="O44" s="3">
        <v>109.21191184217101</v>
      </c>
    </row>
    <row r="45" spans="1:15" x14ac:dyDescent="0.25">
      <c r="A45" s="8">
        <v>37803</v>
      </c>
      <c r="B45">
        <v>44</v>
      </c>
      <c r="C45" s="4">
        <v>6606884390.7801886</v>
      </c>
      <c r="D45" s="5">
        <f t="shared" si="2"/>
        <v>660.68843907801886</v>
      </c>
      <c r="E45">
        <v>202192593.61849999</v>
      </c>
      <c r="F45">
        <f t="shared" si="9"/>
        <v>202.19259361849998</v>
      </c>
      <c r="G45" s="3">
        <v>-202192593.61849999</v>
      </c>
      <c r="H45">
        <f t="shared" si="8"/>
        <v>202.19259361849998</v>
      </c>
      <c r="I45">
        <f t="shared" si="3"/>
        <v>1129661811.2019482</v>
      </c>
      <c r="J45">
        <f t="shared" si="4"/>
        <v>1129.6618112019482</v>
      </c>
      <c r="K45">
        <f t="shared" si="7"/>
        <v>1129.6618112019482</v>
      </c>
      <c r="L45" s="5">
        <f t="shared" si="5"/>
        <v>1129661811.2019482</v>
      </c>
      <c r="M45">
        <v>1963.72008333333</v>
      </c>
      <c r="N45">
        <v>2218339586031.9702</v>
      </c>
      <c r="O45" s="3">
        <v>95.845581597459301</v>
      </c>
    </row>
    <row r="46" spans="1:15" x14ac:dyDescent="0.25">
      <c r="A46" s="8">
        <v>38169</v>
      </c>
      <c r="B46">
        <v>45</v>
      </c>
      <c r="C46" s="4">
        <v>7939487473.8631821</v>
      </c>
      <c r="D46" s="5">
        <f t="shared" si="2"/>
        <v>793.94874738631825</v>
      </c>
      <c r="E46">
        <v>295416479.80069202</v>
      </c>
      <c r="F46">
        <f t="shared" si="9"/>
        <v>295.416479800692</v>
      </c>
      <c r="G46" s="3">
        <v>-295416479.80069202</v>
      </c>
      <c r="H46">
        <f t="shared" si="8"/>
        <v>295.416479800692</v>
      </c>
      <c r="I46">
        <f t="shared" si="3"/>
        <v>1386659074.6619284</v>
      </c>
      <c r="J46">
        <f t="shared" si="4"/>
        <v>1386.6590746619283</v>
      </c>
      <c r="K46">
        <f t="shared" si="7"/>
        <v>1386.6590746619283</v>
      </c>
      <c r="L46" s="5">
        <f t="shared" si="5"/>
        <v>1386659074.6619284</v>
      </c>
      <c r="M46">
        <v>1810.3047136515099</v>
      </c>
      <c r="N46">
        <v>2510275459088.1299</v>
      </c>
      <c r="O46" s="3">
        <v>99.447858634069306</v>
      </c>
    </row>
    <row r="47" spans="1:15" x14ac:dyDescent="0.25">
      <c r="A47" s="8">
        <v>38534</v>
      </c>
      <c r="B47">
        <v>46</v>
      </c>
      <c r="C47" s="4">
        <v>9239221858.5583878</v>
      </c>
      <c r="D47" s="5">
        <f t="shared" si="2"/>
        <v>923.92218585583873</v>
      </c>
      <c r="E47">
        <v>379808340.66706097</v>
      </c>
      <c r="F47">
        <f t="shared" si="9"/>
        <v>379.80834066706097</v>
      </c>
      <c r="G47" s="3">
        <v>-379808340.66706097</v>
      </c>
      <c r="H47">
        <f t="shared" si="8"/>
        <v>379.80834066706097</v>
      </c>
      <c r="I47">
        <f t="shared" si="3"/>
        <v>1504839808.1482399</v>
      </c>
      <c r="J47">
        <f t="shared" si="4"/>
        <v>1504.8398081482399</v>
      </c>
      <c r="K47">
        <f t="shared" si="7"/>
        <v>1504.8398081482399</v>
      </c>
      <c r="L47" s="5">
        <f t="shared" si="5"/>
        <v>1504839808.1482399</v>
      </c>
      <c r="M47">
        <v>1780.54026086523</v>
      </c>
      <c r="N47">
        <v>2679427864560.6499</v>
      </c>
      <c r="O47" s="3">
        <v>104.161592504748</v>
      </c>
    </row>
    <row r="48" spans="1:15" x14ac:dyDescent="0.25">
      <c r="A48" s="8">
        <v>38899</v>
      </c>
      <c r="B48">
        <v>47</v>
      </c>
      <c r="C48" s="4">
        <v>9977647644.6995258</v>
      </c>
      <c r="D48" s="5">
        <f t="shared" si="2"/>
        <v>997.76476446995264</v>
      </c>
      <c r="E48">
        <v>644262499.94651198</v>
      </c>
      <c r="F48">
        <f t="shared" si="9"/>
        <v>644.26249994651198</v>
      </c>
      <c r="G48" s="3">
        <v>-644262499.94651198</v>
      </c>
      <c r="H48">
        <f t="shared" si="8"/>
        <v>644.26249994651198</v>
      </c>
      <c r="I48">
        <f t="shared" si="3"/>
        <v>2066662555.945504</v>
      </c>
      <c r="J48">
        <f t="shared" si="4"/>
        <v>2066.6625559455038</v>
      </c>
      <c r="K48">
        <f t="shared" si="7"/>
        <v>2066.6625559455038</v>
      </c>
      <c r="L48" s="5">
        <f t="shared" si="5"/>
        <v>2066662555.945504</v>
      </c>
      <c r="M48">
        <v>1831.45185089088</v>
      </c>
      <c r="N48">
        <v>3784992963253.27</v>
      </c>
      <c r="O48" s="3">
        <v>104.377585567366</v>
      </c>
    </row>
    <row r="49" spans="1:15" x14ac:dyDescent="0.25">
      <c r="A49" s="8">
        <v>39264</v>
      </c>
      <c r="B49">
        <v>48</v>
      </c>
      <c r="C49" s="4">
        <v>11902564401.323843</v>
      </c>
      <c r="D49" s="5">
        <f t="shared" si="2"/>
        <v>1190.2564401323843</v>
      </c>
      <c r="E49">
        <v>792305780.89124405</v>
      </c>
      <c r="F49">
        <f t="shared" si="9"/>
        <v>792.30578089124401</v>
      </c>
      <c r="G49" s="3">
        <v>-792305780.89124405</v>
      </c>
      <c r="H49">
        <f t="shared" si="8"/>
        <v>792.30578089124401</v>
      </c>
      <c r="I49">
        <f t="shared" si="3"/>
        <v>2867678353.7252097</v>
      </c>
      <c r="J49">
        <f t="shared" si="4"/>
        <v>2867.6783537252095</v>
      </c>
      <c r="K49">
        <f t="shared" si="7"/>
        <v>2867.6783537252095</v>
      </c>
      <c r="L49" s="5">
        <f t="shared" si="5"/>
        <v>2867678353.7252097</v>
      </c>
      <c r="M49">
        <v>1723.49158714041</v>
      </c>
      <c r="N49">
        <v>4942419517270.0596</v>
      </c>
      <c r="O49" s="3">
        <v>107.96589537320899</v>
      </c>
    </row>
    <row r="50" spans="1:15" x14ac:dyDescent="0.25">
      <c r="A50" s="8">
        <v>39630</v>
      </c>
      <c r="B50">
        <v>49</v>
      </c>
      <c r="C50" s="4">
        <v>14440404021.488146</v>
      </c>
      <c r="D50" s="5">
        <f t="shared" si="2"/>
        <v>1444.0404021488146</v>
      </c>
      <c r="E50">
        <v>728860900.652408</v>
      </c>
      <c r="F50">
        <f t="shared" si="9"/>
        <v>728.86090065240796</v>
      </c>
      <c r="G50" s="3">
        <v>-728860900.652408</v>
      </c>
      <c r="H50">
        <f t="shared" si="8"/>
        <v>728.86090065240796</v>
      </c>
      <c r="I50">
        <f t="shared" si="3"/>
        <v>2914601848.0916367</v>
      </c>
      <c r="J50">
        <f t="shared" si="4"/>
        <v>2914.6018480916368</v>
      </c>
      <c r="K50">
        <f t="shared" si="7"/>
        <v>2914.6018480916368</v>
      </c>
      <c r="L50" s="5">
        <f t="shared" si="5"/>
        <v>2914601848.0916367</v>
      </c>
      <c r="M50">
        <v>1720.44387915111</v>
      </c>
      <c r="N50">
        <v>5014408909711.7695</v>
      </c>
      <c r="O50" s="3">
        <v>111.311992506636</v>
      </c>
    </row>
    <row r="51" spans="1:15" x14ac:dyDescent="0.25">
      <c r="A51" s="8">
        <v>39995</v>
      </c>
      <c r="B51">
        <v>50</v>
      </c>
      <c r="C51" s="4">
        <v>25127805566.451115</v>
      </c>
      <c r="D51" s="5">
        <f t="shared" si="2"/>
        <v>2512.7805566451116</v>
      </c>
      <c r="E51">
        <v>841570802.74763596</v>
      </c>
      <c r="F51">
        <f t="shared" si="9"/>
        <v>841.57080274763598</v>
      </c>
      <c r="G51" s="3">
        <v>-812720321.69957602</v>
      </c>
      <c r="H51">
        <f t="shared" si="8"/>
        <v>812.72032169957606</v>
      </c>
      <c r="I51">
        <f t="shared" si="3"/>
        <v>2568892539.4217691</v>
      </c>
      <c r="J51">
        <f t="shared" si="4"/>
        <v>2568.892539421769</v>
      </c>
      <c r="K51">
        <f t="shared" si="7"/>
        <v>2568.892539421769</v>
      </c>
      <c r="L51" s="5">
        <f t="shared" si="5"/>
        <v>2568892539.4217691</v>
      </c>
      <c r="M51">
        <v>2030.4880743341801</v>
      </c>
      <c r="N51">
        <v>5216105665541.9502</v>
      </c>
      <c r="O51" s="3">
        <v>108.319176300047</v>
      </c>
    </row>
    <row r="52" spans="1:15" x14ac:dyDescent="0.25">
      <c r="A52" s="8">
        <v>40360</v>
      </c>
      <c r="B52">
        <v>51</v>
      </c>
      <c r="C52" s="4">
        <v>26673441667.281536</v>
      </c>
      <c r="D52" s="5">
        <f t="shared" si="2"/>
        <v>2667.3441667281536</v>
      </c>
      <c r="E52">
        <v>543872727.27272797</v>
      </c>
      <c r="F52">
        <f t="shared" si="9"/>
        <v>543.87272727272796</v>
      </c>
      <c r="G52" s="3">
        <v>-506658423.45964003</v>
      </c>
      <c r="H52">
        <f t="shared" si="8"/>
        <v>506.65842345964001</v>
      </c>
      <c r="I52">
        <f t="shared" si="3"/>
        <v>2834047559.0769792</v>
      </c>
      <c r="J52">
        <f t="shared" si="4"/>
        <v>2834.0475590769793</v>
      </c>
      <c r="K52">
        <f t="shared" si="7"/>
        <v>2834.0475590769793</v>
      </c>
      <c r="L52" s="5">
        <f t="shared" si="5"/>
        <v>2834047559.0769792</v>
      </c>
      <c r="M52">
        <v>2177.5575068335802</v>
      </c>
      <c r="N52">
        <v>6171301536991.46</v>
      </c>
      <c r="O52" s="3">
        <v>100</v>
      </c>
    </row>
    <row r="53" spans="1:15" x14ac:dyDescent="0.25">
      <c r="A53" s="8">
        <v>40725</v>
      </c>
      <c r="B53">
        <v>52</v>
      </c>
      <c r="C53" s="4">
        <v>27871725205.571438</v>
      </c>
      <c r="D53" s="5">
        <f t="shared" si="2"/>
        <v>2787.1725205571438</v>
      </c>
      <c r="E53">
        <v>894293858</v>
      </c>
      <c r="F53">
        <f t="shared" si="9"/>
        <v>894.293858</v>
      </c>
      <c r="G53" s="3">
        <v>-906140427.58727598</v>
      </c>
      <c r="H53">
        <f t="shared" si="8"/>
        <v>906.14042758727601</v>
      </c>
      <c r="I53">
        <f t="shared" si="3"/>
        <v>2502160672.9999461</v>
      </c>
      <c r="J53">
        <f t="shared" si="4"/>
        <v>2502.1606729999462</v>
      </c>
      <c r="K53">
        <f t="shared" si="7"/>
        <v>2502.1606729999462</v>
      </c>
      <c r="L53" s="5">
        <f t="shared" si="5"/>
        <v>2502160672.9999461</v>
      </c>
      <c r="M53">
        <v>2522.8020325226398</v>
      </c>
      <c r="N53">
        <v>6312456031542.4805</v>
      </c>
      <c r="O53" s="3">
        <v>93.066503735108299</v>
      </c>
    </row>
    <row r="54" spans="1:15" x14ac:dyDescent="0.25">
      <c r="A54" s="8">
        <v>41091</v>
      </c>
      <c r="B54">
        <v>53</v>
      </c>
      <c r="C54" s="4">
        <v>27305915761.291759</v>
      </c>
      <c r="D54" s="5">
        <f t="shared" si="2"/>
        <v>2730.5915761291758</v>
      </c>
      <c r="E54">
        <v>1205388487.79374</v>
      </c>
      <c r="F54">
        <f t="shared" si="9"/>
        <v>1205.3884877937401</v>
      </c>
      <c r="G54" s="3">
        <v>-1159051459.72053</v>
      </c>
      <c r="H54">
        <f t="shared" si="8"/>
        <v>1159.0514597205299</v>
      </c>
      <c r="I54">
        <f t="shared" si="3"/>
        <v>3375618721.4940119</v>
      </c>
      <c r="J54">
        <f t="shared" si="4"/>
        <v>3375.6187214940119</v>
      </c>
      <c r="K54">
        <f t="shared" si="7"/>
        <v>3375.6187214940119</v>
      </c>
      <c r="L54" s="5">
        <f t="shared" si="5"/>
        <v>3375618721.4940119</v>
      </c>
      <c r="M54">
        <v>2504.5630775832801</v>
      </c>
      <c r="N54">
        <v>8454450013852.7803</v>
      </c>
      <c r="O54" s="3">
        <v>103.581529116697</v>
      </c>
    </row>
    <row r="55" spans="1:15" x14ac:dyDescent="0.25">
      <c r="A55" s="8">
        <v>41456</v>
      </c>
      <c r="B55">
        <v>54</v>
      </c>
      <c r="C55" s="4">
        <v>28915786996.551834</v>
      </c>
      <c r="D55" s="5">
        <f t="shared" si="2"/>
        <v>2891.5786996551833</v>
      </c>
      <c r="E55">
        <v>1096000000</v>
      </c>
      <c r="F55">
        <f t="shared" si="9"/>
        <v>1096</v>
      </c>
      <c r="G55" s="3">
        <v>-1051622922.49344</v>
      </c>
      <c r="H55">
        <f t="shared" si="8"/>
        <v>1051.62292249344</v>
      </c>
      <c r="I55">
        <f t="shared" si="3"/>
        <v>3289665909.3899994</v>
      </c>
      <c r="J55">
        <f t="shared" si="4"/>
        <v>3289.6659093899993</v>
      </c>
      <c r="K55">
        <f t="shared" si="7"/>
        <v>3289.6659093899993</v>
      </c>
      <c r="L55" s="5">
        <f t="shared" si="5"/>
        <v>3289665909.3899994</v>
      </c>
      <c r="M55">
        <v>2586.8895685656098</v>
      </c>
      <c r="N55">
        <v>8510002425066.8896</v>
      </c>
      <c r="O55" s="3">
        <v>104.487341700489</v>
      </c>
    </row>
    <row r="56" spans="1:15" x14ac:dyDescent="0.25">
      <c r="A56" s="8">
        <v>41821</v>
      </c>
      <c r="B56">
        <v>55</v>
      </c>
      <c r="C56" s="4">
        <v>32612397758.45789</v>
      </c>
      <c r="D56" s="5">
        <f t="shared" si="2"/>
        <v>3261.2397758457892</v>
      </c>
      <c r="E56">
        <v>1058564540.34685</v>
      </c>
      <c r="F56">
        <f t="shared" si="9"/>
        <v>1058.56454034685</v>
      </c>
      <c r="G56" s="3">
        <v>-1031546242.99492</v>
      </c>
      <c r="H56">
        <f t="shared" si="8"/>
        <v>1031.54624299492</v>
      </c>
      <c r="I56">
        <f t="shared" si="3"/>
        <v>3318165174.3066821</v>
      </c>
      <c r="J56">
        <f t="shared" si="4"/>
        <v>3318.1651743066823</v>
      </c>
      <c r="K56">
        <f t="shared" si="7"/>
        <v>3318.1651743066823</v>
      </c>
      <c r="L56" s="5">
        <f t="shared" si="5"/>
        <v>3318165174.3066821</v>
      </c>
      <c r="M56">
        <v>2599.7882006106702</v>
      </c>
      <c r="N56">
        <v>8626526667839.7598</v>
      </c>
      <c r="O56" s="3">
        <v>106.106235195211</v>
      </c>
    </row>
    <row r="57" spans="1:15" x14ac:dyDescent="0.25">
      <c r="A57" s="8">
        <v>42186</v>
      </c>
      <c r="B57">
        <v>56</v>
      </c>
      <c r="C57" s="4">
        <v>32387183844.669861</v>
      </c>
      <c r="D57" s="5">
        <f t="shared" si="2"/>
        <v>3238.7183844669862</v>
      </c>
      <c r="E57">
        <v>737652140.15142798</v>
      </c>
      <c r="F57">
        <f t="shared" si="9"/>
        <v>737.65214015142794</v>
      </c>
      <c r="G57" s="3">
        <v>-737369521.05303395</v>
      </c>
      <c r="H57">
        <f t="shared" si="8"/>
        <v>737.36952105303396</v>
      </c>
      <c r="I57">
        <f t="shared" si="3"/>
        <v>3164648658.7574968</v>
      </c>
      <c r="J57">
        <f t="shared" si="4"/>
        <v>3164.6486587574968</v>
      </c>
      <c r="K57">
        <f t="shared" si="7"/>
        <v>3164.6486587574968</v>
      </c>
      <c r="L57" s="5">
        <f t="shared" si="5"/>
        <v>3164648658.7574968</v>
      </c>
      <c r="M57">
        <v>3240.64542033826</v>
      </c>
      <c r="N57">
        <v>10255504182982.1</v>
      </c>
      <c r="O57" s="3">
        <v>100.98705396656</v>
      </c>
    </row>
    <row r="58" spans="1:15" x14ac:dyDescent="0.25">
      <c r="A58" s="8">
        <v>42552</v>
      </c>
      <c r="B58">
        <v>57</v>
      </c>
      <c r="C58" s="4">
        <v>29203988814.897266</v>
      </c>
      <c r="D58" s="5">
        <f t="shared" si="2"/>
        <v>2920.3988814897266</v>
      </c>
      <c r="E58">
        <v>625704361.86706805</v>
      </c>
      <c r="F58">
        <f t="shared" si="9"/>
        <v>625.70436186706809</v>
      </c>
      <c r="G58" s="3">
        <v>-625558964.16211998</v>
      </c>
      <c r="H58">
        <f t="shared" si="8"/>
        <v>625.55896416211999</v>
      </c>
      <c r="I58">
        <f t="shared" si="3"/>
        <v>3542461759.9501257</v>
      </c>
      <c r="J58">
        <f t="shared" si="4"/>
        <v>3542.4617599501257</v>
      </c>
      <c r="K58">
        <f t="shared" si="7"/>
        <v>3542.4617599501257</v>
      </c>
      <c r="L58" s="5">
        <f t="shared" si="5"/>
        <v>3542461759.9501257</v>
      </c>
      <c r="M58">
        <v>3420.0980072473599</v>
      </c>
      <c r="N58">
        <v>12115566405955.4</v>
      </c>
      <c r="O58" s="3">
        <v>96.130690827214494</v>
      </c>
    </row>
    <row r="59" spans="1:15" x14ac:dyDescent="0.25">
      <c r="A59" s="8">
        <v>42917</v>
      </c>
      <c r="B59">
        <v>58</v>
      </c>
      <c r="C59" s="4">
        <v>30744473911.531208</v>
      </c>
      <c r="D59" s="5">
        <f t="shared" si="2"/>
        <v>3074.4473911531209</v>
      </c>
      <c r="E59">
        <v>802704141.00856805</v>
      </c>
      <c r="F59">
        <f t="shared" si="9"/>
        <v>802.70414100856806</v>
      </c>
      <c r="G59" s="3">
        <v>-802400008.75549996</v>
      </c>
      <c r="H59">
        <f t="shared" si="8"/>
        <v>802.40000875549993</v>
      </c>
      <c r="I59">
        <f t="shared" si="3"/>
        <v>3828487035.1917939</v>
      </c>
      <c r="J59">
        <f t="shared" si="4"/>
        <v>3828.4870351917939</v>
      </c>
      <c r="K59">
        <f t="shared" si="7"/>
        <v>3828.4870351917939</v>
      </c>
      <c r="L59" s="5">
        <f t="shared" si="5"/>
        <v>3828487035.1917939</v>
      </c>
      <c r="M59">
        <v>3611.2244580446099</v>
      </c>
      <c r="N59">
        <v>13825526018791.301</v>
      </c>
      <c r="O59" s="3">
        <v>93.678152818193894</v>
      </c>
    </row>
    <row r="60" spans="1:15" x14ac:dyDescent="0.25">
      <c r="A60" s="8">
        <v>43282</v>
      </c>
      <c r="B60">
        <v>59</v>
      </c>
      <c r="C60" s="4">
        <v>32927025573.429642</v>
      </c>
      <c r="D60" s="5">
        <f t="shared" si="2"/>
        <v>3292.7025573429642</v>
      </c>
      <c r="E60">
        <v>1055353352.63033</v>
      </c>
      <c r="F60">
        <f t="shared" si="9"/>
        <v>1055.3533526303299</v>
      </c>
      <c r="G60" s="3">
        <v>-1055031706.52842</v>
      </c>
      <c r="H60">
        <f t="shared" si="8"/>
        <v>1055.03170652842</v>
      </c>
      <c r="I60">
        <f t="shared" si="3"/>
        <v>3740268599.5106869</v>
      </c>
      <c r="J60">
        <f t="shared" si="4"/>
        <v>3740.2685995106867</v>
      </c>
      <c r="K60">
        <f t="shared" si="7"/>
        <v>3740.2685995106867</v>
      </c>
      <c r="L60" s="5">
        <f t="shared" si="5"/>
        <v>3740268599.5106869</v>
      </c>
      <c r="M60">
        <v>3727.0689948461199</v>
      </c>
      <c r="N60">
        <v>13940239129632.801</v>
      </c>
      <c r="O60" s="3">
        <v>90.086175339845695</v>
      </c>
    </row>
    <row r="61" spans="1:15" x14ac:dyDescent="0.25">
      <c r="A61" s="8">
        <v>43647</v>
      </c>
      <c r="B61">
        <v>60</v>
      </c>
      <c r="C61" s="4">
        <v>35353060634.202171</v>
      </c>
      <c r="D61" s="5">
        <f t="shared" si="2"/>
        <v>3535.306063420217</v>
      </c>
      <c r="E61">
        <v>1273885586.25086</v>
      </c>
      <c r="F61">
        <f t="shared" si="9"/>
        <v>1273.8855862508599</v>
      </c>
      <c r="G61" s="3">
        <v>-1273559949.03929</v>
      </c>
      <c r="H61">
        <f t="shared" si="8"/>
        <v>1273.5599490392899</v>
      </c>
      <c r="I61">
        <f t="shared" si="3"/>
        <v>3800074888.9234867</v>
      </c>
      <c r="J61">
        <f t="shared" si="4"/>
        <v>3800.0748889234869</v>
      </c>
      <c r="K61">
        <f t="shared" si="7"/>
        <v>3800.0748889234869</v>
      </c>
      <c r="L61" s="5">
        <f t="shared" si="5"/>
        <v>3800074888.9234867</v>
      </c>
      <c r="M61">
        <v>3704.0490716968102</v>
      </c>
      <c r="N61">
        <v>14075663864695.4</v>
      </c>
      <c r="O61" s="3">
        <v>93.296236571518506</v>
      </c>
    </row>
    <row r="62" spans="1:15" x14ac:dyDescent="0.25">
      <c r="A62" s="8">
        <v>44013</v>
      </c>
      <c r="B62">
        <v>61</v>
      </c>
      <c r="C62" s="4">
        <v>37600368180.939949</v>
      </c>
      <c r="D62" s="5">
        <f t="shared" si="2"/>
        <v>3760.036818093995</v>
      </c>
      <c r="E62">
        <v>873792834.55531704</v>
      </c>
      <c r="F62">
        <f t="shared" si="9"/>
        <v>873.79283455531709</v>
      </c>
      <c r="G62" s="3">
        <v>-873468225.23084199</v>
      </c>
      <c r="H62">
        <f t="shared" si="8"/>
        <v>873.46822523084199</v>
      </c>
      <c r="I62">
        <f t="shared" si="3"/>
        <v>4304772252.1639128</v>
      </c>
      <c r="J62">
        <f t="shared" si="4"/>
        <v>4304.7722521639125</v>
      </c>
      <c r="K62">
        <f t="shared" si="7"/>
        <v>4304.7722521639125</v>
      </c>
      <c r="L62" s="5">
        <f t="shared" si="5"/>
        <v>4304772252.1639128</v>
      </c>
      <c r="M62">
        <v>3718.2489227092401</v>
      </c>
      <c r="N62">
        <v>16006214789117.1</v>
      </c>
      <c r="O62" s="3">
        <v>94.995621691551804</v>
      </c>
    </row>
    <row r="63" spans="1:15" x14ac:dyDescent="0.25">
      <c r="B63" s="4"/>
      <c r="C63" s="5"/>
      <c r="J63" s="5"/>
      <c r="K63" s="5"/>
      <c r="N63" s="3"/>
    </row>
  </sheetData>
  <conditionalFormatting sqref="A1:A62">
    <cfRule type="uniqueValues" dxfId="9" priority="1"/>
    <cfRule type="containsText" dxfId="8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364C-80C9-4A72-BF97-84F6B912A408}">
  <dimension ref="A1:AF62"/>
  <sheetViews>
    <sheetView topLeftCell="S1" workbookViewId="0">
      <selection activeCell="Z1" sqref="Z1:Z62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4.7109375" bestFit="1" customWidth="1"/>
    <col min="4" max="4" width="13.140625" bestFit="1" customWidth="1"/>
    <col min="5" max="6" width="13.140625" customWidth="1"/>
    <col min="7" max="7" width="18.85546875" bestFit="1" customWidth="1"/>
    <col min="8" max="8" width="12" bestFit="1" customWidth="1"/>
    <col min="9" max="9" width="12" customWidth="1"/>
    <col min="10" max="10" width="18.85546875" bestFit="1" customWidth="1"/>
    <col min="11" max="11" width="12.7109375" bestFit="1" customWidth="1"/>
    <col min="12" max="13" width="12.7109375" customWidth="1"/>
    <col min="14" max="15" width="16.85546875" bestFit="1" customWidth="1"/>
    <col min="16" max="16" width="12" bestFit="1" customWidth="1"/>
    <col min="17" max="17" width="19" bestFit="1" customWidth="1"/>
    <col min="18" max="18" width="19" customWidth="1"/>
    <col min="19" max="19" width="12.85546875" bestFit="1" customWidth="1"/>
    <col min="20" max="20" width="13.7109375" bestFit="1" customWidth="1"/>
    <col min="21" max="21" width="22.85546875" bestFit="1" customWidth="1"/>
    <col min="22" max="22" width="17.85546875" bestFit="1" customWidth="1"/>
    <col min="23" max="23" width="12" bestFit="1" customWidth="1"/>
    <col min="24" max="26" width="12" customWidth="1"/>
    <col min="27" max="27" width="29.85546875" bestFit="1" customWidth="1"/>
    <col min="28" max="28" width="22.85546875" bestFit="1" customWidth="1"/>
    <col min="29" max="29" width="12.7109375" bestFit="1" customWidth="1"/>
    <col min="30" max="30" width="14.5703125" bestFit="1" customWidth="1"/>
    <col min="32" max="32" width="12.85546875" bestFit="1" customWidth="1"/>
  </cols>
  <sheetData>
    <row r="1" spans="1:32" x14ac:dyDescent="0.25">
      <c r="A1" s="7" t="s">
        <v>80</v>
      </c>
      <c r="B1" s="1" t="s">
        <v>2</v>
      </c>
      <c r="C1" s="1" t="s">
        <v>69</v>
      </c>
      <c r="D1" s="1" t="s">
        <v>85</v>
      </c>
      <c r="E1" s="1" t="s">
        <v>95</v>
      </c>
      <c r="F1" s="1" t="s">
        <v>96</v>
      </c>
      <c r="G1" s="1" t="s">
        <v>82</v>
      </c>
      <c r="H1" s="1" t="s">
        <v>70</v>
      </c>
      <c r="I1" s="1" t="s">
        <v>92</v>
      </c>
      <c r="J1" s="1" t="s">
        <v>82</v>
      </c>
      <c r="K1" s="1" t="s">
        <v>71</v>
      </c>
      <c r="L1" s="1" t="s">
        <v>97</v>
      </c>
      <c r="M1" s="1" t="s">
        <v>98</v>
      </c>
      <c r="N1" s="1" t="s">
        <v>81</v>
      </c>
      <c r="O1" s="1" t="s">
        <v>81</v>
      </c>
      <c r="P1" s="1" t="s">
        <v>75</v>
      </c>
      <c r="Q1" s="1" t="s">
        <v>84</v>
      </c>
      <c r="R1" s="1" t="s">
        <v>93</v>
      </c>
      <c r="S1" s="1" t="s">
        <v>86</v>
      </c>
      <c r="T1" s="1" t="s">
        <v>83</v>
      </c>
      <c r="U1" s="1" t="s">
        <v>72</v>
      </c>
      <c r="V1" s="1" t="s">
        <v>73</v>
      </c>
      <c r="W1" s="1" t="s">
        <v>74</v>
      </c>
      <c r="X1" s="1" t="s">
        <v>99</v>
      </c>
      <c r="Y1" s="1" t="s">
        <v>74</v>
      </c>
      <c r="Z1" s="10" t="s">
        <v>74</v>
      </c>
      <c r="AA1" s="1" t="s">
        <v>6</v>
      </c>
      <c r="AB1" s="1" t="s">
        <v>72</v>
      </c>
      <c r="AC1" s="1" t="s">
        <v>75</v>
      </c>
      <c r="AD1" s="1" t="s">
        <v>94</v>
      </c>
      <c r="AE1" s="1" t="s">
        <v>89</v>
      </c>
      <c r="AF1" s="1" t="s">
        <v>86</v>
      </c>
    </row>
    <row r="2" spans="1:32" x14ac:dyDescent="0.25">
      <c r="A2" s="8">
        <v>22098</v>
      </c>
      <c r="B2">
        <v>1</v>
      </c>
      <c r="C2" s="4">
        <v>423008385.7442348</v>
      </c>
      <c r="D2" s="5">
        <f>C2/10000000</f>
        <v>42.30083857442348</v>
      </c>
      <c r="E2" s="5">
        <f>H2/1000000</f>
        <v>0</v>
      </c>
      <c r="F2" s="6">
        <f t="array" ref="F2:F62">_xll.hp_filter(E2:E62,100)</f>
        <v>-4.6285602728853487E-2</v>
      </c>
      <c r="G2" s="6">
        <v>-4.6285602728853487E-2</v>
      </c>
      <c r="H2">
        <v>0</v>
      </c>
      <c r="I2">
        <f t="array" ref="I2:I62">_xll.hp_filter(J2:J62,100)</f>
        <v>-0.92906004215200988</v>
      </c>
      <c r="J2">
        <v>-0.60725401398019996</v>
      </c>
      <c r="K2">
        <v>0</v>
      </c>
      <c r="L2">
        <f>K2/1000000</f>
        <v>0</v>
      </c>
      <c r="M2">
        <f t="array" ref="M2:M62">_xll.hp_filter(L2:L62,100)</f>
        <v>4.1599515705795405E-2</v>
      </c>
      <c r="N2">
        <v>4.1599515705795405E-2</v>
      </c>
      <c r="O2">
        <f t="shared" ref="O2:O22" si="0">J2</f>
        <v>-0.60725401398019996</v>
      </c>
      <c r="P2">
        <f>ABS(V2/U2)</f>
        <v>0</v>
      </c>
      <c r="Q2">
        <f>P2/1000000</f>
        <v>0</v>
      </c>
      <c r="R2">
        <f t="array" ref="R2:R62">_xll.hp_filter(S2:S62,100)</f>
        <v>0.20942859117098411</v>
      </c>
      <c r="S2">
        <v>-3.1105081600561908</v>
      </c>
      <c r="T2" s="5">
        <f>P2</f>
        <v>0</v>
      </c>
      <c r="U2">
        <v>7.1430000071429994E-2</v>
      </c>
      <c r="V2">
        <v>0</v>
      </c>
      <c r="W2">
        <v>0</v>
      </c>
      <c r="X2">
        <f t="array" ref="X2:X62">_xll.hp_filter(W2:W62,100)</f>
        <v>2.5607901946541629</v>
      </c>
      <c r="Y2">
        <f t="array" ref="Y2:Y22">_xll.hp_filter(X2:X62,100)</f>
        <v>-3.8032179373494142</v>
      </c>
      <c r="Z2">
        <f>ABS(Y2)</f>
        <v>3.8032179373494142</v>
      </c>
      <c r="AA2">
        <v>0</v>
      </c>
      <c r="AB2">
        <v>7.1430000071429994E-2</v>
      </c>
      <c r="AC2">
        <f>AA2/AB2</f>
        <v>0</v>
      </c>
      <c r="AD2">
        <f>AC2/1000000</f>
        <v>0</v>
      </c>
      <c r="AE2">
        <f t="array" ref="AE2:AE62">_xll.hp_filter(AD2:AD62,100)</f>
        <v>-5.8861599139573242</v>
      </c>
      <c r="AF2">
        <v>-5.8861599139573242</v>
      </c>
    </row>
    <row r="3" spans="1:32" x14ac:dyDescent="0.25">
      <c r="A3" s="8">
        <v>22463</v>
      </c>
      <c r="B3">
        <v>2</v>
      </c>
      <c r="C3" s="4">
        <v>441524109.01467508</v>
      </c>
      <c r="D3" s="5">
        <f t="shared" ref="D3:D62" si="1">C3/10000000</f>
        <v>44.152410901467505</v>
      </c>
      <c r="E3" s="5">
        <f t="shared" ref="E3:E62" si="2">H3/1000000</f>
        <v>0</v>
      </c>
      <c r="F3" s="6">
        <v>-3.6153897331185181E-2</v>
      </c>
      <c r="G3" s="6">
        <v>-3.6153897331185181E-2</v>
      </c>
      <c r="H3">
        <v>0</v>
      </c>
      <c r="I3">
        <v>-0.5127391464372022</v>
      </c>
      <c r="J3">
        <v>-0.38877316550344276</v>
      </c>
      <c r="K3">
        <v>0</v>
      </c>
      <c r="L3">
        <f t="shared" ref="L3:L62" si="3">K3/1000000</f>
        <v>0</v>
      </c>
      <c r="M3">
        <v>1.6694679146419852E-2</v>
      </c>
      <c r="N3">
        <v>1.6694679146419852E-2</v>
      </c>
      <c r="O3">
        <f t="shared" si="0"/>
        <v>-0.38877316550344276</v>
      </c>
      <c r="P3">
        <f t="shared" ref="P3:P62" si="4">ABS(V3/U3)</f>
        <v>0</v>
      </c>
      <c r="Q3">
        <f t="shared" ref="Q3:Q62" si="5">P3/1000000</f>
        <v>0</v>
      </c>
      <c r="R3">
        <v>3.8096342704181207</v>
      </c>
      <c r="S3">
        <v>0.16549426889511754</v>
      </c>
      <c r="T3" s="5">
        <f t="shared" ref="T3:T62" si="6">P3</f>
        <v>0</v>
      </c>
      <c r="U3">
        <v>7.1430000071429994E-2</v>
      </c>
      <c r="V3">
        <v>0</v>
      </c>
      <c r="W3">
        <v>0</v>
      </c>
      <c r="X3">
        <v>-0.23835155443088585</v>
      </c>
      <c r="Y3">
        <v>-7.6836233014237791</v>
      </c>
      <c r="Z3">
        <f t="shared" ref="Z3:Z62" si="7">ABS(Y3)</f>
        <v>7.6836233014237791</v>
      </c>
      <c r="AA3">
        <v>0</v>
      </c>
      <c r="AB3">
        <v>7.1430000071429994E-2</v>
      </c>
      <c r="AC3">
        <f t="shared" ref="AC3:AC62" si="8">AA3/AB3</f>
        <v>0</v>
      </c>
      <c r="AD3">
        <f t="shared" ref="AD3:AD62" si="9">AC3/1000000</f>
        <v>0</v>
      </c>
      <c r="AE3">
        <v>0.20908175349728353</v>
      </c>
      <c r="AF3">
        <v>0.20908175349728353</v>
      </c>
    </row>
    <row r="4" spans="1:32" x14ac:dyDescent="0.25">
      <c r="A4" s="8">
        <v>22828</v>
      </c>
      <c r="B4">
        <v>3</v>
      </c>
      <c r="C4" s="4">
        <v>449012578.6163522</v>
      </c>
      <c r="D4" s="5">
        <f t="shared" si="1"/>
        <v>44.901257861635223</v>
      </c>
      <c r="E4" s="5">
        <f t="shared" si="2"/>
        <v>0</v>
      </c>
      <c r="F4" s="6">
        <v>-2.5559335906228334E-2</v>
      </c>
      <c r="G4" s="6">
        <v>-2.5559335906228334E-2</v>
      </c>
      <c r="H4">
        <v>0</v>
      </c>
      <c r="I4">
        <v>-9.32001904406764E-2</v>
      </c>
      <c r="J4">
        <v>-0.16421977688688325</v>
      </c>
      <c r="K4">
        <v>0</v>
      </c>
      <c r="L4">
        <f t="shared" si="3"/>
        <v>0</v>
      </c>
      <c r="M4">
        <v>-8.6261525700136593E-3</v>
      </c>
      <c r="N4">
        <v>-8.6261525700136593E-3</v>
      </c>
      <c r="O4">
        <f t="shared" si="0"/>
        <v>-0.16421977688688325</v>
      </c>
      <c r="P4">
        <f t="shared" si="4"/>
        <v>0</v>
      </c>
      <c r="Q4">
        <f t="shared" si="5"/>
        <v>0</v>
      </c>
      <c r="R4">
        <v>7.3766405821529855</v>
      </c>
      <c r="S4">
        <v>3.4726017794469879</v>
      </c>
      <c r="T4" s="5">
        <f t="shared" si="6"/>
        <v>0</v>
      </c>
      <c r="U4">
        <v>7.1430000071429994E-2</v>
      </c>
      <c r="V4">
        <v>0</v>
      </c>
      <c r="W4">
        <v>0</v>
      </c>
      <c r="X4">
        <v>-3.063101205462476</v>
      </c>
      <c r="Y4">
        <v>-11.500388584178108</v>
      </c>
      <c r="Z4">
        <f t="shared" si="7"/>
        <v>11.500388584178108</v>
      </c>
      <c r="AA4">
        <v>0</v>
      </c>
      <c r="AB4">
        <v>7.1430000071429994E-2</v>
      </c>
      <c r="AC4">
        <f t="shared" si="8"/>
        <v>0</v>
      </c>
      <c r="AD4">
        <f t="shared" si="9"/>
        <v>0</v>
      </c>
      <c r="AE4">
        <v>6.3631850200914641</v>
      </c>
      <c r="AF4">
        <v>6.3631850200914641</v>
      </c>
    </row>
    <row r="5" spans="1:32" x14ac:dyDescent="0.25">
      <c r="A5" s="8">
        <v>23193</v>
      </c>
      <c r="B5">
        <v>4</v>
      </c>
      <c r="C5" s="4">
        <v>516147798.74213839</v>
      </c>
      <c r="D5" s="5">
        <f t="shared" si="1"/>
        <v>51.614779874213838</v>
      </c>
      <c r="E5" s="5">
        <f t="shared" si="2"/>
        <v>0</v>
      </c>
      <c r="F5" s="6">
        <v>-1.3677523453382568E-2</v>
      </c>
      <c r="G5" s="6">
        <v>-1.3677523453382568E-2</v>
      </c>
      <c r="H5">
        <v>0</v>
      </c>
      <c r="I5">
        <v>0.33401454592862312</v>
      </c>
      <c r="J5">
        <v>7.6366423664314675E-2</v>
      </c>
      <c r="K5">
        <v>0</v>
      </c>
      <c r="L5">
        <f t="shared" si="3"/>
        <v>0</v>
      </c>
      <c r="M5">
        <v>-3.4945921392027277E-2</v>
      </c>
      <c r="N5">
        <v>-3.4945921392027277E-2</v>
      </c>
      <c r="O5">
        <f t="shared" si="0"/>
        <v>7.6366423664314675E-2</v>
      </c>
      <c r="P5">
        <f t="shared" si="4"/>
        <v>0</v>
      </c>
      <c r="Q5">
        <f t="shared" si="5"/>
        <v>0</v>
      </c>
      <c r="R5">
        <v>10.840806758848078</v>
      </c>
      <c r="S5">
        <v>6.8402645105110302</v>
      </c>
      <c r="T5" s="5">
        <f t="shared" si="6"/>
        <v>0</v>
      </c>
      <c r="U5">
        <v>7.1430000071429994E-2</v>
      </c>
      <c r="V5">
        <v>0</v>
      </c>
      <c r="W5">
        <v>0</v>
      </c>
      <c r="X5">
        <v>-5.9366831448428403</v>
      </c>
      <c r="Y5">
        <v>-15.115420986822436</v>
      </c>
      <c r="Z5">
        <f t="shared" si="7"/>
        <v>15.115420986822436</v>
      </c>
      <c r="AA5">
        <v>0</v>
      </c>
      <c r="AB5">
        <v>7.1430000071429994E-2</v>
      </c>
      <c r="AC5">
        <f t="shared" si="8"/>
        <v>0</v>
      </c>
      <c r="AD5">
        <f t="shared" si="9"/>
        <v>0</v>
      </c>
      <c r="AE5">
        <v>12.632920667429818</v>
      </c>
      <c r="AF5">
        <v>12.632920667429818</v>
      </c>
    </row>
    <row r="6" spans="1:32" x14ac:dyDescent="0.25">
      <c r="A6" s="8">
        <v>23559</v>
      </c>
      <c r="B6">
        <v>5</v>
      </c>
      <c r="C6" s="4">
        <v>589056603.77358496</v>
      </c>
      <c r="D6" s="5">
        <f t="shared" si="1"/>
        <v>58.905660377358494</v>
      </c>
      <c r="E6" s="5">
        <f t="shared" si="2"/>
        <v>0</v>
      </c>
      <c r="F6" s="6">
        <v>5.7152838701477957E-4</v>
      </c>
      <c r="G6" s="6">
        <v>5.7152838701477957E-4</v>
      </c>
      <c r="H6">
        <v>0</v>
      </c>
      <c r="I6">
        <v>0.77265258689728999</v>
      </c>
      <c r="J6">
        <v>0.34458790571385622</v>
      </c>
      <c r="K6">
        <v>0</v>
      </c>
      <c r="L6">
        <f t="shared" si="3"/>
        <v>0</v>
      </c>
      <c r="M6">
        <v>-6.2761307742443012E-2</v>
      </c>
      <c r="N6">
        <v>-6.2761307742443012E-2</v>
      </c>
      <c r="O6">
        <f t="shared" si="0"/>
        <v>0.34458790571385622</v>
      </c>
      <c r="P6">
        <f t="shared" si="4"/>
        <v>0</v>
      </c>
      <c r="Q6">
        <f t="shared" si="5"/>
        <v>0</v>
      </c>
      <c r="R6">
        <v>14.093451644948836</v>
      </c>
      <c r="S6">
        <v>10.263206583204388</v>
      </c>
      <c r="T6" s="5">
        <f t="shared" si="6"/>
        <v>0</v>
      </c>
      <c r="U6">
        <v>7.1430000071429994E-2</v>
      </c>
      <c r="V6">
        <v>0</v>
      </c>
      <c r="W6">
        <v>0</v>
      </c>
      <c r="X6">
        <v>-8.8516907469195871</v>
      </c>
      <c r="Y6">
        <v>-18.306254836779644</v>
      </c>
      <c r="Z6">
        <f t="shared" si="7"/>
        <v>18.306254836779644</v>
      </c>
      <c r="AA6">
        <v>0</v>
      </c>
      <c r="AB6">
        <v>7.1430000071429994E-2</v>
      </c>
      <c r="AC6">
        <f t="shared" si="8"/>
        <v>0</v>
      </c>
      <c r="AD6">
        <f t="shared" si="9"/>
        <v>0</v>
      </c>
      <c r="AE6">
        <v>19.011427626916035</v>
      </c>
      <c r="AF6">
        <v>19.011427626916035</v>
      </c>
    </row>
    <row r="7" spans="1:32" x14ac:dyDescent="0.25">
      <c r="A7" s="8">
        <v>23924</v>
      </c>
      <c r="B7">
        <v>6</v>
      </c>
      <c r="C7" s="4">
        <v>884873949.57983184</v>
      </c>
      <c r="D7" s="5">
        <f t="shared" si="1"/>
        <v>88.487394957983184</v>
      </c>
      <c r="E7" s="5">
        <f t="shared" si="2"/>
        <v>0</v>
      </c>
      <c r="F7" s="6">
        <v>1.8404583209160205E-2</v>
      </c>
      <c r="G7" s="6">
        <v>1.8404583209160205E-2</v>
      </c>
      <c r="H7">
        <v>0</v>
      </c>
      <c r="I7">
        <v>1.2238849754692747</v>
      </c>
      <c r="J7">
        <v>0.65128347458880342</v>
      </c>
      <c r="K7">
        <v>0</v>
      </c>
      <c r="L7">
        <f t="shared" si="3"/>
        <v>0</v>
      </c>
      <c r="M7">
        <v>-9.2219532830162598E-2</v>
      </c>
      <c r="N7">
        <v>-9.2219532830162598E-2</v>
      </c>
      <c r="O7">
        <f t="shared" si="0"/>
        <v>0.65128347458880342</v>
      </c>
      <c r="P7">
        <f t="shared" si="4"/>
        <v>0</v>
      </c>
      <c r="Q7">
        <f t="shared" si="5"/>
        <v>0</v>
      </c>
      <c r="R7">
        <v>16.985888662417324</v>
      </c>
      <c r="S7">
        <v>13.667749473539091</v>
      </c>
      <c r="T7" s="5">
        <f t="shared" si="6"/>
        <v>0</v>
      </c>
      <c r="U7">
        <v>7.1430000071429994E-2</v>
      </c>
      <c r="V7">
        <v>0</v>
      </c>
      <c r="W7">
        <v>0</v>
      </c>
      <c r="X7">
        <v>-11.741350554591895</v>
      </c>
      <c r="Y7">
        <v>-20.758637083052811</v>
      </c>
      <c r="Z7">
        <f t="shared" si="7"/>
        <v>20.758637083052811</v>
      </c>
      <c r="AA7">
        <v>0</v>
      </c>
      <c r="AB7">
        <v>7.1430000071429994E-2</v>
      </c>
      <c r="AC7">
        <f t="shared" si="8"/>
        <v>0</v>
      </c>
      <c r="AD7">
        <f t="shared" si="9"/>
        <v>0</v>
      </c>
      <c r="AE7">
        <v>25.365515623279499</v>
      </c>
      <c r="AF7">
        <v>25.365515623279499</v>
      </c>
    </row>
    <row r="8" spans="1:32" x14ac:dyDescent="0.25">
      <c r="A8" s="8">
        <v>24289</v>
      </c>
      <c r="B8">
        <v>7</v>
      </c>
      <c r="C8" s="4">
        <v>925770308.12324917</v>
      </c>
      <c r="D8" s="5">
        <f t="shared" si="1"/>
        <v>92.577030812324921</v>
      </c>
      <c r="E8" s="5">
        <f t="shared" si="2"/>
        <v>0</v>
      </c>
      <c r="F8" s="6">
        <v>4.1032689323380056E-2</v>
      </c>
      <c r="G8" s="6">
        <v>4.1032689323380056E-2</v>
      </c>
      <c r="H8">
        <v>0</v>
      </c>
      <c r="I8">
        <v>1.6846021078366935</v>
      </c>
      <c r="J8">
        <v>1.0038460565590799</v>
      </c>
      <c r="K8">
        <v>0</v>
      </c>
      <c r="L8">
        <f t="shared" si="3"/>
        <v>0</v>
      </c>
      <c r="M8">
        <v>-0.12284020478666334</v>
      </c>
      <c r="N8">
        <v>-0.12284020478666334</v>
      </c>
      <c r="O8">
        <f t="shared" si="0"/>
        <v>1.0038460565590799</v>
      </c>
      <c r="P8">
        <f>ABS(V8/U8)</f>
        <v>30239395.181856364</v>
      </c>
      <c r="Q8">
        <f t="shared" si="5"/>
        <v>30.239395181856363</v>
      </c>
      <c r="R8">
        <v>19.331128782598164</v>
      </c>
      <c r="S8">
        <f t="shared" ref="S8:S62" si="10">T8/1000000</f>
        <v>30.239395181856363</v>
      </c>
      <c r="T8" s="5">
        <f>P8</f>
        <v>30239395.181856364</v>
      </c>
      <c r="U8">
        <v>7.1430000071429994E-2</v>
      </c>
      <c r="V8">
        <v>2160000</v>
      </c>
      <c r="W8">
        <v>0</v>
      </c>
      <c r="X8">
        <v>-14.450372203289744</v>
      </c>
      <c r="Y8">
        <v>-22.063769033746421</v>
      </c>
      <c r="Z8">
        <f t="shared" si="7"/>
        <v>22.063769033746421</v>
      </c>
      <c r="AA8">
        <v>2160000</v>
      </c>
      <c r="AB8">
        <v>7.1430000071429994E-2</v>
      </c>
      <c r="AC8">
        <f t="shared" si="8"/>
        <v>30239395.181856364</v>
      </c>
      <c r="AD8">
        <f t="shared" si="9"/>
        <v>30.239395181856363</v>
      </c>
      <c r="AE8">
        <v>31.371880104980438</v>
      </c>
      <c r="AF8">
        <v>30.239395181856363</v>
      </c>
    </row>
    <row r="9" spans="1:32" x14ac:dyDescent="0.25">
      <c r="A9" s="8">
        <v>24654</v>
      </c>
      <c r="B9">
        <v>8</v>
      </c>
      <c r="C9" s="4">
        <v>967647058.82352936</v>
      </c>
      <c r="D9" s="5">
        <f t="shared" si="1"/>
        <v>96.764705882352942</v>
      </c>
      <c r="E9" s="5">
        <f t="shared" si="2"/>
        <v>0</v>
      </c>
      <c r="F9" s="6">
        <v>6.9482849207909078E-2</v>
      </c>
      <c r="G9" s="6">
        <v>6.9482849207909078E-2</v>
      </c>
      <c r="H9">
        <v>0</v>
      </c>
      <c r="I9">
        <v>2.1459683651828572</v>
      </c>
      <c r="J9">
        <v>1.4031557431487207</v>
      </c>
      <c r="K9">
        <v>0</v>
      </c>
      <c r="L9">
        <f t="shared" si="3"/>
        <v>0</v>
      </c>
      <c r="M9">
        <v>-0.15322073641512088</v>
      </c>
      <c r="N9">
        <v>-0.15322073641512088</v>
      </c>
      <c r="O9">
        <f t="shared" si="0"/>
        <v>1.4031557431487207</v>
      </c>
      <c r="P9">
        <f t="shared" si="4"/>
        <v>37197954.603709228</v>
      </c>
      <c r="Q9">
        <f t="shared" si="5"/>
        <v>37.197954603709228</v>
      </c>
      <c r="R9">
        <v>20.909001584947184</v>
      </c>
      <c r="S9">
        <f t="shared" si="10"/>
        <v>37.197954603709228</v>
      </c>
      <c r="T9" s="5">
        <f t="shared" si="6"/>
        <v>37197954.603709228</v>
      </c>
      <c r="U9">
        <v>7.1430000071429994E-2</v>
      </c>
      <c r="V9">
        <v>2657049.9</v>
      </c>
      <c r="W9">
        <v>0</v>
      </c>
      <c r="X9">
        <v>-16.706051822897194</v>
      </c>
      <c r="Y9">
        <v>-21.722679131680337</v>
      </c>
      <c r="Z9">
        <f t="shared" si="7"/>
        <v>21.722679131680337</v>
      </c>
      <c r="AA9">
        <v>2657049.9</v>
      </c>
      <c r="AB9">
        <v>7.1430000071429994E-2</v>
      </c>
      <c r="AC9">
        <f t="shared" si="8"/>
        <v>37197954.603709228</v>
      </c>
      <c r="AD9">
        <f t="shared" si="9"/>
        <v>37.197954603709228</v>
      </c>
      <c r="AE9">
        <v>36.453561364246276</v>
      </c>
      <c r="AF9">
        <v>37.197954603709228</v>
      </c>
    </row>
    <row r="10" spans="1:32" x14ac:dyDescent="0.25">
      <c r="A10" s="8">
        <v>25020</v>
      </c>
      <c r="B10">
        <v>9</v>
      </c>
      <c r="C10" s="4">
        <v>1037815126.05042</v>
      </c>
      <c r="D10" s="5">
        <f t="shared" si="1"/>
        <v>103.78151260504201</v>
      </c>
      <c r="E10" s="5">
        <f t="shared" si="2"/>
        <v>0</v>
      </c>
      <c r="F10" s="6">
        <v>0.10437173844774821</v>
      </c>
      <c r="G10" s="6">
        <v>0.10437173844774821</v>
      </c>
      <c r="H10">
        <v>0</v>
      </c>
      <c r="I10">
        <v>2.5923405681783005</v>
      </c>
      <c r="J10">
        <v>1.8400541653161699</v>
      </c>
      <c r="K10">
        <v>0</v>
      </c>
      <c r="L10">
        <f t="shared" si="3"/>
        <v>0</v>
      </c>
      <c r="M10">
        <v>-0.18073013847084421</v>
      </c>
      <c r="N10">
        <v>-0.18073013847084421</v>
      </c>
      <c r="O10">
        <f t="shared" si="0"/>
        <v>1.8400541653161699</v>
      </c>
      <c r="P10">
        <f t="shared" si="4"/>
        <v>48774785.055523135</v>
      </c>
      <c r="Q10">
        <f t="shared" si="5"/>
        <v>48.774785055523132</v>
      </c>
      <c r="R10">
        <v>21.608419312912801</v>
      </c>
      <c r="S10">
        <f t="shared" si="10"/>
        <v>48.774785055523132</v>
      </c>
      <c r="T10" s="5">
        <f t="shared" si="6"/>
        <v>48774785.055523135</v>
      </c>
      <c r="U10">
        <v>7.1430000071429994E-2</v>
      </c>
      <c r="V10">
        <v>3483982.9</v>
      </c>
      <c r="W10">
        <v>0</v>
      </c>
      <c r="X10">
        <v>-18.091181821265408</v>
      </c>
      <c r="Y10">
        <v>-19.16026185136986</v>
      </c>
      <c r="Z10">
        <f t="shared" si="7"/>
        <v>19.16026185136986</v>
      </c>
      <c r="AA10">
        <v>3483982.9</v>
      </c>
      <c r="AB10">
        <v>7.1430000071429994E-2</v>
      </c>
      <c r="AC10">
        <f t="shared" si="8"/>
        <v>48774785.055523135</v>
      </c>
      <c r="AD10">
        <f t="shared" si="9"/>
        <v>48.774785055523132</v>
      </c>
      <c r="AE10">
        <v>40.022274844073181</v>
      </c>
      <c r="AF10">
        <v>48.774785055523132</v>
      </c>
    </row>
    <row r="11" spans="1:32" x14ac:dyDescent="0.25">
      <c r="A11" s="8">
        <v>25385</v>
      </c>
      <c r="B11">
        <v>10</v>
      </c>
      <c r="C11" s="4">
        <v>1169047619.0476189</v>
      </c>
      <c r="D11" s="5">
        <f t="shared" si="1"/>
        <v>116.90476190476188</v>
      </c>
      <c r="E11" s="5">
        <f t="shared" si="2"/>
        <v>0</v>
      </c>
      <c r="F11" s="6">
        <v>0.14562120413581928</v>
      </c>
      <c r="G11" s="6">
        <v>0.14562120413581928</v>
      </c>
      <c r="H11">
        <v>0</v>
      </c>
      <c r="I11">
        <v>3.0006474112732162</v>
      </c>
      <c r="J11">
        <v>2.2913513965883849</v>
      </c>
      <c r="K11">
        <v>0</v>
      </c>
      <c r="L11">
        <f t="shared" si="3"/>
        <v>0</v>
      </c>
      <c r="M11">
        <v>-0.20120521434499111</v>
      </c>
      <c r="N11">
        <v>-0.20120521434499111</v>
      </c>
      <c r="O11">
        <f t="shared" si="0"/>
        <v>2.2913513965883849</v>
      </c>
      <c r="P11">
        <f t="shared" si="4"/>
        <v>59907407.191947557</v>
      </c>
      <c r="Q11">
        <f t="shared" si="5"/>
        <v>59.907407191947556</v>
      </c>
      <c r="R11">
        <v>21.481183740131044</v>
      </c>
      <c r="S11">
        <f t="shared" si="10"/>
        <v>59.907407191947556</v>
      </c>
      <c r="T11" s="5">
        <f t="shared" si="6"/>
        <v>59907407.191947557</v>
      </c>
      <c r="U11">
        <v>7.1430000071429994E-2</v>
      </c>
      <c r="V11">
        <v>4279186.0999999996</v>
      </c>
      <c r="W11">
        <v>0</v>
      </c>
      <c r="X11">
        <v>-18.021494088016574</v>
      </c>
      <c r="Y11">
        <v>-13.751245394242446</v>
      </c>
      <c r="Z11">
        <f t="shared" si="7"/>
        <v>13.751245394242446</v>
      </c>
      <c r="AA11">
        <v>4279186.0999999996</v>
      </c>
      <c r="AB11">
        <v>7.1430000071429994E-2</v>
      </c>
      <c r="AC11">
        <f t="shared" si="8"/>
        <v>59907407.191947557</v>
      </c>
      <c r="AD11">
        <f t="shared" si="9"/>
        <v>59.907407191947556</v>
      </c>
      <c r="AE11">
        <v>41.497179919851959</v>
      </c>
      <c r="AF11">
        <v>59.907407191947556</v>
      </c>
    </row>
    <row r="12" spans="1:32" x14ac:dyDescent="0.25">
      <c r="A12" s="8">
        <v>25750</v>
      </c>
      <c r="B12">
        <v>11</v>
      </c>
      <c r="C12" s="4">
        <v>1260084033.6134453</v>
      </c>
      <c r="D12" s="5">
        <f t="shared" si="1"/>
        <v>126.00840336134453</v>
      </c>
      <c r="E12" s="5">
        <f t="shared" si="2"/>
        <v>4.2</v>
      </c>
      <c r="F12" s="6">
        <v>0.19210937598056674</v>
      </c>
      <c r="G12" s="6">
        <v>4.2</v>
      </c>
      <c r="H12">
        <v>4200000</v>
      </c>
      <c r="I12">
        <v>3.3402947248891781</v>
      </c>
      <c r="J12">
        <f t="shared" ref="J12:J62" si="11">ABS(H12/1000000)</f>
        <v>4.2</v>
      </c>
      <c r="K12">
        <v>0</v>
      </c>
      <c r="L12">
        <f t="shared" si="3"/>
        <v>0</v>
      </c>
      <c r="M12">
        <v>-0.2086754660440111</v>
      </c>
      <c r="N12">
        <v>-0.2086754660440111</v>
      </c>
      <c r="O12">
        <f t="shared" si="0"/>
        <v>4.2</v>
      </c>
      <c r="P12">
        <f t="shared" si="4"/>
        <v>64750797.919289529</v>
      </c>
      <c r="Q12">
        <f t="shared" si="5"/>
        <v>64.750797919289525</v>
      </c>
      <c r="R12">
        <v>20.850760297664063</v>
      </c>
      <c r="S12">
        <f t="shared" si="10"/>
        <v>64.750797919289525</v>
      </c>
      <c r="T12" s="5">
        <f t="shared" si="6"/>
        <v>64750797.919289529</v>
      </c>
      <c r="U12">
        <v>7.1430000071429994E-2</v>
      </c>
      <c r="V12">
        <v>4625149.5</v>
      </c>
      <c r="W12">
        <v>0</v>
      </c>
      <c r="X12">
        <v>-15.731808694560236</v>
      </c>
      <c r="Y12">
        <v>-4.859667161424527</v>
      </c>
      <c r="Z12">
        <f t="shared" si="7"/>
        <v>4.859667161424527</v>
      </c>
      <c r="AA12">
        <v>4625149.5</v>
      </c>
      <c r="AB12">
        <v>7.1430000071429994E-2</v>
      </c>
      <c r="AC12">
        <f t="shared" si="8"/>
        <v>64750797.919289529</v>
      </c>
      <c r="AD12">
        <f t="shared" si="9"/>
        <v>64.750797919289525</v>
      </c>
      <c r="AE12">
        <v>40.384961069087957</v>
      </c>
      <c r="AF12">
        <v>64.750797919289525</v>
      </c>
    </row>
    <row r="13" spans="1:32" x14ac:dyDescent="0.25">
      <c r="A13" s="8">
        <v>26115</v>
      </c>
      <c r="B13">
        <v>12</v>
      </c>
      <c r="C13" s="4">
        <v>1417787114.8459382</v>
      </c>
      <c r="D13" s="5">
        <f t="shared" si="1"/>
        <v>141.77871148459383</v>
      </c>
      <c r="E13" s="5">
        <f t="shared" si="2"/>
        <v>-1.2</v>
      </c>
      <c r="F13" s="6">
        <v>0.24125817164907687</v>
      </c>
      <c r="G13" s="6">
        <v>-1.2</v>
      </c>
      <c r="H13">
        <v>-1200000</v>
      </c>
      <c r="I13">
        <v>3.573595379300913</v>
      </c>
      <c r="J13">
        <f t="shared" si="11"/>
        <v>1.2</v>
      </c>
      <c r="K13">
        <v>0</v>
      </c>
      <c r="L13">
        <f t="shared" si="3"/>
        <v>0</v>
      </c>
      <c r="M13">
        <v>-0.19515834343090385</v>
      </c>
      <c r="N13">
        <v>-0.19515834343090385</v>
      </c>
      <c r="O13">
        <f t="shared" si="0"/>
        <v>1.2</v>
      </c>
      <c r="P13">
        <f t="shared" si="4"/>
        <v>19156524.97174526</v>
      </c>
      <c r="Q13">
        <f t="shared" si="5"/>
        <v>19.156524971745259</v>
      </c>
      <c r="R13">
        <v>20.424876651092177</v>
      </c>
      <c r="S13">
        <f t="shared" si="10"/>
        <v>19.156524971745259</v>
      </c>
      <c r="T13" s="5">
        <f t="shared" si="6"/>
        <v>19156524.97174526</v>
      </c>
      <c r="U13">
        <v>7.1429995890081102E-2</v>
      </c>
      <c r="V13">
        <v>1368350.5</v>
      </c>
      <c r="W13">
        <v>0</v>
      </c>
      <c r="X13">
        <v>-10.276730771425788</v>
      </c>
      <c r="Y13">
        <v>8.1077329590197174</v>
      </c>
      <c r="Z13">
        <f t="shared" si="7"/>
        <v>8.1077329590197174</v>
      </c>
      <c r="AA13">
        <v>1368350.5</v>
      </c>
      <c r="AB13">
        <v>7.1429995890081102E-2</v>
      </c>
      <c r="AC13">
        <f t="shared" si="8"/>
        <v>19156524.97174526</v>
      </c>
      <c r="AD13">
        <f t="shared" si="9"/>
        <v>19.156524971745259</v>
      </c>
      <c r="AE13">
        <v>36.376405042007477</v>
      </c>
      <c r="AF13">
        <v>19.156524971745259</v>
      </c>
    </row>
    <row r="14" spans="1:32" x14ac:dyDescent="0.25">
      <c r="A14" s="8">
        <v>26481</v>
      </c>
      <c r="B14">
        <v>13</v>
      </c>
      <c r="C14" s="4">
        <v>1491596638.655462</v>
      </c>
      <c r="D14" s="5">
        <f t="shared" si="1"/>
        <v>149.15966386554621</v>
      </c>
      <c r="E14" s="5">
        <f t="shared" si="2"/>
        <v>-11.9</v>
      </c>
      <c r="F14" s="6">
        <v>0.33056841504863033</v>
      </c>
      <c r="G14" s="6">
        <v>-11.9</v>
      </c>
      <c r="H14">
        <v>-11900000</v>
      </c>
      <c r="I14">
        <v>3.6714592975342568</v>
      </c>
      <c r="J14">
        <f t="shared" si="11"/>
        <v>11.9</v>
      </c>
      <c r="K14">
        <v>0</v>
      </c>
      <c r="L14">
        <f t="shared" si="3"/>
        <v>0</v>
      </c>
      <c r="M14">
        <v>-0.15058454170822888</v>
      </c>
      <c r="N14">
        <v>-0.15058454170822888</v>
      </c>
      <c r="O14">
        <f t="shared" si="0"/>
        <v>11.9</v>
      </c>
      <c r="P14">
        <f t="shared" si="4"/>
        <v>20458245.837947395</v>
      </c>
      <c r="Q14">
        <f t="shared" si="5"/>
        <v>20.458245837947395</v>
      </c>
      <c r="R14">
        <v>21.350260842211966</v>
      </c>
      <c r="S14">
        <f t="shared" si="10"/>
        <v>20.458245837947395</v>
      </c>
      <c r="T14" s="5">
        <f t="shared" si="6"/>
        <v>20458245.837947395</v>
      </c>
      <c r="U14">
        <v>7.1429999990000007E-2</v>
      </c>
      <c r="V14">
        <v>1461332.5</v>
      </c>
      <c r="W14">
        <v>0</v>
      </c>
      <c r="X14">
        <v>-0.5535473621970155</v>
      </c>
      <c r="Y14">
        <v>25.635493663694753</v>
      </c>
      <c r="Z14">
        <f t="shared" si="7"/>
        <v>25.635493663694753</v>
      </c>
      <c r="AA14">
        <v>1461332.5</v>
      </c>
      <c r="AB14">
        <v>7.1429999990000007E-2</v>
      </c>
      <c r="AC14">
        <f t="shared" si="8"/>
        <v>20458245.837947395</v>
      </c>
      <c r="AD14">
        <f t="shared" si="9"/>
        <v>20.458245837947395</v>
      </c>
      <c r="AE14">
        <v>29.405956957338844</v>
      </c>
      <c r="AF14">
        <v>20.458245837947395</v>
      </c>
    </row>
    <row r="15" spans="1:32" x14ac:dyDescent="0.25">
      <c r="A15" s="8">
        <v>26846</v>
      </c>
      <c r="B15">
        <v>14</v>
      </c>
      <c r="C15" s="4">
        <v>1702521008.4033613</v>
      </c>
      <c r="D15" s="5">
        <f t="shared" si="1"/>
        <v>170.25210084033614</v>
      </c>
      <c r="E15" s="5">
        <f t="shared" si="2"/>
        <v>5.2</v>
      </c>
      <c r="F15" s="6">
        <v>0.48312834837001706</v>
      </c>
      <c r="G15" s="6">
        <v>5.2</v>
      </c>
      <c r="H15">
        <v>5200000</v>
      </c>
      <c r="I15">
        <v>3.5810604488220359</v>
      </c>
      <c r="J15">
        <f t="shared" si="11"/>
        <v>5.2</v>
      </c>
      <c r="K15">
        <v>0</v>
      </c>
      <c r="L15">
        <f t="shared" si="3"/>
        <v>0</v>
      </c>
      <c r="M15">
        <v>-6.2933172644236757E-2</v>
      </c>
      <c r="N15">
        <v>-6.2933172644236757E-2</v>
      </c>
      <c r="O15">
        <f t="shared" si="0"/>
        <v>5.2</v>
      </c>
      <c r="P15">
        <f t="shared" si="4"/>
        <v>13206360.509624986</v>
      </c>
      <c r="Q15">
        <f t="shared" si="5"/>
        <v>13.206360509624986</v>
      </c>
      <c r="R15">
        <v>24.760957396026548</v>
      </c>
      <c r="S15">
        <f t="shared" si="10"/>
        <v>13.206360509624986</v>
      </c>
      <c r="T15" s="5">
        <f t="shared" si="6"/>
        <v>13206360.509624986</v>
      </c>
      <c r="U15">
        <v>7.0214499989999998E-2</v>
      </c>
      <c r="V15">
        <v>927277.99987099995</v>
      </c>
      <c r="W15">
        <v>0</v>
      </c>
      <c r="X15">
        <v>14.643221797256551</v>
      </c>
      <c r="Y15">
        <v>48.024309011900598</v>
      </c>
      <c r="Z15">
        <f t="shared" si="7"/>
        <v>48.024309011900598</v>
      </c>
      <c r="AA15">
        <v>927277.99987099995</v>
      </c>
      <c r="AB15">
        <v>7.0214499989999998E-2</v>
      </c>
      <c r="AC15">
        <f t="shared" si="8"/>
        <v>13206360.509624986</v>
      </c>
      <c r="AD15">
        <f t="shared" si="9"/>
        <v>13.206360509624986</v>
      </c>
      <c r="AE15">
        <v>19.235863133107777</v>
      </c>
      <c r="AF15">
        <v>13.206360509624986</v>
      </c>
    </row>
    <row r="16" spans="1:32" x14ac:dyDescent="0.25">
      <c r="A16" s="8">
        <v>27211</v>
      </c>
      <c r="B16">
        <v>15</v>
      </c>
      <c r="C16" s="4">
        <v>2100142653.3523538</v>
      </c>
      <c r="D16" s="5">
        <f t="shared" si="1"/>
        <v>210.01426533523539</v>
      </c>
      <c r="E16" s="5">
        <f t="shared" si="2"/>
        <v>1.7</v>
      </c>
      <c r="F16" s="6">
        <v>0.59972052965354083</v>
      </c>
      <c r="G16" s="6">
        <v>1.7</v>
      </c>
      <c r="H16">
        <v>1700000</v>
      </c>
      <c r="I16">
        <v>3.3318582094217355</v>
      </c>
      <c r="J16">
        <f t="shared" si="11"/>
        <v>1.7</v>
      </c>
      <c r="K16">
        <v>0</v>
      </c>
      <c r="L16">
        <f t="shared" si="3"/>
        <v>0</v>
      </c>
      <c r="M16">
        <v>8.1322497409904215E-2</v>
      </c>
      <c r="N16">
        <v>8.1322497409904215E-2</v>
      </c>
      <c r="O16">
        <f t="shared" si="0"/>
        <v>1.7</v>
      </c>
      <c r="P16">
        <f t="shared" si="4"/>
        <v>4584701.622643698</v>
      </c>
      <c r="Q16">
        <f t="shared" si="5"/>
        <v>4.5847016226436983</v>
      </c>
      <c r="R16">
        <v>31.782090687496392</v>
      </c>
      <c r="S16">
        <f t="shared" si="10"/>
        <v>4.5847016226436983</v>
      </c>
      <c r="T16" s="5">
        <f t="shared" si="6"/>
        <v>4584701.622643698</v>
      </c>
      <c r="U16">
        <v>7.1359499990000005E-2</v>
      </c>
      <c r="V16">
        <v>-327162.01539519598</v>
      </c>
      <c r="W16">
        <v>0</v>
      </c>
      <c r="X16">
        <v>36.524592444687357</v>
      </c>
      <c r="Y16">
        <v>75.312982652678357</v>
      </c>
      <c r="Z16">
        <f t="shared" si="7"/>
        <v>75.312982652678357</v>
      </c>
      <c r="AA16">
        <v>-327162.01539519598</v>
      </c>
      <c r="AB16">
        <v>7.1359499990000005E-2</v>
      </c>
      <c r="AC16">
        <f t="shared" si="8"/>
        <v>-4584701.622643698</v>
      </c>
      <c r="AD16">
        <f t="shared" si="9"/>
        <v>-4.5847016226436983</v>
      </c>
      <c r="AE16">
        <v>5.5388927761460813</v>
      </c>
      <c r="AF16">
        <v>-4.5847016226436983</v>
      </c>
    </row>
    <row r="17" spans="1:32" x14ac:dyDescent="0.25">
      <c r="A17" s="8">
        <v>27576</v>
      </c>
      <c r="B17">
        <v>16</v>
      </c>
      <c r="C17" s="4">
        <v>2359555555.5555558</v>
      </c>
      <c r="D17" s="5">
        <f t="shared" si="1"/>
        <v>235.95555555555558</v>
      </c>
      <c r="E17" s="5">
        <f t="shared" si="2"/>
        <v>2.1</v>
      </c>
      <c r="F17" s="6">
        <v>0.62829623345580532</v>
      </c>
      <c r="G17" s="6">
        <v>2.1</v>
      </c>
      <c r="H17">
        <v>2100000</v>
      </c>
      <c r="I17">
        <v>2.9695013511026209</v>
      </c>
      <c r="J17">
        <f t="shared" si="11"/>
        <v>2.1</v>
      </c>
      <c r="K17">
        <v>0</v>
      </c>
      <c r="L17">
        <f t="shared" si="3"/>
        <v>0</v>
      </c>
      <c r="M17">
        <v>0.29633853382946806</v>
      </c>
      <c r="N17">
        <v>0.29633853382946806</v>
      </c>
      <c r="O17">
        <f t="shared" si="0"/>
        <v>2.1</v>
      </c>
      <c r="P17">
        <f t="shared" si="4"/>
        <v>9982223.4951098431</v>
      </c>
      <c r="Q17">
        <f t="shared" si="5"/>
        <v>9.9822234951098423</v>
      </c>
      <c r="R17">
        <v>43.423239122717959</v>
      </c>
      <c r="S17">
        <f t="shared" si="10"/>
        <v>9.9822234951098423</v>
      </c>
      <c r="T17" s="5">
        <f t="shared" si="6"/>
        <v>9982223.4951098431</v>
      </c>
      <c r="U17">
        <v>7.421924999E-2</v>
      </c>
      <c r="V17">
        <v>740873.14103960898</v>
      </c>
      <c r="W17">
        <v>0</v>
      </c>
      <c r="X17">
        <v>66.155148099875277</v>
      </c>
      <c r="Y17">
        <v>107.20650736292269</v>
      </c>
      <c r="Z17">
        <f t="shared" si="7"/>
        <v>107.20650736292269</v>
      </c>
      <c r="AA17">
        <v>740873.14103960898</v>
      </c>
      <c r="AB17">
        <v>7.421924999E-2</v>
      </c>
      <c r="AC17">
        <f t="shared" si="8"/>
        <v>9982223.4951098431</v>
      </c>
      <c r="AD17">
        <f t="shared" si="9"/>
        <v>9.9822234951098423</v>
      </c>
      <c r="AE17">
        <v>-12.072479932949271</v>
      </c>
      <c r="AF17">
        <v>9.9822234951098423</v>
      </c>
    </row>
    <row r="18" spans="1:32" x14ac:dyDescent="0.25">
      <c r="A18" s="8">
        <v>27942</v>
      </c>
      <c r="B18">
        <v>17</v>
      </c>
      <c r="C18" s="4">
        <v>2447300000</v>
      </c>
      <c r="D18" s="5">
        <f t="shared" si="1"/>
        <v>244.73</v>
      </c>
      <c r="E18" s="5">
        <f t="shared" si="2"/>
        <v>2.0499999</v>
      </c>
      <c r="F18" s="6">
        <v>0.52780952903687872</v>
      </c>
      <c r="G18" s="6">
        <v>2.0499999</v>
      </c>
      <c r="H18">
        <v>2049999.9</v>
      </c>
      <c r="I18">
        <v>2.5233200635397397</v>
      </c>
      <c r="J18">
        <f t="shared" si="11"/>
        <v>2.0499999</v>
      </c>
      <c r="K18">
        <v>0</v>
      </c>
      <c r="L18">
        <f t="shared" si="3"/>
        <v>0</v>
      </c>
      <c r="M18">
        <v>0.59545777701562985</v>
      </c>
      <c r="N18">
        <v>0.59545777701562985</v>
      </c>
      <c r="O18">
        <f t="shared" si="0"/>
        <v>2.0499999</v>
      </c>
      <c r="P18">
        <f t="shared" si="4"/>
        <v>13270868.593361517</v>
      </c>
      <c r="Q18">
        <f t="shared" si="5"/>
        <v>13.270868593361518</v>
      </c>
      <c r="R18">
        <v>60.422007217139182</v>
      </c>
      <c r="S18">
        <f t="shared" si="10"/>
        <v>13.270868593361518</v>
      </c>
      <c r="T18" s="5">
        <f t="shared" si="6"/>
        <v>13270868.593361517</v>
      </c>
      <c r="U18">
        <v>8.2661666662499994E-2</v>
      </c>
      <c r="V18">
        <v>1096992.1159862899</v>
      </c>
      <c r="W18">
        <v>0</v>
      </c>
      <c r="X18">
        <v>104.23422635815331</v>
      </c>
      <c r="Y18">
        <v>143.02199201744841</v>
      </c>
      <c r="Z18">
        <f t="shared" si="7"/>
        <v>143.02199201744841</v>
      </c>
      <c r="AA18">
        <v>1096992.1159862899</v>
      </c>
      <c r="AB18">
        <v>8.2661666662499994E-2</v>
      </c>
      <c r="AC18">
        <f t="shared" si="8"/>
        <v>13270868.593361517</v>
      </c>
      <c r="AD18">
        <f t="shared" si="9"/>
        <v>13.270868593361518</v>
      </c>
      <c r="AE18">
        <v>-34.087016757569195</v>
      </c>
      <c r="AF18">
        <v>13.270868593361518</v>
      </c>
    </row>
    <row r="19" spans="1:32" x14ac:dyDescent="0.25">
      <c r="A19" s="8">
        <v>28307</v>
      </c>
      <c r="B19">
        <v>18</v>
      </c>
      <c r="C19" s="4">
        <v>2936470588.2352939</v>
      </c>
      <c r="D19" s="5">
        <f t="shared" si="1"/>
        <v>293.64705882352939</v>
      </c>
      <c r="E19" s="5">
        <f t="shared" si="2"/>
        <v>0.8</v>
      </c>
      <c r="F19" s="6">
        <v>0.27193152332227133</v>
      </c>
      <c r="G19" s="6">
        <v>0.8</v>
      </c>
      <c r="H19">
        <v>800000</v>
      </c>
      <c r="I19">
        <v>2.0139495228971129</v>
      </c>
      <c r="J19">
        <f t="shared" si="11"/>
        <v>0.8</v>
      </c>
      <c r="K19">
        <v>0</v>
      </c>
      <c r="L19">
        <f t="shared" si="3"/>
        <v>0</v>
      </c>
      <c r="M19">
        <v>0.98905968203127004</v>
      </c>
      <c r="N19">
        <v>0.98905968203127004</v>
      </c>
      <c r="O19">
        <f t="shared" si="0"/>
        <v>0.8</v>
      </c>
      <c r="P19">
        <f t="shared" si="4"/>
        <v>20649110.502945412</v>
      </c>
      <c r="Q19">
        <f t="shared" si="5"/>
        <v>20.649110502945412</v>
      </c>
      <c r="R19">
        <v>83.18158932993191</v>
      </c>
      <c r="S19">
        <f t="shared" si="10"/>
        <v>20.649110502945412</v>
      </c>
      <c r="T19" s="5">
        <f t="shared" si="6"/>
        <v>20649110.502945412</v>
      </c>
      <c r="U19">
        <v>8.2589999993333302E-2</v>
      </c>
      <c r="V19">
        <v>1705410.0363006</v>
      </c>
      <c r="W19">
        <v>0</v>
      </c>
      <c r="X19">
        <v>150.79961333385569</v>
      </c>
      <c r="Y19">
        <v>181.66603189843974</v>
      </c>
      <c r="Z19">
        <f t="shared" si="7"/>
        <v>181.66603189843974</v>
      </c>
      <c r="AA19">
        <v>1705410.0363006</v>
      </c>
      <c r="AB19">
        <v>8.2589999993333302E-2</v>
      </c>
      <c r="AC19">
        <f t="shared" si="8"/>
        <v>20649110.502945412</v>
      </c>
      <c r="AD19">
        <f t="shared" si="9"/>
        <v>20.649110502945412</v>
      </c>
      <c r="AE19">
        <v>-60.772932426824013</v>
      </c>
      <c r="AF19">
        <v>20.649110502945412</v>
      </c>
    </row>
    <row r="20" spans="1:32" x14ac:dyDescent="0.25">
      <c r="A20" s="8">
        <v>28672</v>
      </c>
      <c r="B20">
        <v>19</v>
      </c>
      <c r="C20" s="4">
        <v>2420260869.5652175</v>
      </c>
      <c r="D20" s="5">
        <f t="shared" si="1"/>
        <v>242.02608695652174</v>
      </c>
      <c r="E20" s="5">
        <f t="shared" si="2"/>
        <v>1.97</v>
      </c>
      <c r="F20" s="6">
        <v>-0.15044477305287574</v>
      </c>
      <c r="G20" s="6">
        <v>1.97</v>
      </c>
      <c r="H20">
        <v>1970000</v>
      </c>
      <c r="I20">
        <v>1.4572917037033655</v>
      </c>
      <c r="J20">
        <f t="shared" si="11"/>
        <v>1.97</v>
      </c>
      <c r="K20">
        <v>0</v>
      </c>
      <c r="L20">
        <f t="shared" si="3"/>
        <v>0</v>
      </c>
      <c r="M20">
        <v>1.4815691261691126</v>
      </c>
      <c r="N20">
        <v>1.4815691261691126</v>
      </c>
      <c r="O20">
        <f t="shared" si="0"/>
        <v>1.97</v>
      </c>
      <c r="P20">
        <f t="shared" si="4"/>
        <v>33678995.834951378</v>
      </c>
      <c r="Q20">
        <f t="shared" si="5"/>
        <v>33.67899583495138</v>
      </c>
      <c r="R20">
        <v>111.63366843403021</v>
      </c>
      <c r="S20">
        <f t="shared" si="10"/>
        <v>33.67899583495138</v>
      </c>
      <c r="T20" s="5">
        <f t="shared" si="6"/>
        <v>33678995.834951378</v>
      </c>
      <c r="U20">
        <v>7.7356666656666698E-2</v>
      </c>
      <c r="V20">
        <v>2605294.8541355999</v>
      </c>
      <c r="W20">
        <v>0</v>
      </c>
      <c r="X20">
        <v>204.84675287773513</v>
      </c>
      <c r="Y20">
        <v>221.65734463148809</v>
      </c>
      <c r="Z20">
        <f t="shared" si="7"/>
        <v>221.65734463148809</v>
      </c>
      <c r="AA20">
        <v>2605294.8541355999</v>
      </c>
      <c r="AB20">
        <v>7.7356666656666698E-2</v>
      </c>
      <c r="AC20">
        <f t="shared" si="8"/>
        <v>33678995.834951378</v>
      </c>
      <c r="AD20">
        <f t="shared" si="9"/>
        <v>33.67899583495138</v>
      </c>
      <c r="AE20">
        <v>-91.924862816314757</v>
      </c>
      <c r="AF20">
        <v>33.67899583495138</v>
      </c>
    </row>
    <row r="21" spans="1:32" x14ac:dyDescent="0.25">
      <c r="A21" s="8">
        <v>29037</v>
      </c>
      <c r="B21">
        <v>20</v>
      </c>
      <c r="C21" s="4">
        <v>2139025000</v>
      </c>
      <c r="D21" s="5">
        <f t="shared" si="1"/>
        <v>213.9025</v>
      </c>
      <c r="E21" s="5">
        <f t="shared" si="2"/>
        <v>2</v>
      </c>
      <c r="F21" s="6">
        <v>-0.74514566468664389</v>
      </c>
      <c r="G21" s="6">
        <v>2</v>
      </c>
      <c r="H21">
        <v>2000000</v>
      </c>
      <c r="I21">
        <v>0.85710908525814977</v>
      </c>
      <c r="J21">
        <f t="shared" si="11"/>
        <v>2</v>
      </c>
      <c r="K21">
        <v>0</v>
      </c>
      <c r="L21">
        <f t="shared" si="3"/>
        <v>0</v>
      </c>
      <c r="M21">
        <v>2.0675203899015684</v>
      </c>
      <c r="N21">
        <v>2.0675203899015684</v>
      </c>
      <c r="O21">
        <f t="shared" si="0"/>
        <v>2</v>
      </c>
      <c r="P21">
        <f t="shared" si="4"/>
        <v>17286021.155568488</v>
      </c>
      <c r="Q21">
        <f t="shared" si="5"/>
        <v>17.286021155568488</v>
      </c>
      <c r="R21">
        <v>145.08460271409831</v>
      </c>
      <c r="S21">
        <f t="shared" si="10"/>
        <v>17.286021155568488</v>
      </c>
      <c r="T21" s="5">
        <f t="shared" si="6"/>
        <v>17286021.155568488</v>
      </c>
      <c r="U21">
        <v>7.4828333323333301E-2</v>
      </c>
      <c r="V21">
        <v>-1293484.1528630699</v>
      </c>
      <c r="W21">
        <v>0</v>
      </c>
      <c r="X21">
        <v>263.86309270720574</v>
      </c>
      <c r="Y21">
        <v>261.20598365653893</v>
      </c>
      <c r="Z21">
        <f t="shared" si="7"/>
        <v>261.20598365653893</v>
      </c>
      <c r="AA21">
        <v>-1293484.1528630699</v>
      </c>
      <c r="AB21">
        <v>7.4828333323333301E-2</v>
      </c>
      <c r="AC21">
        <f t="shared" si="8"/>
        <v>-17286021.155568488</v>
      </c>
      <c r="AD21">
        <f t="shared" si="9"/>
        <v>-17.286021155568488</v>
      </c>
      <c r="AE21">
        <v>-126.52322337234472</v>
      </c>
      <c r="AF21">
        <v>-17.286021155568488</v>
      </c>
    </row>
    <row r="22" spans="1:32" x14ac:dyDescent="0.25">
      <c r="A22" s="8">
        <v>29403</v>
      </c>
      <c r="B22">
        <v>21</v>
      </c>
      <c r="C22" s="4">
        <v>1244610000</v>
      </c>
      <c r="D22" s="5">
        <f t="shared" si="1"/>
        <v>124.461</v>
      </c>
      <c r="E22" s="5">
        <f t="shared" si="2"/>
        <v>4</v>
      </c>
      <c r="F22" s="6">
        <v>-1.4967930084465859</v>
      </c>
      <c r="G22" s="6">
        <v>4</v>
      </c>
      <c r="H22">
        <v>4000000</v>
      </c>
      <c r="I22">
        <v>0.22229122982408478</v>
      </c>
      <c r="J22">
        <f t="shared" si="11"/>
        <v>4</v>
      </c>
      <c r="K22" s="3">
        <v>0</v>
      </c>
      <c r="L22">
        <f t="shared" si="3"/>
        <v>0</v>
      </c>
      <c r="M22">
        <v>2.7266320624393576</v>
      </c>
      <c r="N22">
        <v>2.7266320624393576</v>
      </c>
      <c r="O22">
        <f t="shared" si="0"/>
        <v>4</v>
      </c>
      <c r="P22">
        <f t="shared" si="4"/>
        <v>87136723.151695922</v>
      </c>
      <c r="Q22">
        <f t="shared" si="5"/>
        <v>87.136723151695918</v>
      </c>
      <c r="R22">
        <v>182.06120362880961</v>
      </c>
      <c r="S22">
        <f t="shared" si="10"/>
        <v>87.136723151695918</v>
      </c>
      <c r="T22" s="5">
        <f t="shared" si="6"/>
        <v>87136723.151695922</v>
      </c>
      <c r="U22">
        <v>7.4169999989999999E-2</v>
      </c>
      <c r="V22">
        <v>-6462930.7552899197</v>
      </c>
      <c r="W22" s="3">
        <v>0</v>
      </c>
      <c r="X22" s="3">
        <v>323.28761301090435</v>
      </c>
      <c r="Y22" s="3">
        <v>298.35389649600023</v>
      </c>
      <c r="Z22">
        <f t="shared" si="7"/>
        <v>298.35389649600023</v>
      </c>
      <c r="AA22">
        <v>-6462930.7552899197</v>
      </c>
      <c r="AB22">
        <v>7.4169999989999999E-2</v>
      </c>
      <c r="AC22">
        <f t="shared" si="8"/>
        <v>-87136723.151695922</v>
      </c>
      <c r="AD22">
        <f t="shared" si="9"/>
        <v>-87.136723151695918</v>
      </c>
      <c r="AE22">
        <v>-162.29239095470453</v>
      </c>
      <c r="AF22">
        <v>-87.136723151695918</v>
      </c>
    </row>
    <row r="23" spans="1:32" x14ac:dyDescent="0.25">
      <c r="A23" s="8">
        <v>29768</v>
      </c>
      <c r="B23">
        <v>22</v>
      </c>
      <c r="C23" s="4">
        <v>1337300000</v>
      </c>
      <c r="D23" s="5">
        <f t="shared" si="1"/>
        <v>133.72999999999999</v>
      </c>
      <c r="E23" s="5">
        <f t="shared" si="2"/>
        <v>0</v>
      </c>
      <c r="F23" s="6">
        <v>-2.3625572045533882</v>
      </c>
      <c r="G23" s="6">
        <v>-2.3625572045533882</v>
      </c>
      <c r="H23">
        <v>0</v>
      </c>
      <c r="I23">
        <v>-0.42684339118879167</v>
      </c>
      <c r="J23">
        <v>3.01</v>
      </c>
      <c r="K23" s="3">
        <v>0</v>
      </c>
      <c r="L23">
        <f t="shared" si="3"/>
        <v>0</v>
      </c>
      <c r="M23">
        <v>3.4179475290941856</v>
      </c>
      <c r="N23">
        <v>3.4179475290941856</v>
      </c>
      <c r="O23">
        <f>(O22+O24)/2</f>
        <v>3.01</v>
      </c>
      <c r="P23">
        <f t="shared" si="4"/>
        <v>342318302.59454441</v>
      </c>
      <c r="Q23">
        <f t="shared" si="5"/>
        <v>342.31830259454443</v>
      </c>
      <c r="R23">
        <v>219.81229682125223</v>
      </c>
      <c r="S23">
        <f t="shared" si="10"/>
        <v>342.31830259454443</v>
      </c>
      <c r="T23" s="5">
        <f t="shared" si="6"/>
        <v>342318302.59454441</v>
      </c>
      <c r="U23">
        <v>0.50052333332666699</v>
      </c>
      <c r="V23">
        <v>-171338297.873348</v>
      </c>
      <c r="W23" s="3">
        <v>1565.2162708415501</v>
      </c>
      <c r="X23" s="3">
        <v>375.92066305039572</v>
      </c>
      <c r="Y23" s="3">
        <v>1565.2162708415501</v>
      </c>
      <c r="Z23">
        <f t="shared" si="7"/>
        <v>1565.2162708415501</v>
      </c>
      <c r="AA23">
        <v>-171338297.873348</v>
      </c>
      <c r="AB23">
        <v>0.50052333332666699</v>
      </c>
      <c r="AC23">
        <f t="shared" si="8"/>
        <v>-342318302.59454441</v>
      </c>
      <c r="AD23">
        <f t="shared" si="9"/>
        <v>-342.31830259454443</v>
      </c>
      <c r="AE23">
        <v>-195.86437040101717</v>
      </c>
      <c r="AF23">
        <v>-342.31830259454443</v>
      </c>
    </row>
    <row r="24" spans="1:32" x14ac:dyDescent="0.25">
      <c r="A24" s="8">
        <v>30133</v>
      </c>
      <c r="B24">
        <v>23</v>
      </c>
      <c r="C24" s="4">
        <v>2177500000</v>
      </c>
      <c r="D24" s="5">
        <f t="shared" si="1"/>
        <v>217.75</v>
      </c>
      <c r="E24" s="5">
        <f t="shared" si="2"/>
        <v>2.02</v>
      </c>
      <c r="F24" s="6">
        <v>-3.2446407231432723</v>
      </c>
      <c r="G24" s="6">
        <v>2.02</v>
      </c>
      <c r="H24">
        <v>2020000</v>
      </c>
      <c r="I24">
        <v>-1.0321992186686824</v>
      </c>
      <c r="J24">
        <f t="shared" si="11"/>
        <v>2.02</v>
      </c>
      <c r="K24" s="3">
        <v>0</v>
      </c>
      <c r="L24">
        <f t="shared" si="3"/>
        <v>0</v>
      </c>
      <c r="M24">
        <v>4.0732438545533647</v>
      </c>
      <c r="N24">
        <v>4.0732438545533647</v>
      </c>
      <c r="O24">
        <f>J24</f>
        <v>2.02</v>
      </c>
      <c r="P24">
        <f t="shared" si="4"/>
        <v>263904135.10722169</v>
      </c>
      <c r="Q24">
        <f t="shared" si="5"/>
        <v>263.90413510722169</v>
      </c>
      <c r="R24">
        <v>254.63746312974328</v>
      </c>
      <c r="S24">
        <f t="shared" si="10"/>
        <v>263.90413510722169</v>
      </c>
      <c r="T24" s="5">
        <f t="shared" si="6"/>
        <v>263904135.10722169</v>
      </c>
      <c r="U24">
        <v>0.94046666666166701</v>
      </c>
      <c r="V24">
        <v>-248193042.262519</v>
      </c>
      <c r="W24" s="3">
        <v>543.26640510304696</v>
      </c>
      <c r="X24" s="3">
        <v>411.32971595713587</v>
      </c>
      <c r="Y24" s="3">
        <v>543.26640510304696</v>
      </c>
      <c r="Z24">
        <f t="shared" si="7"/>
        <v>543.26640510304696</v>
      </c>
      <c r="AA24">
        <v>-248193042.262519</v>
      </c>
      <c r="AB24">
        <v>0.94046666666166701</v>
      </c>
      <c r="AC24">
        <f t="shared" si="8"/>
        <v>-263904135.10722169</v>
      </c>
      <c r="AD24">
        <f t="shared" si="9"/>
        <v>-263.90413510722169</v>
      </c>
      <c r="AE24">
        <v>-223.11960987087559</v>
      </c>
      <c r="AF24">
        <v>-263.90413510722169</v>
      </c>
    </row>
    <row r="25" spans="1:32" x14ac:dyDescent="0.25">
      <c r="A25" s="8">
        <v>30498</v>
      </c>
      <c r="B25">
        <v>24</v>
      </c>
      <c r="C25" s="4">
        <v>2240333333.3333335</v>
      </c>
      <c r="D25" s="5">
        <f t="shared" si="1"/>
        <v>224.03333333333336</v>
      </c>
      <c r="E25" s="5">
        <f t="shared" si="2"/>
        <v>0</v>
      </c>
      <c r="F25" s="6">
        <v>-4.0216204623069256</v>
      </c>
      <c r="G25" s="6">
        <v>-4.0216204623069256</v>
      </c>
      <c r="H25">
        <v>0</v>
      </c>
      <c r="I25">
        <v>-1.5013122595919022</v>
      </c>
      <c r="J25">
        <v>3.01</v>
      </c>
      <c r="K25" s="3">
        <v>0</v>
      </c>
      <c r="L25">
        <f t="shared" si="3"/>
        <v>0</v>
      </c>
      <c r="M25">
        <v>4.5901186282132667</v>
      </c>
      <c r="N25">
        <v>4.5901186282132667</v>
      </c>
      <c r="O25">
        <f>(O22+O23+O24)/3</f>
        <v>3.01</v>
      </c>
      <c r="P25">
        <f t="shared" si="4"/>
        <v>397549830.49507684</v>
      </c>
      <c r="Q25">
        <f t="shared" si="5"/>
        <v>397.54983049507683</v>
      </c>
      <c r="R25">
        <v>284.06134345033274</v>
      </c>
      <c r="S25">
        <f t="shared" si="10"/>
        <v>397.54983049507683</v>
      </c>
      <c r="T25" s="5">
        <f t="shared" si="6"/>
        <v>397549830.49507684</v>
      </c>
      <c r="U25">
        <v>1.5386249999924999</v>
      </c>
      <c r="V25">
        <v>-611680107.94250596</v>
      </c>
      <c r="W25" s="3">
        <v>429.77464486072699</v>
      </c>
      <c r="X25" s="3">
        <v>430.97520094049224</v>
      </c>
      <c r="Y25" s="3">
        <v>429.77464486072699</v>
      </c>
      <c r="Z25">
        <f t="shared" si="7"/>
        <v>429.77464486072699</v>
      </c>
      <c r="AA25">
        <v>-611680107.94250596</v>
      </c>
      <c r="AB25">
        <v>1.5386249999924999</v>
      </c>
      <c r="AC25">
        <f t="shared" si="8"/>
        <v>-397549830.49507684</v>
      </c>
      <c r="AD25">
        <f t="shared" si="9"/>
        <v>-397.54983049507683</v>
      </c>
      <c r="AE25">
        <v>-241.40309684580797</v>
      </c>
      <c r="AF25">
        <v>-397.54983049507683</v>
      </c>
    </row>
    <row r="26" spans="1:32" x14ac:dyDescent="0.25">
      <c r="A26" s="8">
        <v>30864</v>
      </c>
      <c r="B26">
        <v>25</v>
      </c>
      <c r="C26" s="4">
        <v>3615647477.054337</v>
      </c>
      <c r="D26" s="5">
        <f t="shared" si="1"/>
        <v>361.56474770543372</v>
      </c>
      <c r="E26" s="5">
        <f t="shared" si="2"/>
        <v>0</v>
      </c>
      <c r="F26" s="6">
        <v>-4.5194269129036027</v>
      </c>
      <c r="G26" s="6">
        <v>-4.5194269129036027</v>
      </c>
      <c r="H26">
        <v>0</v>
      </c>
      <c r="I26">
        <v>-1.7111965287480793</v>
      </c>
      <c r="J26">
        <v>3.5049999999999999</v>
      </c>
      <c r="K26" s="3">
        <v>0</v>
      </c>
      <c r="L26">
        <f t="shared" si="3"/>
        <v>0</v>
      </c>
      <c r="M26">
        <v>4.8254370009247296</v>
      </c>
      <c r="N26">
        <v>4.8254370009247296</v>
      </c>
      <c r="O26">
        <f>(O25+O27)/2</f>
        <v>3.5049999999999999</v>
      </c>
      <c r="P26">
        <f t="shared" si="4"/>
        <v>374490143.13936448</v>
      </c>
      <c r="Q26">
        <f t="shared" si="5"/>
        <v>374.49014313936448</v>
      </c>
      <c r="R26">
        <v>305.70124539884557</v>
      </c>
      <c r="S26">
        <f t="shared" si="10"/>
        <v>374.49014313936448</v>
      </c>
      <c r="T26" s="5">
        <f t="shared" si="6"/>
        <v>374490143.13936448</v>
      </c>
      <c r="U26">
        <v>3.5970249999949999</v>
      </c>
      <c r="V26">
        <v>-1347050407.1240001</v>
      </c>
      <c r="W26" s="3">
        <v>293.63133617189402</v>
      </c>
      <c r="X26" s="3">
        <v>437.63691410129172</v>
      </c>
      <c r="Y26" s="3">
        <v>293.63133617189402</v>
      </c>
      <c r="Z26">
        <f t="shared" si="7"/>
        <v>293.63133617189402</v>
      </c>
      <c r="AA26">
        <v>-1347050407.1240001</v>
      </c>
      <c r="AB26">
        <v>3.5970249999949999</v>
      </c>
      <c r="AC26">
        <f t="shared" si="8"/>
        <v>-374490143.13936448</v>
      </c>
      <c r="AD26">
        <f t="shared" si="9"/>
        <v>-374.49014313936448</v>
      </c>
      <c r="AE26">
        <v>-248.4676640597061</v>
      </c>
      <c r="AF26">
        <v>-374.49014313936448</v>
      </c>
    </row>
    <row r="27" spans="1:32" x14ac:dyDescent="0.25">
      <c r="A27" s="8">
        <v>31229</v>
      </c>
      <c r="B27">
        <v>26</v>
      </c>
      <c r="C27" s="4">
        <v>3519666338.5245414</v>
      </c>
      <c r="D27" s="5">
        <f t="shared" si="1"/>
        <v>351.96663385245415</v>
      </c>
      <c r="E27" s="5">
        <f t="shared" si="2"/>
        <v>-4</v>
      </c>
      <c r="F27" s="6">
        <v>-4.5237743611694912</v>
      </c>
      <c r="G27" s="6">
        <v>-4</v>
      </c>
      <c r="H27">
        <v>-4000000</v>
      </c>
      <c r="I27">
        <v>-1.4937529183309226</v>
      </c>
      <c r="J27">
        <f t="shared" si="11"/>
        <v>4</v>
      </c>
      <c r="K27" s="3">
        <v>0</v>
      </c>
      <c r="L27">
        <f t="shared" si="3"/>
        <v>0</v>
      </c>
      <c r="M27">
        <v>4.5901629372564603</v>
      </c>
      <c r="N27">
        <v>4.5901629372564603</v>
      </c>
      <c r="O27">
        <f>J27</f>
        <v>4</v>
      </c>
      <c r="P27">
        <f t="shared" si="4"/>
        <v>568237409.27342141</v>
      </c>
      <c r="Q27">
        <f t="shared" si="5"/>
        <v>568.23740927342146</v>
      </c>
      <c r="R27">
        <v>318.3093614615542</v>
      </c>
      <c r="S27">
        <f t="shared" si="10"/>
        <v>568.23740927342146</v>
      </c>
      <c r="T27" s="5">
        <f t="shared" si="6"/>
        <v>568237409.27342141</v>
      </c>
      <c r="U27">
        <v>6.7202000000058302</v>
      </c>
      <c r="V27">
        <v>-3818669037.8025599</v>
      </c>
      <c r="W27" s="3">
        <v>384.63216488538097</v>
      </c>
      <c r="X27" s="3">
        <v>434.08264597956338</v>
      </c>
      <c r="Y27" s="3">
        <v>384.63216488538097</v>
      </c>
      <c r="Z27">
        <f t="shared" si="7"/>
        <v>384.63216488538097</v>
      </c>
      <c r="AA27">
        <v>-3818669037.8025599</v>
      </c>
      <c r="AB27">
        <v>6.7202000000058302</v>
      </c>
      <c r="AC27">
        <f t="shared" si="8"/>
        <v>-568237409.27342141</v>
      </c>
      <c r="AD27">
        <f t="shared" si="9"/>
        <v>-568.23740927342146</v>
      </c>
      <c r="AE27">
        <v>-243.62761158295444</v>
      </c>
      <c r="AF27">
        <v>-568.23740927342146</v>
      </c>
    </row>
    <row r="28" spans="1:32" x14ac:dyDescent="0.25">
      <c r="A28" s="8">
        <v>31594</v>
      </c>
      <c r="B28">
        <v>27</v>
      </c>
      <c r="C28" s="4">
        <v>3923232122.1278396</v>
      </c>
      <c r="D28" s="5">
        <f t="shared" si="1"/>
        <v>392.32321221278397</v>
      </c>
      <c r="E28" s="5">
        <f t="shared" si="2"/>
        <v>0</v>
      </c>
      <c r="F28" s="6">
        <v>-3.7751828242117442</v>
      </c>
      <c r="G28" s="6">
        <v>-3.7751828242117442</v>
      </c>
      <c r="H28">
        <v>0</v>
      </c>
      <c r="I28">
        <v>-0.62872035524666225</v>
      </c>
      <c r="J28">
        <v>2.5016666666666665</v>
      </c>
      <c r="K28" s="3">
        <v>0</v>
      </c>
      <c r="L28">
        <f t="shared" si="3"/>
        <v>0</v>
      </c>
      <c r="M28">
        <v>3.6470060317679205</v>
      </c>
      <c r="N28">
        <v>3.6470060317679205</v>
      </c>
      <c r="O28">
        <f>(O27+O26+0)/3</f>
        <v>2.5016666666666665</v>
      </c>
      <c r="P28">
        <f t="shared" si="4"/>
        <v>213191518.78</v>
      </c>
      <c r="Q28">
        <f t="shared" si="5"/>
        <v>213.19151878</v>
      </c>
      <c r="R28">
        <v>321.32577310213628</v>
      </c>
      <c r="S28">
        <f t="shared" si="10"/>
        <v>213.19151878</v>
      </c>
      <c r="T28" s="5">
        <f t="shared" si="6"/>
        <v>213191518.78</v>
      </c>
      <c r="U28">
        <v>14</v>
      </c>
      <c r="V28">
        <v>-2984681262.9200001</v>
      </c>
      <c r="W28" s="3">
        <v>401.52703667273499</v>
      </c>
      <c r="X28" s="3">
        <v>421.64013133604249</v>
      </c>
      <c r="Y28" s="3">
        <v>401.52703667273499</v>
      </c>
      <c r="Z28">
        <f t="shared" si="7"/>
        <v>401.52703667273499</v>
      </c>
      <c r="AA28">
        <v>-2984681262.9200001</v>
      </c>
      <c r="AB28">
        <v>14</v>
      </c>
      <c r="AC28">
        <f t="shared" si="8"/>
        <v>-213191518.78</v>
      </c>
      <c r="AD28">
        <f t="shared" si="9"/>
        <v>-213.19151878</v>
      </c>
      <c r="AE28">
        <v>-227.45746427673421</v>
      </c>
      <c r="AF28">
        <v>-213.19151878</v>
      </c>
    </row>
    <row r="29" spans="1:32" x14ac:dyDescent="0.25">
      <c r="A29" s="8">
        <v>31959</v>
      </c>
      <c r="B29">
        <v>28</v>
      </c>
      <c r="C29" s="4">
        <v>6269511614.6623459</v>
      </c>
      <c r="D29" s="5">
        <f t="shared" si="1"/>
        <v>626.95116146623457</v>
      </c>
      <c r="E29" s="5">
        <f t="shared" si="2"/>
        <v>0</v>
      </c>
      <c r="F29" s="6">
        <v>-2.0089345755258172</v>
      </c>
      <c r="G29" s="6">
        <v>-2.0089345755258172</v>
      </c>
      <c r="H29">
        <v>0</v>
      </c>
      <c r="I29">
        <v>1.1590997627817829</v>
      </c>
      <c r="J29">
        <v>3.6008333333333331</v>
      </c>
      <c r="K29" s="3">
        <v>0</v>
      </c>
      <c r="L29">
        <f t="shared" si="3"/>
        <v>0</v>
      </c>
      <c r="M29">
        <v>1.7127742496460057</v>
      </c>
      <c r="N29">
        <v>1.7127742496460057</v>
      </c>
      <c r="O29">
        <f>(O28+O30)/2</f>
        <v>3.6008333333333331</v>
      </c>
      <c r="P29">
        <f t="shared" si="4"/>
        <v>0</v>
      </c>
      <c r="Q29">
        <f t="shared" si="5"/>
        <v>0</v>
      </c>
      <c r="R29">
        <v>316.68984226238808</v>
      </c>
      <c r="S29">
        <f>(S25+S26+S27+S28)/4</f>
        <v>388.36722542196571</v>
      </c>
      <c r="T29" s="5">
        <f t="shared" si="6"/>
        <v>0</v>
      </c>
      <c r="U29">
        <v>42.841266666666698</v>
      </c>
      <c r="V29" s="3">
        <v>0</v>
      </c>
      <c r="W29" s="3">
        <v>511.28822370242102</v>
      </c>
      <c r="X29" s="3">
        <v>401.1426001205225</v>
      </c>
      <c r="Y29" s="3">
        <v>511.28822370242102</v>
      </c>
      <c r="Z29">
        <f t="shared" si="7"/>
        <v>511.28822370242102</v>
      </c>
      <c r="AA29" s="3">
        <v>0</v>
      </c>
      <c r="AB29">
        <v>42.841266666666698</v>
      </c>
      <c r="AC29">
        <f t="shared" si="8"/>
        <v>0</v>
      </c>
      <c r="AD29">
        <f t="shared" si="9"/>
        <v>0</v>
      </c>
      <c r="AE29">
        <v>-203.77784497913109</v>
      </c>
      <c r="AF29">
        <v>-203.77784497913109</v>
      </c>
    </row>
    <row r="30" spans="1:32" x14ac:dyDescent="0.25">
      <c r="A30" s="8">
        <v>32325</v>
      </c>
      <c r="B30">
        <v>29</v>
      </c>
      <c r="C30" s="4">
        <v>6508931651.666667</v>
      </c>
      <c r="D30" s="5">
        <f t="shared" si="1"/>
        <v>650.89316516666668</v>
      </c>
      <c r="E30" s="5">
        <f t="shared" si="2"/>
        <v>4.7</v>
      </c>
      <c r="F30" s="6">
        <v>1.0774399396349512</v>
      </c>
      <c r="G30" s="6">
        <v>4.7</v>
      </c>
      <c r="H30">
        <v>4700000</v>
      </c>
      <c r="I30">
        <v>4.1762099082506268</v>
      </c>
      <c r="J30">
        <f t="shared" si="11"/>
        <v>4.7</v>
      </c>
      <c r="K30" s="3">
        <v>0</v>
      </c>
      <c r="L30">
        <f t="shared" si="3"/>
        <v>0</v>
      </c>
      <c r="M30">
        <v>-1.5321945042400689</v>
      </c>
      <c r="N30">
        <v>-1.5321945042400689</v>
      </c>
      <c r="O30">
        <f>J30</f>
        <v>4.7</v>
      </c>
      <c r="P30">
        <f t="shared" si="4"/>
        <v>0</v>
      </c>
      <c r="Q30">
        <f t="shared" si="5"/>
        <v>0</v>
      </c>
      <c r="R30">
        <v>305.25958834088448</v>
      </c>
      <c r="S30">
        <f t="shared" ref="S30" si="12">(S26+S27+S28+S29)/4</f>
        <v>386.07157415368789</v>
      </c>
      <c r="T30" s="5">
        <f t="shared" si="6"/>
        <v>0</v>
      </c>
      <c r="U30">
        <v>106.135833333333</v>
      </c>
      <c r="V30" s="3">
        <v>0</v>
      </c>
      <c r="W30" s="3">
        <v>470.09228354012299</v>
      </c>
      <c r="X30" s="3">
        <v>373.22215133616373</v>
      </c>
      <c r="Y30" s="3">
        <v>470.09228354012299</v>
      </c>
      <c r="Z30">
        <f t="shared" si="7"/>
        <v>470.09228354012299</v>
      </c>
      <c r="AA30" s="3">
        <v>0</v>
      </c>
      <c r="AB30">
        <v>106.135833333333</v>
      </c>
      <c r="AC30">
        <f t="shared" si="8"/>
        <v>0</v>
      </c>
      <c r="AD30">
        <f t="shared" si="9"/>
        <v>0</v>
      </c>
      <c r="AE30">
        <v>-176.26671707326352</v>
      </c>
      <c r="AF30">
        <v>-176.26671707326352</v>
      </c>
    </row>
    <row r="31" spans="1:32" x14ac:dyDescent="0.25">
      <c r="A31" s="8">
        <v>32690</v>
      </c>
      <c r="B31">
        <v>30</v>
      </c>
      <c r="C31" s="4">
        <v>5276480985.9993658</v>
      </c>
      <c r="D31" s="5">
        <f t="shared" si="1"/>
        <v>527.64809859993659</v>
      </c>
      <c r="E31" s="5">
        <f t="shared" si="2"/>
        <v>-1.76</v>
      </c>
      <c r="F31" s="6">
        <v>5.8064996217724811</v>
      </c>
      <c r="G31" s="6">
        <v>-1.76</v>
      </c>
      <c r="H31">
        <v>-1760000</v>
      </c>
      <c r="I31">
        <v>8.7535298893615998</v>
      </c>
      <c r="J31">
        <f t="shared" si="11"/>
        <v>1.76</v>
      </c>
      <c r="K31" s="3">
        <v>0</v>
      </c>
      <c r="L31">
        <f t="shared" si="3"/>
        <v>0</v>
      </c>
      <c r="M31">
        <v>-6.4246900675175471</v>
      </c>
      <c r="N31">
        <v>-6.4246900675175471</v>
      </c>
      <c r="O31">
        <f>J31</f>
        <v>1.76</v>
      </c>
      <c r="P31">
        <f t="shared" si="4"/>
        <v>0</v>
      </c>
      <c r="Q31">
        <f t="shared" si="5"/>
        <v>0</v>
      </c>
      <c r="R31">
        <v>288.60980456779629</v>
      </c>
      <c r="S31">
        <f>(S27+S28+S29+S30)/4</f>
        <v>388.96693190726876</v>
      </c>
      <c r="T31" s="5">
        <f t="shared" si="6"/>
        <v>0</v>
      </c>
      <c r="U31">
        <v>223.09160630809001</v>
      </c>
      <c r="V31" s="3">
        <v>0</v>
      </c>
      <c r="W31" s="3">
        <v>384.99517293613701</v>
      </c>
      <c r="X31" s="3">
        <v>339.61234022194543</v>
      </c>
      <c r="Y31" s="3">
        <v>384.99517293613701</v>
      </c>
      <c r="Z31">
        <f t="shared" si="7"/>
        <v>384.99517293613701</v>
      </c>
      <c r="AA31" s="3">
        <v>0</v>
      </c>
      <c r="AB31">
        <v>223.09160630809001</v>
      </c>
      <c r="AC31">
        <f t="shared" si="8"/>
        <v>0</v>
      </c>
      <c r="AD31">
        <f t="shared" si="9"/>
        <v>0</v>
      </c>
      <c r="AE31">
        <v>-146.56426549245859</v>
      </c>
      <c r="AF31">
        <v>-146.56426549245859</v>
      </c>
    </row>
    <row r="32" spans="1:32" x14ac:dyDescent="0.25">
      <c r="A32" s="8">
        <v>33055</v>
      </c>
      <c r="B32">
        <v>31</v>
      </c>
      <c r="C32" s="4">
        <v>4304398865.8826799</v>
      </c>
      <c r="D32" s="5">
        <f t="shared" si="1"/>
        <v>430.439886588268</v>
      </c>
      <c r="E32" s="5">
        <f t="shared" si="2"/>
        <v>-5.91</v>
      </c>
      <c r="F32" s="6">
        <v>12.537028971992342</v>
      </c>
      <c r="G32" s="6">
        <v>-5.91</v>
      </c>
      <c r="H32">
        <v>-5910000</v>
      </c>
      <c r="I32">
        <v>15.227217415233927</v>
      </c>
      <c r="J32">
        <f t="shared" si="11"/>
        <v>5.91</v>
      </c>
      <c r="K32" s="3">
        <v>0</v>
      </c>
      <c r="L32">
        <f t="shared" si="3"/>
        <v>0</v>
      </c>
      <c r="M32">
        <v>-13.286180332771274</v>
      </c>
      <c r="N32">
        <v>-13.286180332771274</v>
      </c>
      <c r="O32">
        <f>J32</f>
        <v>5.91</v>
      </c>
      <c r="P32">
        <f t="shared" si="4"/>
        <v>0</v>
      </c>
      <c r="Q32">
        <f t="shared" si="5"/>
        <v>0</v>
      </c>
      <c r="R32">
        <v>269.1234040314223</v>
      </c>
      <c r="S32">
        <f>(S28+S29+S30+S31)/4</f>
        <v>344.14931256573061</v>
      </c>
      <c r="T32" s="5">
        <f t="shared" si="6"/>
        <v>0</v>
      </c>
      <c r="U32">
        <v>428.85466666666701</v>
      </c>
      <c r="V32" s="3">
        <v>0</v>
      </c>
      <c r="W32" s="3">
        <v>244.39075838208399</v>
      </c>
      <c r="X32" s="3">
        <v>303.01542333888654</v>
      </c>
      <c r="Y32" s="3">
        <v>244.39075838208399</v>
      </c>
      <c r="Z32">
        <f t="shared" si="7"/>
        <v>244.39075838208399</v>
      </c>
      <c r="AA32" s="3">
        <v>0</v>
      </c>
      <c r="AB32">
        <v>428.85466666666701</v>
      </c>
      <c r="AC32">
        <f t="shared" si="8"/>
        <v>0</v>
      </c>
      <c r="AD32">
        <f t="shared" si="9"/>
        <v>0</v>
      </c>
      <c r="AE32">
        <v>-114.54800799931076</v>
      </c>
      <c r="AF32">
        <v>-114.54800799931076</v>
      </c>
    </row>
    <row r="33" spans="1:32" x14ac:dyDescent="0.25">
      <c r="A33" s="8">
        <v>33420</v>
      </c>
      <c r="B33">
        <v>32</v>
      </c>
      <c r="C33" s="4">
        <v>3321729057.1221542</v>
      </c>
      <c r="D33" s="5">
        <f t="shared" si="1"/>
        <v>332.17290571221542</v>
      </c>
      <c r="E33" s="5">
        <f t="shared" si="2"/>
        <v>1</v>
      </c>
      <c r="F33" s="6">
        <v>21.552147495182382</v>
      </c>
      <c r="G33" s="6">
        <v>1</v>
      </c>
      <c r="H33">
        <v>1000000</v>
      </c>
      <c r="I33">
        <v>23.863494896093219</v>
      </c>
      <c r="J33">
        <f t="shared" si="11"/>
        <v>1</v>
      </c>
      <c r="K33" s="3">
        <v>-1000000</v>
      </c>
      <c r="L33">
        <f t="shared" si="3"/>
        <v>-1</v>
      </c>
      <c r="M33">
        <v>-22.373886291910914</v>
      </c>
      <c r="N33">
        <v>-1</v>
      </c>
      <c r="O33">
        <f t="shared" ref="O33:O62" si="13">ABS(K33/1000000)</f>
        <v>1</v>
      </c>
      <c r="P33">
        <f t="shared" si="4"/>
        <v>0</v>
      </c>
      <c r="Q33">
        <f t="shared" si="5"/>
        <v>0</v>
      </c>
      <c r="R33">
        <v>250.18687109345589</v>
      </c>
      <c r="S33">
        <f>(S29+S30+S31+S32)/4</f>
        <v>376.88876101216329</v>
      </c>
      <c r="T33" s="5">
        <f t="shared" si="6"/>
        <v>0</v>
      </c>
      <c r="U33">
        <v>734.00991666666698</v>
      </c>
      <c r="V33" s="3">
        <v>0</v>
      </c>
      <c r="W33" s="3">
        <v>179.474769912619</v>
      </c>
      <c r="X33" s="3">
        <v>266.58748557514787</v>
      </c>
      <c r="Y33" s="3">
        <v>179.474769912619</v>
      </c>
      <c r="Z33">
        <f t="shared" si="7"/>
        <v>179.474769912619</v>
      </c>
      <c r="AA33" s="3">
        <v>0</v>
      </c>
      <c r="AB33">
        <v>734.00991666666698</v>
      </c>
      <c r="AC33">
        <f t="shared" si="8"/>
        <v>0</v>
      </c>
      <c r="AD33">
        <f t="shared" si="9"/>
        <v>0</v>
      </c>
      <c r="AE33">
        <v>-78.629819701489922</v>
      </c>
      <c r="AF33">
        <v>-78.629819701489922</v>
      </c>
    </row>
    <row r="34" spans="1:32" x14ac:dyDescent="0.25">
      <c r="A34" s="8">
        <v>33786</v>
      </c>
      <c r="B34">
        <v>33</v>
      </c>
      <c r="C34" s="4">
        <v>2857457860.0508757</v>
      </c>
      <c r="D34" s="5">
        <f t="shared" si="1"/>
        <v>285.74578600508755</v>
      </c>
      <c r="E34" s="5">
        <f t="shared" si="2"/>
        <v>3</v>
      </c>
      <c r="F34" s="6">
        <v>32.950504406510518</v>
      </c>
      <c r="G34" s="6">
        <v>3</v>
      </c>
      <c r="H34">
        <v>3000000</v>
      </c>
      <c r="I34">
        <v>34.835412568012742</v>
      </c>
      <c r="J34">
        <f t="shared" si="11"/>
        <v>3</v>
      </c>
      <c r="K34" s="3">
        <v>-3000000</v>
      </c>
      <c r="L34">
        <f t="shared" si="3"/>
        <v>-3</v>
      </c>
      <c r="M34">
        <v>-33.812167133518429</v>
      </c>
      <c r="N34">
        <v>-3</v>
      </c>
      <c r="O34">
        <f t="shared" si="13"/>
        <v>3</v>
      </c>
      <c r="P34">
        <f t="shared" si="4"/>
        <v>214354821.6259113</v>
      </c>
      <c r="Q34">
        <f t="shared" si="5"/>
        <v>214.35482162591128</v>
      </c>
      <c r="R34">
        <v>235.93694920093367</v>
      </c>
      <c r="S34">
        <f t="shared" si="10"/>
        <v>214.35482162591128</v>
      </c>
      <c r="T34" s="5">
        <f t="shared" si="6"/>
        <v>214354821.6259113</v>
      </c>
      <c r="U34">
        <v>1133.8343333333301</v>
      </c>
      <c r="V34">
        <v>-243042856275</v>
      </c>
      <c r="W34" s="3">
        <v>120.252259985827</v>
      </c>
      <c r="X34" s="3">
        <v>232.89836516932223</v>
      </c>
      <c r="Y34" s="3">
        <v>120.252259985827</v>
      </c>
      <c r="Z34">
        <f t="shared" si="7"/>
        <v>120.252259985827</v>
      </c>
      <c r="AA34">
        <v>-243042856275</v>
      </c>
      <c r="AB34">
        <v>1133.8343333333301</v>
      </c>
      <c r="AC34">
        <f t="shared" si="8"/>
        <v>-214354821.6259113</v>
      </c>
      <c r="AD34">
        <f t="shared" si="9"/>
        <v>-214.35482162591128</v>
      </c>
      <c r="AE34">
        <v>-36.076095626672881</v>
      </c>
      <c r="AF34">
        <v>-214.35482162591128</v>
      </c>
    </row>
    <row r="35" spans="1:32" x14ac:dyDescent="0.25">
      <c r="A35" s="8">
        <v>34151</v>
      </c>
      <c r="B35">
        <v>34</v>
      </c>
      <c r="C35" s="4">
        <v>3220439044.1894865</v>
      </c>
      <c r="D35" s="5">
        <f t="shared" si="1"/>
        <v>322.04390441894867</v>
      </c>
      <c r="E35" s="5">
        <f t="shared" si="2"/>
        <v>54.6</v>
      </c>
      <c r="F35" s="6">
        <v>46.625227446192852</v>
      </c>
      <c r="G35" s="6">
        <v>54.6</v>
      </c>
      <c r="H35">
        <v>54600000</v>
      </c>
      <c r="I35">
        <v>48.087385718104841</v>
      </c>
      <c r="J35">
        <f t="shared" si="11"/>
        <v>54.6</v>
      </c>
      <c r="K35" s="3">
        <v>-54600000</v>
      </c>
      <c r="L35">
        <f t="shared" si="3"/>
        <v>-54.6</v>
      </c>
      <c r="M35">
        <v>-47.511643183256652</v>
      </c>
      <c r="N35">
        <v>-54.6</v>
      </c>
      <c r="O35">
        <f t="shared" si="13"/>
        <v>54.6</v>
      </c>
      <c r="P35">
        <f t="shared" si="4"/>
        <v>87422554.59751673</v>
      </c>
      <c r="Q35">
        <f t="shared" si="5"/>
        <v>87.422554597516736</v>
      </c>
      <c r="R35">
        <v>231.77740070007931</v>
      </c>
      <c r="S35">
        <f t="shared" si="10"/>
        <v>87.422554597516736</v>
      </c>
      <c r="T35" s="5">
        <f t="shared" si="6"/>
        <v>87422554.59751673</v>
      </c>
      <c r="U35">
        <v>1195.01675</v>
      </c>
      <c r="V35">
        <v>-104471417071.82201</v>
      </c>
      <c r="W35" s="3">
        <v>118.786060581379</v>
      </c>
      <c r="X35" s="3">
        <v>203.64677320337708</v>
      </c>
      <c r="Y35" s="3">
        <v>118.786060581379</v>
      </c>
      <c r="Z35">
        <f t="shared" si="7"/>
        <v>118.786060581379</v>
      </c>
      <c r="AA35">
        <v>-104471417071.82201</v>
      </c>
      <c r="AB35">
        <v>1195.01675</v>
      </c>
      <c r="AC35">
        <f t="shared" si="8"/>
        <v>-87422554.59751673</v>
      </c>
      <c r="AD35">
        <f t="shared" si="9"/>
        <v>-87.422554597516736</v>
      </c>
      <c r="AE35">
        <v>16.633067394478502</v>
      </c>
      <c r="AF35">
        <v>-87.422554597516736</v>
      </c>
    </row>
    <row r="36" spans="1:32" x14ac:dyDescent="0.25">
      <c r="A36" s="8">
        <v>34516</v>
      </c>
      <c r="B36">
        <v>35</v>
      </c>
      <c r="C36" s="4">
        <v>3990430446.7121596</v>
      </c>
      <c r="D36" s="5">
        <f t="shared" si="1"/>
        <v>399.04304467121597</v>
      </c>
      <c r="E36" s="5">
        <f t="shared" si="2"/>
        <v>88.2</v>
      </c>
      <c r="F36" s="6">
        <v>62.169939310380371</v>
      </c>
      <c r="G36" s="6">
        <v>88.2</v>
      </c>
      <c r="H36">
        <v>88200000</v>
      </c>
      <c r="I36">
        <v>63.2454755078017</v>
      </c>
      <c r="J36">
        <f t="shared" si="11"/>
        <v>88.2</v>
      </c>
      <c r="K36" s="3">
        <v>-88200000</v>
      </c>
      <c r="L36">
        <f t="shared" si="3"/>
        <v>-88.2</v>
      </c>
      <c r="M36">
        <v>-63.074813095453258</v>
      </c>
      <c r="N36">
        <v>-88.2</v>
      </c>
      <c r="O36">
        <f t="shared" si="13"/>
        <v>88.2</v>
      </c>
      <c r="P36">
        <f t="shared" si="4"/>
        <v>65293135.678460225</v>
      </c>
      <c r="Q36">
        <f t="shared" si="5"/>
        <v>65.293135678460231</v>
      </c>
      <c r="R36">
        <v>242.89616666136621</v>
      </c>
      <c r="S36">
        <f t="shared" si="10"/>
        <v>65.293135678460231</v>
      </c>
      <c r="T36" s="5">
        <f t="shared" si="6"/>
        <v>65293135.678460225</v>
      </c>
      <c r="U36">
        <v>979.44541666666703</v>
      </c>
      <c r="V36">
        <v>63951062480.062698</v>
      </c>
      <c r="W36" s="3">
        <v>148.49891681729699</v>
      </c>
      <c r="X36" s="3">
        <v>179.40495970744504</v>
      </c>
      <c r="Y36" s="3">
        <v>148.49891681729699</v>
      </c>
      <c r="Z36">
        <f t="shared" si="7"/>
        <v>148.49891681729699</v>
      </c>
      <c r="AA36">
        <v>63951062480.062698</v>
      </c>
      <c r="AB36">
        <v>979.44541666666703</v>
      </c>
      <c r="AC36">
        <f t="shared" si="8"/>
        <v>65293135.678460225</v>
      </c>
      <c r="AD36">
        <f t="shared" si="9"/>
        <v>65.293135678460231</v>
      </c>
      <c r="AE36">
        <v>81.23478527130996</v>
      </c>
      <c r="AF36">
        <v>65.293135678460231</v>
      </c>
    </row>
    <row r="37" spans="1:32" x14ac:dyDescent="0.25">
      <c r="A37" s="8">
        <v>34881</v>
      </c>
      <c r="B37">
        <v>36</v>
      </c>
      <c r="C37" s="4">
        <v>5755818947.4212494</v>
      </c>
      <c r="D37" s="5">
        <f t="shared" si="1"/>
        <v>575.58189474212497</v>
      </c>
      <c r="E37" s="5">
        <f t="shared" si="2"/>
        <v>121.2</v>
      </c>
      <c r="F37" s="6">
        <v>79.258010420762119</v>
      </c>
      <c r="G37" s="6">
        <v>121.2</v>
      </c>
      <c r="H37">
        <v>121200000</v>
      </c>
      <c r="I37">
        <v>80.000869241354479</v>
      </c>
      <c r="J37">
        <f t="shared" si="11"/>
        <v>121.2</v>
      </c>
      <c r="K37" s="3">
        <v>-121200000</v>
      </c>
      <c r="L37">
        <f t="shared" si="3"/>
        <v>-121.2</v>
      </c>
      <c r="M37">
        <v>-80.17505909260332</v>
      </c>
      <c r="N37">
        <v>-121.2</v>
      </c>
      <c r="O37">
        <f t="shared" si="13"/>
        <v>121.2</v>
      </c>
      <c r="P37">
        <f t="shared" si="4"/>
        <v>182325003.39069813</v>
      </c>
      <c r="Q37">
        <f t="shared" si="5"/>
        <v>182.32500339069813</v>
      </c>
      <c r="R37">
        <v>273.0376396942421</v>
      </c>
      <c r="S37">
        <f t="shared" si="10"/>
        <v>182.32500339069813</v>
      </c>
      <c r="T37" s="5">
        <f t="shared" si="6"/>
        <v>182325003.39069813</v>
      </c>
      <c r="U37">
        <v>968.91666666666697</v>
      </c>
      <c r="V37">
        <v>176657734535.30399</v>
      </c>
      <c r="W37" s="3">
        <v>145.151216117594</v>
      </c>
      <c r="X37" s="3">
        <v>159.89656758543873</v>
      </c>
      <c r="Y37" s="3">
        <v>145.151216117594</v>
      </c>
      <c r="Z37">
        <f t="shared" si="7"/>
        <v>145.151216117594</v>
      </c>
      <c r="AA37">
        <v>176657734535.30399</v>
      </c>
      <c r="AB37">
        <v>968.91666666666697</v>
      </c>
      <c r="AC37">
        <f t="shared" si="8"/>
        <v>182325003.39069813</v>
      </c>
      <c r="AD37">
        <f t="shared" si="9"/>
        <v>182.32500339069813</v>
      </c>
      <c r="AE37">
        <v>158.42561769324726</v>
      </c>
      <c r="AF37">
        <v>182.32500339069813</v>
      </c>
    </row>
    <row r="38" spans="1:32" x14ac:dyDescent="0.25">
      <c r="A38" s="8">
        <v>35247</v>
      </c>
      <c r="B38">
        <v>37</v>
      </c>
      <c r="C38" s="4">
        <v>6044585326.9380007</v>
      </c>
      <c r="D38" s="5">
        <f t="shared" si="1"/>
        <v>604.45853269380007</v>
      </c>
      <c r="E38" s="5">
        <f t="shared" si="2"/>
        <v>121</v>
      </c>
      <c r="F38" s="6">
        <v>97.823111805923318</v>
      </c>
      <c r="G38" s="6">
        <v>121</v>
      </c>
      <c r="H38">
        <v>121000000</v>
      </c>
      <c r="I38">
        <v>98.294299467936284</v>
      </c>
      <c r="J38">
        <f t="shared" si="11"/>
        <v>121</v>
      </c>
      <c r="K38" s="3">
        <v>-121000000</v>
      </c>
      <c r="L38">
        <f t="shared" si="3"/>
        <v>-121</v>
      </c>
      <c r="M38">
        <v>-98.737015266247369</v>
      </c>
      <c r="N38">
        <v>-121</v>
      </c>
      <c r="O38">
        <f t="shared" si="13"/>
        <v>121</v>
      </c>
      <c r="P38">
        <f t="shared" si="4"/>
        <v>241212971.86049601</v>
      </c>
      <c r="Q38">
        <f t="shared" si="5"/>
        <v>241.21297186049603</v>
      </c>
      <c r="R38">
        <v>324.1701820983256</v>
      </c>
      <c r="S38">
        <f t="shared" si="10"/>
        <v>241.21297186049603</v>
      </c>
      <c r="T38" s="5">
        <f t="shared" si="6"/>
        <v>241212971.86049601</v>
      </c>
      <c r="U38">
        <v>1046.08475</v>
      </c>
      <c r="V38">
        <v>252329211365.444</v>
      </c>
      <c r="W38" s="3">
        <v>145.534630500829</v>
      </c>
      <c r="X38" s="3">
        <v>144.53617931236903</v>
      </c>
      <c r="Y38" s="3">
        <v>145.534630500829</v>
      </c>
      <c r="Z38">
        <f t="shared" si="7"/>
        <v>145.534630500829</v>
      </c>
      <c r="AA38">
        <v>252329211365.444</v>
      </c>
      <c r="AB38">
        <v>1046.08475</v>
      </c>
      <c r="AC38">
        <f t="shared" si="8"/>
        <v>241212971.86049601</v>
      </c>
      <c r="AD38">
        <f t="shared" si="9"/>
        <v>241.21297186049603</v>
      </c>
      <c r="AE38">
        <v>248.74270785378764</v>
      </c>
      <c r="AF38">
        <v>241.21297186049603</v>
      </c>
    </row>
    <row r="39" spans="1:32" x14ac:dyDescent="0.25">
      <c r="A39" s="8">
        <v>35612</v>
      </c>
      <c r="B39">
        <v>38</v>
      </c>
      <c r="C39" s="4">
        <v>6269333313.1710835</v>
      </c>
      <c r="D39" s="5">
        <f t="shared" si="1"/>
        <v>626.93333131710835</v>
      </c>
      <c r="E39" s="5">
        <f t="shared" si="2"/>
        <v>175</v>
      </c>
      <c r="F39" s="6">
        <v>118.21833439024152</v>
      </c>
      <c r="G39" s="6">
        <v>175</v>
      </c>
      <c r="H39">
        <v>175000000</v>
      </c>
      <c r="I39">
        <v>118.47849004430667</v>
      </c>
      <c r="J39">
        <f t="shared" si="11"/>
        <v>175</v>
      </c>
      <c r="K39" s="3">
        <v>-175000000</v>
      </c>
      <c r="L39">
        <f t="shared" si="3"/>
        <v>-175</v>
      </c>
      <c r="M39">
        <v>-119.09556511699991</v>
      </c>
      <c r="N39">
        <v>-175</v>
      </c>
      <c r="O39">
        <f t="shared" si="13"/>
        <v>175</v>
      </c>
      <c r="P39">
        <f t="shared" si="4"/>
        <v>361624939.76521838</v>
      </c>
      <c r="Q39">
        <f t="shared" si="5"/>
        <v>361.62493976521836</v>
      </c>
      <c r="R39">
        <v>397.35502981019982</v>
      </c>
      <c r="S39">
        <f t="shared" si="10"/>
        <v>361.62493976521836</v>
      </c>
      <c r="T39" s="5">
        <f t="shared" si="6"/>
        <v>361624939.76521838</v>
      </c>
      <c r="U39">
        <v>1083.00866666667</v>
      </c>
      <c r="V39">
        <v>391642943848.54401</v>
      </c>
      <c r="W39" s="3">
        <v>152.516808731092</v>
      </c>
      <c r="X39" s="3">
        <v>132.59092384856859</v>
      </c>
      <c r="Y39" s="3">
        <v>152.516808731092</v>
      </c>
      <c r="Z39">
        <f t="shared" si="7"/>
        <v>152.516808731092</v>
      </c>
      <c r="AA39">
        <v>391642943848.54401</v>
      </c>
      <c r="AB39">
        <v>1083.00866666667</v>
      </c>
      <c r="AC39">
        <f t="shared" si="8"/>
        <v>361624939.76521838</v>
      </c>
      <c r="AD39">
        <f t="shared" si="9"/>
        <v>361.62493976521836</v>
      </c>
      <c r="AE39">
        <v>352.96219280340284</v>
      </c>
      <c r="AF39">
        <v>361.62493976521836</v>
      </c>
    </row>
    <row r="40" spans="1:32" x14ac:dyDescent="0.25">
      <c r="A40" s="8">
        <v>35977</v>
      </c>
      <c r="B40">
        <v>39</v>
      </c>
      <c r="C40" s="4">
        <v>6584815846.5275383</v>
      </c>
      <c r="D40" s="5">
        <f t="shared" si="1"/>
        <v>658.48158465275378</v>
      </c>
      <c r="E40" s="5">
        <f t="shared" si="2"/>
        <v>210</v>
      </c>
      <c r="F40" s="6">
        <v>141.02853798003514</v>
      </c>
      <c r="G40" s="6">
        <v>210</v>
      </c>
      <c r="H40">
        <v>210000000</v>
      </c>
      <c r="I40">
        <v>141.13322183254587</v>
      </c>
      <c r="J40">
        <f t="shared" si="11"/>
        <v>210</v>
      </c>
      <c r="K40" s="3">
        <v>-210000000</v>
      </c>
      <c r="L40">
        <f t="shared" si="3"/>
        <v>-210</v>
      </c>
      <c r="M40">
        <v>-141.80822199281295</v>
      </c>
      <c r="N40">
        <v>-210</v>
      </c>
      <c r="O40">
        <f t="shared" si="13"/>
        <v>210</v>
      </c>
      <c r="P40">
        <f t="shared" si="4"/>
        <v>527841472.59869701</v>
      </c>
      <c r="Q40">
        <f t="shared" si="5"/>
        <v>527.84147259869701</v>
      </c>
      <c r="R40">
        <v>492.82384666406972</v>
      </c>
      <c r="S40">
        <f t="shared" si="10"/>
        <v>527.84147259869701</v>
      </c>
      <c r="T40" s="5">
        <f t="shared" si="6"/>
        <v>527841472.59869701</v>
      </c>
      <c r="U40">
        <v>1240.3058333333299</v>
      </c>
      <c r="V40">
        <v>654684857539.41895</v>
      </c>
      <c r="W40" s="3">
        <v>135.617944882106</v>
      </c>
      <c r="X40" s="3">
        <v>123.33791466625458</v>
      </c>
      <c r="Y40" s="3">
        <v>135.617944882106</v>
      </c>
      <c r="Z40">
        <f t="shared" si="7"/>
        <v>135.617944882106</v>
      </c>
      <c r="AA40">
        <v>654684857539.41895</v>
      </c>
      <c r="AB40">
        <v>1240.3058333333299</v>
      </c>
      <c r="AC40">
        <f t="shared" si="8"/>
        <v>527841472.59869701</v>
      </c>
      <c r="AD40">
        <f t="shared" si="9"/>
        <v>527.84147259869701</v>
      </c>
      <c r="AE40">
        <v>471.78491223263165</v>
      </c>
      <c r="AF40">
        <v>527.84147259869701</v>
      </c>
    </row>
    <row r="41" spans="1:32" x14ac:dyDescent="0.25">
      <c r="A41" s="8">
        <v>36342</v>
      </c>
      <c r="B41">
        <v>40</v>
      </c>
      <c r="C41" s="4">
        <v>5998563257.9465895</v>
      </c>
      <c r="D41" s="5">
        <f t="shared" si="1"/>
        <v>599.85632579465891</v>
      </c>
      <c r="E41" s="5">
        <f t="shared" si="2"/>
        <v>140.19999999999999</v>
      </c>
      <c r="F41" s="6">
        <v>167.40639903772012</v>
      </c>
      <c r="G41" s="6">
        <v>140.19999999999999</v>
      </c>
      <c r="H41">
        <v>140200000</v>
      </c>
      <c r="I41">
        <v>167.403490794291</v>
      </c>
      <c r="J41">
        <f t="shared" si="11"/>
        <v>140.19999999999999</v>
      </c>
      <c r="K41" s="3">
        <v>-140200000</v>
      </c>
      <c r="L41">
        <f t="shared" si="3"/>
        <v>-140.19999999999999</v>
      </c>
      <c r="M41">
        <v>-167.99154359046852</v>
      </c>
      <c r="N41">
        <v>-140.19999999999999</v>
      </c>
      <c r="O41">
        <f t="shared" si="13"/>
        <v>140.19999999999999</v>
      </c>
      <c r="P41">
        <f t="shared" si="4"/>
        <v>543142419.43915975</v>
      </c>
      <c r="Q41">
        <f t="shared" si="5"/>
        <v>543.14241943915977</v>
      </c>
      <c r="R41">
        <v>610.4509955936901</v>
      </c>
      <c r="S41">
        <f t="shared" si="10"/>
        <v>543.14241943915977</v>
      </c>
      <c r="T41" s="5">
        <f t="shared" si="6"/>
        <v>543142419.43915975</v>
      </c>
      <c r="U41">
        <v>1454.8271666666701</v>
      </c>
      <c r="V41">
        <v>790178347169.15295</v>
      </c>
      <c r="W41" s="3">
        <v>123.43242395845</v>
      </c>
      <c r="X41" s="3">
        <v>116.25352408646938</v>
      </c>
      <c r="Y41" s="3">
        <v>123.43242395845</v>
      </c>
      <c r="Z41">
        <f t="shared" si="7"/>
        <v>123.43242395845</v>
      </c>
      <c r="AA41">
        <v>790178347169.15295</v>
      </c>
      <c r="AB41">
        <v>1454.8271666666701</v>
      </c>
      <c r="AC41">
        <f t="shared" si="8"/>
        <v>543142419.43915975</v>
      </c>
      <c r="AD41">
        <f t="shared" si="9"/>
        <v>543.14241943915977</v>
      </c>
      <c r="AE41">
        <v>605.99833330163096</v>
      </c>
      <c r="AF41">
        <v>543.14241943915977</v>
      </c>
    </row>
    <row r="42" spans="1:32" x14ac:dyDescent="0.25">
      <c r="A42" s="8">
        <v>36708</v>
      </c>
      <c r="B42">
        <v>41</v>
      </c>
      <c r="C42" s="4">
        <v>6193246837.0968733</v>
      </c>
      <c r="D42" s="5">
        <f t="shared" si="1"/>
        <v>619.32468370968729</v>
      </c>
      <c r="E42" s="5">
        <f t="shared" si="2"/>
        <v>160.69999999999999</v>
      </c>
      <c r="F42" s="6">
        <v>199.19430864591206</v>
      </c>
      <c r="G42" s="6">
        <v>160.69999999999999</v>
      </c>
      <c r="H42">
        <v>160700000</v>
      </c>
      <c r="I42">
        <v>199.12296067285374</v>
      </c>
      <c r="J42">
        <f t="shared" si="11"/>
        <v>160.69999999999999</v>
      </c>
      <c r="K42" s="3">
        <v>-160700000</v>
      </c>
      <c r="L42">
        <f t="shared" si="3"/>
        <v>-160.69999999999999</v>
      </c>
      <c r="M42">
        <v>-199.44400538682055</v>
      </c>
      <c r="N42">
        <v>-160.69999999999999</v>
      </c>
      <c r="O42">
        <f t="shared" si="13"/>
        <v>160.69999999999999</v>
      </c>
      <c r="P42">
        <f t="shared" si="4"/>
        <v>727673816.94210827</v>
      </c>
      <c r="Q42">
        <f t="shared" si="5"/>
        <v>727.67381694210826</v>
      </c>
      <c r="R42">
        <v>750.46101579216236</v>
      </c>
      <c r="S42">
        <f t="shared" si="10"/>
        <v>727.67381694210826</v>
      </c>
      <c r="T42" s="5">
        <f t="shared" si="6"/>
        <v>727673816.94210827</v>
      </c>
      <c r="U42">
        <v>1644.4753333333299</v>
      </c>
      <c r="V42">
        <v>1196641642673.8101</v>
      </c>
      <c r="W42" s="3">
        <v>117.002584885845</v>
      </c>
      <c r="X42" s="3">
        <v>110.9369247324139</v>
      </c>
      <c r="Y42" s="3">
        <v>117.002584885845</v>
      </c>
      <c r="Z42">
        <f t="shared" si="7"/>
        <v>117.002584885845</v>
      </c>
      <c r="AA42">
        <v>1196641642673.8101</v>
      </c>
      <c r="AB42">
        <v>1644.4753333333299</v>
      </c>
      <c r="AC42">
        <f t="shared" si="8"/>
        <v>727673816.94210827</v>
      </c>
      <c r="AD42">
        <f t="shared" si="9"/>
        <v>727.67381694210826</v>
      </c>
      <c r="AE42">
        <v>756.95048877421857</v>
      </c>
      <c r="AF42">
        <v>727.67381694210826</v>
      </c>
    </row>
    <row r="43" spans="1:32" x14ac:dyDescent="0.25">
      <c r="A43" s="8">
        <v>37073</v>
      </c>
      <c r="B43">
        <v>42</v>
      </c>
      <c r="C43" s="4">
        <v>5840503868.5724554</v>
      </c>
      <c r="D43" s="5">
        <f t="shared" si="1"/>
        <v>584.05038685724548</v>
      </c>
      <c r="E43" s="5">
        <f t="shared" si="2"/>
        <v>151.496150651927</v>
      </c>
      <c r="F43" s="6">
        <v>237.96259389684931</v>
      </c>
      <c r="G43" s="6">
        <v>151.496150651927</v>
      </c>
      <c r="H43">
        <v>151496150.65192699</v>
      </c>
      <c r="I43">
        <v>237.8532603036027</v>
      </c>
      <c r="J43">
        <f t="shared" si="11"/>
        <v>151.496150651927</v>
      </c>
      <c r="K43" s="3">
        <v>-151496150.65192699</v>
      </c>
      <c r="L43">
        <f t="shared" si="3"/>
        <v>-151.496150651927</v>
      </c>
      <c r="M43">
        <v>-237.68616742281816</v>
      </c>
      <c r="N43">
        <v>-151.496150651927</v>
      </c>
      <c r="O43">
        <f t="shared" si="13"/>
        <v>151.496150651927</v>
      </c>
      <c r="P43">
        <f t="shared" si="4"/>
        <v>819997644.016276</v>
      </c>
      <c r="Q43">
        <f t="shared" si="5"/>
        <v>819.99764401627601</v>
      </c>
      <c r="R43">
        <v>912.40536069104223</v>
      </c>
      <c r="S43">
        <f t="shared" si="10"/>
        <v>819.99764401627601</v>
      </c>
      <c r="T43" s="5">
        <f t="shared" si="6"/>
        <v>819997644.016276</v>
      </c>
      <c r="U43">
        <v>1755.6587500000001</v>
      </c>
      <c r="V43">
        <v>1439636038696.5601</v>
      </c>
      <c r="W43" s="3">
        <v>114.128259060837</v>
      </c>
      <c r="X43" s="3">
        <v>107.05907822600886</v>
      </c>
      <c r="Y43" s="3">
        <v>114.128259060837</v>
      </c>
      <c r="Z43">
        <f t="shared" si="7"/>
        <v>114.128259060837</v>
      </c>
      <c r="AA43">
        <v>1439636038696.5601</v>
      </c>
      <c r="AB43">
        <v>1755.6587500000001</v>
      </c>
      <c r="AC43">
        <f t="shared" si="8"/>
        <v>819997644.016276</v>
      </c>
      <c r="AD43">
        <f t="shared" si="9"/>
        <v>819.99764401627601</v>
      </c>
      <c r="AE43">
        <v>925.36085227558681</v>
      </c>
      <c r="AF43">
        <v>819.99764401627601</v>
      </c>
    </row>
    <row r="44" spans="1:32" x14ac:dyDescent="0.25">
      <c r="A44" s="8">
        <v>37438</v>
      </c>
      <c r="B44">
        <v>43</v>
      </c>
      <c r="C44" s="4">
        <v>6178563590.8925371</v>
      </c>
      <c r="D44" s="5">
        <f t="shared" si="1"/>
        <v>617.85635908925371</v>
      </c>
      <c r="E44" s="5">
        <f t="shared" si="2"/>
        <v>184.6480591975</v>
      </c>
      <c r="F44" s="6">
        <v>284.89663879631115</v>
      </c>
      <c r="G44" s="6">
        <v>184.6480591975</v>
      </c>
      <c r="H44">
        <v>184648059.19749999</v>
      </c>
      <c r="I44">
        <v>284.77178891517821</v>
      </c>
      <c r="J44">
        <f t="shared" si="11"/>
        <v>184.6480591975</v>
      </c>
      <c r="K44" s="3">
        <v>-184648059.19749999</v>
      </c>
      <c r="L44">
        <f t="shared" si="3"/>
        <v>-184.6480591975</v>
      </c>
      <c r="M44">
        <v>-283.8511496855424</v>
      </c>
      <c r="N44">
        <v>-184.6480591975</v>
      </c>
      <c r="O44">
        <f t="shared" si="13"/>
        <v>184.6480591975</v>
      </c>
      <c r="P44">
        <f t="shared" si="4"/>
        <v>819026427.10593104</v>
      </c>
      <c r="Q44">
        <f t="shared" si="5"/>
        <v>819.02642710593102</v>
      </c>
      <c r="R44">
        <v>1095.6076117333851</v>
      </c>
      <c r="S44">
        <f t="shared" si="10"/>
        <v>819.02642710593102</v>
      </c>
      <c r="T44" s="5">
        <f t="shared" si="6"/>
        <v>819026427.10593104</v>
      </c>
      <c r="U44">
        <v>1797.5505000000001</v>
      </c>
      <c r="V44">
        <v>1472241363557.48</v>
      </c>
      <c r="W44" s="3">
        <v>109.21191184217101</v>
      </c>
      <c r="X44" s="3">
        <v>104.35160279070926</v>
      </c>
      <c r="Y44" s="3">
        <v>109.21191184217101</v>
      </c>
      <c r="Z44">
        <f t="shared" si="7"/>
        <v>109.21191184217101</v>
      </c>
      <c r="AA44">
        <v>1472241363557.48</v>
      </c>
      <c r="AB44">
        <v>1797.5505000000001</v>
      </c>
      <c r="AC44">
        <f t="shared" si="8"/>
        <v>819026427.10593104</v>
      </c>
      <c r="AD44">
        <f t="shared" si="9"/>
        <v>819.02642710593102</v>
      </c>
      <c r="AE44">
        <v>1111.6561307126076</v>
      </c>
      <c r="AF44">
        <v>819.02642710593102</v>
      </c>
    </row>
    <row r="45" spans="1:32" x14ac:dyDescent="0.25">
      <c r="A45" s="8">
        <v>37803</v>
      </c>
      <c r="B45">
        <v>44</v>
      </c>
      <c r="C45" s="4">
        <v>6606884390.7801886</v>
      </c>
      <c r="D45" s="5">
        <f t="shared" si="1"/>
        <v>660.68843907801886</v>
      </c>
      <c r="E45" s="5">
        <f t="shared" si="2"/>
        <v>202.19259361849998</v>
      </c>
      <c r="F45" s="6">
        <v>340.31716291762751</v>
      </c>
      <c r="G45" s="6">
        <v>202.19259361849998</v>
      </c>
      <c r="H45">
        <v>202192593.61849999</v>
      </c>
      <c r="I45">
        <v>340.19237463970364</v>
      </c>
      <c r="J45">
        <f t="shared" si="11"/>
        <v>202.19259361849998</v>
      </c>
      <c r="K45" s="3">
        <v>-202192593.61849999</v>
      </c>
      <c r="L45">
        <f t="shared" si="3"/>
        <v>-202.19259361849998</v>
      </c>
      <c r="M45">
        <v>-338.21017199436528</v>
      </c>
      <c r="N45">
        <v>-202.19259361849998</v>
      </c>
      <c r="O45">
        <f t="shared" si="13"/>
        <v>202.19259361849998</v>
      </c>
      <c r="P45">
        <f t="shared" si="4"/>
        <v>1129661811.2019482</v>
      </c>
      <c r="Q45">
        <f t="shared" si="5"/>
        <v>1129.6618112019482</v>
      </c>
      <c r="R45">
        <v>1298.4672731954984</v>
      </c>
      <c r="S45">
        <f t="shared" si="10"/>
        <v>1129.6618112019482</v>
      </c>
      <c r="T45" s="5">
        <f t="shared" si="6"/>
        <v>1129661811.2019482</v>
      </c>
      <c r="U45">
        <v>1963.72008333333</v>
      </c>
      <c r="V45">
        <v>2218339586031.9702</v>
      </c>
      <c r="W45" s="3">
        <v>95.845581597459301</v>
      </c>
      <c r="X45" s="3">
        <v>102.61680845831837</v>
      </c>
      <c r="Y45" s="3">
        <v>95.845581597459301</v>
      </c>
      <c r="Z45">
        <f t="shared" si="7"/>
        <v>95.845581597459301</v>
      </c>
      <c r="AA45">
        <v>2218339586031.9702</v>
      </c>
      <c r="AB45">
        <v>1963.72008333333</v>
      </c>
      <c r="AC45">
        <f t="shared" si="8"/>
        <v>1129661811.2019482</v>
      </c>
      <c r="AD45">
        <f t="shared" si="9"/>
        <v>1129.6618112019482</v>
      </c>
      <c r="AE45">
        <v>1315.2093989095592</v>
      </c>
      <c r="AF45">
        <v>1129.6618112019482</v>
      </c>
    </row>
    <row r="46" spans="1:32" x14ac:dyDescent="0.25">
      <c r="A46" s="8">
        <v>38169</v>
      </c>
      <c r="B46">
        <v>45</v>
      </c>
      <c r="C46" s="4">
        <v>7939487473.8631821</v>
      </c>
      <c r="D46" s="5">
        <f t="shared" si="1"/>
        <v>793.94874738631825</v>
      </c>
      <c r="E46" s="5">
        <f t="shared" si="2"/>
        <v>295.416479800692</v>
      </c>
      <c r="F46" s="6">
        <v>403.54240003814027</v>
      </c>
      <c r="G46" s="6">
        <v>295.416479800692</v>
      </c>
      <c r="H46">
        <v>295416479.80069202</v>
      </c>
      <c r="I46">
        <v>403.42760831212564</v>
      </c>
      <c r="J46">
        <f t="shared" si="11"/>
        <v>295.416479800692</v>
      </c>
      <c r="K46" s="3">
        <v>-295416479.80069202</v>
      </c>
      <c r="L46">
        <f t="shared" si="3"/>
        <v>-295.416479800692</v>
      </c>
      <c r="M46">
        <v>-400.04242326377823</v>
      </c>
      <c r="N46">
        <v>-295.416479800692</v>
      </c>
      <c r="O46">
        <f t="shared" si="13"/>
        <v>295.416479800692</v>
      </c>
      <c r="P46">
        <f t="shared" si="4"/>
        <v>1386659074.6619284</v>
      </c>
      <c r="Q46">
        <f t="shared" si="5"/>
        <v>1386.6590746619283</v>
      </c>
      <c r="R46">
        <v>1516.618037507415</v>
      </c>
      <c r="S46">
        <f t="shared" si="10"/>
        <v>1386.6590746619283</v>
      </c>
      <c r="T46" s="5">
        <f t="shared" si="6"/>
        <v>1386659074.6619284</v>
      </c>
      <c r="U46">
        <v>1810.3047136515099</v>
      </c>
      <c r="V46">
        <v>2510275459088.1299</v>
      </c>
      <c r="W46" s="3">
        <v>99.447858634069306</v>
      </c>
      <c r="X46" s="3">
        <v>101.70560835115405</v>
      </c>
      <c r="Y46" s="3">
        <v>99.447858634069306</v>
      </c>
      <c r="Z46">
        <f t="shared" si="7"/>
        <v>99.447858634069306</v>
      </c>
      <c r="AA46">
        <v>2510275459088.1299</v>
      </c>
      <c r="AB46">
        <v>1810.3047136515099</v>
      </c>
      <c r="AC46">
        <f t="shared" si="8"/>
        <v>1386659074.6619284</v>
      </c>
      <c r="AD46">
        <f t="shared" si="9"/>
        <v>1386.6590746619283</v>
      </c>
      <c r="AE46">
        <v>1532.4674346546533</v>
      </c>
      <c r="AF46">
        <v>1386.6590746619283</v>
      </c>
    </row>
    <row r="47" spans="1:32" x14ac:dyDescent="0.25">
      <c r="A47" s="8">
        <v>38534</v>
      </c>
      <c r="B47">
        <v>46</v>
      </c>
      <c r="C47" s="4">
        <v>9239221858.5583878</v>
      </c>
      <c r="D47" s="5">
        <f t="shared" si="1"/>
        <v>923.92218585583873</v>
      </c>
      <c r="E47" s="5">
        <f t="shared" si="2"/>
        <v>379.80834066706097</v>
      </c>
      <c r="F47" s="6">
        <v>472.50933824219993</v>
      </c>
      <c r="G47" s="6">
        <v>379.80834066706097</v>
      </c>
      <c r="H47">
        <v>379808340.66706097</v>
      </c>
      <c r="I47">
        <v>472.41008295717882</v>
      </c>
      <c r="J47">
        <f t="shared" si="11"/>
        <v>379.80834066706097</v>
      </c>
      <c r="K47" s="3">
        <v>-379808340.66706097</v>
      </c>
      <c r="L47">
        <f t="shared" si="3"/>
        <v>-379.80834066706097</v>
      </c>
      <c r="M47">
        <v>-467.26691662451429</v>
      </c>
      <c r="N47">
        <v>-379.80834066706097</v>
      </c>
      <c r="O47">
        <f t="shared" si="13"/>
        <v>379.80834066706097</v>
      </c>
      <c r="P47">
        <f t="shared" si="4"/>
        <v>1504839808.1482399</v>
      </c>
      <c r="Q47">
        <f t="shared" si="5"/>
        <v>1504.8398081482399</v>
      </c>
      <c r="R47">
        <v>1744.0055424792326</v>
      </c>
      <c r="S47">
        <f t="shared" si="10"/>
        <v>1504.8398081482399</v>
      </c>
      <c r="T47" s="5">
        <f t="shared" si="6"/>
        <v>1504839808.1482399</v>
      </c>
      <c r="U47">
        <v>1780.54026086523</v>
      </c>
      <c r="V47">
        <v>2679427864560.6499</v>
      </c>
      <c r="W47" s="3">
        <v>104.161592504748</v>
      </c>
      <c r="X47" s="3">
        <v>101.40120332292568</v>
      </c>
      <c r="Y47" s="3">
        <v>104.161592504748</v>
      </c>
      <c r="Z47">
        <f t="shared" si="7"/>
        <v>104.161592504748</v>
      </c>
      <c r="AA47">
        <v>2679427864560.6499</v>
      </c>
      <c r="AB47">
        <v>1780.54026086523</v>
      </c>
      <c r="AC47">
        <f t="shared" si="8"/>
        <v>1504839808.1482399</v>
      </c>
      <c r="AD47">
        <f t="shared" si="9"/>
        <v>1504.8398081482399</v>
      </c>
      <c r="AE47">
        <v>1758.0215398590258</v>
      </c>
      <c r="AF47">
        <v>1504.8398081482399</v>
      </c>
    </row>
    <row r="48" spans="1:32" x14ac:dyDescent="0.25">
      <c r="A48" s="8">
        <v>38899</v>
      </c>
      <c r="B48">
        <v>47</v>
      </c>
      <c r="C48" s="4">
        <v>9977647644.6995258</v>
      </c>
      <c r="D48" s="5">
        <f t="shared" si="1"/>
        <v>997.76476446995264</v>
      </c>
      <c r="E48" s="5">
        <f t="shared" si="2"/>
        <v>644.26249994651198</v>
      </c>
      <c r="F48" s="6">
        <v>544.07370641178272</v>
      </c>
      <c r="G48" s="6">
        <v>644.26249994651198</v>
      </c>
      <c r="H48">
        <v>644262499.94651198</v>
      </c>
      <c r="I48">
        <v>543.99228031448342</v>
      </c>
      <c r="J48">
        <f t="shared" si="11"/>
        <v>644.26249994651198</v>
      </c>
      <c r="K48" s="3">
        <v>-644262499.94651198</v>
      </c>
      <c r="L48">
        <f t="shared" si="3"/>
        <v>-644.26249994651198</v>
      </c>
      <c r="M48">
        <v>-536.75640577267552</v>
      </c>
      <c r="N48">
        <v>-644.26249994651198</v>
      </c>
      <c r="O48">
        <f t="shared" si="13"/>
        <v>644.26249994651198</v>
      </c>
      <c r="P48">
        <f t="shared" si="4"/>
        <v>2066662555.945504</v>
      </c>
      <c r="Q48">
        <f t="shared" si="5"/>
        <v>2066.6625559455038</v>
      </c>
      <c r="R48">
        <v>1973.275836292594</v>
      </c>
      <c r="S48">
        <f t="shared" si="10"/>
        <v>2066.6625559455038</v>
      </c>
      <c r="T48" s="5">
        <f t="shared" si="6"/>
        <v>2066662555.945504</v>
      </c>
      <c r="U48">
        <v>1831.45185089088</v>
      </c>
      <c r="V48">
        <v>3784992963253.27</v>
      </c>
      <c r="W48" s="3">
        <v>104.377585567366</v>
      </c>
      <c r="X48" s="3">
        <v>101.46421673017171</v>
      </c>
      <c r="Y48" s="3">
        <v>104.377585567366</v>
      </c>
      <c r="Z48">
        <f t="shared" si="7"/>
        <v>104.377585567366</v>
      </c>
      <c r="AA48">
        <v>3784992963253.27</v>
      </c>
      <c r="AB48">
        <v>1831.45185089088</v>
      </c>
      <c r="AC48">
        <f t="shared" si="8"/>
        <v>2066662555.945504</v>
      </c>
      <c r="AD48">
        <f t="shared" si="9"/>
        <v>2066.6625559455038</v>
      </c>
      <c r="AE48">
        <v>1985.0049328338855</v>
      </c>
      <c r="AF48">
        <v>2066.6625559455038</v>
      </c>
    </row>
    <row r="49" spans="1:32" x14ac:dyDescent="0.25">
      <c r="A49" s="8">
        <v>39264</v>
      </c>
      <c r="B49">
        <v>48</v>
      </c>
      <c r="C49" s="4">
        <v>11902564401.323843</v>
      </c>
      <c r="D49" s="5">
        <f t="shared" si="1"/>
        <v>1190.2564401323843</v>
      </c>
      <c r="E49" s="5">
        <f t="shared" si="2"/>
        <v>792.30578089124401</v>
      </c>
      <c r="F49" s="6">
        <v>614.16422345311344</v>
      </c>
      <c r="G49" s="6">
        <v>792.30578089124401</v>
      </c>
      <c r="H49">
        <v>792305780.89124405</v>
      </c>
      <c r="I49">
        <v>614.10066470075878</v>
      </c>
      <c r="J49">
        <f t="shared" si="11"/>
        <v>792.30578089124401</v>
      </c>
      <c r="K49" s="3">
        <v>-792305780.89124405</v>
      </c>
      <c r="L49">
        <f t="shared" si="3"/>
        <v>-792.30578089124401</v>
      </c>
      <c r="M49">
        <v>-604.50905864478966</v>
      </c>
      <c r="N49">
        <v>-792.30578089124401</v>
      </c>
      <c r="O49">
        <f t="shared" si="13"/>
        <v>792.30578089124401</v>
      </c>
      <c r="P49">
        <f t="shared" si="4"/>
        <v>2867678353.7252097</v>
      </c>
      <c r="Q49">
        <f t="shared" si="5"/>
        <v>2867.6783537252095</v>
      </c>
      <c r="R49">
        <v>2194.6833097858325</v>
      </c>
      <c r="S49">
        <f t="shared" si="10"/>
        <v>2867.6783537252095</v>
      </c>
      <c r="T49" s="5">
        <f t="shared" si="6"/>
        <v>2867678353.7252097</v>
      </c>
      <c r="U49">
        <v>1723.49158714041</v>
      </c>
      <c r="V49">
        <v>4942419517270.0596</v>
      </c>
      <c r="W49" s="3">
        <v>107.96589537320899</v>
      </c>
      <c r="X49" s="3">
        <v>101.68287582124884</v>
      </c>
      <c r="Y49" s="3">
        <v>107.96589537320899</v>
      </c>
      <c r="Z49">
        <f t="shared" si="7"/>
        <v>107.96589537320899</v>
      </c>
      <c r="AA49">
        <v>4942419517270.0596</v>
      </c>
      <c r="AB49">
        <v>1723.49158714041</v>
      </c>
      <c r="AC49">
        <f t="shared" si="8"/>
        <v>2867678353.7252097</v>
      </c>
      <c r="AD49">
        <f t="shared" si="9"/>
        <v>2867.6783537252095</v>
      </c>
      <c r="AE49">
        <v>2204.0190145733332</v>
      </c>
      <c r="AF49">
        <v>2867.6783537252095</v>
      </c>
    </row>
    <row r="50" spans="1:32" x14ac:dyDescent="0.25">
      <c r="A50" s="8">
        <v>39630</v>
      </c>
      <c r="B50">
        <v>49</v>
      </c>
      <c r="C50" s="4">
        <v>14440404021.488146</v>
      </c>
      <c r="D50" s="5">
        <f t="shared" si="1"/>
        <v>1444.0404021488146</v>
      </c>
      <c r="E50" s="5">
        <f t="shared" si="2"/>
        <v>728.86090065240796</v>
      </c>
      <c r="F50" s="6">
        <v>679.71149620776407</v>
      </c>
      <c r="G50" s="6">
        <v>728.86090065240796</v>
      </c>
      <c r="H50">
        <v>728860900.652408</v>
      </c>
      <c r="I50">
        <v>679.66440262904428</v>
      </c>
      <c r="J50">
        <f t="shared" si="11"/>
        <v>728.86090065240796</v>
      </c>
      <c r="K50" s="3">
        <v>-728860900.652408</v>
      </c>
      <c r="L50">
        <f t="shared" si="3"/>
        <v>-728.86090065240796</v>
      </c>
      <c r="M50">
        <v>-667.59810411912258</v>
      </c>
      <c r="N50">
        <v>-728.86090065240796</v>
      </c>
      <c r="O50">
        <f t="shared" si="13"/>
        <v>728.86090065240796</v>
      </c>
      <c r="P50">
        <f t="shared" si="4"/>
        <v>2914601848.0916367</v>
      </c>
      <c r="Q50">
        <f t="shared" si="5"/>
        <v>2914.6018480916368</v>
      </c>
      <c r="R50">
        <v>2399.4162209938104</v>
      </c>
      <c r="S50">
        <f t="shared" si="10"/>
        <v>2914.6018480916368</v>
      </c>
      <c r="T50" s="5">
        <f t="shared" si="6"/>
        <v>2914601848.0916367</v>
      </c>
      <c r="U50">
        <v>1720.44387915111</v>
      </c>
      <c r="V50">
        <v>5014408909711.7695</v>
      </c>
      <c r="W50" s="3">
        <v>111.311992506636</v>
      </c>
      <c r="X50" s="3">
        <v>101.87454153288569</v>
      </c>
      <c r="Y50" s="3">
        <v>111.311992506636</v>
      </c>
      <c r="Z50">
        <f t="shared" si="7"/>
        <v>111.311992506636</v>
      </c>
      <c r="AA50">
        <v>5014408909711.7695</v>
      </c>
      <c r="AB50">
        <v>1720.44387915111</v>
      </c>
      <c r="AC50">
        <f t="shared" si="8"/>
        <v>2914601848.0916367</v>
      </c>
      <c r="AD50">
        <f t="shared" si="9"/>
        <v>2914.6018480916368</v>
      </c>
      <c r="AE50">
        <v>2406.4817623025856</v>
      </c>
      <c r="AF50">
        <v>2914.6018480916368</v>
      </c>
    </row>
    <row r="51" spans="1:32" x14ac:dyDescent="0.25">
      <c r="A51" s="8">
        <v>39995</v>
      </c>
      <c r="B51">
        <v>50</v>
      </c>
      <c r="C51" s="4">
        <v>25127805566.451115</v>
      </c>
      <c r="D51" s="5">
        <f t="shared" si="1"/>
        <v>2512.7805566451116</v>
      </c>
      <c r="E51" s="5">
        <f t="shared" si="2"/>
        <v>841.57080274763598</v>
      </c>
      <c r="F51" s="6">
        <v>739.42754709168844</v>
      </c>
      <c r="G51" s="6">
        <v>841.57080274763598</v>
      </c>
      <c r="H51">
        <v>841570802.74763596</v>
      </c>
      <c r="I51">
        <v>739.39471177428413</v>
      </c>
      <c r="J51">
        <f t="shared" si="11"/>
        <v>841.57080274763598</v>
      </c>
      <c r="K51" s="3">
        <v>-812720321.69957602</v>
      </c>
      <c r="L51">
        <f t="shared" si="3"/>
        <v>-812.72032169957606</v>
      </c>
      <c r="M51">
        <v>-724.97473829640478</v>
      </c>
      <c r="N51">
        <v>-812.72032169957606</v>
      </c>
      <c r="O51">
        <f t="shared" si="13"/>
        <v>812.72032169957606</v>
      </c>
      <c r="P51">
        <f t="shared" si="4"/>
        <v>2568892539.4217691</v>
      </c>
      <c r="Q51">
        <f t="shared" si="5"/>
        <v>2568.892539421769</v>
      </c>
      <c r="R51">
        <v>2585.3927783907834</v>
      </c>
      <c r="S51">
        <f t="shared" si="10"/>
        <v>2568.892539421769</v>
      </c>
      <c r="T51" s="5">
        <f t="shared" si="6"/>
        <v>2568892539.4217691</v>
      </c>
      <c r="U51">
        <v>2030.4880743341801</v>
      </c>
      <c r="V51">
        <v>5216105665541.9502</v>
      </c>
      <c r="W51" s="3">
        <v>108.319176300047</v>
      </c>
      <c r="X51" s="3">
        <v>101.91940499733052</v>
      </c>
      <c r="Y51" s="3">
        <v>108.319176300047</v>
      </c>
      <c r="Z51">
        <f t="shared" si="7"/>
        <v>108.319176300047</v>
      </c>
      <c r="AA51">
        <v>5216105665541.9502</v>
      </c>
      <c r="AB51">
        <v>2030.4880743341801</v>
      </c>
      <c r="AC51">
        <f t="shared" si="8"/>
        <v>2568892539.4217691</v>
      </c>
      <c r="AD51">
        <f t="shared" si="9"/>
        <v>2568.892539421769</v>
      </c>
      <c r="AE51">
        <v>2590.4477466383787</v>
      </c>
      <c r="AF51">
        <v>2568.892539421769</v>
      </c>
    </row>
    <row r="52" spans="1:32" x14ac:dyDescent="0.25">
      <c r="A52" s="8">
        <v>40360</v>
      </c>
      <c r="B52">
        <v>51</v>
      </c>
      <c r="C52" s="4">
        <v>26673441667.281536</v>
      </c>
      <c r="D52" s="5">
        <f t="shared" si="1"/>
        <v>2667.3441667281536</v>
      </c>
      <c r="E52" s="5">
        <f t="shared" si="2"/>
        <v>543.87272727272796</v>
      </c>
      <c r="F52" s="6">
        <v>792.51589256528587</v>
      </c>
      <c r="G52" s="6">
        <v>543.87272727272796</v>
      </c>
      <c r="H52">
        <v>543872727.27272797</v>
      </c>
      <c r="I52">
        <v>792.49477479165637</v>
      </c>
      <c r="J52">
        <f t="shared" si="11"/>
        <v>543.87272727272796</v>
      </c>
      <c r="K52" s="3">
        <v>-506658423.45964003</v>
      </c>
      <c r="L52">
        <f t="shared" si="3"/>
        <v>-506.65842345964001</v>
      </c>
      <c r="M52">
        <v>-776.20278524269963</v>
      </c>
      <c r="N52">
        <v>-506.65842345964001</v>
      </c>
      <c r="O52">
        <f t="shared" si="13"/>
        <v>506.65842345964001</v>
      </c>
      <c r="P52">
        <f t="shared" si="4"/>
        <v>2834047559.0769792</v>
      </c>
      <c r="Q52">
        <f t="shared" si="5"/>
        <v>2834.0475590769793</v>
      </c>
      <c r="R52">
        <v>2755.6830467219852</v>
      </c>
      <c r="S52">
        <f t="shared" si="10"/>
        <v>2834.0475590769793</v>
      </c>
      <c r="T52" s="5">
        <f t="shared" si="6"/>
        <v>2834047559.0769792</v>
      </c>
      <c r="U52">
        <v>2177.5575068335802</v>
      </c>
      <c r="V52">
        <v>6171301536991.46</v>
      </c>
      <c r="W52" s="3">
        <v>100</v>
      </c>
      <c r="X52" s="3">
        <v>101.79203185656907</v>
      </c>
      <c r="Y52" s="3">
        <v>100</v>
      </c>
      <c r="Z52">
        <f t="shared" si="7"/>
        <v>100</v>
      </c>
      <c r="AA52">
        <v>6171301536991.46</v>
      </c>
      <c r="AB52">
        <v>2177.5575068335802</v>
      </c>
      <c r="AC52">
        <f t="shared" si="8"/>
        <v>2834047559.0769792</v>
      </c>
      <c r="AD52">
        <f t="shared" si="9"/>
        <v>2834.0475590769793</v>
      </c>
      <c r="AE52">
        <v>2759.052739055338</v>
      </c>
      <c r="AF52">
        <v>2834.0475590769793</v>
      </c>
    </row>
    <row r="53" spans="1:32" x14ac:dyDescent="0.25">
      <c r="A53" s="8">
        <v>40725</v>
      </c>
      <c r="B53">
        <v>52</v>
      </c>
      <c r="C53" s="4">
        <v>27871725205.571438</v>
      </c>
      <c r="D53" s="5">
        <f t="shared" si="1"/>
        <v>2787.1725205571438</v>
      </c>
      <c r="E53" s="5">
        <f t="shared" si="2"/>
        <v>894.293858</v>
      </c>
      <c r="F53" s="6">
        <v>839.20148164551586</v>
      </c>
      <c r="G53" s="6">
        <v>894.293858</v>
      </c>
      <c r="H53">
        <v>894293858</v>
      </c>
      <c r="I53">
        <v>839.18953524607218</v>
      </c>
      <c r="J53">
        <f t="shared" si="11"/>
        <v>894.293858</v>
      </c>
      <c r="K53" s="3">
        <v>-906140427.58727598</v>
      </c>
      <c r="L53">
        <f t="shared" si="3"/>
        <v>-906.14042758727601</v>
      </c>
      <c r="M53">
        <v>-821.72352485810211</v>
      </c>
      <c r="N53">
        <v>-906.14042758727601</v>
      </c>
      <c r="O53">
        <f t="shared" si="13"/>
        <v>906.14042758727601</v>
      </c>
      <c r="P53">
        <f t="shared" si="4"/>
        <v>2502160672.9999461</v>
      </c>
      <c r="Q53">
        <f t="shared" si="5"/>
        <v>2502.1606729999462</v>
      </c>
      <c r="R53">
        <v>2913.1920883429602</v>
      </c>
      <c r="S53">
        <f t="shared" si="10"/>
        <v>2502.1606729999462</v>
      </c>
      <c r="T53" s="5">
        <f t="shared" si="6"/>
        <v>2502160672.9999461</v>
      </c>
      <c r="U53">
        <v>2522.8020325226398</v>
      </c>
      <c r="V53">
        <v>6312456031542.4805</v>
      </c>
      <c r="W53" s="3">
        <v>93.066503735108299</v>
      </c>
      <c r="X53" s="3">
        <v>101.53098546561422</v>
      </c>
      <c r="Y53" s="3">
        <v>93.066503735108299</v>
      </c>
      <c r="Z53">
        <f t="shared" si="7"/>
        <v>93.066503735108299</v>
      </c>
      <c r="AA53">
        <v>6312456031542.4805</v>
      </c>
      <c r="AB53">
        <v>2522.8020325226398</v>
      </c>
      <c r="AC53">
        <f t="shared" si="8"/>
        <v>2502160672.9999461</v>
      </c>
      <c r="AD53">
        <f t="shared" si="9"/>
        <v>2502.1606729999462</v>
      </c>
      <c r="AE53">
        <v>2915.2169589559248</v>
      </c>
      <c r="AF53">
        <v>2502.1606729999462</v>
      </c>
    </row>
    <row r="54" spans="1:32" x14ac:dyDescent="0.25">
      <c r="A54" s="8">
        <v>41091</v>
      </c>
      <c r="B54">
        <v>53</v>
      </c>
      <c r="C54" s="4">
        <v>27305915761.291759</v>
      </c>
      <c r="D54" s="5">
        <f t="shared" si="1"/>
        <v>2730.5915761291758</v>
      </c>
      <c r="E54" s="5">
        <f t="shared" si="2"/>
        <v>1205.3884877937401</v>
      </c>
      <c r="F54" s="6">
        <v>877.22283169641241</v>
      </c>
      <c r="G54" s="6">
        <v>1205.3884877937401</v>
      </c>
      <c r="H54">
        <v>1205388487.79374</v>
      </c>
      <c r="I54">
        <v>877.21771622725419</v>
      </c>
      <c r="J54">
        <f t="shared" si="11"/>
        <v>1205.3884877937401</v>
      </c>
      <c r="K54" s="3">
        <v>-1159051459.72053</v>
      </c>
      <c r="L54">
        <f t="shared" si="3"/>
        <v>-1159.0514597205299</v>
      </c>
      <c r="M54">
        <v>-859.28279342487679</v>
      </c>
      <c r="N54">
        <v>-1159.0514597205299</v>
      </c>
      <c r="O54">
        <f t="shared" si="13"/>
        <v>1159.0514597205299</v>
      </c>
      <c r="P54">
        <f t="shared" si="4"/>
        <v>3375618721.4940119</v>
      </c>
      <c r="Q54">
        <f t="shared" si="5"/>
        <v>3375.6187214940119</v>
      </c>
      <c r="R54">
        <v>3061.6086107328024</v>
      </c>
      <c r="S54">
        <f t="shared" si="10"/>
        <v>3375.6187214940119</v>
      </c>
      <c r="T54" s="5">
        <f t="shared" si="6"/>
        <v>3375618721.4940119</v>
      </c>
      <c r="U54">
        <v>2504.5630775832801</v>
      </c>
      <c r="V54">
        <v>8454450013852.7803</v>
      </c>
      <c r="W54" s="3">
        <v>103.581529116697</v>
      </c>
      <c r="X54" s="3">
        <v>101.15690886091328</v>
      </c>
      <c r="Y54" s="3">
        <v>103.581529116697</v>
      </c>
      <c r="Z54">
        <f t="shared" si="7"/>
        <v>103.581529116697</v>
      </c>
      <c r="AA54">
        <v>8454450013852.7803</v>
      </c>
      <c r="AB54">
        <v>2504.5630775832801</v>
      </c>
      <c r="AC54">
        <f t="shared" si="8"/>
        <v>3375618721.4940119</v>
      </c>
      <c r="AD54">
        <f t="shared" si="9"/>
        <v>3375.6187214940119</v>
      </c>
      <c r="AE54">
        <v>3062.6105739428149</v>
      </c>
      <c r="AF54">
        <v>3375.6187214940119</v>
      </c>
    </row>
    <row r="55" spans="1:32" x14ac:dyDescent="0.25">
      <c r="A55" s="8">
        <v>41456</v>
      </c>
      <c r="B55">
        <v>54</v>
      </c>
      <c r="C55" s="4">
        <v>28915786996.551834</v>
      </c>
      <c r="D55" s="5">
        <f t="shared" si="1"/>
        <v>2891.5786996551833</v>
      </c>
      <c r="E55" s="5">
        <f t="shared" si="2"/>
        <v>1096</v>
      </c>
      <c r="F55" s="6">
        <v>904.86938384555447</v>
      </c>
      <c r="G55" s="6">
        <v>1096</v>
      </c>
      <c r="H55">
        <v>1096000000</v>
      </c>
      <c r="I55">
        <v>904.86908405246425</v>
      </c>
      <c r="J55">
        <f t="shared" si="11"/>
        <v>1096</v>
      </c>
      <c r="K55" s="3">
        <v>-1051622922.49344</v>
      </c>
      <c r="L55">
        <f t="shared" si="3"/>
        <v>-1051.62292249344</v>
      </c>
      <c r="M55">
        <v>-887.47059625258044</v>
      </c>
      <c r="N55">
        <v>-1051.62292249344</v>
      </c>
      <c r="O55">
        <f t="shared" si="13"/>
        <v>1051.62292249344</v>
      </c>
      <c r="P55">
        <f t="shared" si="4"/>
        <v>3289665909.3899994</v>
      </c>
      <c r="Q55">
        <f t="shared" si="5"/>
        <v>3289.6659093899993</v>
      </c>
      <c r="R55">
        <v>3200.5110072171765</v>
      </c>
      <c r="S55">
        <f t="shared" si="10"/>
        <v>3289.6659093899993</v>
      </c>
      <c r="T55" s="5">
        <f t="shared" si="6"/>
        <v>3289665909.3899994</v>
      </c>
      <c r="U55">
        <v>2586.8895685656098</v>
      </c>
      <c r="V55">
        <v>8510002425066.8896</v>
      </c>
      <c r="W55" s="3">
        <v>104.487341700489</v>
      </c>
      <c r="X55" s="3">
        <v>100.60580026160844</v>
      </c>
      <c r="Y55" s="3">
        <v>104.487341700489</v>
      </c>
      <c r="Z55">
        <f t="shared" si="7"/>
        <v>104.487341700489</v>
      </c>
      <c r="AA55">
        <v>8510002425066.8896</v>
      </c>
      <c r="AB55">
        <v>2586.8895685656098</v>
      </c>
      <c r="AC55">
        <f t="shared" si="8"/>
        <v>3289665909.3899994</v>
      </c>
      <c r="AD55">
        <f t="shared" si="9"/>
        <v>3289.6659093899993</v>
      </c>
      <c r="AE55">
        <v>3200.7731887591281</v>
      </c>
      <c r="AF55">
        <v>3289.6659093899993</v>
      </c>
    </row>
    <row r="56" spans="1:32" x14ac:dyDescent="0.25">
      <c r="A56" s="8">
        <v>41821</v>
      </c>
      <c r="B56">
        <v>55</v>
      </c>
      <c r="C56" s="4">
        <v>32612397758.45789</v>
      </c>
      <c r="D56" s="5">
        <f t="shared" si="1"/>
        <v>3261.2397758457892</v>
      </c>
      <c r="E56" s="5">
        <f t="shared" si="2"/>
        <v>1058.56454034685</v>
      </c>
      <c r="F56" s="6">
        <v>923.71223578149443</v>
      </c>
      <c r="G56" s="6">
        <v>1058.56454034685</v>
      </c>
      <c r="H56">
        <v>1058564540.34685</v>
      </c>
      <c r="I56">
        <v>923.71511275462922</v>
      </c>
      <c r="J56">
        <f t="shared" si="11"/>
        <v>1058.56454034685</v>
      </c>
      <c r="K56" s="3">
        <v>-1031546242.99492</v>
      </c>
      <c r="L56">
        <f t="shared" si="3"/>
        <v>-1031.54624299492</v>
      </c>
      <c r="M56">
        <v>-907.87462531372637</v>
      </c>
      <c r="N56">
        <v>-1031.54624299492</v>
      </c>
      <c r="O56">
        <f t="shared" si="13"/>
        <v>1031.54624299492</v>
      </c>
      <c r="P56">
        <f t="shared" si="4"/>
        <v>3318165174.3066821</v>
      </c>
      <c r="Q56">
        <f t="shared" si="5"/>
        <v>3318.1651743066823</v>
      </c>
      <c r="R56">
        <v>3332.6177722293596</v>
      </c>
      <c r="S56">
        <f t="shared" si="10"/>
        <v>3318.1651743066823</v>
      </c>
      <c r="T56" s="5">
        <f t="shared" si="6"/>
        <v>3318165174.3066821</v>
      </c>
      <c r="U56">
        <v>2599.7882006106702</v>
      </c>
      <c r="V56">
        <v>8626526667839.7598</v>
      </c>
      <c r="W56" s="3">
        <v>106.106235195211</v>
      </c>
      <c r="X56" s="3">
        <v>99.837904089399728</v>
      </c>
      <c r="Y56" s="3">
        <v>106.106235195211</v>
      </c>
      <c r="Z56">
        <f t="shared" si="7"/>
        <v>106.106235195211</v>
      </c>
      <c r="AA56">
        <v>8626526667839.7598</v>
      </c>
      <c r="AB56">
        <v>2599.7882006106702</v>
      </c>
      <c r="AC56">
        <f t="shared" si="8"/>
        <v>3318165174.3066821</v>
      </c>
      <c r="AD56">
        <f t="shared" si="9"/>
        <v>3318.1651743066823</v>
      </c>
      <c r="AE56">
        <v>3332.3744896234939</v>
      </c>
      <c r="AF56">
        <v>3318.1651743066823</v>
      </c>
    </row>
    <row r="57" spans="1:32" x14ac:dyDescent="0.25">
      <c r="A57" s="8">
        <v>42186</v>
      </c>
      <c r="B57">
        <v>56</v>
      </c>
      <c r="C57" s="4">
        <v>32387183844.669861</v>
      </c>
      <c r="D57" s="5">
        <f t="shared" si="1"/>
        <v>3238.7183844669862</v>
      </c>
      <c r="E57" s="5">
        <f t="shared" si="2"/>
        <v>737.65214015142794</v>
      </c>
      <c r="F57" s="6">
        <v>937.2337913543289</v>
      </c>
      <c r="G57" s="6">
        <v>737.65214015142794</v>
      </c>
      <c r="H57">
        <v>737652140.15142798</v>
      </c>
      <c r="I57">
        <v>937.23858552615116</v>
      </c>
      <c r="J57">
        <f t="shared" si="11"/>
        <v>737.65214015142794</v>
      </c>
      <c r="K57" s="3">
        <v>-737369521.05303395</v>
      </c>
      <c r="L57">
        <f t="shared" si="3"/>
        <v>-737.36952105303396</v>
      </c>
      <c r="M57">
        <v>-923.72409584323623</v>
      </c>
      <c r="N57">
        <v>-737.36952105303396</v>
      </c>
      <c r="O57">
        <f t="shared" si="13"/>
        <v>737.36952105303396</v>
      </c>
      <c r="P57">
        <f t="shared" si="4"/>
        <v>3164648658.7574968</v>
      </c>
      <c r="Q57">
        <f t="shared" si="5"/>
        <v>3164.6486587574968</v>
      </c>
      <c r="R57">
        <v>3461.5389492243567</v>
      </c>
      <c r="S57">
        <f t="shared" si="10"/>
        <v>3164.6486587574968</v>
      </c>
      <c r="T57" s="5">
        <f t="shared" si="6"/>
        <v>3164648658.7574968</v>
      </c>
      <c r="U57">
        <v>3240.64542033826</v>
      </c>
      <c r="V57">
        <v>10255504182982.1</v>
      </c>
      <c r="W57" s="3">
        <v>100.98705396656</v>
      </c>
      <c r="X57" s="3">
        <v>98.852280180375971</v>
      </c>
      <c r="Y57" s="3">
        <v>100.98705396656</v>
      </c>
      <c r="Z57">
        <f t="shared" si="7"/>
        <v>100.98705396656</v>
      </c>
      <c r="AA57">
        <v>10255504182982.1</v>
      </c>
      <c r="AB57">
        <v>3240.64542033826</v>
      </c>
      <c r="AC57">
        <f t="shared" si="8"/>
        <v>3164648658.7574968</v>
      </c>
      <c r="AD57">
        <f t="shared" si="9"/>
        <v>3164.6486587574968</v>
      </c>
      <c r="AE57">
        <v>3460.9730899608512</v>
      </c>
      <c r="AF57">
        <v>3164.6486587574968</v>
      </c>
    </row>
    <row r="58" spans="1:32" x14ac:dyDescent="0.25">
      <c r="A58" s="8">
        <v>42552</v>
      </c>
      <c r="B58">
        <v>57</v>
      </c>
      <c r="C58" s="4">
        <v>29203988814.897266</v>
      </c>
      <c r="D58" s="5">
        <f t="shared" si="1"/>
        <v>2920.3988814897266</v>
      </c>
      <c r="E58" s="5">
        <f t="shared" si="2"/>
        <v>625.70436186706809</v>
      </c>
      <c r="F58" s="6">
        <v>950.26497745980805</v>
      </c>
      <c r="G58" s="6">
        <v>625.70436186706809</v>
      </c>
      <c r="H58">
        <v>625704361.86706805</v>
      </c>
      <c r="I58">
        <v>950.27077983535401</v>
      </c>
      <c r="J58">
        <f t="shared" si="11"/>
        <v>625.70436186706809</v>
      </c>
      <c r="K58" s="3">
        <v>-625558964.16211998</v>
      </c>
      <c r="L58">
        <f t="shared" si="3"/>
        <v>-625.55896416211999</v>
      </c>
      <c r="M58">
        <v>-939.48493925284333</v>
      </c>
      <c r="N58">
        <v>-625.55896416211999</v>
      </c>
      <c r="O58">
        <f t="shared" si="13"/>
        <v>625.55896416211999</v>
      </c>
      <c r="P58">
        <f t="shared" si="4"/>
        <v>3542461759.9501257</v>
      </c>
      <c r="Q58">
        <f t="shared" si="5"/>
        <v>3542.4617599501257</v>
      </c>
      <c r="R58">
        <v>3590.7400556779444</v>
      </c>
      <c r="S58">
        <f t="shared" si="10"/>
        <v>3542.4617599501257</v>
      </c>
      <c r="T58" s="5">
        <f t="shared" si="6"/>
        <v>3542461759.9501257</v>
      </c>
      <c r="U58">
        <v>3420.0980072473599</v>
      </c>
      <c r="V58">
        <v>12115566405955.4</v>
      </c>
      <c r="W58" s="3">
        <v>96.130690827214494</v>
      </c>
      <c r="X58" s="3">
        <v>97.710671681684076</v>
      </c>
      <c r="Y58" s="3">
        <v>96.130690827214494</v>
      </c>
      <c r="Z58">
        <f t="shared" si="7"/>
        <v>96.130690827214494</v>
      </c>
      <c r="AA58">
        <v>12115566405955.4</v>
      </c>
      <c r="AB58">
        <v>3420.0980072473599</v>
      </c>
      <c r="AC58">
        <f t="shared" si="8"/>
        <v>3542461759.9501257</v>
      </c>
      <c r="AD58">
        <f t="shared" si="9"/>
        <v>3542.4617599501257</v>
      </c>
      <c r="AE58">
        <v>3589.9855100429709</v>
      </c>
      <c r="AF58">
        <v>3542.4617599501257</v>
      </c>
    </row>
    <row r="59" spans="1:32" x14ac:dyDescent="0.25">
      <c r="A59" s="8">
        <v>42917</v>
      </c>
      <c r="B59">
        <v>58</v>
      </c>
      <c r="C59" s="4">
        <v>30744473911.531208</v>
      </c>
      <c r="D59" s="5">
        <f t="shared" si="1"/>
        <v>3074.4473911531209</v>
      </c>
      <c r="E59" s="5">
        <f t="shared" si="2"/>
        <v>802.70414100856806</v>
      </c>
      <c r="F59" s="6">
        <v>965.64090448165291</v>
      </c>
      <c r="G59" s="6">
        <v>802.70414100856806</v>
      </c>
      <c r="H59">
        <v>802704141.00856805</v>
      </c>
      <c r="I59">
        <v>965.64710869681471</v>
      </c>
      <c r="J59">
        <f t="shared" si="11"/>
        <v>802.70414100856806</v>
      </c>
      <c r="K59" s="3">
        <v>-802400008.75549996</v>
      </c>
      <c r="L59">
        <f t="shared" si="3"/>
        <v>-802.40000875549993</v>
      </c>
      <c r="M59">
        <v>-957.75954120637914</v>
      </c>
      <c r="N59">
        <v>-802.40000875549993</v>
      </c>
      <c r="O59">
        <f t="shared" si="13"/>
        <v>802.40000875549993</v>
      </c>
      <c r="P59">
        <f t="shared" si="4"/>
        <v>3828487035.1917939</v>
      </c>
      <c r="Q59">
        <f t="shared" si="5"/>
        <v>3828.4870351917939</v>
      </c>
      <c r="R59">
        <v>3720.7177061612329</v>
      </c>
      <c r="S59">
        <f t="shared" si="10"/>
        <v>3828.4870351917939</v>
      </c>
      <c r="T59" s="5">
        <f t="shared" si="6"/>
        <v>3828487035.1917939</v>
      </c>
      <c r="U59">
        <v>3611.2244580446099</v>
      </c>
      <c r="V59">
        <v>13825526018791.301</v>
      </c>
      <c r="W59" s="3">
        <v>93.678152818193894</v>
      </c>
      <c r="X59" s="3">
        <v>96.496169478332831</v>
      </c>
      <c r="Y59" s="3">
        <v>93.678152818193894</v>
      </c>
      <c r="Z59">
        <f t="shared" si="7"/>
        <v>93.678152818193894</v>
      </c>
      <c r="AA59">
        <v>13825526018791.301</v>
      </c>
      <c r="AB59">
        <v>3611.2244580446099</v>
      </c>
      <c r="AC59">
        <f t="shared" si="8"/>
        <v>3828487035.1917939</v>
      </c>
      <c r="AD59">
        <f t="shared" si="9"/>
        <v>3828.4870351917939</v>
      </c>
      <c r="AE59">
        <v>3719.8650258295888</v>
      </c>
      <c r="AF59">
        <v>3828.4870351917939</v>
      </c>
    </row>
    <row r="60" spans="1:32" x14ac:dyDescent="0.25">
      <c r="A60" s="8">
        <v>43282</v>
      </c>
      <c r="B60">
        <v>59</v>
      </c>
      <c r="C60" s="4">
        <v>32927025573.429642</v>
      </c>
      <c r="D60" s="5">
        <f t="shared" si="1"/>
        <v>3292.7025573429642</v>
      </c>
      <c r="E60" s="5">
        <f t="shared" si="2"/>
        <v>1055.3533526303299</v>
      </c>
      <c r="F60" s="6">
        <v>982.95107664765692</v>
      </c>
      <c r="G60" s="6">
        <v>1055.3533526303299</v>
      </c>
      <c r="H60">
        <v>1055353352.63033</v>
      </c>
      <c r="I60">
        <v>982.957320945427</v>
      </c>
      <c r="J60">
        <f t="shared" si="11"/>
        <v>1055.3533526303299</v>
      </c>
      <c r="K60" s="3">
        <v>-1055031706.52842</v>
      </c>
      <c r="L60">
        <f t="shared" si="3"/>
        <v>-1055.03170652842</v>
      </c>
      <c r="M60">
        <v>-978.01102761676759</v>
      </c>
      <c r="N60">
        <v>-1055.03170652842</v>
      </c>
      <c r="O60">
        <f t="shared" si="13"/>
        <v>1055.03170652842</v>
      </c>
      <c r="P60">
        <f t="shared" si="4"/>
        <v>3740268599.5106869</v>
      </c>
      <c r="Q60">
        <f t="shared" si="5"/>
        <v>3740.2685995106867</v>
      </c>
      <c r="R60">
        <v>3851.4857322880521</v>
      </c>
      <c r="S60">
        <f t="shared" si="10"/>
        <v>3740.2685995106867</v>
      </c>
      <c r="T60" s="5">
        <f t="shared" si="6"/>
        <v>3740268599.5106869</v>
      </c>
      <c r="U60">
        <v>3727.0689948461199</v>
      </c>
      <c r="V60">
        <v>13940239129632.801</v>
      </c>
      <c r="W60" s="3">
        <v>90.086175339845695</v>
      </c>
      <c r="X60" s="3">
        <v>95.276064646786295</v>
      </c>
      <c r="Y60" s="3">
        <v>90.086175339845695</v>
      </c>
      <c r="Z60">
        <f t="shared" si="7"/>
        <v>90.086175339845695</v>
      </c>
      <c r="AA60">
        <v>13940239129632.801</v>
      </c>
      <c r="AB60">
        <v>3727.0689948461199</v>
      </c>
      <c r="AC60">
        <f t="shared" si="8"/>
        <v>3740268599.5106869</v>
      </c>
      <c r="AD60">
        <f t="shared" si="9"/>
        <v>3740.2685995106867</v>
      </c>
      <c r="AE60">
        <v>3850.5896757795131</v>
      </c>
      <c r="AF60">
        <v>3740.2685995106867</v>
      </c>
    </row>
    <row r="61" spans="1:32" x14ac:dyDescent="0.25">
      <c r="A61" s="8">
        <v>43647</v>
      </c>
      <c r="B61">
        <v>60</v>
      </c>
      <c r="C61" s="4">
        <v>35353060634.202171</v>
      </c>
      <c r="D61" s="5">
        <f t="shared" si="1"/>
        <v>3535.306063420217</v>
      </c>
      <c r="E61" s="5">
        <f t="shared" si="2"/>
        <v>1273.8855862508599</v>
      </c>
      <c r="F61" s="6">
        <v>1000.1556305508826</v>
      </c>
      <c r="G61" s="6">
        <v>1273.8855862508599</v>
      </c>
      <c r="H61">
        <v>1273885586.25086</v>
      </c>
      <c r="I61">
        <v>1000.1617357392022</v>
      </c>
      <c r="J61">
        <f t="shared" si="11"/>
        <v>1273.8855862508599</v>
      </c>
      <c r="K61" s="3">
        <v>-1273559949.03929</v>
      </c>
      <c r="L61">
        <f t="shared" si="3"/>
        <v>-1273.5599490392899</v>
      </c>
      <c r="M61">
        <v>-998.14892907242381</v>
      </c>
      <c r="N61">
        <v>-1273.5599490392899</v>
      </c>
      <c r="O61">
        <f t="shared" si="13"/>
        <v>1273.5599490392899</v>
      </c>
      <c r="P61">
        <f t="shared" si="4"/>
        <v>3800074888.9234867</v>
      </c>
      <c r="Q61">
        <f t="shared" si="5"/>
        <v>3800.0748889234869</v>
      </c>
      <c r="R61">
        <v>3984.1356589625379</v>
      </c>
      <c r="S61">
        <f t="shared" si="10"/>
        <v>3800.0748889234869</v>
      </c>
      <c r="T61" s="5">
        <f t="shared" si="6"/>
        <v>3800074888.9234867</v>
      </c>
      <c r="U61">
        <v>3704.0490716968102</v>
      </c>
      <c r="V61">
        <v>14075663864695.4</v>
      </c>
      <c r="W61" s="3">
        <v>93.296236571518506</v>
      </c>
      <c r="X61" s="3">
        <v>94.08946809690714</v>
      </c>
      <c r="Y61" s="3">
        <v>93.296236571518506</v>
      </c>
      <c r="Z61">
        <f t="shared" si="7"/>
        <v>93.296236571518506</v>
      </c>
      <c r="AA61">
        <v>14075663864695.4</v>
      </c>
      <c r="AB61">
        <v>3704.0490716968102</v>
      </c>
      <c r="AC61">
        <f t="shared" si="8"/>
        <v>3800074888.9234867</v>
      </c>
      <c r="AD61">
        <f t="shared" si="9"/>
        <v>3800.0748889234869</v>
      </c>
      <c r="AE61">
        <v>3983.2237184451728</v>
      </c>
      <c r="AF61">
        <v>3800.0748889234869</v>
      </c>
    </row>
    <row r="62" spans="1:32" x14ac:dyDescent="0.25">
      <c r="A62" s="8">
        <v>44013</v>
      </c>
      <c r="B62">
        <v>61</v>
      </c>
      <c r="C62" s="4">
        <v>37600368180.939949</v>
      </c>
      <c r="D62" s="5">
        <f t="shared" si="1"/>
        <v>3760.036818093995</v>
      </c>
      <c r="E62" s="5">
        <f t="shared" si="2"/>
        <v>873.79283455531709</v>
      </c>
      <c r="F62" s="6">
        <v>1015.9387255442192</v>
      </c>
      <c r="G62" s="6">
        <v>873.79283455531709</v>
      </c>
      <c r="H62">
        <v>873792834.55531704</v>
      </c>
      <c r="I62">
        <v>1015.9446325530004</v>
      </c>
      <c r="J62">
        <f t="shared" si="11"/>
        <v>873.79283455531709</v>
      </c>
      <c r="K62" s="3">
        <v>-873468225.23084199</v>
      </c>
      <c r="L62">
        <f t="shared" si="3"/>
        <v>-873.46822523084199</v>
      </c>
      <c r="M62">
        <v>-1016.8529829508797</v>
      </c>
      <c r="N62">
        <v>-873.46822523084199</v>
      </c>
      <c r="O62">
        <f t="shared" si="13"/>
        <v>873.46822523084199</v>
      </c>
      <c r="P62">
        <f t="shared" si="4"/>
        <v>4304772252.1639128</v>
      </c>
      <c r="Q62">
        <f t="shared" si="5"/>
        <v>4304.7722521639125</v>
      </c>
      <c r="R62">
        <v>4118.6468397610524</v>
      </c>
      <c r="S62">
        <f t="shared" si="10"/>
        <v>4304.7722521639125</v>
      </c>
      <c r="T62" s="5">
        <f t="shared" si="6"/>
        <v>4304772252.1639128</v>
      </c>
      <c r="U62">
        <v>3718.2489227092401</v>
      </c>
      <c r="V62">
        <v>16006214789117.1</v>
      </c>
      <c r="W62" s="3">
        <v>94.995621691551804</v>
      </c>
      <c r="X62" s="3">
        <v>92.923591845488616</v>
      </c>
      <c r="Y62" s="3">
        <v>94.995621691551804</v>
      </c>
      <c r="Z62">
        <f t="shared" si="7"/>
        <v>94.995621691551804</v>
      </c>
      <c r="AA62">
        <v>16006214789117.1</v>
      </c>
      <c r="AB62">
        <v>3718.2489227092401</v>
      </c>
      <c r="AC62">
        <f t="shared" si="8"/>
        <v>4304772252.1639128</v>
      </c>
      <c r="AD62">
        <f t="shared" si="9"/>
        <v>4304.7722521639125</v>
      </c>
      <c r="AE62">
        <v>4117.7282016163081</v>
      </c>
      <c r="AF62">
        <v>4304.7722521639125</v>
      </c>
    </row>
  </sheetData>
  <conditionalFormatting sqref="A1:A62">
    <cfRule type="uniqueValues" dxfId="7" priority="1"/>
    <cfRule type="containsText" dxfId="6" priority="2" operator="containsText" text=" Financial Year">
      <formula>NOT(ISERROR(SEARCH(" Financial Year",A1)))</formula>
    </cfRule>
  </conditionalFormatting>
  <pageMargins left="0.7" right="0.7" top="0.75" bottom="0.75" header="0.3" footer="0.3"/>
  <ignoredErrors>
    <ignoredError sqref="O2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EE86-06A2-41A7-B0C0-F7E482406901}">
  <dimension ref="A1:G62"/>
  <sheetViews>
    <sheetView tabSelected="1" workbookViewId="0">
      <selection activeCell="H1" sqref="H1:J62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6.85546875" bestFit="1" customWidth="1"/>
    <col min="4" max="4" width="18.85546875" bestFit="1" customWidth="1"/>
    <col min="5" max="5" width="12.85546875" bestFit="1" customWidth="1"/>
    <col min="6" max="6" width="18.85546875" bestFit="1" customWidth="1"/>
    <col min="8" max="8" width="16.85546875" bestFit="1" customWidth="1"/>
    <col min="9" max="10" width="18.85546875" bestFit="1" customWidth="1"/>
  </cols>
  <sheetData>
    <row r="1" spans="1:7" s="1" customFormat="1" x14ac:dyDescent="0.25">
      <c r="A1" s="7" t="s">
        <v>80</v>
      </c>
      <c r="B1" s="1" t="s">
        <v>85</v>
      </c>
      <c r="C1" s="1" t="s">
        <v>81</v>
      </c>
      <c r="D1" s="1" t="s">
        <v>82</v>
      </c>
      <c r="E1" s="1" t="s">
        <v>86</v>
      </c>
      <c r="F1" s="1" t="s">
        <v>79</v>
      </c>
      <c r="G1" s="1" t="s">
        <v>74</v>
      </c>
    </row>
    <row r="2" spans="1:7" x14ac:dyDescent="0.25">
      <c r="A2" s="8">
        <v>22098</v>
      </c>
      <c r="B2">
        <v>42.30083857442348</v>
      </c>
      <c r="C2">
        <v>4.1599515705795405E-2</v>
      </c>
      <c r="D2">
        <v>4.6285602728853487E-2</v>
      </c>
      <c r="E2">
        <v>-5.8861599139573242</v>
      </c>
      <c r="F2">
        <v>48.186998488380802</v>
      </c>
      <c r="G2">
        <v>3.8032179373494142</v>
      </c>
    </row>
    <row r="3" spans="1:7" x14ac:dyDescent="0.25">
      <c r="A3" s="8">
        <v>22463</v>
      </c>
      <c r="B3">
        <v>44.152410901467505</v>
      </c>
      <c r="C3">
        <v>1.6694679146419852E-2</v>
      </c>
      <c r="D3">
        <v>3.6153897331185181E-2</v>
      </c>
      <c r="E3">
        <v>0.20908175349728353</v>
      </c>
      <c r="F3">
        <v>43.943329147970218</v>
      </c>
      <c r="G3">
        <v>7.6836233014237791</v>
      </c>
    </row>
    <row r="4" spans="1:7" x14ac:dyDescent="0.25">
      <c r="A4" s="8">
        <v>22828</v>
      </c>
      <c r="B4">
        <v>44.901257861635223</v>
      </c>
      <c r="C4">
        <v>8.6261525700136593E-3</v>
      </c>
      <c r="D4">
        <v>2.5559335906228334E-2</v>
      </c>
      <c r="E4">
        <v>6.3631850200914641</v>
      </c>
      <c r="F4">
        <v>38.538072841543759</v>
      </c>
      <c r="G4">
        <v>11.500388584178108</v>
      </c>
    </row>
    <row r="5" spans="1:7" x14ac:dyDescent="0.25">
      <c r="A5" s="8">
        <v>23193</v>
      </c>
      <c r="B5">
        <v>51.614779874213838</v>
      </c>
      <c r="C5">
        <v>3.4945921392027277E-2</v>
      </c>
      <c r="D5">
        <v>1.3677523453382568E-2</v>
      </c>
      <c r="E5">
        <v>12.632920667429818</v>
      </c>
      <c r="F5">
        <v>38.981859206784023</v>
      </c>
      <c r="G5">
        <v>15.115420986822436</v>
      </c>
    </row>
    <row r="6" spans="1:7" x14ac:dyDescent="0.25">
      <c r="A6" s="8">
        <v>23559</v>
      </c>
      <c r="B6">
        <v>58.905660377358494</v>
      </c>
      <c r="C6">
        <v>6.2761307742443012E-2</v>
      </c>
      <c r="D6">
        <v>5.7152838701477957E-4</v>
      </c>
      <c r="E6">
        <v>19.011427626916035</v>
      </c>
      <c r="F6">
        <v>39.894232750442455</v>
      </c>
      <c r="G6">
        <v>18.306254836779644</v>
      </c>
    </row>
    <row r="7" spans="1:7" x14ac:dyDescent="0.25">
      <c r="A7" s="8">
        <v>23924</v>
      </c>
      <c r="B7">
        <v>88.487394957983184</v>
      </c>
      <c r="C7">
        <v>9.2219532830162598E-2</v>
      </c>
      <c r="D7">
        <v>1.8404583209160205E-2</v>
      </c>
      <c r="E7">
        <v>25.365515623279499</v>
      </c>
      <c r="F7">
        <v>63.121879334703685</v>
      </c>
      <c r="G7">
        <v>20.758637083052811</v>
      </c>
    </row>
    <row r="8" spans="1:7" x14ac:dyDescent="0.25">
      <c r="A8" s="8">
        <v>24289</v>
      </c>
      <c r="B8">
        <v>92.577030812324921</v>
      </c>
      <c r="C8">
        <v>0.12284020478666334</v>
      </c>
      <c r="D8">
        <v>4.1032689323380056E-2</v>
      </c>
      <c r="E8">
        <v>30.239395181856363</v>
      </c>
      <c r="F8">
        <v>62.337635630468554</v>
      </c>
      <c r="G8">
        <v>22.063769033746421</v>
      </c>
    </row>
    <row r="9" spans="1:7" x14ac:dyDescent="0.25">
      <c r="A9" s="8">
        <v>24654</v>
      </c>
      <c r="B9">
        <v>96.764705882352942</v>
      </c>
      <c r="C9">
        <v>0.15322073641512088</v>
      </c>
      <c r="D9">
        <v>6.9482849207909078E-2</v>
      </c>
      <c r="E9">
        <v>37.197954603709228</v>
      </c>
      <c r="F9">
        <v>59.566751278643714</v>
      </c>
      <c r="G9">
        <v>21.722679131680337</v>
      </c>
    </row>
    <row r="10" spans="1:7" x14ac:dyDescent="0.25">
      <c r="A10" s="8">
        <v>25020</v>
      </c>
      <c r="B10">
        <v>103.78151260504201</v>
      </c>
      <c r="C10">
        <v>0.18073013847084421</v>
      </c>
      <c r="D10">
        <v>0.10437173844774821</v>
      </c>
      <c r="E10">
        <v>48.774785055523132</v>
      </c>
      <c r="F10">
        <v>55.006727549518878</v>
      </c>
      <c r="G10">
        <v>19.16026185136986</v>
      </c>
    </row>
    <row r="11" spans="1:7" x14ac:dyDescent="0.25">
      <c r="A11" s="8">
        <v>25385</v>
      </c>
      <c r="B11">
        <v>116.90476190476188</v>
      </c>
      <c r="C11">
        <v>0.20120521434499111</v>
      </c>
      <c r="D11">
        <v>0.14562120413581928</v>
      </c>
      <c r="E11">
        <v>59.907407191947556</v>
      </c>
      <c r="F11">
        <v>56.997354712814328</v>
      </c>
      <c r="G11">
        <v>13.751245394242446</v>
      </c>
    </row>
    <row r="12" spans="1:7" x14ac:dyDescent="0.25">
      <c r="A12" s="8">
        <v>25750</v>
      </c>
      <c r="B12">
        <v>126.00840336134453</v>
      </c>
      <c r="C12">
        <v>0.2086754660440111</v>
      </c>
      <c r="D12">
        <v>4.2</v>
      </c>
      <c r="E12">
        <v>64.750797919289525</v>
      </c>
      <c r="F12">
        <v>61.257605442055009</v>
      </c>
      <c r="G12">
        <v>4.859667161424527</v>
      </c>
    </row>
    <row r="13" spans="1:7" x14ac:dyDescent="0.25">
      <c r="A13" s="8">
        <v>26115</v>
      </c>
      <c r="B13">
        <v>141.77871148459383</v>
      </c>
      <c r="C13">
        <v>0.19515834343090385</v>
      </c>
      <c r="D13">
        <v>1.2</v>
      </c>
      <c r="E13">
        <v>19.156524971745259</v>
      </c>
      <c r="F13">
        <v>122.62218651284857</v>
      </c>
      <c r="G13">
        <v>8.1077329590197174</v>
      </c>
    </row>
    <row r="14" spans="1:7" x14ac:dyDescent="0.25">
      <c r="A14" s="8">
        <v>26481</v>
      </c>
      <c r="B14">
        <v>149.15966386554621</v>
      </c>
      <c r="C14">
        <v>0.15058454170822888</v>
      </c>
      <c r="D14">
        <v>11.9</v>
      </c>
      <c r="E14">
        <v>20.458245837947395</v>
      </c>
      <c r="F14">
        <v>128.70141802759881</v>
      </c>
      <c r="G14">
        <v>25.635493663694753</v>
      </c>
    </row>
    <row r="15" spans="1:7" x14ac:dyDescent="0.25">
      <c r="A15" s="8">
        <v>26846</v>
      </c>
      <c r="B15">
        <v>170.25210084033614</v>
      </c>
      <c r="C15">
        <v>6.2933172644236757E-2</v>
      </c>
      <c r="D15">
        <v>5.2</v>
      </c>
      <c r="E15">
        <v>13.206360509624986</v>
      </c>
      <c r="F15">
        <v>157.04574033071117</v>
      </c>
      <c r="G15">
        <v>48.024309011900598</v>
      </c>
    </row>
    <row r="16" spans="1:7" x14ac:dyDescent="0.25">
      <c r="A16" s="8">
        <v>27211</v>
      </c>
      <c r="B16">
        <v>210.01426533523539</v>
      </c>
      <c r="C16">
        <v>8.1322497409904215E-2</v>
      </c>
      <c r="D16">
        <v>1.7</v>
      </c>
      <c r="E16">
        <v>-4.5847016226436983</v>
      </c>
      <c r="F16">
        <v>214.5989669578791</v>
      </c>
      <c r="G16">
        <v>75.312982652678357</v>
      </c>
    </row>
    <row r="17" spans="1:7" x14ac:dyDescent="0.25">
      <c r="A17" s="8">
        <v>27576</v>
      </c>
      <c r="B17">
        <v>235.95555555555558</v>
      </c>
      <c r="C17">
        <v>0.29633853382946806</v>
      </c>
      <c r="D17">
        <v>2.1</v>
      </c>
      <c r="E17">
        <v>9.9822234951098423</v>
      </c>
      <c r="F17">
        <v>225.97333206044573</v>
      </c>
      <c r="G17">
        <v>107.20650736292269</v>
      </c>
    </row>
    <row r="18" spans="1:7" x14ac:dyDescent="0.25">
      <c r="A18" s="8">
        <v>27942</v>
      </c>
      <c r="B18">
        <v>244.73</v>
      </c>
      <c r="C18">
        <v>0.59545777701562985</v>
      </c>
      <c r="D18">
        <v>2.0499999</v>
      </c>
      <c r="E18">
        <v>13.270868593361518</v>
      </c>
      <c r="F18">
        <v>231.45913140663848</v>
      </c>
      <c r="G18">
        <v>143.02199201744841</v>
      </c>
    </row>
    <row r="19" spans="1:7" x14ac:dyDescent="0.25">
      <c r="A19" s="8">
        <v>28307</v>
      </c>
      <c r="B19">
        <v>293.64705882352939</v>
      </c>
      <c r="C19">
        <v>0.98905968203127004</v>
      </c>
      <c r="D19">
        <v>0.8</v>
      </c>
      <c r="E19">
        <v>20.649110502945412</v>
      </c>
      <c r="F19">
        <v>272.99794832058399</v>
      </c>
      <c r="G19">
        <v>181.66603189843974</v>
      </c>
    </row>
    <row r="20" spans="1:7" x14ac:dyDescent="0.25">
      <c r="A20" s="8">
        <v>28672</v>
      </c>
      <c r="B20">
        <v>242.02608695652174</v>
      </c>
      <c r="C20">
        <v>1.4815691261691126</v>
      </c>
      <c r="D20">
        <v>1.97</v>
      </c>
      <c r="E20">
        <v>33.67899583495138</v>
      </c>
      <c r="F20">
        <v>208.34709112157037</v>
      </c>
      <c r="G20">
        <v>221.65734463148809</v>
      </c>
    </row>
    <row r="21" spans="1:7" x14ac:dyDescent="0.25">
      <c r="A21" s="8">
        <v>29037</v>
      </c>
      <c r="B21">
        <v>213.9025</v>
      </c>
      <c r="C21">
        <v>2.0675203899015684</v>
      </c>
      <c r="D21">
        <v>2</v>
      </c>
      <c r="E21">
        <v>-17.286021155568488</v>
      </c>
      <c r="F21">
        <v>231.18852115556848</v>
      </c>
      <c r="G21">
        <v>261.20598365653893</v>
      </c>
    </row>
    <row r="22" spans="1:7" x14ac:dyDescent="0.25">
      <c r="A22" s="8">
        <v>29403</v>
      </c>
      <c r="B22">
        <v>124.461</v>
      </c>
      <c r="C22">
        <v>2.7266320624393576</v>
      </c>
      <c r="D22">
        <v>4</v>
      </c>
      <c r="E22">
        <v>-87.136723151695918</v>
      </c>
      <c r="F22">
        <v>211.5977231516959</v>
      </c>
      <c r="G22">
        <v>298.35389649600023</v>
      </c>
    </row>
    <row r="23" spans="1:7" x14ac:dyDescent="0.25">
      <c r="A23" s="8">
        <v>29768</v>
      </c>
      <c r="B23">
        <v>133.72999999999999</v>
      </c>
      <c r="C23">
        <v>3.4179475290941856</v>
      </c>
      <c r="D23">
        <v>2.3625572045533882</v>
      </c>
      <c r="E23">
        <v>-342.31830259454443</v>
      </c>
      <c r="F23">
        <v>476.04830259454445</v>
      </c>
      <c r="G23">
        <v>1565.2162708415501</v>
      </c>
    </row>
    <row r="24" spans="1:7" x14ac:dyDescent="0.25">
      <c r="A24" s="8">
        <v>30133</v>
      </c>
      <c r="B24">
        <v>217.75</v>
      </c>
      <c r="C24">
        <v>4.0732438545533647</v>
      </c>
      <c r="D24">
        <v>2.02</v>
      </c>
      <c r="E24">
        <v>-263.90413510722169</v>
      </c>
      <c r="F24">
        <v>481.65413510722169</v>
      </c>
      <c r="G24">
        <v>543.26640510304696</v>
      </c>
    </row>
    <row r="25" spans="1:7" x14ac:dyDescent="0.25">
      <c r="A25" s="8">
        <v>30498</v>
      </c>
      <c r="B25">
        <v>224.03333333333336</v>
      </c>
      <c r="C25">
        <v>4.5901186282132667</v>
      </c>
      <c r="D25">
        <v>4.0216204623069256</v>
      </c>
      <c r="E25">
        <v>-397.54983049507683</v>
      </c>
      <c r="F25">
        <v>621.58316382841019</v>
      </c>
      <c r="G25">
        <v>429.77464486072699</v>
      </c>
    </row>
    <row r="26" spans="1:7" x14ac:dyDescent="0.25">
      <c r="A26" s="8">
        <v>30864</v>
      </c>
      <c r="B26">
        <v>361.56474770543372</v>
      </c>
      <c r="C26">
        <v>4.8254370009247296</v>
      </c>
      <c r="D26">
        <v>4.5194269129036027</v>
      </c>
      <c r="E26">
        <v>-374.49014313936448</v>
      </c>
      <c r="F26">
        <v>736.05489084479814</v>
      </c>
      <c r="G26">
        <v>293.63133617189402</v>
      </c>
    </row>
    <row r="27" spans="1:7" x14ac:dyDescent="0.25">
      <c r="A27" s="8">
        <v>31229</v>
      </c>
      <c r="B27">
        <v>351.96663385245415</v>
      </c>
      <c r="C27">
        <v>4.5901629372564603</v>
      </c>
      <c r="D27">
        <v>4</v>
      </c>
      <c r="E27">
        <v>-568.23740927342146</v>
      </c>
      <c r="F27">
        <v>920.20404312587561</v>
      </c>
      <c r="G27">
        <v>384.63216488538097</v>
      </c>
    </row>
    <row r="28" spans="1:7" x14ac:dyDescent="0.25">
      <c r="A28" s="8">
        <v>31594</v>
      </c>
      <c r="B28">
        <v>392.32321221278397</v>
      </c>
      <c r="C28">
        <v>3.6470060317679205</v>
      </c>
      <c r="D28">
        <v>3.7751828242117442</v>
      </c>
      <c r="E28">
        <v>-213.19151878</v>
      </c>
      <c r="F28">
        <v>605.51473099278394</v>
      </c>
      <c r="G28">
        <v>401.52703667273499</v>
      </c>
    </row>
    <row r="29" spans="1:7" x14ac:dyDescent="0.25">
      <c r="A29" s="8">
        <v>31959</v>
      </c>
      <c r="B29">
        <v>626.95116146623457</v>
      </c>
      <c r="C29">
        <v>1.7127742496460057</v>
      </c>
      <c r="D29">
        <v>2.0089345755258172</v>
      </c>
      <c r="E29">
        <v>-203.77784497913109</v>
      </c>
      <c r="F29">
        <v>830.72900644536571</v>
      </c>
      <c r="G29">
        <v>511.28822370242102</v>
      </c>
    </row>
    <row r="30" spans="1:7" x14ac:dyDescent="0.25">
      <c r="A30" s="8">
        <v>32325</v>
      </c>
      <c r="B30">
        <v>650.89316516666668</v>
      </c>
      <c r="C30">
        <v>1.5321945042400689</v>
      </c>
      <c r="D30">
        <v>4.7</v>
      </c>
      <c r="E30">
        <v>-176.26671707326352</v>
      </c>
      <c r="F30">
        <v>827.1598822399302</v>
      </c>
      <c r="G30">
        <v>470.09228354012299</v>
      </c>
    </row>
    <row r="31" spans="1:7" x14ac:dyDescent="0.25">
      <c r="A31" s="8">
        <v>32690</v>
      </c>
      <c r="B31">
        <v>527.64809859993659</v>
      </c>
      <c r="C31">
        <v>6.4246900675175471</v>
      </c>
      <c r="D31">
        <v>1.76</v>
      </c>
      <c r="E31">
        <v>-146.56426549245859</v>
      </c>
      <c r="F31">
        <v>674.21236409239521</v>
      </c>
      <c r="G31">
        <v>384.99517293613701</v>
      </c>
    </row>
    <row r="32" spans="1:7" x14ac:dyDescent="0.25">
      <c r="A32" s="8">
        <v>33055</v>
      </c>
      <c r="B32">
        <v>430.439886588268</v>
      </c>
      <c r="C32">
        <v>13.286180332771274</v>
      </c>
      <c r="D32">
        <v>5.91</v>
      </c>
      <c r="E32">
        <v>-114.54800799931076</v>
      </c>
      <c r="F32">
        <v>544.98789458757869</v>
      </c>
      <c r="G32">
        <v>244.39075838208399</v>
      </c>
    </row>
    <row r="33" spans="1:7" x14ac:dyDescent="0.25">
      <c r="A33" s="8">
        <v>33420</v>
      </c>
      <c r="B33">
        <v>332.17290571221542</v>
      </c>
      <c r="C33">
        <v>1</v>
      </c>
      <c r="D33">
        <v>1</v>
      </c>
      <c r="E33">
        <v>-78.629819701489922</v>
      </c>
      <c r="F33">
        <v>410.80272541370533</v>
      </c>
      <c r="G33">
        <v>179.474769912619</v>
      </c>
    </row>
    <row r="34" spans="1:7" x14ac:dyDescent="0.25">
      <c r="A34" s="8">
        <v>33786</v>
      </c>
      <c r="B34">
        <v>285.74578600508755</v>
      </c>
      <c r="C34">
        <v>3</v>
      </c>
      <c r="D34">
        <v>3</v>
      </c>
      <c r="E34">
        <v>-214.35482162591128</v>
      </c>
      <c r="F34">
        <v>500.10060763099887</v>
      </c>
      <c r="G34">
        <v>120.252259985827</v>
      </c>
    </row>
    <row r="35" spans="1:7" x14ac:dyDescent="0.25">
      <c r="A35" s="8">
        <v>34151</v>
      </c>
      <c r="B35">
        <v>322.04390441894867</v>
      </c>
      <c r="C35">
        <v>54.6</v>
      </c>
      <c r="D35">
        <v>54.6</v>
      </c>
      <c r="E35">
        <v>-87.422554597516736</v>
      </c>
      <c r="F35">
        <v>409.46645901646542</v>
      </c>
      <c r="G35">
        <v>118.786060581379</v>
      </c>
    </row>
    <row r="36" spans="1:7" x14ac:dyDescent="0.25">
      <c r="A36" s="8">
        <v>34516</v>
      </c>
      <c r="B36">
        <v>399.04304467121597</v>
      </c>
      <c r="C36">
        <v>88.2</v>
      </c>
      <c r="D36">
        <v>88.2</v>
      </c>
      <c r="E36">
        <v>65.293135678460231</v>
      </c>
      <c r="F36">
        <v>333.74990899275576</v>
      </c>
      <c r="G36">
        <v>148.49891681729699</v>
      </c>
    </row>
    <row r="37" spans="1:7" x14ac:dyDescent="0.25">
      <c r="A37" s="8">
        <v>34881</v>
      </c>
      <c r="B37">
        <v>575.58189474212497</v>
      </c>
      <c r="C37">
        <v>121.2</v>
      </c>
      <c r="D37">
        <v>121.2</v>
      </c>
      <c r="E37">
        <v>182.32500339069813</v>
      </c>
      <c r="F37">
        <v>393.25689135142682</v>
      </c>
      <c r="G37">
        <v>145.151216117594</v>
      </c>
    </row>
    <row r="38" spans="1:7" x14ac:dyDescent="0.25">
      <c r="A38" s="8">
        <v>35247</v>
      </c>
      <c r="B38">
        <v>604.45853269380007</v>
      </c>
      <c r="C38">
        <v>121</v>
      </c>
      <c r="D38">
        <v>121</v>
      </c>
      <c r="E38">
        <v>241.21297186049603</v>
      </c>
      <c r="F38">
        <v>363.24556083330401</v>
      </c>
      <c r="G38">
        <v>145.534630500829</v>
      </c>
    </row>
    <row r="39" spans="1:7" x14ac:dyDescent="0.25">
      <c r="A39" s="8">
        <v>35612</v>
      </c>
      <c r="B39">
        <v>626.93333131710835</v>
      </c>
      <c r="C39">
        <v>175</v>
      </c>
      <c r="D39">
        <v>175</v>
      </c>
      <c r="E39">
        <v>361.62493976521836</v>
      </c>
      <c r="F39">
        <v>265.30839155189</v>
      </c>
      <c r="G39">
        <v>152.516808731092</v>
      </c>
    </row>
    <row r="40" spans="1:7" x14ac:dyDescent="0.25">
      <c r="A40" s="8">
        <v>35977</v>
      </c>
      <c r="B40">
        <v>658.48158465275378</v>
      </c>
      <c r="C40">
        <v>210</v>
      </c>
      <c r="D40">
        <v>210</v>
      </c>
      <c r="E40">
        <v>527.84147259869701</v>
      </c>
      <c r="F40">
        <v>130.64011205405677</v>
      </c>
      <c r="G40">
        <v>135.617944882106</v>
      </c>
    </row>
    <row r="41" spans="1:7" x14ac:dyDescent="0.25">
      <c r="A41" s="8">
        <v>36342</v>
      </c>
      <c r="B41">
        <v>599.85632579465891</v>
      </c>
      <c r="C41">
        <v>140.19999999999999</v>
      </c>
      <c r="D41">
        <v>140.19999999999999</v>
      </c>
      <c r="E41">
        <v>543.14241943915977</v>
      </c>
      <c r="F41">
        <v>56.713906355499148</v>
      </c>
      <c r="G41">
        <v>123.43242395845</v>
      </c>
    </row>
    <row r="42" spans="1:7" x14ac:dyDescent="0.25">
      <c r="A42" s="8">
        <v>36708</v>
      </c>
      <c r="B42">
        <v>619.32468370968729</v>
      </c>
      <c r="C42">
        <v>160.69999999999999</v>
      </c>
      <c r="D42">
        <v>160.69999999999999</v>
      </c>
      <c r="E42">
        <v>727.67381694210826</v>
      </c>
      <c r="F42">
        <v>108.34913323242097</v>
      </c>
      <c r="G42">
        <v>117.002584885845</v>
      </c>
    </row>
    <row r="43" spans="1:7" x14ac:dyDescent="0.25">
      <c r="A43" s="8">
        <v>37073</v>
      </c>
      <c r="B43">
        <v>584.05038685724548</v>
      </c>
      <c r="C43">
        <v>151.496150651927</v>
      </c>
      <c r="D43">
        <v>151.496150651927</v>
      </c>
      <c r="E43">
        <v>819.99764401627601</v>
      </c>
      <c r="F43">
        <v>235.94725715903053</v>
      </c>
      <c r="G43">
        <v>114.128259060837</v>
      </c>
    </row>
    <row r="44" spans="1:7" x14ac:dyDescent="0.25">
      <c r="A44" s="8">
        <v>37438</v>
      </c>
      <c r="B44">
        <v>617.85635908925371</v>
      </c>
      <c r="C44">
        <v>184.6480591975</v>
      </c>
      <c r="D44">
        <v>184.6480591975</v>
      </c>
      <c r="E44">
        <v>819.02642710593102</v>
      </c>
      <c r="F44">
        <v>201.17006801667731</v>
      </c>
      <c r="G44">
        <v>109.21191184217101</v>
      </c>
    </row>
    <row r="45" spans="1:7" x14ac:dyDescent="0.25">
      <c r="A45" s="8">
        <v>37803</v>
      </c>
      <c r="B45">
        <v>660.68843907801886</v>
      </c>
      <c r="C45">
        <v>202.19259361849998</v>
      </c>
      <c r="D45">
        <v>202.19259361849998</v>
      </c>
      <c r="E45">
        <v>1129.6618112019482</v>
      </c>
      <c r="F45">
        <v>468.97337212392938</v>
      </c>
      <c r="G45">
        <v>95.845581597459301</v>
      </c>
    </row>
    <row r="46" spans="1:7" x14ac:dyDescent="0.25">
      <c r="A46" s="8">
        <v>38169</v>
      </c>
      <c r="B46">
        <v>793.94874738631825</v>
      </c>
      <c r="C46">
        <v>295.416479800692</v>
      </c>
      <c r="D46">
        <v>295.416479800692</v>
      </c>
      <c r="E46">
        <v>1386.6590746619283</v>
      </c>
      <c r="F46">
        <v>592.7103272756101</v>
      </c>
      <c r="G46">
        <v>99.447858634069306</v>
      </c>
    </row>
    <row r="47" spans="1:7" x14ac:dyDescent="0.25">
      <c r="A47" s="8">
        <v>38534</v>
      </c>
      <c r="B47">
        <v>923.92218585583873</v>
      </c>
      <c r="C47">
        <v>379.80834066706097</v>
      </c>
      <c r="D47">
        <v>379.80834066706097</v>
      </c>
      <c r="E47">
        <v>1504.8398081482399</v>
      </c>
      <c r="F47">
        <v>580.91762229240112</v>
      </c>
      <c r="G47">
        <v>104.161592504748</v>
      </c>
    </row>
    <row r="48" spans="1:7" x14ac:dyDescent="0.25">
      <c r="A48" s="8">
        <v>38899</v>
      </c>
      <c r="B48">
        <v>997.76476446995264</v>
      </c>
      <c r="C48">
        <v>644.26249994651198</v>
      </c>
      <c r="D48">
        <v>644.26249994651198</v>
      </c>
      <c r="E48">
        <v>2066.6625559455038</v>
      </c>
      <c r="F48">
        <v>1068.897791475551</v>
      </c>
      <c r="G48">
        <v>104.377585567366</v>
      </c>
    </row>
    <row r="49" spans="1:7" x14ac:dyDescent="0.25">
      <c r="A49" s="8">
        <v>39264</v>
      </c>
      <c r="B49">
        <v>1190.2564401323843</v>
      </c>
      <c r="C49">
        <v>792.30578089124401</v>
      </c>
      <c r="D49">
        <v>792.30578089124401</v>
      </c>
      <c r="E49">
        <v>2867.6783537252095</v>
      </c>
      <c r="F49">
        <v>1677.4219135928251</v>
      </c>
      <c r="G49">
        <v>107.96589537320899</v>
      </c>
    </row>
    <row r="50" spans="1:7" x14ac:dyDescent="0.25">
      <c r="A50" s="8">
        <v>39630</v>
      </c>
      <c r="B50">
        <v>1444.0404021488146</v>
      </c>
      <c r="C50">
        <v>728.86090065240796</v>
      </c>
      <c r="D50">
        <v>728.86090065240796</v>
      </c>
      <c r="E50">
        <v>2914.6018480916368</v>
      </c>
      <c r="F50">
        <v>1470.5614459428223</v>
      </c>
      <c r="G50">
        <v>111.311992506636</v>
      </c>
    </row>
    <row r="51" spans="1:7" x14ac:dyDescent="0.25">
      <c r="A51" s="8">
        <v>39995</v>
      </c>
      <c r="B51">
        <v>2512.7805566451116</v>
      </c>
      <c r="C51">
        <v>812.72032169957606</v>
      </c>
      <c r="D51">
        <v>841.57080274763598</v>
      </c>
      <c r="E51">
        <v>2568.892539421769</v>
      </c>
      <c r="F51">
        <v>56.111982776657442</v>
      </c>
      <c r="G51">
        <v>108.319176300047</v>
      </c>
    </row>
    <row r="52" spans="1:7" x14ac:dyDescent="0.25">
      <c r="A52" s="8">
        <v>40360</v>
      </c>
      <c r="B52">
        <v>2667.3441667281536</v>
      </c>
      <c r="C52">
        <v>506.65842345964001</v>
      </c>
      <c r="D52">
        <v>543.87272727272796</v>
      </c>
      <c r="E52">
        <v>2834.0475590769793</v>
      </c>
      <c r="F52">
        <v>166.70339234882567</v>
      </c>
      <c r="G52">
        <v>100</v>
      </c>
    </row>
    <row r="53" spans="1:7" x14ac:dyDescent="0.25">
      <c r="A53" s="8">
        <v>40725</v>
      </c>
      <c r="B53">
        <v>2787.1725205571438</v>
      </c>
      <c r="C53">
        <v>906.14042758727601</v>
      </c>
      <c r="D53">
        <v>894.293858</v>
      </c>
      <c r="E53">
        <v>2502.1606729999462</v>
      </c>
      <c r="F53">
        <v>285.0118475571976</v>
      </c>
      <c r="G53">
        <v>93.066503735108299</v>
      </c>
    </row>
    <row r="54" spans="1:7" x14ac:dyDescent="0.25">
      <c r="A54" s="8">
        <v>41091</v>
      </c>
      <c r="B54">
        <v>2730.5915761291758</v>
      </c>
      <c r="C54">
        <v>1159.0514597205299</v>
      </c>
      <c r="D54">
        <v>1205.3884877937401</v>
      </c>
      <c r="E54">
        <v>3375.6187214940119</v>
      </c>
      <c r="F54">
        <v>645.02714536483609</v>
      </c>
      <c r="G54">
        <v>103.581529116697</v>
      </c>
    </row>
    <row r="55" spans="1:7" x14ac:dyDescent="0.25">
      <c r="A55" s="8">
        <v>41456</v>
      </c>
      <c r="B55">
        <v>2891.5786996551833</v>
      </c>
      <c r="C55">
        <v>1051.62292249344</v>
      </c>
      <c r="D55">
        <v>1096</v>
      </c>
      <c r="E55">
        <v>3289.6659093899993</v>
      </c>
      <c r="F55">
        <v>398.08720973481604</v>
      </c>
      <c r="G55">
        <v>104.487341700489</v>
      </c>
    </row>
    <row r="56" spans="1:7" x14ac:dyDescent="0.25">
      <c r="A56" s="8">
        <v>41821</v>
      </c>
      <c r="B56">
        <v>3261.2397758457892</v>
      </c>
      <c r="C56">
        <v>1031.54624299492</v>
      </c>
      <c r="D56">
        <v>1058.56454034685</v>
      </c>
      <c r="E56">
        <v>3318.1651743066823</v>
      </c>
      <c r="F56">
        <v>56.925398460893121</v>
      </c>
      <c r="G56">
        <v>106.106235195211</v>
      </c>
    </row>
    <row r="57" spans="1:7" x14ac:dyDescent="0.25">
      <c r="A57" s="8">
        <v>42186</v>
      </c>
      <c r="B57">
        <v>3238.7183844669862</v>
      </c>
      <c r="C57">
        <v>737.36952105303396</v>
      </c>
      <c r="D57">
        <v>737.65214015142794</v>
      </c>
      <c r="E57">
        <v>3164.6486587574968</v>
      </c>
      <c r="F57">
        <v>74.069725709489376</v>
      </c>
      <c r="G57">
        <v>100.98705396656</v>
      </c>
    </row>
    <row r="58" spans="1:7" x14ac:dyDescent="0.25">
      <c r="A58" s="8">
        <v>42552</v>
      </c>
      <c r="B58">
        <v>2920.3988814897266</v>
      </c>
      <c r="C58">
        <v>625.55896416211999</v>
      </c>
      <c r="D58">
        <v>625.70436186706809</v>
      </c>
      <c r="E58">
        <v>3542.4617599501257</v>
      </c>
      <c r="F58">
        <v>622.06287846039913</v>
      </c>
      <c r="G58">
        <v>96.130690827214494</v>
      </c>
    </row>
    <row r="59" spans="1:7" x14ac:dyDescent="0.25">
      <c r="A59" s="8">
        <v>42917</v>
      </c>
      <c r="B59">
        <v>3074.4473911531209</v>
      </c>
      <c r="C59">
        <v>802.40000875549993</v>
      </c>
      <c r="D59">
        <v>802.70414100856806</v>
      </c>
      <c r="E59">
        <v>3828.4870351917939</v>
      </c>
      <c r="F59">
        <v>754.03964403867303</v>
      </c>
      <c r="G59">
        <v>93.678152818193894</v>
      </c>
    </row>
    <row r="60" spans="1:7" x14ac:dyDescent="0.25">
      <c r="A60" s="8">
        <v>43282</v>
      </c>
      <c r="B60">
        <v>3292.7025573429642</v>
      </c>
      <c r="C60">
        <v>1055.03170652842</v>
      </c>
      <c r="D60">
        <v>1055.3533526303299</v>
      </c>
      <c r="E60">
        <v>3740.2685995106867</v>
      </c>
      <c r="F60">
        <v>447.56604216772257</v>
      </c>
      <c r="G60">
        <v>90.086175339845695</v>
      </c>
    </row>
    <row r="61" spans="1:7" x14ac:dyDescent="0.25">
      <c r="A61" s="8">
        <v>43647</v>
      </c>
      <c r="B61">
        <v>3535.306063420217</v>
      </c>
      <c r="C61">
        <v>1273.5599490392899</v>
      </c>
      <c r="D61">
        <v>1273.8855862508599</v>
      </c>
      <c r="E61">
        <v>3800.0748889234869</v>
      </c>
      <c r="F61">
        <v>264.76882550326991</v>
      </c>
      <c r="G61">
        <v>93.296236571518506</v>
      </c>
    </row>
    <row r="62" spans="1:7" x14ac:dyDescent="0.25">
      <c r="A62" s="8">
        <v>44013</v>
      </c>
      <c r="B62">
        <v>3760.036818093995</v>
      </c>
      <c r="C62">
        <v>873.46822523084199</v>
      </c>
      <c r="D62">
        <v>873.79283455531709</v>
      </c>
      <c r="E62">
        <v>4304.7722521639125</v>
      </c>
      <c r="F62">
        <v>544.73543406991757</v>
      </c>
      <c r="G62">
        <v>94.995621691551804</v>
      </c>
    </row>
  </sheetData>
  <conditionalFormatting sqref="A1:A62">
    <cfRule type="uniqueValues" dxfId="5" priority="1"/>
    <cfRule type="containsText" dxfId="4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1C9-C24E-4302-9158-F16F3E39D7C7}">
  <dimension ref="A1:G63"/>
  <sheetViews>
    <sheetView zoomScale="85" zoomScaleNormal="85" workbookViewId="0">
      <selection activeCell="F11" sqref="F11"/>
    </sheetView>
  </sheetViews>
  <sheetFormatPr defaultRowHeight="15" x14ac:dyDescent="0.25"/>
  <cols>
    <col min="1" max="1" width="22.7109375" style="9" bestFit="1" customWidth="1"/>
    <col min="2" max="2" width="14.85546875" bestFit="1" customWidth="1"/>
    <col min="3" max="4" width="21.140625" bestFit="1" customWidth="1"/>
    <col min="5" max="5" width="19.28515625" bestFit="1" customWidth="1"/>
    <col min="6" max="6" width="18.85546875" bestFit="1" customWidth="1"/>
    <col min="7" max="7" width="12" bestFit="1" customWidth="1"/>
    <col min="8" max="8" width="10.7109375" bestFit="1" customWidth="1"/>
  </cols>
  <sheetData>
    <row r="1" spans="1:7" s="1" customFormat="1" x14ac:dyDescent="0.25">
      <c r="A1" s="7" t="s">
        <v>80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74</v>
      </c>
    </row>
    <row r="2" spans="1:7" x14ac:dyDescent="0.25">
      <c r="A2" s="8">
        <v>22098</v>
      </c>
      <c r="B2">
        <v>1</v>
      </c>
      <c r="C2">
        <v>42.30083857442348</v>
      </c>
      <c r="D2">
        <f>E2</f>
        <v>19.768089799999998</v>
      </c>
      <c r="E2">
        <v>19.768089799999998</v>
      </c>
      <c r="F2">
        <v>-42.300838574423501</v>
      </c>
      <c r="G2">
        <v>69.06119799999999</v>
      </c>
    </row>
    <row r="3" spans="1:7" x14ac:dyDescent="0.25">
      <c r="A3" s="8">
        <v>22463</v>
      </c>
      <c r="B3">
        <v>2</v>
      </c>
      <c r="C3">
        <v>44.152410901467505</v>
      </c>
      <c r="D3">
        <f t="shared" ref="D3:D10" si="0">E3</f>
        <v>5.2824671999999993</v>
      </c>
      <c r="E3">
        <v>5.2824671999999993</v>
      </c>
      <c r="F3">
        <v>-44.152410901467505</v>
      </c>
      <c r="G3">
        <v>17.147871999999992</v>
      </c>
    </row>
    <row r="4" spans="1:7" x14ac:dyDescent="0.25">
      <c r="A4" s="8">
        <v>22828</v>
      </c>
      <c r="B4">
        <v>3</v>
      </c>
      <c r="C4">
        <v>44.901257861635223</v>
      </c>
      <c r="D4">
        <f t="shared" si="0"/>
        <v>-4.3430757999999869</v>
      </c>
      <c r="E4">
        <v>-4.3430757999999869</v>
      </c>
      <c r="F4">
        <v>-44.901257861635223</v>
      </c>
      <c r="G4">
        <v>-35.039658000000017</v>
      </c>
    </row>
    <row r="5" spans="1:7" x14ac:dyDescent="0.25">
      <c r="A5" s="8">
        <v>23193</v>
      </c>
      <c r="B5">
        <v>4</v>
      </c>
      <c r="C5">
        <v>51.614779874213838</v>
      </c>
      <c r="D5">
        <f t="shared" si="0"/>
        <v>-9.9870591999999974</v>
      </c>
      <c r="E5">
        <v>-9.9870591999999974</v>
      </c>
      <c r="F5">
        <v>-51.614779874213838</v>
      </c>
      <c r="G5">
        <v>-88.144592000000003</v>
      </c>
    </row>
    <row r="6" spans="1:7" x14ac:dyDescent="0.25">
      <c r="A6" s="8">
        <v>23559</v>
      </c>
      <c r="B6">
        <v>5</v>
      </c>
      <c r="C6">
        <v>58.905660377358494</v>
      </c>
      <c r="D6">
        <f t="shared" si="0"/>
        <v>-12.445875000000008</v>
      </c>
      <c r="E6">
        <v>-12.445875000000008</v>
      </c>
      <c r="F6">
        <v>-58.905660377358494</v>
      </c>
      <c r="G6">
        <v>-143.01124999999996</v>
      </c>
    </row>
    <row r="7" spans="1:7" x14ac:dyDescent="0.25">
      <c r="A7" s="8">
        <v>23924</v>
      </c>
      <c r="B7">
        <v>6</v>
      </c>
      <c r="C7">
        <v>88.487394957983184</v>
      </c>
      <c r="D7">
        <f t="shared" si="0"/>
        <v>-12.43549119999998</v>
      </c>
      <c r="E7">
        <v>-12.43549119999998</v>
      </c>
      <c r="F7">
        <v>-88.487394957983184</v>
      </c>
      <c r="G7">
        <v>-200.65411200000005</v>
      </c>
    </row>
    <row r="8" spans="1:7" x14ac:dyDescent="0.25">
      <c r="A8" s="8">
        <v>24289</v>
      </c>
      <c r="B8">
        <v>7</v>
      </c>
      <c r="C8">
        <v>92.577030812324921</v>
      </c>
      <c r="D8">
        <f t="shared" si="0"/>
        <v>-10.593299799999976</v>
      </c>
      <c r="E8">
        <v>-10.593299799999976</v>
      </c>
      <c r="F8">
        <v>-62.337635630468554</v>
      </c>
      <c r="G8">
        <v>-262.228298</v>
      </c>
    </row>
    <row r="9" spans="1:7" x14ac:dyDescent="0.25">
      <c r="A9" s="8">
        <v>24654</v>
      </c>
      <c r="B9">
        <v>8</v>
      </c>
      <c r="C9">
        <v>96.764705882352942</v>
      </c>
      <c r="D9">
        <f t="shared" si="0"/>
        <v>-7.4801088000000036</v>
      </c>
      <c r="E9">
        <v>-7.4801088000000036</v>
      </c>
      <c r="F9">
        <v>-59.566751278643714</v>
      </c>
      <c r="G9">
        <v>-329.00148799999999</v>
      </c>
    </row>
    <row r="10" spans="1:7" x14ac:dyDescent="0.25">
      <c r="A10" s="8">
        <v>25020</v>
      </c>
      <c r="B10">
        <v>9</v>
      </c>
      <c r="C10">
        <v>103.78151260504201</v>
      </c>
      <c r="D10">
        <f t="shared" si="0"/>
        <v>-3.5822782000000117</v>
      </c>
      <c r="E10">
        <v>-3.5822782000000117</v>
      </c>
      <c r="F10">
        <v>-55.006727549518878</v>
      </c>
      <c r="G10">
        <v>-402.32728199999997</v>
      </c>
    </row>
    <row r="11" spans="1:7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-56.997354712814328</v>
      </c>
      <c r="G11">
        <v>-483.62</v>
      </c>
    </row>
    <row r="12" spans="1:7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-61.257605442055009</v>
      </c>
      <c r="G12">
        <v>-574.33092199999999</v>
      </c>
    </row>
    <row r="13" spans="1:7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-122.62218651284857</v>
      </c>
      <c r="G13">
        <v>-675.92596800000013</v>
      </c>
    </row>
    <row r="14" spans="1:7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-128.70141802759881</v>
      </c>
      <c r="G14">
        <v>-789.86481800000013</v>
      </c>
    </row>
    <row r="15" spans="1:7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-157.04574033071117</v>
      </c>
      <c r="G15">
        <v>-917.58147199999996</v>
      </c>
    </row>
    <row r="16" spans="1:7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-205.42956371259169</v>
      </c>
      <c r="G16">
        <v>-1060.4662500000002</v>
      </c>
    </row>
    <row r="17" spans="1:7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-225.97333206044573</v>
      </c>
      <c r="G17">
        <v>-1219.8492320000003</v>
      </c>
    </row>
    <row r="18" spans="1:7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-231.45913140663848</v>
      </c>
      <c r="G18">
        <v>-1396.9851380000002</v>
      </c>
    </row>
    <row r="19" spans="1:7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-272.99794832058399</v>
      </c>
      <c r="G19">
        <v>-1593.0396480000002</v>
      </c>
    </row>
    <row r="20" spans="1:7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-208.34709112157037</v>
      </c>
      <c r="G20">
        <v>-1809.0771620000003</v>
      </c>
    </row>
    <row r="21" spans="1:7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-196.61647884443153</v>
      </c>
      <c r="G21">
        <v>-2046.05</v>
      </c>
    </row>
    <row r="22" spans="1:7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-37.324276848304081</v>
      </c>
      <c r="G22">
        <v>-2304.7890419999999</v>
      </c>
    </row>
    <row r="23" spans="1:7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</row>
    <row r="24" spans="1:7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</row>
    <row r="25" spans="1:7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</row>
    <row r="26" spans="1:7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</row>
    <row r="27" spans="1:7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</row>
    <row r="28" spans="1:7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-179.13169343278398</v>
      </c>
      <c r="G28">
        <v>401.52703667273499</v>
      </c>
    </row>
    <row r="29" spans="1:7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-626.95116146623457</v>
      </c>
      <c r="G29">
        <v>511.28822370242102</v>
      </c>
    </row>
    <row r="30" spans="1:7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-650.89316516666668</v>
      </c>
      <c r="G30">
        <v>470.09228354012299</v>
      </c>
    </row>
    <row r="31" spans="1:7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-527.64809859993659</v>
      </c>
      <c r="G31">
        <v>384.99517293613701</v>
      </c>
    </row>
    <row r="32" spans="1:7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-430.439886588268</v>
      </c>
      <c r="G32">
        <v>244.39075838208399</v>
      </c>
    </row>
    <row r="33" spans="1:7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-332.17290571221542</v>
      </c>
      <c r="G33">
        <v>179.474769912619</v>
      </c>
    </row>
    <row r="34" spans="1:7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-71.390964379176268</v>
      </c>
      <c r="G34">
        <v>120.252259985827</v>
      </c>
    </row>
    <row r="35" spans="1:7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-234.62134982143192</v>
      </c>
      <c r="G35">
        <v>118.786060581379</v>
      </c>
    </row>
    <row r="36" spans="1:7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-333.74990899275576</v>
      </c>
      <c r="G36">
        <v>148.49891681729699</v>
      </c>
    </row>
    <row r="37" spans="1:7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-393.25689135142682</v>
      </c>
      <c r="G37">
        <v>145.151216117594</v>
      </c>
    </row>
    <row r="38" spans="1:7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-363.24556083330401</v>
      </c>
      <c r="G38">
        <v>145.534630500829</v>
      </c>
    </row>
    <row r="39" spans="1:7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-265.30839155189</v>
      </c>
      <c r="G39">
        <v>152.516808731092</v>
      </c>
    </row>
    <row r="40" spans="1:7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-130.64011205405677</v>
      </c>
      <c r="G40">
        <v>135.617944882106</v>
      </c>
    </row>
    <row r="41" spans="1:7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-56.713906355499148</v>
      </c>
      <c r="G41">
        <v>123.43242395845</v>
      </c>
    </row>
    <row r="42" spans="1:7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</row>
    <row r="43" spans="1:7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</row>
    <row r="44" spans="1:7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</row>
    <row r="45" spans="1:7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</row>
    <row r="46" spans="1:7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</row>
    <row r="47" spans="1:7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</row>
    <row r="48" spans="1:7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</row>
    <row r="49" spans="1:7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</row>
    <row r="50" spans="1:7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</row>
    <row r="51" spans="1:7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</row>
    <row r="52" spans="1:7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</row>
    <row r="53" spans="1:7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-285.0118475571976</v>
      </c>
      <c r="G53">
        <v>93.066503735108299</v>
      </c>
    </row>
    <row r="54" spans="1:7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</row>
    <row r="55" spans="1:7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</row>
    <row r="56" spans="1:7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</row>
    <row r="57" spans="1:7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-74.069725709489376</v>
      </c>
      <c r="G57">
        <v>100.98705396656</v>
      </c>
    </row>
    <row r="58" spans="1:7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</row>
    <row r="59" spans="1:7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</row>
    <row r="60" spans="1:7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</row>
    <row r="61" spans="1:7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</row>
    <row r="62" spans="1:7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</row>
    <row r="63" spans="1:7" x14ac:dyDescent="0.25">
      <c r="A63" s="8"/>
    </row>
  </sheetData>
  <conditionalFormatting sqref="A1:A63">
    <cfRule type="uniqueValues" dxfId="3" priority="1"/>
    <cfRule type="containsText" dxfId="2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29B6-EF92-4EE0-A82D-A0FA9527810B}">
  <dimension ref="A1:L62"/>
  <sheetViews>
    <sheetView workbookViewId="0">
      <selection activeCell="I1" sqref="I1:L62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3.28515625" bestFit="1" customWidth="1"/>
    <col min="4" max="4" width="19.28515625" bestFit="1" customWidth="1"/>
    <col min="5" max="5" width="17.42578125" bestFit="1" customWidth="1"/>
    <col min="6" max="6" width="18.85546875" bestFit="1" customWidth="1"/>
    <col min="7" max="7" width="12.7109375" bestFit="1" customWidth="1"/>
    <col min="8" max="8" width="12.85546875" bestFit="1" customWidth="1"/>
  </cols>
  <sheetData>
    <row r="1" spans="1:12" x14ac:dyDescent="0.25">
      <c r="A1" s="7" t="s">
        <v>80</v>
      </c>
      <c r="B1" s="1" t="s">
        <v>2</v>
      </c>
      <c r="C1" s="1" t="s">
        <v>85</v>
      </c>
      <c r="D1" s="1" t="s">
        <v>82</v>
      </c>
      <c r="E1" s="1" t="s">
        <v>81</v>
      </c>
      <c r="F1" s="1" t="s">
        <v>79</v>
      </c>
      <c r="G1" s="1" t="s">
        <v>74</v>
      </c>
      <c r="H1" s="1" t="s">
        <v>86</v>
      </c>
      <c r="I1" s="1" t="s">
        <v>81</v>
      </c>
      <c r="J1" s="1" t="s">
        <v>82</v>
      </c>
      <c r="K1" s="1" t="s">
        <v>86</v>
      </c>
      <c r="L1" s="1" t="s">
        <v>79</v>
      </c>
    </row>
    <row r="2" spans="1:12" x14ac:dyDescent="0.25">
      <c r="A2" s="8">
        <v>22098</v>
      </c>
      <c r="B2">
        <v>1</v>
      </c>
      <c r="C2">
        <v>42.30083857442348</v>
      </c>
      <c r="D2">
        <v>19.768089799999998</v>
      </c>
      <c r="E2">
        <v>19.768089799999998</v>
      </c>
      <c r="F2">
        <v>42.300838574423501</v>
      </c>
      <c r="G2">
        <v>69.06119799999999</v>
      </c>
      <c r="H2">
        <v>91.399000000000001</v>
      </c>
      <c r="I2">
        <v>4.1599515705795405E-2</v>
      </c>
      <c r="J2">
        <v>-4.6285602728853487E-2</v>
      </c>
      <c r="K2">
        <v>-5.8861599139573242</v>
      </c>
      <c r="L2">
        <f>H2-K2</f>
        <v>97.28515991395733</v>
      </c>
    </row>
    <row r="3" spans="1:12" x14ac:dyDescent="0.25">
      <c r="A3" s="8">
        <v>22463</v>
      </c>
      <c r="B3">
        <v>2</v>
      </c>
      <c r="C3">
        <v>44.152410901467505</v>
      </c>
      <c r="D3">
        <v>5.2824671999999993</v>
      </c>
      <c r="E3">
        <v>5.2824671999999993</v>
      </c>
      <c r="F3">
        <v>44.152410901467505</v>
      </c>
      <c r="G3">
        <v>17.147871999999992</v>
      </c>
      <c r="H3">
        <v>84.316000000000003</v>
      </c>
      <c r="I3">
        <v>1.6694679146419852E-2</v>
      </c>
      <c r="J3">
        <v>-3.6153897331185181E-2</v>
      </c>
      <c r="K3">
        <v>0.20908175349728353</v>
      </c>
      <c r="L3">
        <f t="shared" ref="L3:L62" si="0">H3-K3</f>
        <v>84.106918246502715</v>
      </c>
    </row>
    <row r="4" spans="1:12" x14ac:dyDescent="0.25">
      <c r="A4" s="8">
        <v>22828</v>
      </c>
      <c r="B4">
        <v>3</v>
      </c>
      <c r="C4">
        <v>44.901257861635223</v>
      </c>
      <c r="D4">
        <v>4.3430757999999869</v>
      </c>
      <c r="E4">
        <v>4.3430757999999869</v>
      </c>
      <c r="F4">
        <v>44.901257861635223</v>
      </c>
      <c r="G4">
        <v>35.039658000000017</v>
      </c>
      <c r="H4">
        <v>76.262</v>
      </c>
      <c r="I4">
        <v>-8.6261525700136593E-3</v>
      </c>
      <c r="J4">
        <v>-2.5559335906228334E-2</v>
      </c>
      <c r="K4">
        <v>6.3631850200914641</v>
      </c>
      <c r="L4">
        <f t="shared" si="0"/>
        <v>69.898814979908536</v>
      </c>
    </row>
    <row r="5" spans="1:12" x14ac:dyDescent="0.25">
      <c r="A5" s="8">
        <v>23193</v>
      </c>
      <c r="B5">
        <v>4</v>
      </c>
      <c r="C5">
        <v>51.614779874213838</v>
      </c>
      <c r="D5">
        <v>9.9870591999999974</v>
      </c>
      <c r="E5">
        <v>9.9870591999999974</v>
      </c>
      <c r="F5">
        <v>51.614779874213838</v>
      </c>
      <c r="G5">
        <v>88.144592000000003</v>
      </c>
      <c r="H5">
        <v>67.432000000000002</v>
      </c>
      <c r="I5">
        <v>-3.4945921392027277E-2</v>
      </c>
      <c r="J5">
        <v>-1.3677523453382568E-2</v>
      </c>
      <c r="K5">
        <v>12.632920667429818</v>
      </c>
      <c r="L5">
        <f t="shared" si="0"/>
        <v>54.799079332570187</v>
      </c>
    </row>
    <row r="6" spans="1:12" x14ac:dyDescent="0.25">
      <c r="A6" s="8">
        <v>23559</v>
      </c>
      <c r="B6">
        <v>5</v>
      </c>
      <c r="C6">
        <v>58.905660377358494</v>
      </c>
      <c r="D6">
        <v>12.445875000000008</v>
      </c>
      <c r="E6">
        <v>12.445875000000008</v>
      </c>
      <c r="F6">
        <v>58.905660377358494</v>
      </c>
      <c r="G6">
        <v>143.01124999999996</v>
      </c>
      <c r="H6">
        <v>58.021000000000001</v>
      </c>
      <c r="I6">
        <v>-6.2761307742443012E-2</v>
      </c>
      <c r="J6">
        <v>5.7152838701477957E-4</v>
      </c>
      <c r="K6">
        <v>19.011427626916035</v>
      </c>
      <c r="L6">
        <f t="shared" si="0"/>
        <v>39.009572373083969</v>
      </c>
    </row>
    <row r="7" spans="1:12" x14ac:dyDescent="0.25">
      <c r="A7" s="8">
        <v>23924</v>
      </c>
      <c r="B7">
        <v>6</v>
      </c>
      <c r="C7">
        <v>88.487394957983184</v>
      </c>
      <c r="D7">
        <v>12.43549119999998</v>
      </c>
      <c r="E7">
        <v>12.43549119999998</v>
      </c>
      <c r="F7">
        <v>88.487394957983184</v>
      </c>
      <c r="G7">
        <v>200.65411200000005</v>
      </c>
      <c r="H7">
        <v>48.224000000000004</v>
      </c>
      <c r="I7">
        <v>-9.2219532830162598E-2</v>
      </c>
      <c r="J7">
        <v>1.8404583209160205E-2</v>
      </c>
      <c r="K7">
        <v>25.365515623279499</v>
      </c>
      <c r="L7">
        <f t="shared" si="0"/>
        <v>22.858484376720504</v>
      </c>
    </row>
    <row r="8" spans="1:12" x14ac:dyDescent="0.25">
      <c r="A8" s="8">
        <v>24289</v>
      </c>
      <c r="B8">
        <v>7</v>
      </c>
      <c r="C8">
        <v>92.577030812324921</v>
      </c>
      <c r="D8">
        <v>10.593299799999976</v>
      </c>
      <c r="E8">
        <v>10.593299799999976</v>
      </c>
      <c r="F8">
        <v>62.337635630468554</v>
      </c>
      <c r="G8">
        <v>262.228298</v>
      </c>
      <c r="H8">
        <v>30.239395181856363</v>
      </c>
      <c r="I8">
        <v>-0.12284020478666334</v>
      </c>
      <c r="J8">
        <v>4.1032689323380056E-2</v>
      </c>
      <c r="K8">
        <v>30.239395181856363</v>
      </c>
      <c r="L8">
        <f t="shared" si="0"/>
        <v>0</v>
      </c>
    </row>
    <row r="9" spans="1:12" x14ac:dyDescent="0.25">
      <c r="A9" s="8">
        <v>24654</v>
      </c>
      <c r="B9">
        <v>8</v>
      </c>
      <c r="C9">
        <v>96.764705882352942</v>
      </c>
      <c r="D9">
        <v>7.4801088000000036</v>
      </c>
      <c r="E9">
        <v>7.4801088000000036</v>
      </c>
      <c r="F9">
        <v>59.566751278643714</v>
      </c>
      <c r="G9">
        <v>329.00148799999999</v>
      </c>
      <c r="H9">
        <v>37.197954603709228</v>
      </c>
      <c r="I9">
        <v>-0.15322073641512088</v>
      </c>
      <c r="J9">
        <v>6.9482849207909078E-2</v>
      </c>
      <c r="K9">
        <v>37.197954603709228</v>
      </c>
      <c r="L9">
        <f t="shared" si="0"/>
        <v>0</v>
      </c>
    </row>
    <row r="10" spans="1:12" x14ac:dyDescent="0.25">
      <c r="A10" s="8">
        <v>25020</v>
      </c>
      <c r="B10">
        <v>9</v>
      </c>
      <c r="C10">
        <v>103.78151260504201</v>
      </c>
      <c r="D10">
        <v>3.5822782000000117</v>
      </c>
      <c r="E10">
        <v>3.5822782000000117</v>
      </c>
      <c r="F10">
        <v>55.006727549518878</v>
      </c>
      <c r="G10">
        <v>402.32728199999997</v>
      </c>
      <c r="H10">
        <v>48.774785055523132</v>
      </c>
      <c r="I10">
        <v>-0.18073013847084421</v>
      </c>
      <c r="J10">
        <v>0.10437173844774821</v>
      </c>
      <c r="K10">
        <v>48.774785055523132</v>
      </c>
      <c r="L10">
        <f t="shared" si="0"/>
        <v>0</v>
      </c>
    </row>
    <row r="11" spans="1:12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56.997354712814328</v>
      </c>
      <c r="G11">
        <v>483.62</v>
      </c>
      <c r="H11">
        <v>59.907407191947556</v>
      </c>
      <c r="I11">
        <v>-0.20120521434499111</v>
      </c>
      <c r="J11">
        <v>0.14562120413581928</v>
      </c>
      <c r="K11">
        <v>59.907407191947556</v>
      </c>
      <c r="L11">
        <f t="shared" si="0"/>
        <v>0</v>
      </c>
    </row>
    <row r="12" spans="1:12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61.257605442055009</v>
      </c>
      <c r="G12">
        <v>574.33092199999999</v>
      </c>
      <c r="H12">
        <v>64.750797919289525</v>
      </c>
      <c r="I12">
        <v>-0.2086754660440111</v>
      </c>
      <c r="J12">
        <v>4.2</v>
      </c>
      <c r="K12">
        <v>64.750797919289525</v>
      </c>
      <c r="L12">
        <f t="shared" si="0"/>
        <v>0</v>
      </c>
    </row>
    <row r="13" spans="1:12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122.62218651284857</v>
      </c>
      <c r="G13">
        <v>675.92596800000013</v>
      </c>
      <c r="H13">
        <v>19.156524971745259</v>
      </c>
      <c r="I13">
        <v>-0.19515834343090385</v>
      </c>
      <c r="J13">
        <v>-1.2</v>
      </c>
      <c r="K13">
        <v>19.156524971745259</v>
      </c>
      <c r="L13">
        <f t="shared" si="0"/>
        <v>0</v>
      </c>
    </row>
    <row r="14" spans="1:12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128.70141802759881</v>
      </c>
      <c r="G14">
        <v>789.86481800000013</v>
      </c>
      <c r="H14">
        <v>20.458245837947395</v>
      </c>
      <c r="I14">
        <v>-0.15058454170822888</v>
      </c>
      <c r="J14">
        <v>-11.9</v>
      </c>
      <c r="K14">
        <v>20.458245837947395</v>
      </c>
      <c r="L14">
        <f t="shared" si="0"/>
        <v>0</v>
      </c>
    </row>
    <row r="15" spans="1:12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157.04574033071117</v>
      </c>
      <c r="G15">
        <v>917.58147199999996</v>
      </c>
      <c r="H15">
        <v>13.206360509624986</v>
      </c>
      <c r="I15">
        <v>-6.2933172644236757E-2</v>
      </c>
      <c r="J15">
        <v>5.2</v>
      </c>
      <c r="K15">
        <v>13.206360509624986</v>
      </c>
      <c r="L15">
        <f t="shared" si="0"/>
        <v>0</v>
      </c>
    </row>
    <row r="16" spans="1:12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205.42956371259169</v>
      </c>
      <c r="G16">
        <v>1060.4662500000002</v>
      </c>
      <c r="H16">
        <v>4.5847016226436983</v>
      </c>
      <c r="I16">
        <v>8.1322497409904215E-2</v>
      </c>
      <c r="J16">
        <v>1.7</v>
      </c>
      <c r="K16">
        <v>-4.5847016226436983</v>
      </c>
      <c r="L16">
        <f t="shared" si="0"/>
        <v>9.1694032452873966</v>
      </c>
    </row>
    <row r="17" spans="1:12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225.97333206044573</v>
      </c>
      <c r="G17">
        <v>1219.8492320000003</v>
      </c>
      <c r="H17">
        <v>9.9822234951098423</v>
      </c>
      <c r="I17">
        <v>0.29633853382946806</v>
      </c>
      <c r="J17">
        <v>2.1</v>
      </c>
      <c r="K17">
        <v>9.9822234951098423</v>
      </c>
      <c r="L17">
        <f t="shared" si="0"/>
        <v>0</v>
      </c>
    </row>
    <row r="18" spans="1:12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231.45913140663848</v>
      </c>
      <c r="G18">
        <v>1396.9851380000002</v>
      </c>
      <c r="H18">
        <v>13.270868593361518</v>
      </c>
      <c r="I18">
        <v>0.59545777701562985</v>
      </c>
      <c r="J18">
        <v>2.0499999</v>
      </c>
      <c r="K18">
        <v>13.270868593361518</v>
      </c>
      <c r="L18">
        <f t="shared" si="0"/>
        <v>0</v>
      </c>
    </row>
    <row r="19" spans="1:12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272.99794832058399</v>
      </c>
      <c r="G19">
        <v>1593.0396480000002</v>
      </c>
      <c r="H19">
        <v>20.649110502945412</v>
      </c>
      <c r="I19">
        <v>0.98905968203127004</v>
      </c>
      <c r="J19">
        <v>0.8</v>
      </c>
      <c r="K19">
        <v>20.649110502945412</v>
      </c>
      <c r="L19">
        <f t="shared" si="0"/>
        <v>0</v>
      </c>
    </row>
    <row r="20" spans="1:12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208.34709112157037</v>
      </c>
      <c r="G20">
        <v>1809.0771620000003</v>
      </c>
      <c r="H20">
        <v>33.67899583495138</v>
      </c>
      <c r="I20">
        <v>1.4815691261691126</v>
      </c>
      <c r="J20">
        <v>1.97</v>
      </c>
      <c r="K20">
        <v>33.67899583495138</v>
      </c>
      <c r="L20">
        <f t="shared" si="0"/>
        <v>0</v>
      </c>
    </row>
    <row r="21" spans="1:12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196.61647884443153</v>
      </c>
      <c r="G21">
        <v>2046.05</v>
      </c>
      <c r="H21">
        <v>17.286021155568488</v>
      </c>
      <c r="I21">
        <v>2.0675203899015684</v>
      </c>
      <c r="J21">
        <v>2</v>
      </c>
      <c r="K21">
        <v>-17.286021155568488</v>
      </c>
      <c r="L21">
        <f t="shared" si="0"/>
        <v>34.572042311136975</v>
      </c>
    </row>
    <row r="22" spans="1:12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37.324276848304081</v>
      </c>
      <c r="G22">
        <v>2304.7890419999999</v>
      </c>
      <c r="H22">
        <v>87.136723151695918</v>
      </c>
      <c r="I22">
        <v>2.7266320624393576</v>
      </c>
      <c r="J22">
        <v>4</v>
      </c>
      <c r="K22">
        <v>-87.136723151695918</v>
      </c>
      <c r="L22">
        <f t="shared" si="0"/>
        <v>174.27344630339184</v>
      </c>
    </row>
    <row r="23" spans="1:12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  <c r="H23">
        <v>342.31830259454443</v>
      </c>
      <c r="I23">
        <v>3.4179475290941856</v>
      </c>
      <c r="J23">
        <v>-2.3625572045533882</v>
      </c>
      <c r="K23">
        <v>-342.31830259454443</v>
      </c>
      <c r="L23">
        <f t="shared" si="0"/>
        <v>684.63660518908887</v>
      </c>
    </row>
    <row r="24" spans="1:12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  <c r="H24">
        <v>263.90413510722169</v>
      </c>
      <c r="I24">
        <v>4.0732438545533647</v>
      </c>
      <c r="J24">
        <v>2.02</v>
      </c>
      <c r="K24">
        <v>-263.90413510722169</v>
      </c>
      <c r="L24">
        <f t="shared" si="0"/>
        <v>527.80827021444338</v>
      </c>
    </row>
    <row r="25" spans="1:12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  <c r="H25">
        <v>397.54983049507683</v>
      </c>
      <c r="I25">
        <v>4.5901186282132667</v>
      </c>
      <c r="J25">
        <v>-4.0216204623069256</v>
      </c>
      <c r="K25">
        <v>-397.54983049507683</v>
      </c>
      <c r="L25">
        <f t="shared" si="0"/>
        <v>795.09966099015367</v>
      </c>
    </row>
    <row r="26" spans="1:12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  <c r="H26">
        <v>374.49014313936448</v>
      </c>
      <c r="I26">
        <v>4.8254370009247296</v>
      </c>
      <c r="J26">
        <v>-4.5194269129036027</v>
      </c>
      <c r="K26">
        <v>-374.49014313936448</v>
      </c>
      <c r="L26">
        <f t="shared" si="0"/>
        <v>748.98028627872895</v>
      </c>
    </row>
    <row r="27" spans="1:12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  <c r="H27">
        <v>568.23740927342146</v>
      </c>
      <c r="I27">
        <v>4.5901629372564603</v>
      </c>
      <c r="J27">
        <v>-4</v>
      </c>
      <c r="K27">
        <v>-568.23740927342146</v>
      </c>
      <c r="L27">
        <f t="shared" si="0"/>
        <v>1136.4748185468429</v>
      </c>
    </row>
    <row r="28" spans="1:12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179.13169343278398</v>
      </c>
      <c r="G28">
        <v>401.52703667273499</v>
      </c>
      <c r="H28">
        <v>213.19151878</v>
      </c>
      <c r="I28">
        <v>3.6470060317679205</v>
      </c>
      <c r="J28">
        <v>-3.7751828242117442</v>
      </c>
      <c r="K28">
        <v>-213.19151878</v>
      </c>
      <c r="L28">
        <f t="shared" si="0"/>
        <v>426.38303755999999</v>
      </c>
    </row>
    <row r="29" spans="1:12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626.95116146623457</v>
      </c>
      <c r="G29">
        <v>511.28822370242102</v>
      </c>
      <c r="H29">
        <f>0.0325*B2^3 - 0.6805*B2^2 - 5.269*B2 + 97.316</f>
        <v>91.399000000000001</v>
      </c>
      <c r="I29">
        <v>1.7127742496460057</v>
      </c>
      <c r="J29">
        <v>-2.0089345755258172</v>
      </c>
      <c r="K29">
        <v>-203.77784497913109</v>
      </c>
      <c r="L29">
        <f t="shared" si="0"/>
        <v>295.17684497913109</v>
      </c>
    </row>
    <row r="30" spans="1:12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650.89316516666668</v>
      </c>
      <c r="G30">
        <v>470.09228354012299</v>
      </c>
      <c r="H30">
        <f t="shared" ref="H30:H33" si="1">0.0325*B3^3 - 0.6805*B3^2 - 5.269*B3 + 97.316</f>
        <v>84.316000000000003</v>
      </c>
      <c r="I30">
        <v>-1.5321945042400689</v>
      </c>
      <c r="J30">
        <v>4.7</v>
      </c>
      <c r="K30">
        <v>-176.26671707326352</v>
      </c>
      <c r="L30">
        <f t="shared" si="0"/>
        <v>260.58271707326355</v>
      </c>
    </row>
    <row r="31" spans="1:12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527.64809859993659</v>
      </c>
      <c r="G31">
        <v>384.99517293613701</v>
      </c>
      <c r="H31">
        <f t="shared" si="1"/>
        <v>76.262</v>
      </c>
      <c r="I31">
        <v>-6.4246900675175471</v>
      </c>
      <c r="J31">
        <v>-1.76</v>
      </c>
      <c r="K31">
        <v>-146.56426549245859</v>
      </c>
      <c r="L31">
        <f t="shared" si="0"/>
        <v>222.82626549245859</v>
      </c>
    </row>
    <row r="32" spans="1:12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430.439886588268</v>
      </c>
      <c r="G32">
        <v>244.39075838208399</v>
      </c>
      <c r="H32">
        <f t="shared" si="1"/>
        <v>67.432000000000002</v>
      </c>
      <c r="I32">
        <v>-13.286180332771274</v>
      </c>
      <c r="J32">
        <v>-5.91</v>
      </c>
      <c r="K32">
        <v>-114.54800799931076</v>
      </c>
      <c r="L32">
        <f t="shared" si="0"/>
        <v>181.98000799931077</v>
      </c>
    </row>
    <row r="33" spans="1:12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332.17290571221542</v>
      </c>
      <c r="G33">
        <v>179.474769912619</v>
      </c>
      <c r="H33">
        <f t="shared" si="1"/>
        <v>58.021000000000001</v>
      </c>
      <c r="I33">
        <v>-1</v>
      </c>
      <c r="J33">
        <v>1</v>
      </c>
      <c r="K33">
        <v>-78.629819701489922</v>
      </c>
      <c r="L33">
        <f t="shared" si="0"/>
        <v>136.65081970148992</v>
      </c>
    </row>
    <row r="34" spans="1:12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71.390964379176268</v>
      </c>
      <c r="G34">
        <v>120.252259985827</v>
      </c>
      <c r="H34">
        <v>214.35482162591128</v>
      </c>
      <c r="I34">
        <v>-3</v>
      </c>
      <c r="J34">
        <v>3</v>
      </c>
      <c r="K34">
        <v>-214.35482162591128</v>
      </c>
      <c r="L34">
        <f t="shared" si="0"/>
        <v>428.70964325182257</v>
      </c>
    </row>
    <row r="35" spans="1:12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234.62134982143192</v>
      </c>
      <c r="G35">
        <v>118.786060581379</v>
      </c>
      <c r="H35">
        <v>87.422554597516736</v>
      </c>
      <c r="I35">
        <v>-54.6</v>
      </c>
      <c r="J35">
        <v>54.6</v>
      </c>
      <c r="K35">
        <v>-87.422554597516736</v>
      </c>
      <c r="L35">
        <f t="shared" si="0"/>
        <v>174.84510919503347</v>
      </c>
    </row>
    <row r="36" spans="1:12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333.74990899275576</v>
      </c>
      <c r="G36">
        <v>148.49891681729699</v>
      </c>
      <c r="H36">
        <v>65.293135678460231</v>
      </c>
      <c r="I36">
        <v>-88.2</v>
      </c>
      <c r="J36">
        <v>88.2</v>
      </c>
      <c r="K36">
        <v>65.293135678460231</v>
      </c>
      <c r="L36">
        <f t="shared" si="0"/>
        <v>0</v>
      </c>
    </row>
    <row r="37" spans="1:12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393.25689135142682</v>
      </c>
      <c r="G37">
        <v>145.151216117594</v>
      </c>
      <c r="H37">
        <v>182.32500339069813</v>
      </c>
      <c r="I37">
        <v>-121.2</v>
      </c>
      <c r="J37">
        <v>121.2</v>
      </c>
      <c r="K37">
        <v>182.32500339069813</v>
      </c>
      <c r="L37">
        <f t="shared" si="0"/>
        <v>0</v>
      </c>
    </row>
    <row r="38" spans="1:12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363.24556083330401</v>
      </c>
      <c r="G38">
        <v>145.534630500829</v>
      </c>
      <c r="H38">
        <v>241.21297186049603</v>
      </c>
      <c r="I38">
        <v>-121</v>
      </c>
      <c r="J38">
        <v>121</v>
      </c>
      <c r="K38">
        <v>241.21297186049603</v>
      </c>
      <c r="L38">
        <f t="shared" si="0"/>
        <v>0</v>
      </c>
    </row>
    <row r="39" spans="1:12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265.30839155189</v>
      </c>
      <c r="G39">
        <v>152.516808731092</v>
      </c>
      <c r="H39">
        <v>361.62493976521836</v>
      </c>
      <c r="I39">
        <v>-175</v>
      </c>
      <c r="J39">
        <v>175</v>
      </c>
      <c r="K39">
        <v>361.62493976521836</v>
      </c>
      <c r="L39">
        <f t="shared" si="0"/>
        <v>0</v>
      </c>
    </row>
    <row r="40" spans="1:12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130.64011205405677</v>
      </c>
      <c r="G40">
        <v>135.617944882106</v>
      </c>
      <c r="H40">
        <v>527.84147259869701</v>
      </c>
      <c r="I40">
        <v>-210</v>
      </c>
      <c r="J40">
        <v>210</v>
      </c>
      <c r="K40">
        <v>527.84147259869701</v>
      </c>
      <c r="L40">
        <f t="shared" si="0"/>
        <v>0</v>
      </c>
    </row>
    <row r="41" spans="1:12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56.713906355499148</v>
      </c>
      <c r="G41">
        <v>123.43242395845</v>
      </c>
      <c r="H41">
        <v>543.14241943915977</v>
      </c>
      <c r="I41">
        <v>-140.19999999999999</v>
      </c>
      <c r="J41">
        <v>140.19999999999999</v>
      </c>
      <c r="K41">
        <v>543.14241943915977</v>
      </c>
      <c r="L41">
        <f t="shared" si="0"/>
        <v>0</v>
      </c>
    </row>
    <row r="42" spans="1:12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  <c r="H42">
        <v>727.67381694210826</v>
      </c>
      <c r="I42">
        <v>-160.69999999999999</v>
      </c>
      <c r="J42">
        <v>160.69999999999999</v>
      </c>
      <c r="K42">
        <v>727.67381694210826</v>
      </c>
      <c r="L42">
        <f t="shared" si="0"/>
        <v>0</v>
      </c>
    </row>
    <row r="43" spans="1:12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  <c r="H43">
        <v>819.99764401627601</v>
      </c>
      <c r="I43">
        <v>-151.496150651927</v>
      </c>
      <c r="J43">
        <v>151.496150651927</v>
      </c>
      <c r="K43">
        <v>819.99764401627601</v>
      </c>
      <c r="L43">
        <f t="shared" si="0"/>
        <v>0</v>
      </c>
    </row>
    <row r="44" spans="1:12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  <c r="H44">
        <v>819.02642710593102</v>
      </c>
      <c r="I44">
        <v>-184.6480591975</v>
      </c>
      <c r="J44">
        <v>184.6480591975</v>
      </c>
      <c r="K44">
        <v>819.02642710593102</v>
      </c>
      <c r="L44">
        <f t="shared" si="0"/>
        <v>0</v>
      </c>
    </row>
    <row r="45" spans="1:12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  <c r="H45">
        <v>1129.6618112019482</v>
      </c>
      <c r="I45">
        <v>-202.19259361849998</v>
      </c>
      <c r="J45">
        <v>202.19259361849998</v>
      </c>
      <c r="K45">
        <v>1129.6618112019482</v>
      </c>
      <c r="L45">
        <f t="shared" si="0"/>
        <v>0</v>
      </c>
    </row>
    <row r="46" spans="1:12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  <c r="H46">
        <v>1386.6590746619283</v>
      </c>
      <c r="I46">
        <v>-295.416479800692</v>
      </c>
      <c r="J46">
        <v>295.416479800692</v>
      </c>
      <c r="K46">
        <v>1386.6590746619283</v>
      </c>
      <c r="L46">
        <f t="shared" si="0"/>
        <v>0</v>
      </c>
    </row>
    <row r="47" spans="1:12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  <c r="H47">
        <v>1504.8398081482399</v>
      </c>
      <c r="I47">
        <v>-379.80834066706097</v>
      </c>
      <c r="J47">
        <v>379.80834066706097</v>
      </c>
      <c r="K47">
        <v>1504.8398081482399</v>
      </c>
      <c r="L47">
        <f t="shared" si="0"/>
        <v>0</v>
      </c>
    </row>
    <row r="48" spans="1:12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  <c r="H48">
        <v>2066.6625559455038</v>
      </c>
      <c r="I48">
        <v>-644.26249994651198</v>
      </c>
      <c r="J48">
        <v>644.26249994651198</v>
      </c>
      <c r="K48">
        <v>2066.6625559455038</v>
      </c>
      <c r="L48">
        <f t="shared" si="0"/>
        <v>0</v>
      </c>
    </row>
    <row r="49" spans="1:12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  <c r="H49">
        <v>2867.6783537252095</v>
      </c>
      <c r="I49">
        <v>-792.30578089124401</v>
      </c>
      <c r="J49">
        <v>792.30578089124401</v>
      </c>
      <c r="K49">
        <v>2867.6783537252095</v>
      </c>
      <c r="L49">
        <f t="shared" si="0"/>
        <v>0</v>
      </c>
    </row>
    <row r="50" spans="1:12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  <c r="H50">
        <v>2914.6018480916368</v>
      </c>
      <c r="I50">
        <v>-728.86090065240796</v>
      </c>
      <c r="J50">
        <v>728.86090065240796</v>
      </c>
      <c r="K50">
        <v>2914.6018480916368</v>
      </c>
      <c r="L50">
        <f t="shared" si="0"/>
        <v>0</v>
      </c>
    </row>
    <row r="51" spans="1:12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  <c r="H51">
        <v>2568.892539421769</v>
      </c>
      <c r="I51">
        <v>-812.72032169957606</v>
      </c>
      <c r="J51">
        <v>841.57080274763598</v>
      </c>
      <c r="K51">
        <v>2568.892539421769</v>
      </c>
      <c r="L51">
        <f t="shared" si="0"/>
        <v>0</v>
      </c>
    </row>
    <row r="52" spans="1:12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  <c r="H52">
        <v>2834.0475590769793</v>
      </c>
      <c r="I52">
        <v>-506.65842345964001</v>
      </c>
      <c r="J52">
        <v>543.87272727272796</v>
      </c>
      <c r="K52">
        <v>2834.0475590769793</v>
      </c>
      <c r="L52">
        <f t="shared" si="0"/>
        <v>0</v>
      </c>
    </row>
    <row r="53" spans="1:12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285.0118475571976</v>
      </c>
      <c r="G53">
        <v>93.066503735108299</v>
      </c>
      <c r="H53">
        <v>2502.1606729999462</v>
      </c>
      <c r="I53">
        <v>-906.14042758727601</v>
      </c>
      <c r="J53">
        <v>894.293858</v>
      </c>
      <c r="K53">
        <v>2502.1606729999462</v>
      </c>
      <c r="L53">
        <f t="shared" si="0"/>
        <v>0</v>
      </c>
    </row>
    <row r="54" spans="1:12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  <c r="H54">
        <v>3375.6187214940119</v>
      </c>
      <c r="I54">
        <v>-1159.0514597205299</v>
      </c>
      <c r="J54">
        <v>1205.3884877937401</v>
      </c>
      <c r="K54">
        <v>3375.6187214940119</v>
      </c>
      <c r="L54">
        <f t="shared" si="0"/>
        <v>0</v>
      </c>
    </row>
    <row r="55" spans="1:12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  <c r="H55">
        <v>3289.6659093899993</v>
      </c>
      <c r="I55">
        <v>-1051.62292249344</v>
      </c>
      <c r="J55">
        <v>1096</v>
      </c>
      <c r="K55">
        <v>3289.6659093899993</v>
      </c>
      <c r="L55">
        <f t="shared" si="0"/>
        <v>0</v>
      </c>
    </row>
    <row r="56" spans="1:12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  <c r="H56">
        <v>3318.1651743066823</v>
      </c>
      <c r="I56">
        <v>-1031.54624299492</v>
      </c>
      <c r="J56">
        <v>1058.56454034685</v>
      </c>
      <c r="K56">
        <v>3318.1651743066823</v>
      </c>
      <c r="L56">
        <f t="shared" si="0"/>
        <v>0</v>
      </c>
    </row>
    <row r="57" spans="1:12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74.069725709489376</v>
      </c>
      <c r="G57">
        <v>100.98705396656</v>
      </c>
      <c r="H57">
        <v>3164.6486587574968</v>
      </c>
      <c r="I57">
        <v>-737.36952105303396</v>
      </c>
      <c r="J57">
        <v>737.65214015142794</v>
      </c>
      <c r="K57">
        <v>3164.6486587574968</v>
      </c>
      <c r="L57">
        <f t="shared" si="0"/>
        <v>0</v>
      </c>
    </row>
    <row r="58" spans="1:12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  <c r="H58">
        <v>3542.4617599501257</v>
      </c>
      <c r="I58">
        <v>-625.55896416211999</v>
      </c>
      <c r="J58">
        <v>625.70436186706809</v>
      </c>
      <c r="K58">
        <v>3542.4617599501257</v>
      </c>
      <c r="L58">
        <f t="shared" si="0"/>
        <v>0</v>
      </c>
    </row>
    <row r="59" spans="1:12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  <c r="H59">
        <v>3828.4870351917939</v>
      </c>
      <c r="I59">
        <v>-802.40000875549993</v>
      </c>
      <c r="J59">
        <v>802.70414100856806</v>
      </c>
      <c r="K59">
        <v>3828.4870351917939</v>
      </c>
      <c r="L59">
        <f t="shared" si="0"/>
        <v>0</v>
      </c>
    </row>
    <row r="60" spans="1:12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  <c r="H60">
        <v>3740.2685995106867</v>
      </c>
      <c r="I60">
        <v>-1055.03170652842</v>
      </c>
      <c r="J60">
        <v>1055.3533526303299</v>
      </c>
      <c r="K60">
        <v>3740.2685995106867</v>
      </c>
      <c r="L60">
        <f t="shared" si="0"/>
        <v>0</v>
      </c>
    </row>
    <row r="61" spans="1:12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  <c r="H61">
        <v>3800.0748889234869</v>
      </c>
      <c r="I61">
        <v>-1273.5599490392899</v>
      </c>
      <c r="J61">
        <v>1273.8855862508599</v>
      </c>
      <c r="K61">
        <v>3800.0748889234869</v>
      </c>
      <c r="L61">
        <f t="shared" si="0"/>
        <v>0</v>
      </c>
    </row>
    <row r="62" spans="1:12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  <c r="H62">
        <v>4304.7722521639125</v>
      </c>
      <c r="I62">
        <v>-873.46822523084199</v>
      </c>
      <c r="J62">
        <v>873.79283455531709</v>
      </c>
      <c r="K62">
        <v>4304.7722521639125</v>
      </c>
      <c r="L62">
        <f t="shared" si="0"/>
        <v>0</v>
      </c>
    </row>
  </sheetData>
  <conditionalFormatting sqref="A1:A62">
    <cfRule type="uniqueValues" dxfId="1" priority="1"/>
    <cfRule type="containsText" dxfId="0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Trans1</vt:lpstr>
      <vt:lpstr>data cleaning</vt:lpstr>
      <vt:lpstr>Final</vt:lpstr>
      <vt:lpstr>Trans2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gobz</cp:lastModifiedBy>
  <dcterms:created xsi:type="dcterms:W3CDTF">2022-11-01T13:03:00Z</dcterms:created>
  <dcterms:modified xsi:type="dcterms:W3CDTF">2022-11-15T09:29:29Z</dcterms:modified>
</cp:coreProperties>
</file>