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ocuments\Course Files\Course Files\4 - The Real Estate Financial Modeling Bootcamp\V3\"/>
    </mc:Choice>
  </mc:AlternateContent>
  <xr:revisionPtr revIDLastSave="0" documentId="13_ncr:1_{0E34343B-4B89-4B18-A247-D777FE4AA90B}" xr6:coauthVersionLast="45" xr6:coauthVersionMax="45" xr10:uidLastSave="{00000000-0000-0000-0000-000000000000}"/>
  <bookViews>
    <workbookView xWindow="-96" yWindow="-96" windowWidth="23232" windowHeight="13152" xr2:uid="{027577AE-BF2F-4CE9-94AD-ECAA91798D51}"/>
  </bookViews>
  <sheets>
    <sheet name="Exam Instructions" sheetId="3" r:id="rId1"/>
    <sheet name="PERE Exam" sheetId="1" r:id="rId2"/>
    <sheet name="PERE Exam - Solution" sheetId="4" r:id="rId3"/>
  </sheets>
  <externalReferences>
    <externalReference r:id="rId4"/>
    <externalReference r:id="rId5"/>
  </externalReferences>
  <definedNames>
    <definedName name="_" localSheetId="0" hidden="1">'[1]1999 BUDGET'!#REF!</definedName>
    <definedName name="_" localSheetId="1" hidden="1">'[1]1999 BUDGET'!#REF!</definedName>
    <definedName name="_" localSheetId="2" hidden="1">'[1]1999 BUDGET'!#REF!</definedName>
    <definedName name="_" hidden="1">'[1]1999 BUDGET'!#REF!</definedName>
    <definedName name="__a1" localSheetId="0" hidden="1">{"Assump",#N/A,TRUE,"Proforma";"first",#N/A,TRUE,"Proforma";"second",#N/A,TRUE,"Proforma";"lease1",#N/A,TRUE,"Proforma";"lease2",#N/A,TRUE,"Proforma"}</definedName>
    <definedName name="__a1" localSheetId="1" hidden="1">{"Assump",#N/A,TRUE,"Proforma";"first",#N/A,TRUE,"Proforma";"second",#N/A,TRUE,"Proforma";"lease1",#N/A,TRUE,"Proforma";"lease2",#N/A,TRUE,"Proforma"}</definedName>
    <definedName name="__a1" localSheetId="2" hidden="1">{"Assump",#N/A,TRUE,"Proforma";"first",#N/A,TRUE,"Proforma";"second",#N/A,TRUE,"Proforma";"lease1",#N/A,TRUE,"Proforma";"lease2",#N/A,TRUE,"Proforma"}</definedName>
    <definedName name="__a1" hidden="1">{"Assump",#N/A,TRUE,"Proforma";"first",#N/A,TRUE,"Proforma";"second",#N/A,TRUE,"Proforma";"lease1",#N/A,TRUE,"Proforma";"lease2",#N/A,TRUE,"Proforma"}</definedName>
    <definedName name="__FDS_HYPERLINK_TOGGLE_STATE__" hidden="1">"ON"</definedName>
    <definedName name="_a1" localSheetId="0" hidden="1">{"Assump",#N/A,TRUE,"Proforma";"first",#N/A,TRUE,"Proforma";"second",#N/A,TRUE,"Proforma";"lease1",#N/A,TRUE,"Proforma";"lease2",#N/A,TRUE,"Proforma"}</definedName>
    <definedName name="_a1" localSheetId="1" hidden="1">{"Assump",#N/A,TRUE,"Proforma";"first",#N/A,TRUE,"Proforma";"second",#N/A,TRUE,"Proforma";"lease1",#N/A,TRUE,"Proforma";"lease2",#N/A,TRUE,"Proforma"}</definedName>
    <definedName name="_a1" localSheetId="2" hidden="1">{"Assump",#N/A,TRUE,"Proforma";"first",#N/A,TRUE,"Proforma";"second",#N/A,TRUE,"Proforma";"lease1",#N/A,TRUE,"Proforma";"lease2",#N/A,TRUE,"Proforma"}</definedName>
    <definedName name="_a1" hidden="1">{"Assump",#N/A,TRUE,"Proforma";"first",#N/A,TRUE,"Proforma";"second",#N/A,TRUE,"Proforma";"lease1",#N/A,TRUE,"Proforma";"lease2",#N/A,TRUE,"Proforma"}</definedName>
    <definedName name="_COO2" localSheetId="0" hidden="1">{#N/A,#N/A,FALSE,"Matrix";#N/A,#N/A,FALSE,"Cash Flow";#N/A,#N/A,FALSE,"10 Year Cost Analysis"}</definedName>
    <definedName name="_COO2" localSheetId="1" hidden="1">{#N/A,#N/A,FALSE,"Matrix";#N/A,#N/A,FALSE,"Cash Flow";#N/A,#N/A,FALSE,"10 Year Cost Analysis"}</definedName>
    <definedName name="_COO2" localSheetId="2" hidden="1">{#N/A,#N/A,FALSE,"Matrix";#N/A,#N/A,FALSE,"Cash Flow";#N/A,#N/A,FALSE,"10 Year Cost Analysis"}</definedName>
    <definedName name="_COO2" hidden="1">{#N/A,#N/A,FALSE,"Matrix";#N/A,#N/A,FALSE,"Cash Flow";#N/A,#N/A,FALSE,"10 Year Cost Analysis"}</definedName>
    <definedName name="_dfadfasd" localSheetId="0" hidden="1">{"cap_structure",#N/A,FALSE,"Graph-Mkt Cap";"price",#N/A,FALSE,"Graph-Price";"ebit",#N/A,FALSE,"Graph-EBITDA";"ebitda",#N/A,FALSE,"Graph-EBITDA"}</definedName>
    <definedName name="_dfadfasd" localSheetId="1" hidden="1">{"cap_structure",#N/A,FALSE,"Graph-Mkt Cap";"price",#N/A,FALSE,"Graph-Price";"ebit",#N/A,FALSE,"Graph-EBITDA";"ebitda",#N/A,FALSE,"Graph-EBITDA"}</definedName>
    <definedName name="_dfadfasd" localSheetId="2" hidden="1">{"cap_structure",#N/A,FALSE,"Graph-Mkt Cap";"price",#N/A,FALSE,"Graph-Price";"ebit",#N/A,FALSE,"Graph-EBITDA";"ebitda",#N/A,FALSE,"Graph-EBITDA"}</definedName>
    <definedName name="_dfadfasd" hidden="1">{"cap_structure",#N/A,FALSE,"Graph-Mkt Cap";"price",#N/A,FALSE,"Graph-Price";"ebit",#N/A,FALSE,"Graph-EBITDA";"ebitda",#N/A,FALSE,"Graph-EBITDA"}</definedName>
    <definedName name="_Fill" localSheetId="0" hidden="1">#REF!</definedName>
    <definedName name="_Fill" localSheetId="1" hidden="1">#REF!</definedName>
    <definedName name="_Fill" localSheetId="2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hidden="1">#REF!</definedName>
    <definedName name="_Key2" localSheetId="0" hidden="1">#REF!</definedName>
    <definedName name="_Key2" localSheetId="1" hidden="1">#REF!</definedName>
    <definedName name="_Key2" localSheetId="2" hidden="1">#REF!</definedName>
    <definedName name="_Key2" hidden="1">#REF!</definedName>
    <definedName name="_Order1" hidden="1">255</definedName>
    <definedName name="_Order2" hidden="1">255</definedName>
    <definedName name="_Sort" localSheetId="0" hidden="1">#REF!</definedName>
    <definedName name="_Sort" localSheetId="1" hidden="1">#REF!</definedName>
    <definedName name="_Sort" localSheetId="2" hidden="1">#REF!</definedName>
    <definedName name="_Sort" hidden="1">#REF!</definedName>
    <definedName name="_Table2_In1" localSheetId="0" hidden="1">#REF!</definedName>
    <definedName name="_Table2_In1" localSheetId="1" hidden="1">#REF!</definedName>
    <definedName name="_Table2_In1" localSheetId="2" hidden="1">#REF!</definedName>
    <definedName name="_Table2_In1" hidden="1">#REF!</definedName>
    <definedName name="_Table2_In2" localSheetId="0" hidden="1">#REF!</definedName>
    <definedName name="_Table2_In2" localSheetId="1" hidden="1">#REF!</definedName>
    <definedName name="_Table2_In2" localSheetId="2" hidden="1">#REF!</definedName>
    <definedName name="_Table2_In2" hidden="1">#REF!</definedName>
    <definedName name="_Table2_Out" localSheetId="0" hidden="1">#REF!</definedName>
    <definedName name="_Table2_Out" localSheetId="1" hidden="1">#REF!</definedName>
    <definedName name="_Table2_Out" localSheetId="2" hidden="1">#REF!</definedName>
    <definedName name="_Table2_Out" hidden="1">#REF!</definedName>
    <definedName name="_Table3_In2" localSheetId="0" hidden="1">#REF!</definedName>
    <definedName name="_Table3_In2" localSheetId="1" hidden="1">#REF!</definedName>
    <definedName name="_Table3_In2" localSheetId="2" hidden="1">#REF!</definedName>
    <definedName name="_Table3_In2" hidden="1">#REF!</definedName>
    <definedName name="a1a1" localSheetId="0" hidden="1">{"Assump",#N/A,TRUE,"Proforma";"first",#N/A,TRUE,"Proforma";"second",#N/A,TRUE,"Proforma";"lease1",#N/A,TRUE,"Proforma";"lease2",#N/A,TRUE,"Proforma"}</definedName>
    <definedName name="a1a1" localSheetId="1" hidden="1">{"Assump",#N/A,TRUE,"Proforma";"first",#N/A,TRUE,"Proforma";"second",#N/A,TRUE,"Proforma";"lease1",#N/A,TRUE,"Proforma";"lease2",#N/A,TRUE,"Proforma"}</definedName>
    <definedName name="a1a1" localSheetId="2" hidden="1">{"Assump",#N/A,TRUE,"Proforma";"first",#N/A,TRUE,"Proforma";"second",#N/A,TRUE,"Proforma";"lease1",#N/A,TRUE,"Proforma";"lease2",#N/A,TRUE,"Proforma"}</definedName>
    <definedName name="a1a1" hidden="1">{"Assump",#N/A,TRUE,"Proforma";"first",#N/A,TRUE,"Proforma";"second",#N/A,TRUE,"Proforma";"lease1",#N/A,TRUE,"Proforma";"lease2",#N/A,TRUE,"Proforma"}</definedName>
    <definedName name="aa" localSheetId="0" hidden="1">{"AnnualRentRoll",#N/A,FALSE,"RentRoll"}</definedName>
    <definedName name="aa" localSheetId="1" hidden="1">{"AnnualRentRoll",#N/A,FALSE,"RentRoll"}</definedName>
    <definedName name="aa" localSheetId="2" hidden="1">{"AnnualRentRoll",#N/A,FALSE,"RentRoll"}</definedName>
    <definedName name="aa" hidden="1">{"AnnualRentRoll",#N/A,FALSE,"RentRoll"}</definedName>
    <definedName name="aaa" localSheetId="0" hidden="1">{"AnnualRentRoll",#N/A,FALSE,"RentRoll"}</definedName>
    <definedName name="aaa" localSheetId="1" hidden="1">{"AnnualRentRoll",#N/A,FALSE,"RentRoll"}</definedName>
    <definedName name="aaa" localSheetId="2" hidden="1">{"AnnualRentRoll",#N/A,FALSE,"RentRoll"}</definedName>
    <definedName name="aaa" hidden="1">{"AnnualRentRoll",#N/A,FALSE,"RentRoll"}</definedName>
    <definedName name="aaaaa" localSheetId="0" hidden="1">{"Assump",#N/A,TRUE,"Proforma";"first",#N/A,TRUE,"Proforma";"second",#N/A,TRUE,"Proforma";"lease1",#N/A,TRUE,"Proforma";"lease2",#N/A,TRUE,"Proforma"}</definedName>
    <definedName name="aaaaa" localSheetId="1" hidden="1">{"Assump",#N/A,TRUE,"Proforma";"first",#N/A,TRUE,"Proforma";"second",#N/A,TRUE,"Proforma";"lease1",#N/A,TRUE,"Proforma";"lease2",#N/A,TRUE,"Proforma"}</definedName>
    <definedName name="aaaaa" localSheetId="2" hidden="1">{"Assump",#N/A,TRUE,"Proforma";"first",#N/A,TRUE,"Proforma";"second",#N/A,TRUE,"Proforma";"lease1",#N/A,TRUE,"Proforma";"lease2",#N/A,TRUE,"Proforma"}</definedName>
    <definedName name="aaaaa" hidden="1">{"Assump",#N/A,TRUE,"Proforma";"first",#N/A,TRUE,"Proforma";"second",#N/A,TRUE,"Proforma";"lease1",#N/A,TRUE,"Proforma";"lease2",#N/A,TRUE,"Proforma"}</definedName>
    <definedName name="aaaaaaa" localSheetId="0" hidden="1">{"Outflow 1",#N/A,FALSE,"Outflows-Inflows";"Outflow 2",#N/A,FALSE,"Outflows-Inflows";"Inflow 1",#N/A,FALSE,"Outflows-Inflows";"Inflow 2",#N/A,FALSE,"Outflows-Inflows"}</definedName>
    <definedName name="aaaaaaa" localSheetId="1" hidden="1">{"Outflow 1",#N/A,FALSE,"Outflows-Inflows";"Outflow 2",#N/A,FALSE,"Outflows-Inflows";"Inflow 1",#N/A,FALSE,"Outflows-Inflows";"Inflow 2",#N/A,FALSE,"Outflows-Inflows"}</definedName>
    <definedName name="aaaaaaa" localSheetId="2" hidden="1">{"Outflow 1",#N/A,FALSE,"Outflows-Inflows";"Outflow 2",#N/A,FALSE,"Outflows-Inflows";"Inflow 1",#N/A,FALSE,"Outflows-Inflows";"Inflow 2",#N/A,FALSE,"Outflows-Inflows"}</definedName>
    <definedName name="aaaaaaa" hidden="1">{"Outflow 1",#N/A,FALSE,"Outflows-Inflows";"Outflow 2",#N/A,FALSE,"Outflows-Inflows";"Inflow 1",#N/A,FALSE,"Outflows-Inflows";"Inflow 2",#N/A,FALSE,"Outflows-Inflows"}</definedName>
    <definedName name="AAAAAAAA" localSheetId="0" hidden="1">{"Outflow 1",#N/A,FALSE,"Outflows-Inflows";"Outflow 2",#N/A,FALSE,"Outflows-Inflows";"Inflow 1",#N/A,FALSE,"Outflows-Inflows";"Inflow 2",#N/A,FALSE,"Outflows-Inflows"}</definedName>
    <definedName name="AAAAAAAA" localSheetId="1" hidden="1">{"Outflow 1",#N/A,FALSE,"Outflows-Inflows";"Outflow 2",#N/A,FALSE,"Outflows-Inflows";"Inflow 1",#N/A,FALSE,"Outflows-Inflows";"Inflow 2",#N/A,FALSE,"Outflows-Inflows"}</definedName>
    <definedName name="AAAAAAAA" localSheetId="2" hidden="1">{"Outflow 1",#N/A,FALSE,"Outflows-Inflows";"Outflow 2",#N/A,FALSE,"Outflows-Inflows";"Inflow 1",#N/A,FALSE,"Outflows-Inflows";"Inflow 2",#N/A,FALSE,"Outflows-Inflows"}</definedName>
    <definedName name="AAAAAAAA" hidden="1">{"Outflow 1",#N/A,FALSE,"Outflows-Inflows";"Outflow 2",#N/A,FALSE,"Outflows-Inflows";"Inflow 1",#N/A,FALSE,"Outflows-Inflows";"Inflow 2",#N/A,FALSE,"Outflows-Inflows"}</definedName>
    <definedName name="aasdfa" localSheetId="0" hidden="1">{"rtn",#N/A,FALSE,"RTN";"tables",#N/A,FALSE,"RTN";"cf",#N/A,FALSE,"CF";"stats",#N/A,FALSE,"Stats";"prop",#N/A,FALSE,"Prop"}</definedName>
    <definedName name="aasdfa" localSheetId="1" hidden="1">{"rtn",#N/A,FALSE,"RTN";"tables",#N/A,FALSE,"RTN";"cf",#N/A,FALSE,"CF";"stats",#N/A,FALSE,"Stats";"prop",#N/A,FALSE,"Prop"}</definedName>
    <definedName name="aasdfa" localSheetId="2" hidden="1">{"rtn",#N/A,FALSE,"RTN";"tables",#N/A,FALSE,"RTN";"cf",#N/A,FALSE,"CF";"stats",#N/A,FALSE,"Stats";"prop",#N/A,FALSE,"Prop"}</definedName>
    <definedName name="aasdfa" hidden="1">{"rtn",#N/A,FALSE,"RTN";"tables",#N/A,FALSE,"RTN";"cf",#N/A,FALSE,"CF";"stats",#N/A,FALSE,"Stats";"prop",#N/A,FALSE,"Prop"}</definedName>
    <definedName name="ad" localSheetId="0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ad" localSheetId="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ad" localSheetId="2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ad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adfa" localSheetId="0" hidden="1">{"cap_structure",#N/A,FALSE,"Graph-Mkt Cap";"price",#N/A,FALSE,"Graph-Price";"ebit",#N/A,FALSE,"Graph-EBITDA";"ebitda",#N/A,FALSE,"Graph-EBITDA"}</definedName>
    <definedName name="adfa" localSheetId="1" hidden="1">{"cap_structure",#N/A,FALSE,"Graph-Mkt Cap";"price",#N/A,FALSE,"Graph-Price";"ebit",#N/A,FALSE,"Graph-EBITDA";"ebitda",#N/A,FALSE,"Graph-EBITDA"}</definedName>
    <definedName name="adfa" localSheetId="2" hidden="1">{"cap_structure",#N/A,FALSE,"Graph-Mkt Cap";"price",#N/A,FALSE,"Graph-Price";"ebit",#N/A,FALSE,"Graph-EBITDA";"ebitda",#N/A,FALSE,"Graph-EBITDA"}</definedName>
    <definedName name="adfa" hidden="1">{"cap_structure",#N/A,FALSE,"Graph-Mkt Cap";"price",#N/A,FALSE,"Graph-Price";"ebit",#N/A,FALSE,"Graph-EBITDA";"ebitda",#N/A,FALSE,"Graph-EBITDA"}</definedName>
    <definedName name="adfgga" localSheetId="0" hidden="1">{"FCB_ALL",#N/A,FALSE,"FCB"}</definedName>
    <definedName name="adfgga" localSheetId="1" hidden="1">{"FCB_ALL",#N/A,FALSE,"FCB"}</definedName>
    <definedName name="adfgga" localSheetId="2" hidden="1">{"FCB_ALL",#N/A,FALSE,"FCB"}</definedName>
    <definedName name="adfgga" hidden="1">{"FCB_ALL",#N/A,FALSE,"FCB"}</definedName>
    <definedName name="adfghsdfgas" localSheetId="0" hidden="1">{"inputs raw data",#N/A,TRUE,"INPUT"}</definedName>
    <definedName name="adfghsdfgas" localSheetId="1" hidden="1">{"inputs raw data",#N/A,TRUE,"INPUT"}</definedName>
    <definedName name="adfghsdfgas" localSheetId="2" hidden="1">{"inputs raw data",#N/A,TRUE,"INPUT"}</definedName>
    <definedName name="adfghsdfgas" hidden="1">{"inputs raw data",#N/A,TRUE,"INPUT"}</definedName>
    <definedName name="ADFWAE" localSheetId="0" hidden="1">{"summary1",#N/A,TRUE,"Comps";"summary2",#N/A,TRUE,"Comps";"summary3",#N/A,TRUE,"Comps"}</definedName>
    <definedName name="ADFWAE" localSheetId="1" hidden="1">{"summary1",#N/A,TRUE,"Comps";"summary2",#N/A,TRUE,"Comps";"summary3",#N/A,TRUE,"Comps"}</definedName>
    <definedName name="ADFWAE" localSheetId="2" hidden="1">{"summary1",#N/A,TRUE,"Comps";"summary2",#N/A,TRUE,"Comps";"summary3",#N/A,TRUE,"Comps"}</definedName>
    <definedName name="ADFWAE" hidden="1">{"summary1",#N/A,TRUE,"Comps";"summary2",#N/A,TRUE,"Comps";"summary3",#N/A,TRUE,"Comps"}</definedName>
    <definedName name="adgad" localSheetId="0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adgad" localSheetId="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adgad" localSheetId="2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adgad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ads" localSheetId="0" hidden="1">{"inputs raw data",#N/A,TRUE,"INPUT"}</definedName>
    <definedName name="ads" localSheetId="1" hidden="1">{"inputs raw data",#N/A,TRUE,"INPUT"}</definedName>
    <definedName name="ads" localSheetId="2" hidden="1">{"inputs raw data",#N/A,TRUE,"INPUT"}</definedName>
    <definedName name="ads" hidden="1">{"inputs raw data",#N/A,TRUE,"INPUT"}</definedName>
    <definedName name="ADSFA" localSheetId="0" hidden="1">{"inputs raw data",#N/A,TRUE,"INPUT"}</definedName>
    <definedName name="ADSFA" localSheetId="1" hidden="1">{"inputs raw data",#N/A,TRUE,"INPUT"}</definedName>
    <definedName name="ADSFA" localSheetId="2" hidden="1">{"inputs raw data",#N/A,TRUE,"INPUT"}</definedName>
    <definedName name="ADSFA" hidden="1">{"inputs raw data",#N/A,TRUE,"INPUT"}</definedName>
    <definedName name="AEWEW" localSheetId="0" hidden="1">{"inputs raw data",#N/A,TRUE,"INPUT"}</definedName>
    <definedName name="AEWEW" localSheetId="1" hidden="1">{"inputs raw data",#N/A,TRUE,"INPUT"}</definedName>
    <definedName name="AEWEW" localSheetId="2" hidden="1">{"inputs raw data",#N/A,TRUE,"INPUT"}</definedName>
    <definedName name="AEWEW" hidden="1">{"inputs raw data",#N/A,TRUE,"INPUT"}</definedName>
    <definedName name="all" localSheetId="0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all" localSheetId="1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all" localSheetId="2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all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arew" localSheetId="0" hidden="1">{"cap_structure",#N/A,FALSE,"Graph-Mkt Cap";"price",#N/A,FALSE,"Graph-Price";"ebit",#N/A,FALSE,"Graph-EBITDA";"ebitda",#N/A,FALSE,"Graph-EBITDA"}</definedName>
    <definedName name="arew" localSheetId="1" hidden="1">{"cap_structure",#N/A,FALSE,"Graph-Mkt Cap";"price",#N/A,FALSE,"Graph-Price";"ebit",#N/A,FALSE,"Graph-EBITDA";"ebitda",#N/A,FALSE,"Graph-EBITDA"}</definedName>
    <definedName name="arew" localSheetId="2" hidden="1">{"cap_structure",#N/A,FALSE,"Graph-Mkt Cap";"price",#N/A,FALSE,"Graph-Price";"ebit",#N/A,FALSE,"Graph-EBITDA";"ebitda",#N/A,FALSE,"Graph-EBITDA"}</definedName>
    <definedName name="arew" hidden="1">{"cap_structure",#N/A,FALSE,"Graph-Mkt Cap";"price",#N/A,FALSE,"Graph-Price";"ebit",#N/A,FALSE,"Graph-EBITDA";"ebitda",#N/A,FALSE,"Graph-EBITDA"}</definedName>
    <definedName name="arg" localSheetId="0" hidden="1">{"inputs raw data",#N/A,TRUE,"INPUT"}</definedName>
    <definedName name="arg" localSheetId="1" hidden="1">{"inputs raw data",#N/A,TRUE,"INPUT"}</definedName>
    <definedName name="arg" localSheetId="2" hidden="1">{"inputs raw data",#N/A,TRUE,"INPUT"}</definedName>
    <definedName name="arg" hidden="1">{"inputs raw data",#N/A,TRUE,"INPUT"}</definedName>
    <definedName name="as" localSheetId="0" hidden="1">{"Outflow 1",#N/A,FALSE,"Outflows-Inflows";"Outflow 2",#N/A,FALSE,"Outflows-Inflows";"Inflow 1",#N/A,FALSE,"Outflows-Inflows";"Inflow 2",#N/A,FALSE,"Outflows-Inflows"}</definedName>
    <definedName name="as" localSheetId="1" hidden="1">{"Outflow 1",#N/A,FALSE,"Outflows-Inflows";"Outflow 2",#N/A,FALSE,"Outflows-Inflows";"Inflow 1",#N/A,FALSE,"Outflows-Inflows";"Inflow 2",#N/A,FALSE,"Outflows-Inflows"}</definedName>
    <definedName name="as" localSheetId="2" hidden="1">{"Outflow 1",#N/A,FALSE,"Outflows-Inflows";"Outflow 2",#N/A,FALSE,"Outflows-Inflows";"Inflow 1",#N/A,FALSE,"Outflows-Inflows";"Inflow 2",#N/A,FALSE,"Outflows-Inflows"}</definedName>
    <definedName name="as" hidden="1">{"Outflow 1",#N/A,FALSE,"Outflows-Inflows";"Outflow 2",#N/A,FALSE,"Outflows-Inflows";"Inflow 1",#N/A,FALSE,"Outflows-Inflows";"Inflow 2",#N/A,FALSE,"Outflows-Inflows"}</definedName>
    <definedName name="asdfas" localSheetId="0" hidden="1">{"print 1.6",#N/A,FALSE,"Sheet1";"print 2.6",#N/A,FALSE,"Sheet1";"print 3.6",#N/A,FALSE,"Sheet1";"print 4.6",#N/A,FALSE,"Sheet1";"print 5.6",#N/A,FALSE,"Sheet1";"print 6.6",#N/A,FALSE,"Sheet1"}</definedName>
    <definedName name="asdfas" localSheetId="1" hidden="1">{"print 1.6",#N/A,FALSE,"Sheet1";"print 2.6",#N/A,FALSE,"Sheet1";"print 3.6",#N/A,FALSE,"Sheet1";"print 4.6",#N/A,FALSE,"Sheet1";"print 5.6",#N/A,FALSE,"Sheet1";"print 6.6",#N/A,FALSE,"Sheet1"}</definedName>
    <definedName name="asdfas" localSheetId="2" hidden="1">{"print 1.6",#N/A,FALSE,"Sheet1";"print 2.6",#N/A,FALSE,"Sheet1";"print 3.6",#N/A,FALSE,"Sheet1";"print 4.6",#N/A,FALSE,"Sheet1";"print 5.6",#N/A,FALSE,"Sheet1";"print 6.6",#N/A,FALSE,"Sheet1"}</definedName>
    <definedName name="asdfas" hidden="1">{"print 1.6",#N/A,FALSE,"Sheet1";"print 2.6",#N/A,FALSE,"Sheet1";"print 3.6",#N/A,FALSE,"Sheet1";"print 4.6",#N/A,FALSE,"Sheet1";"print 5.6",#N/A,FALSE,"Sheet1";"print 6.6",#N/A,FALSE,"Sheet1"}</definedName>
    <definedName name="asdfasaa" localSheetId="0" hidden="1">{"print 1.6",#N/A,FALSE,"Sheet1";"print 2.6",#N/A,FALSE,"Sheet1";"print 3.6",#N/A,FALSE,"Sheet1";"print 4.6",#N/A,FALSE,"Sheet1";"print 5.6",#N/A,FALSE,"Sheet1";"print 6.6",#N/A,FALSE,"Sheet1"}</definedName>
    <definedName name="asdfasaa" localSheetId="1" hidden="1">{"print 1.6",#N/A,FALSE,"Sheet1";"print 2.6",#N/A,FALSE,"Sheet1";"print 3.6",#N/A,FALSE,"Sheet1";"print 4.6",#N/A,FALSE,"Sheet1";"print 5.6",#N/A,FALSE,"Sheet1";"print 6.6",#N/A,FALSE,"Sheet1"}</definedName>
    <definedName name="asdfasaa" localSheetId="2" hidden="1">{"print 1.6",#N/A,FALSE,"Sheet1";"print 2.6",#N/A,FALSE,"Sheet1";"print 3.6",#N/A,FALSE,"Sheet1";"print 4.6",#N/A,FALSE,"Sheet1";"print 5.6",#N/A,FALSE,"Sheet1";"print 6.6",#N/A,FALSE,"Sheet1"}</definedName>
    <definedName name="asdfasaa" hidden="1">{"print 1.6",#N/A,FALSE,"Sheet1";"print 2.6",#N/A,FALSE,"Sheet1";"print 3.6",#N/A,FALSE,"Sheet1";"print 4.6",#N/A,FALSE,"Sheet1";"print 5.6",#N/A,FALSE,"Sheet1";"print 6.6",#N/A,FALSE,"Sheet1"}</definedName>
    <definedName name="asdfasd" localSheetId="0" hidden="1">{"cap_structure",#N/A,FALSE,"Graph-Mkt Cap";"price",#N/A,FALSE,"Graph-Price";"ebit",#N/A,FALSE,"Graph-EBITDA";"ebitda",#N/A,FALSE,"Graph-EBITDA"}</definedName>
    <definedName name="asdfasd" localSheetId="1" hidden="1">{"cap_structure",#N/A,FALSE,"Graph-Mkt Cap";"price",#N/A,FALSE,"Graph-Price";"ebit",#N/A,FALSE,"Graph-EBITDA";"ebitda",#N/A,FALSE,"Graph-EBITDA"}</definedName>
    <definedName name="asdfasd" localSheetId="2" hidden="1">{"cap_structure",#N/A,FALSE,"Graph-Mkt Cap";"price",#N/A,FALSE,"Graph-Price";"ebit",#N/A,FALSE,"Graph-EBITDA";"ebitda",#N/A,FALSE,"Graph-EBITDA"}</definedName>
    <definedName name="asdfasd" hidden="1">{"cap_structure",#N/A,FALSE,"Graph-Mkt Cap";"price",#N/A,FALSE,"Graph-Price";"ebit",#N/A,FALSE,"Graph-EBITDA";"ebitda",#N/A,FALSE,"Graph-EBITDA"}</definedName>
    <definedName name="asdfasdf" localSheetId="0" hidden="1">{"rtn",#N/A,FALSE,"RTN";"tables",#N/A,FALSE,"RTN";"cf",#N/A,FALSE,"CF";"stats",#N/A,FALSE,"Stats";"prop",#N/A,FALSE,"Prop"}</definedName>
    <definedName name="asdfasdf" localSheetId="1" hidden="1">{"rtn",#N/A,FALSE,"RTN";"tables",#N/A,FALSE,"RTN";"cf",#N/A,FALSE,"CF";"stats",#N/A,FALSE,"Stats";"prop",#N/A,FALSE,"Prop"}</definedName>
    <definedName name="asdfasdf" localSheetId="2" hidden="1">{"rtn",#N/A,FALSE,"RTN";"tables",#N/A,FALSE,"RTN";"cf",#N/A,FALSE,"CF";"stats",#N/A,FALSE,"Stats";"prop",#N/A,FALSE,"Prop"}</definedName>
    <definedName name="asdfasdf" hidden="1">{"rtn",#N/A,FALSE,"RTN";"tables",#N/A,FALSE,"RTN";"cf",#N/A,FALSE,"CF";"stats",#N/A,FALSE,"Stats";"prop",#N/A,FALSE,"Prop"}</definedName>
    <definedName name="asdfasdfasd" localSheetId="0" hidden="1">{"summary1",#N/A,TRUE,"Comps";"summary2",#N/A,TRUE,"Comps";"summary3",#N/A,TRUE,"Comps"}</definedName>
    <definedName name="asdfasdfasd" localSheetId="1" hidden="1">{"summary1",#N/A,TRUE,"Comps";"summary2",#N/A,TRUE,"Comps";"summary3",#N/A,TRUE,"Comps"}</definedName>
    <definedName name="asdfasdfasd" localSheetId="2" hidden="1">{"summary1",#N/A,TRUE,"Comps";"summary2",#N/A,TRUE,"Comps";"summary3",#N/A,TRUE,"Comps"}</definedName>
    <definedName name="asdfasdfasd" hidden="1">{"summary1",#N/A,TRUE,"Comps";"summary2",#N/A,TRUE,"Comps";"summary3",#N/A,TRUE,"Comps"}</definedName>
    <definedName name="asdfg" localSheetId="0" hidden="1">{"rtn",#N/A,FALSE,"RTN";"tables",#N/A,FALSE,"RTN";"cf",#N/A,FALSE,"CF";"stats",#N/A,FALSE,"Stats";"prop",#N/A,FALSE,"Prop"}</definedName>
    <definedName name="asdfg" localSheetId="1" hidden="1">{"rtn",#N/A,FALSE,"RTN";"tables",#N/A,FALSE,"RTN";"cf",#N/A,FALSE,"CF";"stats",#N/A,FALSE,"Stats";"prop",#N/A,FALSE,"Prop"}</definedName>
    <definedName name="asdfg" localSheetId="2" hidden="1">{"rtn",#N/A,FALSE,"RTN";"tables",#N/A,FALSE,"RTN";"cf",#N/A,FALSE,"CF";"stats",#N/A,FALSE,"Stats";"prop",#N/A,FALSE,"Prop"}</definedName>
    <definedName name="asdfg" hidden="1">{"rtn",#N/A,FALSE,"RTN";"tables",#N/A,FALSE,"RTN";"cf",#N/A,FALSE,"CF";"stats",#N/A,FALSE,"Stats";"prop",#N/A,FALSE,"Prop"}</definedName>
    <definedName name="asfdgsdfg" localSheetId="0" hidden="1">{"inputs raw data",#N/A,TRUE,"INPUT"}</definedName>
    <definedName name="asfdgsdfg" localSheetId="1" hidden="1">{"inputs raw data",#N/A,TRUE,"INPUT"}</definedName>
    <definedName name="asfdgsdfg" localSheetId="2" hidden="1">{"inputs raw data",#N/A,TRUE,"INPUT"}</definedName>
    <definedName name="asfdgsdfg" hidden="1">{"inputs raw data",#N/A,TRUE,"INPUT"}</definedName>
    <definedName name="ass" localSheetId="0" hidden="1">{"print 1.6",#N/A,FALSE,"Sheet1";"print 2.6",#N/A,FALSE,"Sheet1";"print 3.6",#N/A,FALSE,"Sheet1";"print 4.6",#N/A,FALSE,"Sheet1";"print 5.6",#N/A,FALSE,"Sheet1";"print 6.6",#N/A,FALSE,"Sheet1"}</definedName>
    <definedName name="ass" localSheetId="1" hidden="1">{"print 1.6",#N/A,FALSE,"Sheet1";"print 2.6",#N/A,FALSE,"Sheet1";"print 3.6",#N/A,FALSE,"Sheet1";"print 4.6",#N/A,FALSE,"Sheet1";"print 5.6",#N/A,FALSE,"Sheet1";"print 6.6",#N/A,FALSE,"Sheet1"}</definedName>
    <definedName name="ass" localSheetId="2" hidden="1">{"print 1.6",#N/A,FALSE,"Sheet1";"print 2.6",#N/A,FALSE,"Sheet1";"print 3.6",#N/A,FALSE,"Sheet1";"print 4.6",#N/A,FALSE,"Sheet1";"print 5.6",#N/A,FALSE,"Sheet1";"print 6.6",#N/A,FALSE,"Sheet1"}</definedName>
    <definedName name="ass" hidden="1">{"print 1.6",#N/A,FALSE,"Sheet1";"print 2.6",#N/A,FALSE,"Sheet1";"print 3.6",#N/A,FALSE,"Sheet1";"print 4.6",#N/A,FALSE,"Sheet1";"print 5.6",#N/A,FALSE,"Sheet1";"print 6.6",#N/A,FALSE,"Sheet1"}</definedName>
    <definedName name="asss" localSheetId="0" hidden="1">{"rtn",#N/A,FALSE,"RTN";"tables",#N/A,FALSE,"RTN";"cf",#N/A,FALSE,"CF";"stats",#N/A,FALSE,"Stats";"prop",#N/A,FALSE,"Prop"}</definedName>
    <definedName name="asss" localSheetId="1" hidden="1">{"rtn",#N/A,FALSE,"RTN";"tables",#N/A,FALSE,"RTN";"cf",#N/A,FALSE,"CF";"stats",#N/A,FALSE,"Stats";"prop",#N/A,FALSE,"Prop"}</definedName>
    <definedName name="asss" localSheetId="2" hidden="1">{"rtn",#N/A,FALSE,"RTN";"tables",#N/A,FALSE,"RTN";"cf",#N/A,FALSE,"CF";"stats",#N/A,FALSE,"Stats";"prop",#N/A,FALSE,"Prop"}</definedName>
    <definedName name="asss" hidden="1">{"rtn",#N/A,FALSE,"RTN";"tables",#N/A,FALSE,"RTN";"cf",#N/A,FALSE,"CF";"stats",#N/A,FALSE,"Stats";"prop",#N/A,FALSE,"Prop"}</definedName>
    <definedName name="b" localSheetId="0" hidden="1">{"Assump",#N/A,TRUE,"Proforma";"first",#N/A,TRUE,"Proforma";"second",#N/A,TRUE,"Proforma";"lease1",#N/A,TRUE,"Proforma";"lease2",#N/A,TRUE,"Proforma"}</definedName>
    <definedName name="b" localSheetId="1" hidden="1">{"Assump",#N/A,TRUE,"Proforma";"first",#N/A,TRUE,"Proforma";"second",#N/A,TRUE,"Proforma";"lease1",#N/A,TRUE,"Proforma";"lease2",#N/A,TRUE,"Proforma"}</definedName>
    <definedName name="b" localSheetId="2" hidden="1">{"Assump",#N/A,TRUE,"Proforma";"first",#N/A,TRUE,"Proforma";"second",#N/A,TRUE,"Proforma";"lease1",#N/A,TRUE,"Proforma";"lease2",#N/A,TRUE,"Proforma"}</definedName>
    <definedName name="b" hidden="1">{"Assump",#N/A,TRUE,"Proforma";"first",#N/A,TRUE,"Proforma";"second",#N/A,TRUE,"Proforma";"lease1",#N/A,TRUE,"Proforma";"lease2",#N/A,TRUE,"Proforma"}</definedName>
    <definedName name="BadLink" localSheetId="0" hidden="1">#REF!</definedName>
    <definedName name="BadLink" localSheetId="1" hidden="1">#REF!</definedName>
    <definedName name="BadLink" localSheetId="2" hidden="1">#REF!</definedName>
    <definedName name="BadLink" hidden="1">#REF!</definedName>
    <definedName name="bb" localSheetId="0" hidden="1">{#N/A,#N/A,FALSE,"ExitStratigy"}</definedName>
    <definedName name="bb" localSheetId="1" hidden="1">{#N/A,#N/A,FALSE,"ExitStratigy"}</definedName>
    <definedName name="bb" localSheetId="2" hidden="1">{#N/A,#N/A,FALSE,"ExitStratigy"}</definedName>
    <definedName name="bb" hidden="1">{#N/A,#N/A,FALSE,"ExitStratigy"}</definedName>
    <definedName name="bbb" localSheetId="0" hidden="1">{#N/A,#N/A,FALSE,"ExitStratigy"}</definedName>
    <definedName name="bbb" localSheetId="1" hidden="1">{#N/A,#N/A,FALSE,"ExitStratigy"}</definedName>
    <definedName name="bbb" localSheetId="2" hidden="1">{#N/A,#N/A,FALSE,"ExitStratigy"}</definedName>
    <definedName name="bbb" hidden="1">{#N/A,#N/A,FALSE,"ExitStratigy"}</definedName>
    <definedName name="c.LTMYear" localSheetId="0" hidden="1">#REF!</definedName>
    <definedName name="c.LTMYear" localSheetId="1" hidden="1">#REF!</definedName>
    <definedName name="c.LTMYear" localSheetId="2" hidden="1">#REF!</definedName>
    <definedName name="c.LTMYear" hidden="1">#REF!</definedName>
    <definedName name="cc" localSheetId="0" hidden="1">{#N/A,#N/A,FALSE,"LoanAssumptions"}</definedName>
    <definedName name="cc" localSheetId="1" hidden="1">{#N/A,#N/A,FALSE,"LoanAssumptions"}</definedName>
    <definedName name="cc" localSheetId="2" hidden="1">{#N/A,#N/A,FALSE,"LoanAssumptions"}</definedName>
    <definedName name="cc" hidden="1">{#N/A,#N/A,FALSE,"LoanAssumptions"}</definedName>
    <definedName name="ccc" localSheetId="0" hidden="1">{#N/A,#N/A,FALSE,"LoanAssumptions"}</definedName>
    <definedName name="ccc" localSheetId="1" hidden="1">{#N/A,#N/A,FALSE,"LoanAssumptions"}</definedName>
    <definedName name="ccc" localSheetId="2" hidden="1">{#N/A,#N/A,FALSE,"LoanAssumptions"}</definedName>
    <definedName name="ccc" hidden="1">{#N/A,#N/A,FALSE,"LoanAssumptions"}</definedName>
    <definedName name="COO" localSheetId="0" hidden="1">{#N/A,#N/A,FALSE,"Matrix";#N/A,#N/A,FALSE,"Cash Flow";#N/A,#N/A,FALSE,"10 Year Cost Analysis"}</definedName>
    <definedName name="COO" localSheetId="1" hidden="1">{#N/A,#N/A,FALSE,"Matrix";#N/A,#N/A,FALSE,"Cash Flow";#N/A,#N/A,FALSE,"10 Year Cost Analysis"}</definedName>
    <definedName name="COO" localSheetId="2" hidden="1">{#N/A,#N/A,FALSE,"Matrix";#N/A,#N/A,FALSE,"Cash Flow";#N/A,#N/A,FALSE,"10 Year Cost Analysis"}</definedName>
    <definedName name="COO" hidden="1">{#N/A,#N/A,FALSE,"Matrix";#N/A,#N/A,FALSE,"Cash Flow";#N/A,#N/A,FALSE,"10 Year Cost Analysis"}</definedName>
    <definedName name="CreditStats" localSheetId="0" hidden="1">#REF!</definedName>
    <definedName name="CreditStats" localSheetId="1" hidden="1">#REF!</definedName>
    <definedName name="CreditStats" localSheetId="2" hidden="1">#REF!</definedName>
    <definedName name="CreditStats" hidden="1">#REF!</definedName>
    <definedName name="DAFAD" localSheetId="0" hidden="1">{"cap_structure",#N/A,FALSE,"Graph-Mkt Cap";"price",#N/A,FALSE,"Graph-Price";"ebit",#N/A,FALSE,"Graph-EBITDA";"ebitda",#N/A,FALSE,"Graph-EBITDA"}</definedName>
    <definedName name="DAFAD" localSheetId="1" hidden="1">{"cap_structure",#N/A,FALSE,"Graph-Mkt Cap";"price",#N/A,FALSE,"Graph-Price";"ebit",#N/A,FALSE,"Graph-EBITDA";"ebitda",#N/A,FALSE,"Graph-EBITDA"}</definedName>
    <definedName name="DAFAD" localSheetId="2" hidden="1">{"cap_structure",#N/A,FALSE,"Graph-Mkt Cap";"price",#N/A,FALSE,"Graph-Price";"ebit",#N/A,FALSE,"Graph-EBITDA";"ebitda",#N/A,FALSE,"Graph-EBITDA"}</definedName>
    <definedName name="DAFAD" hidden="1">{"cap_structure",#N/A,FALSE,"Graph-Mkt Cap";"price",#N/A,FALSE,"Graph-Price";"ebit",#N/A,FALSE,"Graph-EBITDA";"ebitda",#N/A,FALSE,"Graph-EBITDA"}</definedName>
    <definedName name="dafgdfg" localSheetId="0" hidden="1">{"inputs raw data",#N/A,TRUE,"INPUT"}</definedName>
    <definedName name="dafgdfg" localSheetId="1" hidden="1">{"inputs raw data",#N/A,TRUE,"INPUT"}</definedName>
    <definedName name="dafgdfg" localSheetId="2" hidden="1">{"inputs raw data",#N/A,TRUE,"INPUT"}</definedName>
    <definedName name="dafgdfg" hidden="1">{"inputs raw data",#N/A,TRUE,"INPUT"}</definedName>
    <definedName name="data" localSheetId="0" hidden="1">{"data",#N/A,FALSE,"INPUT"}</definedName>
    <definedName name="data" localSheetId="1" hidden="1">{"data",#N/A,FALSE,"INPUT"}</definedName>
    <definedName name="data" localSheetId="2" hidden="1">{"data",#N/A,FALSE,"INPUT"}</definedName>
    <definedName name="data" hidden="1">{"data",#N/A,FALSE,"INPUT"}</definedName>
    <definedName name="dd" localSheetId="0" hidden="1">{"MonthlyRentRoll",#N/A,FALSE,"RentRoll"}</definedName>
    <definedName name="dd" localSheetId="1" hidden="1">{"MonthlyRentRoll",#N/A,FALSE,"RentRoll"}</definedName>
    <definedName name="dd" localSheetId="2" hidden="1">{"MonthlyRentRoll",#N/A,FALSE,"RentRoll"}</definedName>
    <definedName name="dd" hidden="1">{"MonthlyRentRoll",#N/A,FALSE,"RentRoll"}</definedName>
    <definedName name="ddd" localSheetId="0" hidden="1">{"MonthlyRentRoll",#N/A,FALSE,"RentRoll"}</definedName>
    <definedName name="ddd" localSheetId="1" hidden="1">{"MonthlyRentRoll",#N/A,FALSE,"RentRoll"}</definedName>
    <definedName name="ddd" localSheetId="2" hidden="1">{"MonthlyRentRoll",#N/A,FALSE,"RentRoll"}</definedName>
    <definedName name="ddd" hidden="1">{"MonthlyRentRoll",#N/A,FALSE,"RentRoll"}</definedName>
    <definedName name="dfahgadf" localSheetId="0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dfahgadf" localSheetId="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dfahgadf" localSheetId="2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dfahgadf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dfd" localSheetId="0" hidden="1">{"FCB_ALL",#N/A,FALSE,"FCB";"GREY_ALL",#N/A,FALSE,"GREY"}</definedName>
    <definedName name="dfd" localSheetId="1" hidden="1">{"FCB_ALL",#N/A,FALSE,"FCB";"GREY_ALL",#N/A,FALSE,"GREY"}</definedName>
    <definedName name="dfd" localSheetId="2" hidden="1">{"FCB_ALL",#N/A,FALSE,"FCB";"GREY_ALL",#N/A,FALSE,"GREY"}</definedName>
    <definedName name="dfd" hidden="1">{"FCB_ALL",#N/A,FALSE,"FCB";"GREY_ALL",#N/A,FALSE,"GREY"}</definedName>
    <definedName name="dfdas" localSheetId="0" hidden="1">{"FCB_ALL",#N/A,FALSE,"FCB";"GREY_ALL",#N/A,FALSE,"GREY"}</definedName>
    <definedName name="dfdas" localSheetId="1" hidden="1">{"FCB_ALL",#N/A,FALSE,"FCB";"GREY_ALL",#N/A,FALSE,"GREY"}</definedName>
    <definedName name="dfdas" localSheetId="2" hidden="1">{"FCB_ALL",#N/A,FALSE,"FCB";"GREY_ALL",#N/A,FALSE,"GREY"}</definedName>
    <definedName name="dfdas" hidden="1">{"FCB_ALL",#N/A,FALSE,"FCB";"GREY_ALL",#N/A,FALSE,"GREY"}</definedName>
    <definedName name="dfdfd" localSheetId="0" hidden="1">{"FCB_ALL",#N/A,FALSE,"FCB";"GREY_ALL",#N/A,FALSE,"GREY"}</definedName>
    <definedName name="dfdfd" localSheetId="1" hidden="1">{"FCB_ALL",#N/A,FALSE,"FCB";"GREY_ALL",#N/A,FALSE,"GREY"}</definedName>
    <definedName name="dfdfd" localSheetId="2" hidden="1">{"FCB_ALL",#N/A,FALSE,"FCB";"GREY_ALL",#N/A,FALSE,"GREY"}</definedName>
    <definedName name="dfdfd" hidden="1">{"FCB_ALL",#N/A,FALSE,"FCB";"GREY_ALL",#N/A,FALSE,"GREY"}</definedName>
    <definedName name="dfdfdfd" localSheetId="0" hidden="1">{"FCB_ALL",#N/A,FALSE,"FCB"}</definedName>
    <definedName name="dfdfdfd" localSheetId="1" hidden="1">{"FCB_ALL",#N/A,FALSE,"FCB"}</definedName>
    <definedName name="dfdfdfd" localSheetId="2" hidden="1">{"FCB_ALL",#N/A,FALSE,"FCB"}</definedName>
    <definedName name="dfdfdfd" hidden="1">{"FCB_ALL",#N/A,FALSE,"FCB"}</definedName>
    <definedName name="dfhdfagdf" localSheetId="0" hidden="1">{"cap_structure",#N/A,FALSE,"Graph-Mkt Cap";"price",#N/A,FALSE,"Graph-Price";"ebit",#N/A,FALSE,"Graph-EBITDA";"ebitda",#N/A,FALSE,"Graph-EBITDA"}</definedName>
    <definedName name="dfhdfagdf" localSheetId="1" hidden="1">{"cap_structure",#N/A,FALSE,"Graph-Mkt Cap";"price",#N/A,FALSE,"Graph-Price";"ebit",#N/A,FALSE,"Graph-EBITDA";"ebitda",#N/A,FALSE,"Graph-EBITDA"}</definedName>
    <definedName name="dfhdfagdf" localSheetId="2" hidden="1">{"cap_structure",#N/A,FALSE,"Graph-Mkt Cap";"price",#N/A,FALSE,"Graph-Price";"ebit",#N/A,FALSE,"Graph-EBITDA";"ebitda",#N/A,FALSE,"Graph-EBITDA"}</definedName>
    <definedName name="dfhdfagdf" hidden="1">{"cap_structure",#N/A,FALSE,"Graph-Mkt Cap";"price",#N/A,FALSE,"Graph-Price";"ebit",#N/A,FALSE,"Graph-EBITDA";"ebitda",#N/A,FALSE,"Graph-EBITDA"}</definedName>
    <definedName name="DHG" localSheetId="0" hidden="1">{"cap_structure",#N/A,FALSE,"Graph-Mkt Cap";"price",#N/A,FALSE,"Graph-Price";"ebit",#N/A,FALSE,"Graph-EBITDA";"ebitda",#N/A,FALSE,"Graph-EBITDA"}</definedName>
    <definedName name="DHG" localSheetId="1" hidden="1">{"cap_structure",#N/A,FALSE,"Graph-Mkt Cap";"price",#N/A,FALSE,"Graph-Price";"ebit",#N/A,FALSE,"Graph-EBITDA";"ebitda",#N/A,FALSE,"Graph-EBITDA"}</definedName>
    <definedName name="DHG" localSheetId="2" hidden="1">{"cap_structure",#N/A,FALSE,"Graph-Mkt Cap";"price",#N/A,FALSE,"Graph-Price";"ebit",#N/A,FALSE,"Graph-EBITDA";"ebitda",#N/A,FALSE,"Graph-EBITDA"}</definedName>
    <definedName name="DHG" hidden="1">{"cap_structure",#N/A,FALSE,"Graph-Mkt Cap";"price",#N/A,FALSE,"Graph-Price";"ebit",#N/A,FALSE,"Graph-EBITDA";"ebitda",#N/A,FALSE,"Graph-EBITDA"}</definedName>
    <definedName name="DZ.IndSpec_Left" localSheetId="0" hidden="1">#REF!</definedName>
    <definedName name="DZ.IndSpec_Left" localSheetId="1" hidden="1">#REF!</definedName>
    <definedName name="DZ.IndSpec_Left" localSheetId="2" hidden="1">#REF!</definedName>
    <definedName name="DZ.IndSpec_Left" hidden="1">#REF!</definedName>
    <definedName name="DZ.IndSpec_Right" localSheetId="0" hidden="1">#REF!</definedName>
    <definedName name="DZ.IndSpec_Right" localSheetId="1" hidden="1">#REF!</definedName>
    <definedName name="DZ.IndSpec_Right" localSheetId="2" hidden="1">#REF!</definedName>
    <definedName name="DZ.IndSpec_Right" hidden="1">#REF!</definedName>
    <definedName name="DZ.LTM" localSheetId="0" hidden="1">#REF!</definedName>
    <definedName name="DZ.LTM" localSheetId="1" hidden="1">#REF!</definedName>
    <definedName name="DZ.LTM" localSheetId="2" hidden="1">#REF!</definedName>
    <definedName name="DZ.LTM" hidden="1">#REF!</definedName>
    <definedName name="DZ.LTMPlus" localSheetId="0" hidden="1">#REF!</definedName>
    <definedName name="DZ.LTMPlus" localSheetId="1" hidden="1">#REF!</definedName>
    <definedName name="DZ.LTMPlus" localSheetId="2" hidden="1">#REF!</definedName>
    <definedName name="DZ.LTMPlus" hidden="1">#REF!</definedName>
    <definedName name="earghdfh" localSheetId="0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earghdfh" localSheetId="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earghdfh" localSheetId="2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earghdfh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ee" localSheetId="0" hidden="1">{#N/A,#N/A,FALSE,"OperatingAssumptions"}</definedName>
    <definedName name="ee" localSheetId="1" hidden="1">{#N/A,#N/A,FALSE,"OperatingAssumptions"}</definedName>
    <definedName name="ee" localSheetId="2" hidden="1">{#N/A,#N/A,FALSE,"OperatingAssumptions"}</definedName>
    <definedName name="ee" hidden="1">{#N/A,#N/A,FALSE,"OperatingAssumptions"}</definedName>
    <definedName name="eee" localSheetId="0" hidden="1">{#N/A,#N/A,FALSE,"OperatingAssumptions"}</definedName>
    <definedName name="eee" localSheetId="1" hidden="1">{#N/A,#N/A,FALSE,"OperatingAssumptions"}</definedName>
    <definedName name="eee" localSheetId="2" hidden="1">{#N/A,#N/A,FALSE,"OperatingAssumptions"}</definedName>
    <definedName name="eee" hidden="1">{#N/A,#N/A,FALSE,"OperatingAssumptions"}</definedName>
    <definedName name="er" localSheetId="0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er" localSheetId="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er" localSheetId="2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er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ertyui" localSheetId="0" hidden="1">{"FCB_ALL",#N/A,FALSE,"FCB";"GREY_ALL",#N/A,FALSE,"GREY"}</definedName>
    <definedName name="ertyui" localSheetId="1" hidden="1">{"FCB_ALL",#N/A,FALSE,"FCB";"GREY_ALL",#N/A,FALSE,"GREY"}</definedName>
    <definedName name="ertyui" localSheetId="2" hidden="1">{"FCB_ALL",#N/A,FALSE,"FCB";"GREY_ALL",#N/A,FALSE,"GREY"}</definedName>
    <definedName name="ertyui" hidden="1">{"FCB_ALL",#N/A,FALSE,"FCB";"GREY_ALL",#N/A,FALSE,"GREY"}</definedName>
    <definedName name="ev.Calculation" hidden="1">-4135</definedName>
    <definedName name="ev.Initialized" hidden="1">FALSE</definedName>
    <definedName name="EV__LASTREFTIME__" hidden="1">38433.706724537</definedName>
    <definedName name="Exchange_Rates" localSheetId="0" hidden="1">#REF!</definedName>
    <definedName name="Exchange_Rates" localSheetId="1" hidden="1">#REF!</definedName>
    <definedName name="Exchange_Rates" localSheetId="2" hidden="1">#REF!</definedName>
    <definedName name="Exchange_Rates" hidden="1">#REF!</definedName>
    <definedName name="ExRate_Yr1" localSheetId="0" hidden="1">#REF!</definedName>
    <definedName name="ExRate_Yr1" localSheetId="1" hidden="1">#REF!</definedName>
    <definedName name="ExRate_Yr1" localSheetId="2" hidden="1">#REF!</definedName>
    <definedName name="ExRate_Yr1" hidden="1">#REF!</definedName>
    <definedName name="ExRate_Yr2" localSheetId="0" hidden="1">#REF!</definedName>
    <definedName name="ExRate_Yr2" localSheetId="1" hidden="1">#REF!</definedName>
    <definedName name="ExRate_Yr2" localSheetId="2" hidden="1">#REF!</definedName>
    <definedName name="ExRate_Yr2" hidden="1">#REF!</definedName>
    <definedName name="ExRate_Yr3" localSheetId="0" hidden="1">#REF!</definedName>
    <definedName name="ExRate_Yr3" localSheetId="1" hidden="1">#REF!</definedName>
    <definedName name="ExRate_Yr3" localSheetId="2" hidden="1">#REF!</definedName>
    <definedName name="ExRate_Yr3" hidden="1">#REF!</definedName>
    <definedName name="ExRate_Yr4" localSheetId="0" hidden="1">#REF!</definedName>
    <definedName name="ExRate_Yr4" localSheetId="1" hidden="1">#REF!</definedName>
    <definedName name="ExRate_Yr4" localSheetId="2" hidden="1">#REF!</definedName>
    <definedName name="ExRate_Yr4" hidden="1">#REF!</definedName>
    <definedName name="ExRate_Yr5" localSheetId="0" hidden="1">#REF!</definedName>
    <definedName name="ExRate_Yr5" localSheetId="1" hidden="1">#REF!</definedName>
    <definedName name="ExRate_Yr5" localSheetId="2" hidden="1">#REF!</definedName>
    <definedName name="ExRate_Yr5" hidden="1">#REF!</definedName>
    <definedName name="ExRate_Yr6" localSheetId="0" hidden="1">#REF!</definedName>
    <definedName name="ExRate_Yr6" localSheetId="1" hidden="1">#REF!</definedName>
    <definedName name="ExRate_Yr6" localSheetId="2" hidden="1">#REF!</definedName>
    <definedName name="ExRate_Yr6" hidden="1">#REF!</definedName>
    <definedName name="ExRate_Yr7" localSheetId="0" hidden="1">#REF!</definedName>
    <definedName name="ExRate_Yr7" localSheetId="1" hidden="1">#REF!</definedName>
    <definedName name="ExRate_Yr7" localSheetId="2" hidden="1">#REF!</definedName>
    <definedName name="ExRate_Yr7" hidden="1">#REF!</definedName>
    <definedName name="ExRateLTM_Yr1" localSheetId="0" hidden="1">#REF!</definedName>
    <definedName name="ExRateLTM_Yr1" localSheetId="1" hidden="1">#REF!</definedName>
    <definedName name="ExRateLTM_Yr1" localSheetId="2" hidden="1">#REF!</definedName>
    <definedName name="ExRateLTM_Yr1" hidden="1">#REF!</definedName>
    <definedName name="ExRateLTM_Yr2" localSheetId="0" hidden="1">#REF!</definedName>
    <definedName name="ExRateLTM_Yr2" localSheetId="1" hidden="1">#REF!</definedName>
    <definedName name="ExRateLTM_Yr2" localSheetId="2" hidden="1">#REF!</definedName>
    <definedName name="ExRateLTM_Yr2" hidden="1">#REF!</definedName>
    <definedName name="ExRateLTM_Yr3" localSheetId="0" hidden="1">#REF!</definedName>
    <definedName name="ExRateLTM_Yr3" localSheetId="1" hidden="1">#REF!</definedName>
    <definedName name="ExRateLTM_Yr3" localSheetId="2" hidden="1">#REF!</definedName>
    <definedName name="ExRateLTM_Yr3" hidden="1">#REF!</definedName>
    <definedName name="fadsf" localSheetId="0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fadsf" localSheetId="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fadsf" localSheetId="2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fadsf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fdgad" localSheetId="0" hidden="1">{"inputs raw data",#N/A,TRUE,"INPUT"}</definedName>
    <definedName name="fdgad" localSheetId="1" hidden="1">{"inputs raw data",#N/A,TRUE,"INPUT"}</definedName>
    <definedName name="fdgad" localSheetId="2" hidden="1">{"inputs raw data",#N/A,TRUE,"INPUT"}</definedName>
    <definedName name="fdgad" hidden="1">{"inputs raw data",#N/A,TRUE,"INPUT"}</definedName>
    <definedName name="ff" localSheetId="0" hidden="1">{#N/A,#N/A,TRUE,"Summary";"AnnualRentRoll",#N/A,TRUE,"RentRoll";#N/A,#N/A,TRUE,"ExitStratigy";#N/A,#N/A,TRUE,"OperatingAssumptions"}</definedName>
    <definedName name="ff" localSheetId="1" hidden="1">{#N/A,#N/A,TRUE,"Summary";"AnnualRentRoll",#N/A,TRUE,"RentRoll";#N/A,#N/A,TRUE,"ExitStratigy";#N/A,#N/A,TRUE,"OperatingAssumptions"}</definedName>
    <definedName name="ff" localSheetId="2" hidden="1">{#N/A,#N/A,TRUE,"Summary";"AnnualRentRoll",#N/A,TRUE,"RentRoll";#N/A,#N/A,TRUE,"ExitStratigy";#N/A,#N/A,TRUE,"OperatingAssumptions"}</definedName>
    <definedName name="ff" hidden="1">{#N/A,#N/A,TRUE,"Summary";"AnnualRentRoll",#N/A,TRUE,"RentRoll";#N/A,#N/A,TRUE,"ExitStratigy";#N/A,#N/A,TRUE,"OperatingAssumptions"}</definedName>
    <definedName name="fff" localSheetId="0" hidden="1">{#N/A,#N/A,TRUE,"Summary";"AnnualRentRoll",#N/A,TRUE,"RentRoll";#N/A,#N/A,TRUE,"ExitStratigy";#N/A,#N/A,TRUE,"OperatingAssumptions"}</definedName>
    <definedName name="fff" localSheetId="1" hidden="1">{#N/A,#N/A,TRUE,"Summary";"AnnualRentRoll",#N/A,TRUE,"RentRoll";#N/A,#N/A,TRUE,"ExitStratigy";#N/A,#N/A,TRUE,"OperatingAssumptions"}</definedName>
    <definedName name="fff" localSheetId="2" hidden="1">{#N/A,#N/A,TRUE,"Summary";"AnnualRentRoll",#N/A,TRUE,"RentRoll";#N/A,#N/A,TRUE,"ExitStratigy";#N/A,#N/A,TRUE,"OperatingAssumptions"}</definedName>
    <definedName name="fff" hidden="1">{#N/A,#N/A,TRUE,"Summary";"AnnualRentRoll",#N/A,TRUE,"RentRoll";#N/A,#N/A,TRUE,"ExitStratigy";#N/A,#N/A,TRUE,"OperatingAssumptions"}</definedName>
    <definedName name="fhg" localSheetId="0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fhg" localSheetId="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fhg" localSheetId="2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fhg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fhj" localSheetId="0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fhj" localSheetId="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fhj" localSheetId="2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fhj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fm" localSheetId="0" hidden="1">{"summary1",#N/A,TRUE,"Comps";"summary2",#N/A,TRUE,"Comps";"summary3",#N/A,TRUE,"Comps"}</definedName>
    <definedName name="fm" localSheetId="1" hidden="1">{"summary1",#N/A,TRUE,"Comps";"summary2",#N/A,TRUE,"Comps";"summary3",#N/A,TRUE,"Comps"}</definedName>
    <definedName name="fm" localSheetId="2" hidden="1">{"summary1",#N/A,TRUE,"Comps";"summary2",#N/A,TRUE,"Comps";"summary3",#N/A,TRUE,"Comps"}</definedName>
    <definedName name="fm" hidden="1">{"summary1",#N/A,TRUE,"Comps";"summary2",#N/A,TRUE,"Comps";"summary3",#N/A,TRUE,"Comps"}</definedName>
    <definedName name="fuckface" localSheetId="0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fuckface" localSheetId="1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fuckface" localSheetId="2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fuckface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gfhs" localSheetId="0" hidden="1">{"summary1",#N/A,TRUE,"Comps";"summary2",#N/A,TRUE,"Comps";"summary3",#N/A,TRUE,"Comps"}</definedName>
    <definedName name="gfhs" localSheetId="1" hidden="1">{"summary1",#N/A,TRUE,"Comps";"summary2",#N/A,TRUE,"Comps";"summary3",#N/A,TRUE,"Comps"}</definedName>
    <definedName name="gfhs" localSheetId="2" hidden="1">{"summary1",#N/A,TRUE,"Comps";"summary2",#N/A,TRUE,"Comps";"summary3",#N/A,TRUE,"Comps"}</definedName>
    <definedName name="gfhs" hidden="1">{"summary1",#N/A,TRUE,"Comps";"summary2",#N/A,TRUE,"Comps";"summary3",#N/A,TRUE,"Comps"}</definedName>
    <definedName name="gg" localSheetId="0" hidden="1">{#N/A,#N/A,FALSE,"PropertyInfo"}</definedName>
    <definedName name="gg" localSheetId="1" hidden="1">{#N/A,#N/A,FALSE,"PropertyInfo"}</definedName>
    <definedName name="gg" localSheetId="2" hidden="1">{#N/A,#N/A,FALSE,"PropertyInfo"}</definedName>
    <definedName name="gg" hidden="1">{#N/A,#N/A,FALSE,"PropertyInfo"}</definedName>
    <definedName name="ggg" localSheetId="0" hidden="1">{#N/A,#N/A,FALSE,"PropertyInfo"}</definedName>
    <definedName name="ggg" localSheetId="1" hidden="1">{#N/A,#N/A,FALSE,"PropertyInfo"}</definedName>
    <definedName name="ggg" localSheetId="2" hidden="1">{#N/A,#N/A,FALSE,"PropertyInfo"}</definedName>
    <definedName name="ggg" hidden="1">{#N/A,#N/A,FALSE,"PropertyInfo"}</definedName>
    <definedName name="gh" localSheetId="0" hidden="1">{"FCB_ALL",#N/A,FALSE,"FCB";"GREY_ALL",#N/A,FALSE,"GREY"}</definedName>
    <definedName name="gh" localSheetId="1" hidden="1">{"FCB_ALL",#N/A,FALSE,"FCB";"GREY_ALL",#N/A,FALSE,"GREY"}</definedName>
    <definedName name="gh" localSheetId="2" hidden="1">{"FCB_ALL",#N/A,FALSE,"FCB";"GREY_ALL",#N/A,FALSE,"GREY"}</definedName>
    <definedName name="gh" hidden="1">{"FCB_ALL",#N/A,FALSE,"FCB";"GREY_ALL",#N/A,FALSE,"GREY"}</definedName>
    <definedName name="GKUY" localSheetId="0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GKUY" localSheetId="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GKUY" localSheetId="2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GKUY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HD" localSheetId="0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HD" localSheetId="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HD" localSheetId="2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HD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hh" localSheetId="0" hidden="1">{#N/A,#N/A,FALSE,"Summary"}</definedName>
    <definedName name="hh" localSheetId="1" hidden="1">{#N/A,#N/A,FALSE,"Summary"}</definedName>
    <definedName name="hh" localSheetId="2" hidden="1">{#N/A,#N/A,FALSE,"Summary"}</definedName>
    <definedName name="hh" hidden="1">{#N/A,#N/A,FALSE,"Summary"}</definedName>
    <definedName name="hhh" localSheetId="0" hidden="1">{#N/A,#N/A,FALSE,"Summary"}</definedName>
    <definedName name="hhh" localSheetId="1" hidden="1">{#N/A,#N/A,FALSE,"Summary"}</definedName>
    <definedName name="hhh" localSheetId="2" hidden="1">{#N/A,#N/A,FALSE,"Summary"}</definedName>
    <definedName name="hhh" hidden="1">{#N/A,#N/A,FALSE,"Summary"}</definedName>
    <definedName name="hjf" localSheetId="0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hjf" localSheetId="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hjf" localSheetId="2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hjf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hn._I006" localSheetId="0" hidden="1">#REF!</definedName>
    <definedName name="hn._I006" localSheetId="1" hidden="1">#REF!</definedName>
    <definedName name="hn._I006" localSheetId="2" hidden="1">#REF!</definedName>
    <definedName name="hn._I006" hidden="1">#REF!</definedName>
    <definedName name="hn._I018" localSheetId="0" hidden="1">#REF!</definedName>
    <definedName name="hn._I018" localSheetId="1" hidden="1">#REF!</definedName>
    <definedName name="hn._I018" localSheetId="2" hidden="1">#REF!</definedName>
    <definedName name="hn._I018" hidden="1">#REF!</definedName>
    <definedName name="hn._I024" localSheetId="0" hidden="1">#REF!</definedName>
    <definedName name="hn._I024" localSheetId="1" hidden="1">#REF!</definedName>
    <definedName name="hn._I024" localSheetId="2" hidden="1">#REF!</definedName>
    <definedName name="hn._I024" hidden="1">#REF!</definedName>
    <definedName name="hn._I028" localSheetId="0" hidden="1">#REF!</definedName>
    <definedName name="hn._I028" localSheetId="1" hidden="1">#REF!</definedName>
    <definedName name="hn._I028" localSheetId="2" hidden="1">#REF!</definedName>
    <definedName name="hn._I028" hidden="1">#REF!</definedName>
    <definedName name="hn._I029" localSheetId="0" hidden="1">#REF!</definedName>
    <definedName name="hn._I029" localSheetId="1" hidden="1">#REF!</definedName>
    <definedName name="hn._I029" localSheetId="2" hidden="1">#REF!</definedName>
    <definedName name="hn._I029" hidden="1">#REF!</definedName>
    <definedName name="hn._I030" localSheetId="0" hidden="1">#REF!</definedName>
    <definedName name="hn._I030" localSheetId="1" hidden="1">#REF!</definedName>
    <definedName name="hn._I030" localSheetId="2" hidden="1">#REF!</definedName>
    <definedName name="hn._I030" hidden="1">#REF!</definedName>
    <definedName name="hn._I031" localSheetId="0" hidden="1">#REF!</definedName>
    <definedName name="hn._I031" localSheetId="1" hidden="1">#REF!</definedName>
    <definedName name="hn._I031" localSheetId="2" hidden="1">#REF!</definedName>
    <definedName name="hn._I031" hidden="1">#REF!</definedName>
    <definedName name="hn._I044" localSheetId="0" hidden="1">#REF!</definedName>
    <definedName name="hn._I044" localSheetId="1" hidden="1">#REF!</definedName>
    <definedName name="hn._I044" localSheetId="2" hidden="1">#REF!</definedName>
    <definedName name="hn._I044" hidden="1">#REF!</definedName>
    <definedName name="hn._I051" localSheetId="0" hidden="1">#REF!</definedName>
    <definedName name="hn._I051" localSheetId="1" hidden="1">#REF!</definedName>
    <definedName name="hn._I051" localSheetId="2" hidden="1">#REF!</definedName>
    <definedName name="hn._I051" hidden="1">#REF!</definedName>
    <definedName name="hn._I059" localSheetId="0" hidden="1">#REF!</definedName>
    <definedName name="hn._I059" localSheetId="1" hidden="1">#REF!</definedName>
    <definedName name="hn._I059" localSheetId="2" hidden="1">#REF!</definedName>
    <definedName name="hn._I059" hidden="1">#REF!</definedName>
    <definedName name="hn._I062" localSheetId="0" hidden="1">#REF!</definedName>
    <definedName name="hn._I062" localSheetId="1" hidden="1">#REF!</definedName>
    <definedName name="hn._I062" localSheetId="2" hidden="1">#REF!</definedName>
    <definedName name="hn._I062" hidden="1">#REF!</definedName>
    <definedName name="hn._I070" localSheetId="0" hidden="1">#REF!</definedName>
    <definedName name="hn._I070" localSheetId="1" hidden="1">#REF!</definedName>
    <definedName name="hn._I070" localSheetId="2" hidden="1">#REF!</definedName>
    <definedName name="hn._I070" hidden="1">#REF!</definedName>
    <definedName name="hn._I071" localSheetId="0" hidden="1">#REF!</definedName>
    <definedName name="hn._I071" localSheetId="1" hidden="1">#REF!</definedName>
    <definedName name="hn._I071" localSheetId="2" hidden="1">#REF!</definedName>
    <definedName name="hn._I071" hidden="1">#REF!</definedName>
    <definedName name="hn._I075" localSheetId="0" hidden="1">#REF!</definedName>
    <definedName name="hn._I075" localSheetId="1" hidden="1">#REF!</definedName>
    <definedName name="hn._I075" localSheetId="2" hidden="1">#REF!</definedName>
    <definedName name="hn._I075" hidden="1">#REF!</definedName>
    <definedName name="hn._I077" localSheetId="0" hidden="1">#REF!</definedName>
    <definedName name="hn._I077" localSheetId="1" hidden="1">#REF!</definedName>
    <definedName name="hn._I077" localSheetId="2" hidden="1">#REF!</definedName>
    <definedName name="hn._I077" hidden="1">#REF!</definedName>
    <definedName name="hn._I083" localSheetId="0" hidden="1">#REF!</definedName>
    <definedName name="hn._I083" localSheetId="1" hidden="1">#REF!</definedName>
    <definedName name="hn._I083" localSheetId="2" hidden="1">#REF!</definedName>
    <definedName name="hn._I083" hidden="1">#REF!</definedName>
    <definedName name="hn._I085" localSheetId="0" hidden="1">#REF!</definedName>
    <definedName name="hn._I085" localSheetId="1" hidden="1">#REF!</definedName>
    <definedName name="hn._I085" localSheetId="2" hidden="1">#REF!</definedName>
    <definedName name="hn._I085" hidden="1">#REF!</definedName>
    <definedName name="hn._P001" localSheetId="0" hidden="1">#REF!</definedName>
    <definedName name="hn._P001" localSheetId="1" hidden="1">#REF!</definedName>
    <definedName name="hn._P001" localSheetId="2" hidden="1">#REF!</definedName>
    <definedName name="hn._P001" hidden="1">#REF!</definedName>
    <definedName name="hn._P002" localSheetId="0" hidden="1">#REF!</definedName>
    <definedName name="hn._P002" localSheetId="1" hidden="1">#REF!</definedName>
    <definedName name="hn._P002" localSheetId="2" hidden="1">#REF!</definedName>
    <definedName name="hn._P002" hidden="1">#REF!</definedName>
    <definedName name="hn._P004" localSheetId="0" hidden="1">#REF!</definedName>
    <definedName name="hn._P004" localSheetId="1" hidden="1">#REF!</definedName>
    <definedName name="hn._P004" localSheetId="2" hidden="1">#REF!</definedName>
    <definedName name="hn._P004" hidden="1">#REF!</definedName>
    <definedName name="hn._P014" localSheetId="0" hidden="1">#REF!</definedName>
    <definedName name="hn._P014" localSheetId="1" hidden="1">#REF!</definedName>
    <definedName name="hn._P014" localSheetId="2" hidden="1">#REF!</definedName>
    <definedName name="hn._P014" hidden="1">#REF!</definedName>
    <definedName name="hn._P016" localSheetId="0" hidden="1">#REF!</definedName>
    <definedName name="hn._P016" localSheetId="1" hidden="1">#REF!</definedName>
    <definedName name="hn._P016" localSheetId="2" hidden="1">#REF!</definedName>
    <definedName name="hn._P016" hidden="1">#REF!</definedName>
    <definedName name="hn._P017" localSheetId="0" hidden="1">#REF!</definedName>
    <definedName name="hn._P017" localSheetId="1" hidden="1">#REF!</definedName>
    <definedName name="hn._P017" localSheetId="2" hidden="1">#REF!</definedName>
    <definedName name="hn._P017" hidden="1">#REF!</definedName>
    <definedName name="hn._P017g" localSheetId="0" hidden="1">#REF!</definedName>
    <definedName name="hn._P017g" localSheetId="1" hidden="1">#REF!</definedName>
    <definedName name="hn._P017g" localSheetId="2" hidden="1">#REF!</definedName>
    <definedName name="hn._P017g" hidden="1">#REF!</definedName>
    <definedName name="hn._P021" localSheetId="0" hidden="1">#REF!</definedName>
    <definedName name="hn._P021" localSheetId="1" hidden="1">#REF!</definedName>
    <definedName name="hn._P021" localSheetId="2" hidden="1">#REF!</definedName>
    <definedName name="hn._P021" hidden="1">#REF!</definedName>
    <definedName name="hn._P024" localSheetId="0" hidden="1">#REF!</definedName>
    <definedName name="hn._P024" localSheetId="1" hidden="1">#REF!</definedName>
    <definedName name="hn._P024" localSheetId="2" hidden="1">#REF!</definedName>
    <definedName name="hn._P024" hidden="1">#REF!</definedName>
    <definedName name="hn.Add015" localSheetId="0" hidden="1">#REF!</definedName>
    <definedName name="hn.Add015" localSheetId="1" hidden="1">#REF!</definedName>
    <definedName name="hn.Add015" localSheetId="2" hidden="1">#REF!</definedName>
    <definedName name="hn.Add015" hidden="1">#REF!</definedName>
    <definedName name="hn.ConvertVal1" localSheetId="0" hidden="1">#REF!</definedName>
    <definedName name="hn.ConvertVal1" localSheetId="1" hidden="1">#REF!</definedName>
    <definedName name="hn.ConvertVal1" localSheetId="2" hidden="1">#REF!</definedName>
    <definedName name="hn.ConvertVal1" hidden="1">#REF!</definedName>
    <definedName name="hn.ConvertZero1" localSheetId="0" hidden="1">#REF!,#REF!,#REF!,#REF!,#REF!,#REF!,#REF!,#REF!,#REF!,#REF!</definedName>
    <definedName name="hn.ConvertZero1" localSheetId="1" hidden="1">#REF!,#REF!,#REF!,#REF!,#REF!,#REF!,#REF!,#REF!,#REF!,#REF!</definedName>
    <definedName name="hn.ConvertZero1" localSheetId="2" hidden="1">#REF!,#REF!,#REF!,#REF!,#REF!,#REF!,#REF!,#REF!,#REF!,#REF!</definedName>
    <definedName name="hn.ConvertZero1" hidden="1">#REF!,#REF!,#REF!,#REF!,#REF!,#REF!,#REF!,#REF!,#REF!,#REF!</definedName>
    <definedName name="hn.ConvertZero2" localSheetId="0" hidden="1">#REF!,#REF!,#REF!,#REF!,#REF!,#REF!,#REF!,#REF!</definedName>
    <definedName name="hn.ConvertZero2" localSheetId="1" hidden="1">#REF!,#REF!,#REF!,#REF!,#REF!,#REF!,#REF!,#REF!</definedName>
    <definedName name="hn.ConvertZero2" localSheetId="2" hidden="1">#REF!,#REF!,#REF!,#REF!,#REF!,#REF!,#REF!,#REF!</definedName>
    <definedName name="hn.ConvertZero2" hidden="1">#REF!,#REF!,#REF!,#REF!,#REF!,#REF!,#REF!,#REF!</definedName>
    <definedName name="hn.ConvertZero3" localSheetId="0" hidden="1">#REF!,#REF!,#REF!,#REF!,#REF!</definedName>
    <definedName name="hn.ConvertZero3" localSheetId="1" hidden="1">#REF!,#REF!,#REF!,#REF!,#REF!</definedName>
    <definedName name="hn.ConvertZero3" localSheetId="2" hidden="1">#REF!,#REF!,#REF!,#REF!,#REF!</definedName>
    <definedName name="hn.ConvertZero3" hidden="1">#REF!,#REF!,#REF!,#REF!,#REF!</definedName>
    <definedName name="hn.ConvertZero4" localSheetId="0" hidden="1">#REF!,#REF!,#REF!,#REF!,#REF!,#REF!,#REF!,#REF!</definedName>
    <definedName name="hn.ConvertZero4" localSheetId="1" hidden="1">#REF!,#REF!,#REF!,#REF!,#REF!,#REF!,#REF!,#REF!</definedName>
    <definedName name="hn.ConvertZero4" localSheetId="2" hidden="1">#REF!,#REF!,#REF!,#REF!,#REF!,#REF!,#REF!,#REF!</definedName>
    <definedName name="hn.ConvertZero4" hidden="1">#REF!,#REF!,#REF!,#REF!,#REF!,#REF!,#REF!,#REF!</definedName>
    <definedName name="hn.ConvertZeroUnhide1" localSheetId="0" hidden="1">#REF!,#REF!,#REF!</definedName>
    <definedName name="hn.ConvertZeroUnhide1" localSheetId="1" hidden="1">#REF!,#REF!,#REF!</definedName>
    <definedName name="hn.ConvertZeroUnhide1" localSheetId="2" hidden="1">#REF!,#REF!,#REF!</definedName>
    <definedName name="hn.ConvertZeroUnhide1" hidden="1">#REF!,#REF!,#REF!</definedName>
    <definedName name="hn.CopyforPR" localSheetId="0" hidden="1">#REF!</definedName>
    <definedName name="hn.CopyforPR" localSheetId="1" hidden="1">#REF!</definedName>
    <definedName name="hn.CopyforPR" localSheetId="2" hidden="1">#REF!</definedName>
    <definedName name="hn.CopyforPR" hidden="1">#REF!</definedName>
    <definedName name="hn.Delete015" localSheetId="0" hidden="1">#REF!,#REF!,#REF!,#REF!</definedName>
    <definedName name="hn.Delete015" localSheetId="1" hidden="1">#REF!,#REF!,#REF!,#REF!</definedName>
    <definedName name="hn.Delete015" localSheetId="2" hidden="1">#REF!,#REF!,#REF!,#REF!</definedName>
    <definedName name="hn.Delete015" hidden="1">#REF!,#REF!,#REF!,#REF!</definedName>
    <definedName name="hn.domestic" localSheetId="0" hidden="1">#REF!</definedName>
    <definedName name="hn.domestic" localSheetId="1" hidden="1">#REF!</definedName>
    <definedName name="hn.domestic" localSheetId="2" hidden="1">#REF!</definedName>
    <definedName name="hn.domestic" hidden="1">#REF!</definedName>
    <definedName name="hn.DZ_MultByFXRates" hidden="1">[2]DropZone!$B$2:$I$118,[2]DropZone!$B$120:$I$132,[2]DropZone!$B$134:$I$136,[2]DropZone!$B$138:$I$146</definedName>
    <definedName name="hn.ExtDb" hidden="1">FALSE</definedName>
    <definedName name="hn.FromMain" localSheetId="0" hidden="1">#REF!</definedName>
    <definedName name="hn.FromMain" localSheetId="1" hidden="1">#REF!</definedName>
    <definedName name="hn.FromMain" localSheetId="2" hidden="1">#REF!</definedName>
    <definedName name="hn.FromMain" hidden="1">#REF!</definedName>
    <definedName name="hn.FromMain1" localSheetId="0" hidden="1">#REF!</definedName>
    <definedName name="hn.FromMain1" localSheetId="1" hidden="1">#REF!</definedName>
    <definedName name="hn.FromMain1" localSheetId="2" hidden="1">#REF!</definedName>
    <definedName name="hn.FromMain1" hidden="1">#REF!</definedName>
    <definedName name="hn.FromMain2" localSheetId="0" hidden="1">#REF!</definedName>
    <definedName name="hn.FromMain2" localSheetId="1" hidden="1">#REF!</definedName>
    <definedName name="hn.FromMain2" localSheetId="2" hidden="1">#REF!</definedName>
    <definedName name="hn.FromMain2" hidden="1">#REF!</definedName>
    <definedName name="hn.FromMain3" localSheetId="0" hidden="1">#REF!</definedName>
    <definedName name="hn.FromMain3" localSheetId="1" hidden="1">#REF!</definedName>
    <definedName name="hn.FromMain3" localSheetId="2" hidden="1">#REF!</definedName>
    <definedName name="hn.FromMain3" hidden="1">#REF!</definedName>
    <definedName name="hn.FromMain4" localSheetId="0" hidden="1">#REF!</definedName>
    <definedName name="hn.FromMain4" localSheetId="1" hidden="1">#REF!</definedName>
    <definedName name="hn.FromMain4" localSheetId="2" hidden="1">#REF!</definedName>
    <definedName name="hn.FromMain4" hidden="1">#REF!</definedName>
    <definedName name="hn.FromMain5" localSheetId="0" hidden="1">#REF!</definedName>
    <definedName name="hn.FromMain5" localSheetId="1" hidden="1">#REF!</definedName>
    <definedName name="hn.FromMain5" localSheetId="2" hidden="1">#REF!</definedName>
    <definedName name="hn.FromMain5" hidden="1">#REF!</definedName>
    <definedName name="hn.Global" localSheetId="0" hidden="1">#REF!</definedName>
    <definedName name="hn.Global" localSheetId="1" hidden="1">#REF!</definedName>
    <definedName name="hn.Global" localSheetId="2" hidden="1">#REF!</definedName>
    <definedName name="hn.Global" hidden="1">#REF!</definedName>
    <definedName name="hn.LTM_MultByFXRates" localSheetId="0" hidden="1">#REF!,#REF!,#REF!,#REF!,#REF!,#REF!,#REF!</definedName>
    <definedName name="hn.LTM_MultByFXRates" localSheetId="1" hidden="1">#REF!,#REF!,#REF!,#REF!,#REF!,#REF!,#REF!</definedName>
    <definedName name="hn.LTM_MultByFXRates" localSheetId="2" hidden="1">#REF!,#REF!,#REF!,#REF!,#REF!,#REF!,#REF!</definedName>
    <definedName name="hn.LTM_MultByFXRates" hidden="1">#REF!,#REF!,#REF!,#REF!,#REF!,#REF!,#REF!</definedName>
    <definedName name="hn.LTMData" localSheetId="0" hidden="1">#REF!</definedName>
    <definedName name="hn.LTMData" localSheetId="1" hidden="1">#REF!</definedName>
    <definedName name="hn.LTMData" localSheetId="2" hidden="1">#REF!</definedName>
    <definedName name="hn.LTMData" hidden="1">#REF!</definedName>
    <definedName name="hn.ModelType" hidden="1">"DEAL"</definedName>
    <definedName name="hn.ModelVersion" hidden="1">1</definedName>
    <definedName name="hn.MultbyFXRates" localSheetId="0" hidden="1">#REF!,#REF!,#REF!,#REF!,#REF!,#REF!,#REF!</definedName>
    <definedName name="hn.MultbyFXRates" localSheetId="1" hidden="1">#REF!,#REF!,#REF!,#REF!,#REF!,#REF!,#REF!</definedName>
    <definedName name="hn.MultbyFXRates" localSheetId="2" hidden="1">#REF!,#REF!,#REF!,#REF!,#REF!,#REF!,#REF!</definedName>
    <definedName name="hn.MultbyFXRates" hidden="1">#REF!,#REF!,#REF!,#REF!,#REF!,#REF!,#REF!</definedName>
    <definedName name="hn.MultByFXRates1" localSheetId="0" hidden="1">#REF!,#REF!,#REF!,#REF!,#REF!</definedName>
    <definedName name="hn.MultByFXRates1" localSheetId="1" hidden="1">#REF!,#REF!,#REF!,#REF!,#REF!</definedName>
    <definedName name="hn.MultByFXRates1" localSheetId="2" hidden="1">#REF!,#REF!,#REF!,#REF!,#REF!</definedName>
    <definedName name="hn.MultByFXRates1" hidden="1">#REF!,#REF!,#REF!,#REF!,#REF!</definedName>
    <definedName name="hn.MultByFXRates2" localSheetId="0" hidden="1">#REF!,#REF!,#REF!,#REF!,#REF!</definedName>
    <definedName name="hn.MultByFXRates2" localSheetId="1" hidden="1">#REF!,#REF!,#REF!,#REF!,#REF!</definedName>
    <definedName name="hn.MultByFXRates2" localSheetId="2" hidden="1">#REF!,#REF!,#REF!,#REF!,#REF!</definedName>
    <definedName name="hn.MultByFXRates2" hidden="1">#REF!,#REF!,#REF!,#REF!,#REF!</definedName>
    <definedName name="hn.MultByFXRates3" localSheetId="0" hidden="1">#REF!,#REF!,#REF!,#REF!,#REF!</definedName>
    <definedName name="hn.MultByFXRates3" localSheetId="1" hidden="1">#REF!,#REF!,#REF!,#REF!,#REF!</definedName>
    <definedName name="hn.MultByFXRates3" localSheetId="2" hidden="1">#REF!,#REF!,#REF!,#REF!,#REF!</definedName>
    <definedName name="hn.MultByFXRates3" hidden="1">#REF!,#REF!,#REF!,#REF!,#REF!</definedName>
    <definedName name="hn.MultbyFxrates4" localSheetId="0" hidden="1">#REF!,#REF!,#REF!,#REF!,#REF!,#REF!,#REF!</definedName>
    <definedName name="hn.MultbyFxrates4" localSheetId="1" hidden="1">#REF!,#REF!,#REF!,#REF!,#REF!,#REF!,#REF!</definedName>
    <definedName name="hn.MultbyFxrates4" localSheetId="2" hidden="1">#REF!,#REF!,#REF!,#REF!,#REF!,#REF!,#REF!</definedName>
    <definedName name="hn.MultbyFxrates4" hidden="1">#REF!,#REF!,#REF!,#REF!,#REF!,#REF!,#REF!</definedName>
    <definedName name="hn.multbyfxrates5" localSheetId="0" hidden="1">#REF!,#REF!,#REF!,#REF!,#REF!</definedName>
    <definedName name="hn.multbyfxrates5" localSheetId="1" hidden="1">#REF!,#REF!,#REF!,#REF!,#REF!</definedName>
    <definedName name="hn.multbyfxrates5" localSheetId="2" hidden="1">#REF!,#REF!,#REF!,#REF!,#REF!</definedName>
    <definedName name="hn.multbyfxrates5" hidden="1">#REF!,#REF!,#REF!,#REF!,#REF!</definedName>
    <definedName name="hn.multbyfxrates6" localSheetId="0" hidden="1">#REF!,#REF!,#REF!,#REF!,#REF!</definedName>
    <definedName name="hn.multbyfxrates6" localSheetId="1" hidden="1">#REF!,#REF!,#REF!,#REF!,#REF!</definedName>
    <definedName name="hn.multbyfxrates6" localSheetId="2" hidden="1">#REF!,#REF!,#REF!,#REF!,#REF!</definedName>
    <definedName name="hn.multbyfxrates6" hidden="1">#REF!,#REF!,#REF!,#REF!,#REF!</definedName>
    <definedName name="hn.multbyfxrates7" localSheetId="0" hidden="1">#REF!,#REF!,#REF!,#REF!,#REF!</definedName>
    <definedName name="hn.multbyfxrates7" localSheetId="1" hidden="1">#REF!,#REF!,#REF!,#REF!,#REF!</definedName>
    <definedName name="hn.multbyfxrates7" localSheetId="2" hidden="1">#REF!,#REF!,#REF!,#REF!,#REF!</definedName>
    <definedName name="hn.multbyfxrates7" hidden="1">#REF!,#REF!,#REF!,#REF!,#REF!</definedName>
    <definedName name="hn.MultByFXRatesBot1" localSheetId="0" hidden="1">#REF!,#REF!,#REF!,#REF!,#REF!,#REF!,#REF!,#REF!,#REF!,#REF!,#REF!,#REF!</definedName>
    <definedName name="hn.MultByFXRatesBot1" localSheetId="1" hidden="1">#REF!,#REF!,#REF!,#REF!,#REF!,#REF!,#REF!,#REF!,#REF!,#REF!,#REF!,#REF!</definedName>
    <definedName name="hn.MultByFXRatesBot1" localSheetId="2" hidden="1">#REF!,#REF!,#REF!,#REF!,#REF!,#REF!,#REF!,#REF!,#REF!,#REF!,#REF!,#REF!</definedName>
    <definedName name="hn.MultByFXRatesBot1" hidden="1">#REF!,#REF!,#REF!,#REF!,#REF!,#REF!,#REF!,#REF!,#REF!,#REF!,#REF!,#REF!</definedName>
    <definedName name="hn.MultByFXRatesBot2" localSheetId="0" hidden="1">#REF!,#REF!,#REF!,#REF!,#REF!,#REF!,#REF!,#REF!,#REF!,#REF!,#REF!,#REF!</definedName>
    <definedName name="hn.MultByFXRatesBot2" localSheetId="1" hidden="1">#REF!,#REF!,#REF!,#REF!,#REF!,#REF!,#REF!,#REF!,#REF!,#REF!,#REF!,#REF!</definedName>
    <definedName name="hn.MultByFXRatesBot2" localSheetId="2" hidden="1">#REF!,#REF!,#REF!,#REF!,#REF!,#REF!,#REF!,#REF!,#REF!,#REF!,#REF!,#REF!</definedName>
    <definedName name="hn.MultByFXRatesBot2" hidden="1">#REF!,#REF!,#REF!,#REF!,#REF!,#REF!,#REF!,#REF!,#REF!,#REF!,#REF!,#REF!</definedName>
    <definedName name="hn.MultByFXRatesBot3" localSheetId="0" hidden="1">#REF!,#REF!,#REF!,#REF!,#REF!,#REF!,#REF!,#REF!,#REF!,#REF!,#REF!,#REF!</definedName>
    <definedName name="hn.MultByFXRatesBot3" localSheetId="1" hidden="1">#REF!,#REF!,#REF!,#REF!,#REF!,#REF!,#REF!,#REF!,#REF!,#REF!,#REF!,#REF!</definedName>
    <definedName name="hn.MultByFXRatesBot3" localSheetId="2" hidden="1">#REF!,#REF!,#REF!,#REF!,#REF!,#REF!,#REF!,#REF!,#REF!,#REF!,#REF!,#REF!</definedName>
    <definedName name="hn.MultByFXRatesBot3" hidden="1">#REF!,#REF!,#REF!,#REF!,#REF!,#REF!,#REF!,#REF!,#REF!,#REF!,#REF!,#REF!</definedName>
    <definedName name="hn.MultByFXRatesBot4" localSheetId="0" hidden="1">#REF!,#REF!,#REF!,#REF!,#REF!,#REF!,#REF!,#REF!,#REF!,#REF!,#REF!,#REF!,#REF!</definedName>
    <definedName name="hn.MultByFXRatesBot4" localSheetId="1" hidden="1">#REF!,#REF!,#REF!,#REF!,#REF!,#REF!,#REF!,#REF!,#REF!,#REF!,#REF!,#REF!,#REF!</definedName>
    <definedName name="hn.MultByFXRatesBot4" localSheetId="2" hidden="1">#REF!,#REF!,#REF!,#REF!,#REF!,#REF!,#REF!,#REF!,#REF!,#REF!,#REF!,#REF!,#REF!</definedName>
    <definedName name="hn.MultByFXRatesBot4" hidden="1">#REF!,#REF!,#REF!,#REF!,#REF!,#REF!,#REF!,#REF!,#REF!,#REF!,#REF!,#REF!,#REF!</definedName>
    <definedName name="hn.MultByFXRatesBot5" localSheetId="0" hidden="1">#REF!,#REF!,#REF!,#REF!,#REF!,#REF!,#REF!,#REF!,#REF!,#REF!,#REF!</definedName>
    <definedName name="hn.MultByFXRatesBot5" localSheetId="1" hidden="1">#REF!,#REF!,#REF!,#REF!,#REF!,#REF!,#REF!,#REF!,#REF!,#REF!,#REF!</definedName>
    <definedName name="hn.MultByFXRatesBot5" localSheetId="2" hidden="1">#REF!,#REF!,#REF!,#REF!,#REF!,#REF!,#REF!,#REF!,#REF!,#REF!,#REF!</definedName>
    <definedName name="hn.MultByFXRatesBot5" hidden="1">#REF!,#REF!,#REF!,#REF!,#REF!,#REF!,#REF!,#REF!,#REF!,#REF!,#REF!</definedName>
    <definedName name="hn.MultByFXRatesBot6" localSheetId="0" hidden="1">#REF!,#REF!,#REF!,#REF!,#REF!,#REF!,#REF!,#REF!,#REF!,#REF!,#REF!</definedName>
    <definedName name="hn.MultByFXRatesBot6" localSheetId="1" hidden="1">#REF!,#REF!,#REF!,#REF!,#REF!,#REF!,#REF!,#REF!,#REF!,#REF!,#REF!</definedName>
    <definedName name="hn.MultByFXRatesBot6" localSheetId="2" hidden="1">#REF!,#REF!,#REF!,#REF!,#REF!,#REF!,#REF!,#REF!,#REF!,#REF!,#REF!</definedName>
    <definedName name="hn.MultByFXRatesBot6" hidden="1">#REF!,#REF!,#REF!,#REF!,#REF!,#REF!,#REF!,#REF!,#REF!,#REF!,#REF!</definedName>
    <definedName name="hn.MultByFXRatesBot7" localSheetId="0" hidden="1">#REF!,#REF!,#REF!,#REF!,#REF!,#REF!,#REF!,#REF!,#REF!,#REF!,#REF!</definedName>
    <definedName name="hn.MultByFXRatesBot7" localSheetId="1" hidden="1">#REF!,#REF!,#REF!,#REF!,#REF!,#REF!,#REF!,#REF!,#REF!,#REF!,#REF!</definedName>
    <definedName name="hn.MultByFXRatesBot7" localSheetId="2" hidden="1">#REF!,#REF!,#REF!,#REF!,#REF!,#REF!,#REF!,#REF!,#REF!,#REF!,#REF!</definedName>
    <definedName name="hn.MultByFXRatesBot7" hidden="1">#REF!,#REF!,#REF!,#REF!,#REF!,#REF!,#REF!,#REF!,#REF!,#REF!,#REF!</definedName>
    <definedName name="hn.MultByFXRatesTop1" localSheetId="0" hidden="1">#REF!,#REF!,#REF!,#REF!,#REF!,#REF!,#REF!,#REF!,#REF!,#REF!,#REF!,#REF!</definedName>
    <definedName name="hn.MultByFXRatesTop1" localSheetId="1" hidden="1">#REF!,#REF!,#REF!,#REF!,#REF!,#REF!,#REF!,#REF!,#REF!,#REF!,#REF!,#REF!</definedName>
    <definedName name="hn.MultByFXRatesTop1" localSheetId="2" hidden="1">#REF!,#REF!,#REF!,#REF!,#REF!,#REF!,#REF!,#REF!,#REF!,#REF!,#REF!,#REF!</definedName>
    <definedName name="hn.MultByFXRatesTop1" hidden="1">#REF!,#REF!,#REF!,#REF!,#REF!,#REF!,#REF!,#REF!,#REF!,#REF!,#REF!,#REF!</definedName>
    <definedName name="hn.MultByFXRatesTop2" localSheetId="0" hidden="1">#REF!,#REF!,#REF!,#REF!,#REF!,#REF!,#REF!,#REF!,#REF!,#REF!,#REF!,#REF!,#REF!,#REF!,#REF!</definedName>
    <definedName name="hn.MultByFXRatesTop2" localSheetId="1" hidden="1">#REF!,#REF!,#REF!,#REF!,#REF!,#REF!,#REF!,#REF!,#REF!,#REF!,#REF!,#REF!,#REF!,#REF!,#REF!</definedName>
    <definedName name="hn.MultByFXRatesTop2" localSheetId="2" hidden="1">#REF!,#REF!,#REF!,#REF!,#REF!,#REF!,#REF!,#REF!,#REF!,#REF!,#REF!,#REF!,#REF!,#REF!,#REF!</definedName>
    <definedName name="hn.MultByFXRatesTop2" hidden="1">#REF!,#REF!,#REF!,#REF!,#REF!,#REF!,#REF!,#REF!,#REF!,#REF!,#REF!,#REF!,#REF!,#REF!,#REF!</definedName>
    <definedName name="hn.MultByFXRatesTop3" localSheetId="0" hidden="1">#REF!,#REF!,#REF!,#REF!,#REF!,#REF!,#REF!,#REF!,#REF!,#REF!,#REF!,#REF!,#REF!,#REF!,#REF!</definedName>
    <definedName name="hn.MultByFXRatesTop3" localSheetId="1" hidden="1">#REF!,#REF!,#REF!,#REF!,#REF!,#REF!,#REF!,#REF!,#REF!,#REF!,#REF!,#REF!,#REF!,#REF!,#REF!</definedName>
    <definedName name="hn.MultByFXRatesTop3" localSheetId="2" hidden="1">#REF!,#REF!,#REF!,#REF!,#REF!,#REF!,#REF!,#REF!,#REF!,#REF!,#REF!,#REF!,#REF!,#REF!,#REF!</definedName>
    <definedName name="hn.MultByFXRatesTop3" hidden="1">#REF!,#REF!,#REF!,#REF!,#REF!,#REF!,#REF!,#REF!,#REF!,#REF!,#REF!,#REF!,#REF!,#REF!,#REF!</definedName>
    <definedName name="hn.MultByFXRatesTop4" localSheetId="0" hidden="1">#REF!,#REF!,#REF!,#REF!,#REF!,#REF!,#REF!,#REF!,#REF!,#REF!,#REF!,#REF!,#REF!,#REF!,#REF!</definedName>
    <definedName name="hn.MultByFXRatesTop4" localSheetId="1" hidden="1">#REF!,#REF!,#REF!,#REF!,#REF!,#REF!,#REF!,#REF!,#REF!,#REF!,#REF!,#REF!,#REF!,#REF!,#REF!</definedName>
    <definedName name="hn.MultByFXRatesTop4" localSheetId="2" hidden="1">#REF!,#REF!,#REF!,#REF!,#REF!,#REF!,#REF!,#REF!,#REF!,#REF!,#REF!,#REF!,#REF!,#REF!,#REF!</definedName>
    <definedName name="hn.MultByFXRatesTop4" hidden="1">#REF!,#REF!,#REF!,#REF!,#REF!,#REF!,#REF!,#REF!,#REF!,#REF!,#REF!,#REF!,#REF!,#REF!,#REF!</definedName>
    <definedName name="hn.MultByFXRatesTop5" localSheetId="0" hidden="1">#REF!,#REF!,#REF!,#REF!,#REF!,#REF!,#REF!,#REF!,#REF!,#REF!,#REF!,#REF!</definedName>
    <definedName name="hn.MultByFXRatesTop5" localSheetId="1" hidden="1">#REF!,#REF!,#REF!,#REF!,#REF!,#REF!,#REF!,#REF!,#REF!,#REF!,#REF!,#REF!</definedName>
    <definedName name="hn.MultByFXRatesTop5" localSheetId="2" hidden="1">#REF!,#REF!,#REF!,#REF!,#REF!,#REF!,#REF!,#REF!,#REF!,#REF!,#REF!,#REF!</definedName>
    <definedName name="hn.MultByFXRatesTop5" hidden="1">#REF!,#REF!,#REF!,#REF!,#REF!,#REF!,#REF!,#REF!,#REF!,#REF!,#REF!,#REF!</definedName>
    <definedName name="hn.MultByFXRatesTop6" localSheetId="0" hidden="1">#REF!,#REF!,#REF!,#REF!,#REF!,#REF!,#REF!,#REF!,#REF!,#REF!,#REF!,#REF!,#REF!,#REF!,#REF!</definedName>
    <definedName name="hn.MultByFXRatesTop6" localSheetId="1" hidden="1">#REF!,#REF!,#REF!,#REF!,#REF!,#REF!,#REF!,#REF!,#REF!,#REF!,#REF!,#REF!,#REF!,#REF!,#REF!</definedName>
    <definedName name="hn.MultByFXRatesTop6" localSheetId="2" hidden="1">#REF!,#REF!,#REF!,#REF!,#REF!,#REF!,#REF!,#REF!,#REF!,#REF!,#REF!,#REF!,#REF!,#REF!,#REF!</definedName>
    <definedName name="hn.MultByFXRatesTop6" hidden="1">#REF!,#REF!,#REF!,#REF!,#REF!,#REF!,#REF!,#REF!,#REF!,#REF!,#REF!,#REF!,#REF!,#REF!,#REF!</definedName>
    <definedName name="hn.MultByFXRatesTop7" localSheetId="0" hidden="1">#REF!,#REF!,#REF!,#REF!,#REF!,#REF!,#REF!,#REF!,#REF!,#REF!,#REF!,#REF!,#REF!,#REF!,#REF!</definedName>
    <definedName name="hn.MultByFXRatesTop7" localSheetId="1" hidden="1">#REF!,#REF!,#REF!,#REF!,#REF!,#REF!,#REF!,#REF!,#REF!,#REF!,#REF!,#REF!,#REF!,#REF!,#REF!</definedName>
    <definedName name="hn.MultByFXRatesTop7" localSheetId="2" hidden="1">#REF!,#REF!,#REF!,#REF!,#REF!,#REF!,#REF!,#REF!,#REF!,#REF!,#REF!,#REF!,#REF!,#REF!,#REF!</definedName>
    <definedName name="hn.MultByFXRatesTop7" hidden="1">#REF!,#REF!,#REF!,#REF!,#REF!,#REF!,#REF!,#REF!,#REF!,#REF!,#REF!,#REF!,#REF!,#REF!,#REF!</definedName>
    <definedName name="hn.NoUpload" hidden="1">0</definedName>
    <definedName name="hn.ParityCheck" localSheetId="0" hidden="1">#REF!</definedName>
    <definedName name="hn.ParityCheck" localSheetId="1" hidden="1">#REF!</definedName>
    <definedName name="hn.ParityCheck" localSheetId="2" hidden="1">#REF!</definedName>
    <definedName name="hn.ParityCheck" hidden="1">#REF!</definedName>
    <definedName name="hn.PrivateLTMYear" localSheetId="0" hidden="1">#REF!</definedName>
    <definedName name="hn.PrivateLTMYear" localSheetId="1" hidden="1">#REF!</definedName>
    <definedName name="hn.PrivateLTMYear" localSheetId="2" hidden="1">#REF!</definedName>
    <definedName name="hn.PrivateLTMYear" hidden="1">#REF!</definedName>
    <definedName name="hn.USLast" localSheetId="0" hidden="1">#REF!</definedName>
    <definedName name="hn.USLast" localSheetId="1" hidden="1">#REF!</definedName>
    <definedName name="hn.USLast" localSheetId="2" hidden="1">#REF!</definedName>
    <definedName name="hn.USLast" hidden="1">#REF!</definedName>
    <definedName name="hn.YearLabel" localSheetId="0" hidden="1">#REF!</definedName>
    <definedName name="hn.YearLabel" localSheetId="1" hidden="1">#REF!</definedName>
    <definedName name="hn.YearLabel" localSheetId="2" hidden="1">#REF!</definedName>
    <definedName name="hn.YearLabel" hidden="1">#REF!</definedName>
    <definedName name="huh" localSheetId="0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huh" localSheetId="1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huh" localSheetId="2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huh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IsColHidden" hidden="1">FALSE</definedName>
    <definedName name="IsLTMColHidden" hidden="1">FALSE</definedName>
    <definedName name="jb" localSheetId="0" hidden="1">{"summary1",#N/A,TRUE,"Comps";"summary2",#N/A,TRUE,"Comps";"summary3",#N/A,TRUE,"Comps"}</definedName>
    <definedName name="jb" localSheetId="1" hidden="1">{"summary1",#N/A,TRUE,"Comps";"summary2",#N/A,TRUE,"Comps";"summary3",#N/A,TRUE,"Comps"}</definedName>
    <definedName name="jb" localSheetId="2" hidden="1">{"summary1",#N/A,TRUE,"Comps";"summary2",#N/A,TRUE,"Comps";"summary3",#N/A,TRUE,"Comps"}</definedName>
    <definedName name="jb" hidden="1">{"summary1",#N/A,TRUE,"Comps";"summary2",#N/A,TRUE,"Comps";"summary3",#N/A,TRUE,"Comps"}</definedName>
    <definedName name="jk" localSheetId="0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jk" localSheetId="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jk" localSheetId="2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jk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k" localSheetId="0" hidden="1">{#N/A,#N/A,FALSE,"Assumptions";#N/A,#N/A,FALSE,"Consol CF";#N/A,#N/A,FALSE,"matx B4 DS";#N/A,#N/A,FALSE,"Hacienda CF";#N/A,#N/A,FALSE,"matx B4 DS Hac";#N/A,#N/A,FALSE,"Chabot CF";#N/A,#N/A,FALSE,"matx B4 DS Chabot";#N/A,#N/A,FALSE,"Diablo CF";#N/A,#N/A,FALSE,"matx B4 DS Diablo"}</definedName>
    <definedName name="k" localSheetId="1" hidden="1">{#N/A,#N/A,FALSE,"Assumptions";#N/A,#N/A,FALSE,"Consol CF";#N/A,#N/A,FALSE,"matx B4 DS";#N/A,#N/A,FALSE,"Hacienda CF";#N/A,#N/A,FALSE,"matx B4 DS Hac";#N/A,#N/A,FALSE,"Chabot CF";#N/A,#N/A,FALSE,"matx B4 DS Chabot";#N/A,#N/A,FALSE,"Diablo CF";#N/A,#N/A,FALSE,"matx B4 DS Diablo"}</definedName>
    <definedName name="k" localSheetId="2" hidden="1">{#N/A,#N/A,FALSE,"Assumptions";#N/A,#N/A,FALSE,"Consol CF";#N/A,#N/A,FALSE,"matx B4 DS";#N/A,#N/A,FALSE,"Hacienda CF";#N/A,#N/A,FALSE,"matx B4 DS Hac";#N/A,#N/A,FALSE,"Chabot CF";#N/A,#N/A,FALSE,"matx B4 DS Chabot";#N/A,#N/A,FALSE,"Diablo CF";#N/A,#N/A,FALSE,"matx B4 DS Diablo"}</definedName>
    <definedName name="k" hidden="1">{#N/A,#N/A,FALSE,"Assumptions";#N/A,#N/A,FALSE,"Consol CF";#N/A,#N/A,FALSE,"matx B4 DS";#N/A,#N/A,FALSE,"Hacienda CF";#N/A,#N/A,FALSE,"matx B4 DS Hac";#N/A,#N/A,FALSE,"Chabot CF";#N/A,#N/A,FALSE,"matx B4 DS Chabot";#N/A,#N/A,FALSE,"Diablo CF";#N/A,#N/A,FALSE,"matx B4 DS Diablo"}</definedName>
    <definedName name="KGKHJ" localSheetId="0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KGKHJ" localSheetId="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KGKHJ" localSheetId="2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KGKHJ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lll" localSheetId="0" hidden="1">{"Outflow 1",#N/A,FALSE,"Outflows-Inflows";"Outflow 2",#N/A,FALSE,"Outflows-Inflows";"Inflow 1",#N/A,FALSE,"Outflows-Inflows";"Inflow 2",#N/A,FALSE,"Outflows-Inflows"}</definedName>
    <definedName name="lll" localSheetId="1" hidden="1">{"Outflow 1",#N/A,FALSE,"Outflows-Inflows";"Outflow 2",#N/A,FALSE,"Outflows-Inflows";"Inflow 1",#N/A,FALSE,"Outflows-Inflows";"Inflow 2",#N/A,FALSE,"Outflows-Inflows"}</definedName>
    <definedName name="lll" localSheetId="2" hidden="1">{"Outflow 1",#N/A,FALSE,"Outflows-Inflows";"Outflow 2",#N/A,FALSE,"Outflows-Inflows";"Inflow 1",#N/A,FALSE,"Outflows-Inflows";"Inflow 2",#N/A,FALSE,"Outflows-Inflows"}</definedName>
    <definedName name="lll" hidden="1">{"Outflow 1",#N/A,FALSE,"Outflows-Inflows";"Outflow 2",#N/A,FALSE,"Outflows-Inflows";"Inflow 1",#N/A,FALSE,"Outflows-Inflows";"Inflow 2",#N/A,FALSE,"Outflows-Inflows"}</definedName>
    <definedName name="ltm_BalanceSheet" localSheetId="0" hidden="1">#REF!</definedName>
    <definedName name="ltm_BalanceSheet" localSheetId="1" hidden="1">#REF!</definedName>
    <definedName name="ltm_BalanceSheet" localSheetId="2" hidden="1">#REF!</definedName>
    <definedName name="ltm_BalanceSheet" hidden="1">#REF!</definedName>
    <definedName name="ltm_IncomeStatement" localSheetId="0" hidden="1">#REF!</definedName>
    <definedName name="ltm_IncomeStatement" localSheetId="1" hidden="1">#REF!</definedName>
    <definedName name="ltm_IncomeStatement" localSheetId="2" hidden="1">#REF!</definedName>
    <definedName name="ltm_IncomeStatement" hidden="1">#REF!</definedName>
    <definedName name="MGHM" localSheetId="0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MGHM" localSheetId="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MGHM" localSheetId="2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MGHM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mhj" localSheetId="0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mhj" localSheetId="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mhj" localSheetId="2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mhj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o" localSheetId="0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o" localSheetId="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o" localSheetId="2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o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p.Covenants" localSheetId="0" hidden="1">#REF!</definedName>
    <definedName name="p.Covenants" localSheetId="1" hidden="1">#REF!</definedName>
    <definedName name="p.Covenants" localSheetId="2" hidden="1">#REF!</definedName>
    <definedName name="p.Covenants" hidden="1">#REF!</definedName>
    <definedName name="p.Covenants_Titles" localSheetId="0" hidden="1">#REF!</definedName>
    <definedName name="p.Covenants_Titles" localSheetId="1" hidden="1">#REF!</definedName>
    <definedName name="p.Covenants_Titles" localSheetId="2" hidden="1">#REF!</definedName>
    <definedName name="p.Covenants_Titles" hidden="1">#REF!</definedName>
    <definedName name="p.CreditStats" localSheetId="0" hidden="1">#REF!</definedName>
    <definedName name="p.CreditStats" localSheetId="1" hidden="1">#REF!</definedName>
    <definedName name="p.CreditStats" localSheetId="2" hidden="1">#REF!</definedName>
    <definedName name="p.CreditStats" hidden="1">#REF!</definedName>
    <definedName name="p.LTM_BS" localSheetId="0" hidden="1">#REF!</definedName>
    <definedName name="p.LTM_BS" localSheetId="1" hidden="1">#REF!</definedName>
    <definedName name="p.LTM_BS" localSheetId="2" hidden="1">#REF!</definedName>
    <definedName name="p.LTM_BS" hidden="1">#REF!</definedName>
    <definedName name="p.LTM_IS" localSheetId="0" hidden="1">#REF!</definedName>
    <definedName name="p.LTM_IS" localSheetId="1" hidden="1">#REF!</definedName>
    <definedName name="p.LTM_IS" localSheetId="2" hidden="1">#REF!</definedName>
    <definedName name="p.LTM_IS" hidden="1">#REF!</definedName>
    <definedName name="p.Summary" localSheetId="0" hidden="1">#REF!</definedName>
    <definedName name="p.Summary" localSheetId="1" hidden="1">#REF!</definedName>
    <definedName name="p.Summary" localSheetId="2" hidden="1">#REF!</definedName>
    <definedName name="p.Summary" hidden="1">#REF!</definedName>
    <definedName name="p.Summary_Titles" localSheetId="0" hidden="1">#REF!</definedName>
    <definedName name="p.Summary_Titles" localSheetId="1" hidden="1">#REF!</definedName>
    <definedName name="p.Summary_Titles" localSheetId="2" hidden="1">#REF!</definedName>
    <definedName name="p.Summary_Titles" hidden="1">#REF!</definedName>
    <definedName name="q" localSheetId="0" hidden="1">{"summary1",#N/A,TRUE,"Comps";"summary2",#N/A,TRUE,"Comps";"summary3",#N/A,TRUE,"Comps"}</definedName>
    <definedName name="q" localSheetId="1" hidden="1">{"summary1",#N/A,TRUE,"Comps";"summary2",#N/A,TRUE,"Comps";"summary3",#N/A,TRUE,"Comps"}</definedName>
    <definedName name="q" localSheetId="2" hidden="1">{"summary1",#N/A,TRUE,"Comps";"summary2",#N/A,TRUE,"Comps";"summary3",#N/A,TRUE,"Comps"}</definedName>
    <definedName name="q" hidden="1">{"summary1",#N/A,TRUE,"Comps";"summary2",#N/A,TRUE,"Comps";"summary3",#N/A,TRUE,"Comps"}</definedName>
    <definedName name="qre" localSheetId="0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qre" localSheetId="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qre" localSheetId="2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qre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qwert" localSheetId="0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qwert" localSheetId="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qwert" localSheetId="2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qwert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r.CashFlow" localSheetId="0" hidden="1">#REF!</definedName>
    <definedName name="r.CashFlow" localSheetId="1" hidden="1">#REF!</definedName>
    <definedName name="r.CashFlow" localSheetId="2" hidden="1">#REF!</definedName>
    <definedName name="r.CashFlow" hidden="1">#REF!</definedName>
    <definedName name="r.Leverage" localSheetId="0" hidden="1">#REF!</definedName>
    <definedName name="r.Leverage" localSheetId="1" hidden="1">#REF!</definedName>
    <definedName name="r.Leverage" localSheetId="2" hidden="1">#REF!</definedName>
    <definedName name="r.Leverage" hidden="1">#REF!</definedName>
    <definedName name="r.Liquidity" localSheetId="0" hidden="1">#REF!</definedName>
    <definedName name="r.Liquidity" localSheetId="1" hidden="1">#REF!</definedName>
    <definedName name="r.Liquidity" localSheetId="2" hidden="1">#REF!</definedName>
    <definedName name="r.Liquidity" hidden="1">#REF!</definedName>
    <definedName name="r.LTM" localSheetId="0" hidden="1">#REF!</definedName>
    <definedName name="r.LTM" localSheetId="1" hidden="1">#REF!</definedName>
    <definedName name="r.LTM" localSheetId="2" hidden="1">#REF!</definedName>
    <definedName name="r.LTM" hidden="1">#REF!</definedName>
    <definedName name="r.LTMInterim" localSheetId="0" hidden="1">#REF!</definedName>
    <definedName name="r.LTMInterim" localSheetId="1" hidden="1">#REF!</definedName>
    <definedName name="r.LTMInterim" localSheetId="2" hidden="1">#REF!</definedName>
    <definedName name="r.LTMInterim" hidden="1">#REF!</definedName>
    <definedName name="r.Market" localSheetId="0" hidden="1">#REF!</definedName>
    <definedName name="r.Market" localSheetId="1" hidden="1">#REF!</definedName>
    <definedName name="r.Market" localSheetId="2" hidden="1">#REF!</definedName>
    <definedName name="r.Market" hidden="1">#REF!</definedName>
    <definedName name="r.Profitability" localSheetId="0" hidden="1">#REF!</definedName>
    <definedName name="r.Profitability" localSheetId="1" hidden="1">#REF!</definedName>
    <definedName name="r.Profitability" localSheetId="2" hidden="1">#REF!</definedName>
    <definedName name="r.Profitability" hidden="1">#REF!</definedName>
    <definedName name="r.Summary" localSheetId="0" hidden="1">#REF!</definedName>
    <definedName name="r.Summary" localSheetId="1" hidden="1">#REF!</definedName>
    <definedName name="r.Summary" localSheetId="2" hidden="1">#REF!</definedName>
    <definedName name="r.Summary" hidden="1">#REF!</definedName>
    <definedName name="report" localSheetId="0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" localSheetId="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" localSheetId="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" localSheetId="0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" localSheetId="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" localSheetId="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" localSheetId="0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" localSheetId="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" localSheetId="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t" localSheetId="0" hidden="1">{"inputs raw data",#N/A,TRUE,"INPUT"}</definedName>
    <definedName name="rt" localSheetId="1" hidden="1">{"inputs raw data",#N/A,TRUE,"INPUT"}</definedName>
    <definedName name="rt" localSheetId="2" hidden="1">{"inputs raw data",#N/A,TRUE,"INPUT"}</definedName>
    <definedName name="rt" hidden="1">{"inputs raw data",#N/A,TRUE,"INPUT"}</definedName>
    <definedName name="sa" localSheetId="0" hidden="1">{"cap_structure",#N/A,FALSE,"Graph-Mkt Cap";"price",#N/A,FALSE,"Graph-Price";"ebit",#N/A,FALSE,"Graph-EBITDA";"ebitda",#N/A,FALSE,"Graph-EBITDA"}</definedName>
    <definedName name="sa" localSheetId="1" hidden="1">{"cap_structure",#N/A,FALSE,"Graph-Mkt Cap";"price",#N/A,FALSE,"Graph-Price";"ebit",#N/A,FALSE,"Graph-EBITDA";"ebitda",#N/A,FALSE,"Graph-EBITDA"}</definedName>
    <definedName name="sa" localSheetId="2" hidden="1">{"cap_structure",#N/A,FALSE,"Graph-Mkt Cap";"price",#N/A,FALSE,"Graph-Price";"ebit",#N/A,FALSE,"Graph-EBITDA";"ebitda",#N/A,FALSE,"Graph-EBITDA"}</definedName>
    <definedName name="sa" hidden="1">{"cap_structure",#N/A,FALSE,"Graph-Mkt Cap";"price",#N/A,FALSE,"Graph-Price";"ebit",#N/A,FALSE,"Graph-EBITDA";"ebitda",#N/A,FALSE,"Graph-EBITDA"}</definedName>
    <definedName name="saa" localSheetId="0" hidden="1">{"rtn",#N/A,FALSE,"RTN";"tables",#N/A,FALSE,"RTN";"cf",#N/A,FALSE,"CF";"stats",#N/A,FALSE,"Stats";"prop",#N/A,FALSE,"Prop"}</definedName>
    <definedName name="saa" localSheetId="1" hidden="1">{"rtn",#N/A,FALSE,"RTN";"tables",#N/A,FALSE,"RTN";"cf",#N/A,FALSE,"CF";"stats",#N/A,FALSE,"Stats";"prop",#N/A,FALSE,"Prop"}</definedName>
    <definedName name="saa" localSheetId="2" hidden="1">{"rtn",#N/A,FALSE,"RTN";"tables",#N/A,FALSE,"RTN";"cf",#N/A,FALSE,"CF";"stats",#N/A,FALSE,"Stats";"prop",#N/A,FALSE,"Prop"}</definedName>
    <definedName name="saa" hidden="1">{"rtn",#N/A,FALSE,"RTN";"tables",#N/A,FALSE,"RTN";"cf",#N/A,FALSE,"CF";"stats",#N/A,FALSE,"Stats";"prop",#N/A,FALSE,"Prop"}</definedName>
    <definedName name="sagf" localSheetId="0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sagf" localSheetId="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sagf" localSheetId="2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sagf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sas" localSheetId="0" hidden="1">{"Outflow 1",#N/A,FALSE,"Outflows-Inflows";"Outflow 2",#N/A,FALSE,"Outflows-Inflows";"Inflow 1",#N/A,FALSE,"Outflows-Inflows";"Inflow 2",#N/A,FALSE,"Outflows-Inflows"}</definedName>
    <definedName name="sas" localSheetId="1" hidden="1">{"Outflow 1",#N/A,FALSE,"Outflows-Inflows";"Outflow 2",#N/A,FALSE,"Outflows-Inflows";"Inflow 1",#N/A,FALSE,"Outflows-Inflows";"Inflow 2",#N/A,FALSE,"Outflows-Inflows"}</definedName>
    <definedName name="sas" localSheetId="2" hidden="1">{"Outflow 1",#N/A,FALSE,"Outflows-Inflows";"Outflow 2",#N/A,FALSE,"Outflows-Inflows";"Inflow 1",#N/A,FALSE,"Outflows-Inflows";"Inflow 2",#N/A,FALSE,"Outflows-Inflows"}</definedName>
    <definedName name="sas" hidden="1">{"Outflow 1",#N/A,FALSE,"Outflows-Inflows";"Outflow 2",#N/A,FALSE,"Outflows-Inflows";"Inflow 1",#N/A,FALSE,"Outflows-Inflows";"Inflow 2",#N/A,FALSE,"Outflows-Inflows"}</definedName>
    <definedName name="sdfass" localSheetId="0" hidden="1">{"Outflow 1",#N/A,FALSE,"Outflows-Inflows";"Outflow 2",#N/A,FALSE,"Outflows-Inflows";"Inflow 1",#N/A,FALSE,"Outflows-Inflows";"Inflow 2",#N/A,FALSE,"Outflows-Inflows"}</definedName>
    <definedName name="sdfass" localSheetId="1" hidden="1">{"Outflow 1",#N/A,FALSE,"Outflows-Inflows";"Outflow 2",#N/A,FALSE,"Outflows-Inflows";"Inflow 1",#N/A,FALSE,"Outflows-Inflows";"Inflow 2",#N/A,FALSE,"Outflows-Inflows"}</definedName>
    <definedName name="sdfass" localSheetId="2" hidden="1">{"Outflow 1",#N/A,FALSE,"Outflows-Inflows";"Outflow 2",#N/A,FALSE,"Outflows-Inflows";"Inflow 1",#N/A,FALSE,"Outflows-Inflows";"Inflow 2",#N/A,FALSE,"Outflows-Inflows"}</definedName>
    <definedName name="sdfass" hidden="1">{"Outflow 1",#N/A,FALSE,"Outflows-Inflows";"Outflow 2",#N/A,FALSE,"Outflows-Inflows";"Inflow 1",#N/A,FALSE,"Outflows-Inflows";"Inflow 2",#N/A,FALSE,"Outflows-Inflows"}</definedName>
    <definedName name="sdfga" localSheetId="0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sdfga" localSheetId="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sdfga" localSheetId="2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sdfga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SSO" localSheetId="0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SSO" localSheetId="1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SSO" localSheetId="2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SSO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st" localSheetId="0" hidden="1">{"Has Gets","$10, All Stock, Purchase",FALSE,"Has Gets";"Has Gets","$10, All Stock, Pooling",FALSE,"Has Gets";"Has Gets","$12, All Stock, Purchase",FALSE,"Has Gets";"Has Gets","$12, All Stock, Pooling",FALSE,"Has Gets";"Has Gets","$14, All Stock, Purchase",FALSE,"Has Gets";"Has Gets","$14, All Stock, Pooling",FALSE,"Has Gets"}</definedName>
    <definedName name="st" localSheetId="1" hidden="1">{"Has Gets","$10, All Stock, Purchase",FALSE,"Has Gets";"Has Gets","$10, All Stock, Pooling",FALSE,"Has Gets";"Has Gets","$12, All Stock, Purchase",FALSE,"Has Gets";"Has Gets","$12, All Stock, Pooling",FALSE,"Has Gets";"Has Gets","$14, All Stock, Purchase",FALSE,"Has Gets";"Has Gets","$14, All Stock, Pooling",FALSE,"Has Gets"}</definedName>
    <definedName name="st" localSheetId="2" hidden="1">{"Has Gets","$10, All Stock, Purchase",FALSE,"Has Gets";"Has Gets","$10, All Stock, Pooling",FALSE,"Has Gets";"Has Gets","$12, All Stock, Purchase",FALSE,"Has Gets";"Has Gets","$12, All Stock, Pooling",FALSE,"Has Gets";"Has Gets","$14, All Stock, Purchase",FALSE,"Has Gets";"Has Gets","$14, All Stock, Pooling",FALSE,"Has Gets"}</definedName>
    <definedName name="st" hidden="1">{"Has Gets","$10, All Stock, Purchase",FALSE,"Has Gets";"Has Gets","$10, All Stock, Pooling",FALSE,"Has Gets";"Has Gets","$12, All Stock, Purchase",FALSE,"Has Gets";"Has Gets","$12, All Stock, Pooling",FALSE,"Has Gets";"Has Gets","$14, All Stock, Purchase",FALSE,"Has Gets";"Has Gets","$14, All Stock, Pooling",FALSE,"Has Gets"}</definedName>
    <definedName name="trial" localSheetId="0" hidden="1">{"Outflow 1",#N/A,FALSE,"Outflows-Inflows";"Outflow 2",#N/A,FALSE,"Outflows-Inflows";"Inflow 1",#N/A,FALSE,"Outflows-Inflows";"Inflow 2",#N/A,FALSE,"Outflows-Inflows"}</definedName>
    <definedName name="trial" localSheetId="1" hidden="1">{"Outflow 1",#N/A,FALSE,"Outflows-Inflows";"Outflow 2",#N/A,FALSE,"Outflows-Inflows";"Inflow 1",#N/A,FALSE,"Outflows-Inflows";"Inflow 2",#N/A,FALSE,"Outflows-Inflows"}</definedName>
    <definedName name="trial" localSheetId="2" hidden="1">{"Outflow 1",#N/A,FALSE,"Outflows-Inflows";"Outflow 2",#N/A,FALSE,"Outflows-Inflows";"Inflow 1",#N/A,FALSE,"Outflows-Inflows";"Inflow 2",#N/A,FALSE,"Outflows-Inflows"}</definedName>
    <definedName name="trial" hidden="1">{"Outflow 1",#N/A,FALSE,"Outflows-Inflows";"Outflow 2",#N/A,FALSE,"Outflows-Inflows";"Inflow 1",#N/A,FALSE,"Outflows-Inflows";"Inflow 2",#N/A,FALSE,"Outflows-Inflows"}</definedName>
    <definedName name="USDollar" localSheetId="0" hidden="1">#REF!</definedName>
    <definedName name="USDollar" localSheetId="1" hidden="1">#REF!</definedName>
    <definedName name="USDollar" localSheetId="2" hidden="1">#REF!</definedName>
    <definedName name="USDollar" hidden="1">#REF!</definedName>
    <definedName name="uyfkf" localSheetId="0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uyfkf" localSheetId="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uyfkf" localSheetId="2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uyfkf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UYR" localSheetId="0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UYR" localSheetId="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UYR" localSheetId="2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UYR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vj" localSheetId="0" hidden="1">{#N/A,#N/A,FALSE,"Assumptions";#N/A,#N/A,FALSE,"10-Yr - detail";#N/A,#N/A,FALSE,"Rent Roll";#N/A,#N/A,FALSE,"Historical (2)";#N/A,#N/A,FALSE,"RET's";#N/A,#N/A,FALSE,"Lse-Exp.";#N/A,#N/A,FALSE,"Lease Rollover";#N/A,#N/A,FALSE,"Service Contracts"}</definedName>
    <definedName name="vj" localSheetId="1" hidden="1">{#N/A,#N/A,FALSE,"Assumptions";#N/A,#N/A,FALSE,"10-Yr - detail";#N/A,#N/A,FALSE,"Rent Roll";#N/A,#N/A,FALSE,"Historical (2)";#N/A,#N/A,FALSE,"RET's";#N/A,#N/A,FALSE,"Lse-Exp.";#N/A,#N/A,FALSE,"Lease Rollover";#N/A,#N/A,FALSE,"Service Contracts"}</definedName>
    <definedName name="vj" localSheetId="2" hidden="1">{#N/A,#N/A,FALSE,"Assumptions";#N/A,#N/A,FALSE,"10-Yr - detail";#N/A,#N/A,FALSE,"Rent Roll";#N/A,#N/A,FALSE,"Historical (2)";#N/A,#N/A,FALSE,"RET's";#N/A,#N/A,FALSE,"Lse-Exp.";#N/A,#N/A,FALSE,"Lease Rollover";#N/A,#N/A,FALSE,"Service Contracts"}</definedName>
    <definedName name="vj" hidden="1">{#N/A,#N/A,FALSE,"Assumptions";#N/A,#N/A,FALSE,"10-Yr - detail";#N/A,#N/A,FALSE,"Rent Roll";#N/A,#N/A,FALSE,"Historical (2)";#N/A,#N/A,FALSE,"RET's";#N/A,#N/A,FALSE,"Lse-Exp.";#N/A,#N/A,FALSE,"Lease Rollover";#N/A,#N/A,FALSE,"Service Contracts"}</definedName>
    <definedName name="w" localSheetId="0" hidden="1">{"cap_structure",#N/A,FALSE,"Graph-Mkt Cap";"price",#N/A,FALSE,"Graph-Price";"ebit",#N/A,FALSE,"Graph-EBITDA";"ebitda",#N/A,FALSE,"Graph-EBITDA"}</definedName>
    <definedName name="w" localSheetId="1" hidden="1">{"cap_structure",#N/A,FALSE,"Graph-Mkt Cap";"price",#N/A,FALSE,"Graph-Price";"ebit",#N/A,FALSE,"Graph-EBITDA";"ebitda",#N/A,FALSE,"Graph-EBITDA"}</definedName>
    <definedName name="w" localSheetId="2" hidden="1">{"cap_structure",#N/A,FALSE,"Graph-Mkt Cap";"price",#N/A,FALSE,"Graph-Price";"ebit",#N/A,FALSE,"Graph-EBITDA";"ebitda",#N/A,FALSE,"Graph-EBITDA"}</definedName>
    <definedName name="w" hidden="1">{"cap_structure",#N/A,FALSE,"Graph-Mkt Cap";"price",#N/A,FALSE,"Graph-Price";"ebit",#N/A,FALSE,"Graph-EBITDA";"ebitda",#N/A,FALSE,"Graph-EBITDA"}</definedName>
    <definedName name="wafe" localSheetId="0" hidden="1">{"summary1",#N/A,TRUE,"Comps";"summary2",#N/A,TRUE,"Comps";"summary3",#N/A,TRUE,"Comps"}</definedName>
    <definedName name="wafe" localSheetId="1" hidden="1">{"summary1",#N/A,TRUE,"Comps";"summary2",#N/A,TRUE,"Comps";"summary3",#N/A,TRUE,"Comps"}</definedName>
    <definedName name="wafe" localSheetId="2" hidden="1">{"summary1",#N/A,TRUE,"Comps";"summary2",#N/A,TRUE,"Comps";"summary3",#N/A,TRUE,"Comps"}</definedName>
    <definedName name="wafe" hidden="1">{"summary1",#N/A,TRUE,"Comps";"summary2",#N/A,TRUE,"Comps";"summary3",#N/A,TRUE,"Comps"}</definedName>
    <definedName name="WEA" localSheetId="0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EA" localSheetId="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EA" localSheetId="2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EA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efaf" localSheetId="0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efaf" localSheetId="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efaf" localSheetId="2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efaf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EQQE" localSheetId="0" hidden="1">{"summary1",#N/A,TRUE,"Comps";"summary2",#N/A,TRUE,"Comps";"summary3",#N/A,TRUE,"Comps"}</definedName>
    <definedName name="WEQQE" localSheetId="1" hidden="1">{"summary1",#N/A,TRUE,"Comps";"summary2",#N/A,TRUE,"Comps";"summary3",#N/A,TRUE,"Comps"}</definedName>
    <definedName name="WEQQE" localSheetId="2" hidden="1">{"summary1",#N/A,TRUE,"Comps";"summary2",#N/A,TRUE,"Comps";"summary3",#N/A,TRUE,"Comps"}</definedName>
    <definedName name="WEQQE" hidden="1">{"summary1",#N/A,TRUE,"Comps";"summary2",#N/A,TRUE,"Comps";"summary3",#N/A,TRUE,"Comps"}</definedName>
    <definedName name="wetrwergfwer" localSheetId="0" hidden="1">{"cap_structure",#N/A,FALSE,"Graph-Mkt Cap";"price",#N/A,FALSE,"Graph-Price";"ebit",#N/A,FALSE,"Graph-EBITDA";"ebitda",#N/A,FALSE,"Graph-EBITDA"}</definedName>
    <definedName name="wetrwergfwer" localSheetId="1" hidden="1">{"cap_structure",#N/A,FALSE,"Graph-Mkt Cap";"price",#N/A,FALSE,"Graph-Price";"ebit",#N/A,FALSE,"Graph-EBITDA";"ebitda",#N/A,FALSE,"Graph-EBITDA"}</definedName>
    <definedName name="wetrwergfwer" localSheetId="2" hidden="1">{"cap_structure",#N/A,FALSE,"Graph-Mkt Cap";"price",#N/A,FALSE,"Graph-Price";"ebit",#N/A,FALSE,"Graph-EBITDA";"ebitda",#N/A,FALSE,"Graph-EBITDA"}</definedName>
    <definedName name="wetrwergfwer" hidden="1">{"cap_structure",#N/A,FALSE,"Graph-Mkt Cap";"price",#N/A,FALSE,"Graph-Price";"ebit",#N/A,FALSE,"Graph-EBITDA";"ebitda",#N/A,FALSE,"Graph-EBITDA"}</definedName>
    <definedName name="WQE" localSheetId="0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QE" localSheetId="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QE" localSheetId="2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QE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r" localSheetId="0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r" localSheetId="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r" localSheetId="2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r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rn.275PricingBook." localSheetId="0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wrn.275PricingBook." localSheetId="1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wrn.275PricingBook." localSheetId="2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wrn.275PricingBook.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wrn.275Schedulles." localSheetId="0" hidden="1">{#N/A,#N/A,FALSE,"Assumptions";#N/A,#N/A,FALSE,"10-Yr - detail";#N/A,#N/A,FALSE,"Rent Roll";#N/A,#N/A,FALSE,"Historical (2)";#N/A,#N/A,FALSE,"RET's";#N/A,#N/A,FALSE,"Lse-Exp.";#N/A,#N/A,FALSE,"Lease Rollover";#N/A,#N/A,FALSE,"Service Contracts"}</definedName>
    <definedName name="wrn.275Schedulles." localSheetId="1" hidden="1">{#N/A,#N/A,FALSE,"Assumptions";#N/A,#N/A,FALSE,"10-Yr - detail";#N/A,#N/A,FALSE,"Rent Roll";#N/A,#N/A,FALSE,"Historical (2)";#N/A,#N/A,FALSE,"RET's";#N/A,#N/A,FALSE,"Lse-Exp.";#N/A,#N/A,FALSE,"Lease Rollover";#N/A,#N/A,FALSE,"Service Contracts"}</definedName>
    <definedName name="wrn.275Schedulles." localSheetId="2" hidden="1">{#N/A,#N/A,FALSE,"Assumptions";#N/A,#N/A,FALSE,"10-Yr - detail";#N/A,#N/A,FALSE,"Rent Roll";#N/A,#N/A,FALSE,"Historical (2)";#N/A,#N/A,FALSE,"RET's";#N/A,#N/A,FALSE,"Lse-Exp.";#N/A,#N/A,FALSE,"Lease Rollover";#N/A,#N/A,FALSE,"Service Contracts"}</definedName>
    <definedName name="wrn.275Schedulles." hidden="1">{#N/A,#N/A,FALSE,"Assumptions";#N/A,#N/A,FALSE,"10-Yr - detail";#N/A,#N/A,FALSE,"Rent Roll";#N/A,#N/A,FALSE,"Historical (2)";#N/A,#N/A,FALSE,"RET's";#N/A,#N/A,FALSE,"Lse-Exp.";#N/A,#N/A,FALSE,"Lease Rollover";#N/A,#N/A,FALSE,"Service Contracts"}</definedName>
    <definedName name="wrn.Accretion." localSheetId="0" hidden="1">{"Accretion",#N/A,FALSE,"Assum"}</definedName>
    <definedName name="wrn.Accretion." localSheetId="1" hidden="1">{"Accretion",#N/A,FALSE,"Assum"}</definedName>
    <definedName name="wrn.Accretion." localSheetId="2" hidden="1">{"Accretion",#N/A,FALSE,"Assum"}</definedName>
    <definedName name="wrn.Accretion." hidden="1">{"Accretion",#N/A,FALSE,"Assum"}</definedName>
    <definedName name="wrn.Acq._.Model." localSheetId="0" hidden="1">{"RTN",#N/A,FALSE,"RTN";"Inc Stmt",#N/A,FALSE,"Inc Stmt";"Stats",#N/A,FALSE,"Stats";"Rnds",#N/A,FALSE,"Rnds";"Capx",#N/A,FALSE,"CapX";"Dues",#N/A,FALSE,"Dues";"Hist",#N/A,FALSE,"Hist";"Rev1",#N/A,FALSE,"Rev";"Rev2",#N/A,FALSE,"Rev";"Exp",#N/A,FALSE,"Exp";"Rounds",#N/A,FALSE,"Rounds";"Cap Imp",#N/A,FALSE,"Cap Imp"}</definedName>
    <definedName name="wrn.Acq._.Model." localSheetId="1" hidden="1">{"RTN",#N/A,FALSE,"RTN";"Inc Stmt",#N/A,FALSE,"Inc Stmt";"Stats",#N/A,FALSE,"Stats";"Rnds",#N/A,FALSE,"Rnds";"Capx",#N/A,FALSE,"CapX";"Dues",#N/A,FALSE,"Dues";"Hist",#N/A,FALSE,"Hist";"Rev1",#N/A,FALSE,"Rev";"Rev2",#N/A,FALSE,"Rev";"Exp",#N/A,FALSE,"Exp";"Rounds",#N/A,FALSE,"Rounds";"Cap Imp",#N/A,FALSE,"Cap Imp"}</definedName>
    <definedName name="wrn.Acq._.Model." localSheetId="2" hidden="1">{"RTN",#N/A,FALSE,"RTN";"Inc Stmt",#N/A,FALSE,"Inc Stmt";"Stats",#N/A,FALSE,"Stats";"Rnds",#N/A,FALSE,"Rnds";"Capx",#N/A,FALSE,"CapX";"Dues",#N/A,FALSE,"Dues";"Hist",#N/A,FALSE,"Hist";"Rev1",#N/A,FALSE,"Rev";"Rev2",#N/A,FALSE,"Rev";"Exp",#N/A,FALSE,"Exp";"Rounds",#N/A,FALSE,"Rounds";"Cap Imp",#N/A,FALSE,"Cap Imp"}</definedName>
    <definedName name="wrn.Acq._.Model." hidden="1">{"RTN",#N/A,FALSE,"RTN";"Inc Stmt",#N/A,FALSE,"Inc Stmt";"Stats",#N/A,FALSE,"Stats";"Rnds",#N/A,FALSE,"Rnds";"Capx",#N/A,FALSE,"CapX";"Dues",#N/A,FALSE,"Dues";"Hist",#N/A,FALSE,"Hist";"Rev1",#N/A,FALSE,"Rev";"Rev2",#N/A,FALSE,"Rev";"Exp",#N/A,FALSE,"Exp";"Rounds",#N/A,FALSE,"Rounds";"Cap Imp",#N/A,FALSE,"Cap Imp"}</definedName>
    <definedName name="wrn.Acquisition._.Model." localSheetId="0" hidden="1">{"Return",#N/A,FALSE,"RTN";"Inc Stmt",#N/A,FALSE,"Inc Stmt";"Stats",#N/A,FALSE,"Stats";"Rnds",#N/A,FALSE,"Rnds";"Dues",#N/A,FALSE,"Dues";"Capx",#N/A,FALSE,"CapX";"History",#N/A,FALSE,"Hist";"Rev",#N/A,FALSE,"Rev";"Expenses",#N/A,FALSE,"Exp";"Rounds",#N/A,FALSE,"Rounds";"Capex",#N/A,FALSE,"Capex"}</definedName>
    <definedName name="wrn.Acquisition._.Model." localSheetId="1" hidden="1">{"Return",#N/A,FALSE,"RTN";"Inc Stmt",#N/A,FALSE,"Inc Stmt";"Stats",#N/A,FALSE,"Stats";"Rnds",#N/A,FALSE,"Rnds";"Dues",#N/A,FALSE,"Dues";"Capx",#N/A,FALSE,"CapX";"History",#N/A,FALSE,"Hist";"Rev",#N/A,FALSE,"Rev";"Expenses",#N/A,FALSE,"Exp";"Rounds",#N/A,FALSE,"Rounds";"Capex",#N/A,FALSE,"Capex"}</definedName>
    <definedName name="wrn.Acquisition._.Model." localSheetId="2" hidden="1">{"Return",#N/A,FALSE,"RTN";"Inc Stmt",#N/A,FALSE,"Inc Stmt";"Stats",#N/A,FALSE,"Stats";"Rnds",#N/A,FALSE,"Rnds";"Dues",#N/A,FALSE,"Dues";"Capx",#N/A,FALSE,"CapX";"History",#N/A,FALSE,"Hist";"Rev",#N/A,FALSE,"Rev";"Expenses",#N/A,FALSE,"Exp";"Rounds",#N/A,FALSE,"Rounds";"Capex",#N/A,FALSE,"Capex"}</definedName>
    <definedName name="wrn.Acquisition._.Model." hidden="1">{"Return",#N/A,FALSE,"RTN";"Inc Stmt",#N/A,FALSE,"Inc Stmt";"Stats",#N/A,FALSE,"Stats";"Rnds",#N/A,FALSE,"Rnds";"Dues",#N/A,FALSE,"Dues";"Capx",#N/A,FALSE,"CapX";"History",#N/A,FALSE,"Hist";"Rev",#N/A,FALSE,"Rev";"Expenses",#N/A,FALSE,"Exp";"Rounds",#N/A,FALSE,"Rounds";"Capex",#N/A,FALSE,"Capex"}</definedName>
    <definedName name="wrn.All._.Schedules." localSheetId="0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wrn.All._.Schedules." localSheetId="1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wrn.All._.Schedules." localSheetId="2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wrn.All._.Schedules.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wrn.All._.Stock_10_12_14." localSheetId="0" hidden="1">{"Has Gets","$10, All Stock, Purchase",FALSE,"Has Gets";"Has Gets","$10, All Stock, Pooling",FALSE,"Has Gets";"Has Gets","$12, All Stock, Purchase",FALSE,"Has Gets";"Has Gets","$12, All Stock, Pooling",FALSE,"Has Gets";"Has Gets","$14, All Stock, Purchase",FALSE,"Has Gets";"Has Gets","$14, All Stock, Pooling",FALSE,"Has Gets"}</definedName>
    <definedName name="wrn.All._.Stock_10_12_14." localSheetId="1" hidden="1">{"Has Gets","$10, All Stock, Purchase",FALSE,"Has Gets";"Has Gets","$10, All Stock, Pooling",FALSE,"Has Gets";"Has Gets","$12, All Stock, Purchase",FALSE,"Has Gets";"Has Gets","$12, All Stock, Pooling",FALSE,"Has Gets";"Has Gets","$14, All Stock, Purchase",FALSE,"Has Gets";"Has Gets","$14, All Stock, Pooling",FALSE,"Has Gets"}</definedName>
    <definedName name="wrn.All._.Stock_10_12_14." localSheetId="2" hidden="1">{"Has Gets","$10, All Stock, Purchase",FALSE,"Has Gets";"Has Gets","$10, All Stock, Pooling",FALSE,"Has Gets";"Has Gets","$12, All Stock, Purchase",FALSE,"Has Gets";"Has Gets","$12, All Stock, Pooling",FALSE,"Has Gets";"Has Gets","$14, All Stock, Purchase",FALSE,"Has Gets";"Has Gets","$14, All Stock, Pooling",FALSE,"Has Gets"}</definedName>
    <definedName name="wrn.All._.Stock_10_12_14." hidden="1">{"Has Gets","$10, All Stock, Purchase",FALSE,"Has Gets";"Has Gets","$10, All Stock, Pooling",FALSE,"Has Gets";"Has Gets","$12, All Stock, Purchase",FALSE,"Has Gets";"Has Gets","$12, All Stock, Pooling",FALSE,"Has Gets";"Has Gets","$14, All Stock, Purchase",FALSE,"Has Gets";"Has Gets","$14, All Stock, Pooling",FALSE,"Has Gets"}</definedName>
    <definedName name="wrn.AnnualRentRoll." localSheetId="0" hidden="1">{"AnnualRentRoll",#N/A,FALSE,"RentRoll"}</definedName>
    <definedName name="wrn.AnnualRentRoll." localSheetId="1" hidden="1">{"AnnualRentRoll",#N/A,FALSE,"RentRoll"}</definedName>
    <definedName name="wrn.AnnualRentRoll." localSheetId="2" hidden="1">{"AnnualRentRoll",#N/A,FALSE,"RentRoll"}</definedName>
    <definedName name="wrn.AnnualRentRoll." hidden="1">{"AnnualRentRoll",#N/A,FALSE,"RentRoll"}</definedName>
    <definedName name="wrn.Assumptions." localSheetId="0" hidden="1">{"Assumptions",#N/A,FALSE,"Assum"}</definedName>
    <definedName name="wrn.Assumptions." localSheetId="1" hidden="1">{"Assumptions",#N/A,FALSE,"Assum"}</definedName>
    <definedName name="wrn.Assumptions." localSheetId="2" hidden="1">{"Assumptions",#N/A,FALSE,"Assum"}</definedName>
    <definedName name="wrn.Assumptions." hidden="1">{"Assumptions",#N/A,FALSE,"Assum"}</definedName>
    <definedName name="wrn.Basic." localSheetId="0" hidden="1">{#N/A,#N/A,FALSE,"Cover";#N/A,#N/A,FALSE,"Assumptions";#N/A,#N/A,FALSE,"Acquirer";#N/A,#N/A,FALSE,"Target";#N/A,#N/A,FALSE,"Income Statement";#N/A,#N/A,FALSE,"Summary Tables"}</definedName>
    <definedName name="wrn.Basic." localSheetId="1" hidden="1">{#N/A,#N/A,FALSE,"Cover";#N/A,#N/A,FALSE,"Assumptions";#N/A,#N/A,FALSE,"Acquirer";#N/A,#N/A,FALSE,"Target";#N/A,#N/A,FALSE,"Income Statement";#N/A,#N/A,FALSE,"Summary Tables"}</definedName>
    <definedName name="wrn.Basic." localSheetId="2" hidden="1">{#N/A,#N/A,FALSE,"Cover";#N/A,#N/A,FALSE,"Assumptions";#N/A,#N/A,FALSE,"Acquirer";#N/A,#N/A,FALSE,"Target";#N/A,#N/A,FALSE,"Income Statement";#N/A,#N/A,FALSE,"Summary Tables"}</definedName>
    <definedName name="wrn.Basic." hidden="1">{#N/A,#N/A,FALSE,"Cover";#N/A,#N/A,FALSE,"Assumptions";#N/A,#N/A,FALSE,"Acquirer";#N/A,#N/A,FALSE,"Target";#N/A,#N/A,FALSE,"Income Statement";#N/A,#N/A,FALSE,"Summary Tables"}</definedName>
    <definedName name="wrn.BlackWhite." localSheetId="0" hidden="1">{#N/A,#N/A,FALSE,"NNN sum";#N/A,#N/A,FALSE,"10-yr Opt. A Sum";#N/A,#N/A,FALSE,"10-yr Opt A Other Costs";#N/A,#N/A,FALSE,"Purchase Sum";#N/A,#N/A,FALSE,"Purchase Other Costs"}</definedName>
    <definedName name="wrn.BlackWhite." localSheetId="1" hidden="1">{#N/A,#N/A,FALSE,"NNN sum";#N/A,#N/A,FALSE,"10-yr Opt. A Sum";#N/A,#N/A,FALSE,"10-yr Opt A Other Costs";#N/A,#N/A,FALSE,"Purchase Sum";#N/A,#N/A,FALSE,"Purchase Other Costs"}</definedName>
    <definedName name="wrn.BlackWhite." localSheetId="2" hidden="1">{#N/A,#N/A,FALSE,"NNN sum";#N/A,#N/A,FALSE,"10-yr Opt. A Sum";#N/A,#N/A,FALSE,"10-yr Opt A Other Costs";#N/A,#N/A,FALSE,"Purchase Sum";#N/A,#N/A,FALSE,"Purchase Other Costs"}</definedName>
    <definedName name="wrn.BlackWhite." hidden="1">{#N/A,#N/A,FALSE,"NNN sum";#N/A,#N/A,FALSE,"10-yr Opt. A Sum";#N/A,#N/A,FALSE,"10-yr Opt A Other Costs";#N/A,#N/A,FALSE,"Purchase Sum";#N/A,#N/A,FALSE,"Purchase Other Costs"}</definedName>
    <definedName name="wrn.BlackWhite5" localSheetId="0" hidden="1">{#N/A,#N/A,FALSE,"NNN sum";#N/A,#N/A,FALSE,"10-yr Opt. A Sum";#N/A,#N/A,FALSE,"10-yr Opt A Other Costs";#N/A,#N/A,FALSE,"Purchase Sum";#N/A,#N/A,FALSE,"Purchase Other Costs"}</definedName>
    <definedName name="wrn.BlackWhite5" localSheetId="1" hidden="1">{#N/A,#N/A,FALSE,"NNN sum";#N/A,#N/A,FALSE,"10-yr Opt. A Sum";#N/A,#N/A,FALSE,"10-yr Opt A Other Costs";#N/A,#N/A,FALSE,"Purchase Sum";#N/A,#N/A,FALSE,"Purchase Other Costs"}</definedName>
    <definedName name="wrn.BlackWhite5" localSheetId="2" hidden="1">{#N/A,#N/A,FALSE,"NNN sum";#N/A,#N/A,FALSE,"10-yr Opt. A Sum";#N/A,#N/A,FALSE,"10-yr Opt A Other Costs";#N/A,#N/A,FALSE,"Purchase Sum";#N/A,#N/A,FALSE,"Purchase Other Costs"}</definedName>
    <definedName name="wrn.BlackWhite5" hidden="1">{#N/A,#N/A,FALSE,"NNN sum";#N/A,#N/A,FALSE,"10-yr Opt. A Sum";#N/A,#N/A,FALSE,"10-yr Opt A Other Costs";#N/A,#N/A,FALSE,"Purchase Sum";#N/A,#N/A,FALSE,"Purchase Other Costs"}</definedName>
    <definedName name="wrn.Bonds." localSheetId="0" hidden="1">{#N/A,#N/A,FALSE,"Bonds - Consol";#N/A,#N/A,FALSE,"Bonds - Lakes";#N/A,#N/A,FALSE,"Bonds - Chabot";#N/A,#N/A,FALSE,"Bonds - Diablo"}</definedName>
    <definedName name="wrn.Bonds." localSheetId="1" hidden="1">{#N/A,#N/A,FALSE,"Bonds - Consol";#N/A,#N/A,FALSE,"Bonds - Lakes";#N/A,#N/A,FALSE,"Bonds - Chabot";#N/A,#N/A,FALSE,"Bonds - Diablo"}</definedName>
    <definedName name="wrn.Bonds." localSheetId="2" hidden="1">{#N/A,#N/A,FALSE,"Bonds - Consol";#N/A,#N/A,FALSE,"Bonds - Lakes";#N/A,#N/A,FALSE,"Bonds - Chabot";#N/A,#N/A,FALSE,"Bonds - Diablo"}</definedName>
    <definedName name="wrn.Bonds." hidden="1">{#N/A,#N/A,FALSE,"Bonds - Consol";#N/A,#N/A,FALSE,"Bonds - Lakes";#N/A,#N/A,FALSE,"Bonds - Chabot";#N/A,#N/A,FALSE,"Bonds - Diablo"}</definedName>
    <definedName name="wrn.Capx." localSheetId="0" hidden="1">{"Capx/exp",#N/A,FALSE,"CapX"}</definedName>
    <definedName name="wrn.Capx." localSheetId="1" hidden="1">{"Capx/exp",#N/A,FALSE,"CapX"}</definedName>
    <definedName name="wrn.Capx." localSheetId="2" hidden="1">{"Capx/exp",#N/A,FALSE,"CapX"}</definedName>
    <definedName name="wrn.Capx." hidden="1">{"Capx/exp",#N/A,FALSE,"CapX"}</definedName>
    <definedName name="wrn.Cash._.Flow._.and._.Matrix." localSheetId="0" hidden="1">{#N/A,#N/A,FALSE,"Matrix";#N/A,#N/A,FALSE,"Cash Flow";#N/A,#N/A,FALSE,"10 Year Cost Analysis"}</definedName>
    <definedName name="wrn.Cash._.Flow._.and._.Matrix." localSheetId="1" hidden="1">{#N/A,#N/A,FALSE,"Matrix";#N/A,#N/A,FALSE,"Cash Flow";#N/A,#N/A,FALSE,"10 Year Cost Analysis"}</definedName>
    <definedName name="wrn.Cash._.Flow._.and._.Matrix." localSheetId="2" hidden="1">{#N/A,#N/A,FALSE,"Matrix";#N/A,#N/A,FALSE,"Cash Flow";#N/A,#N/A,FALSE,"10 Year Cost Analysis"}</definedName>
    <definedName name="wrn.Cash._.Flow._.and._.Matrix." hidden="1">{#N/A,#N/A,FALSE,"Matrix";#N/A,#N/A,FALSE,"Cash Flow";#N/A,#N/A,FALSE,"10 Year Cost Analysis"}</definedName>
    <definedName name="wrn.CASH._.FLOWS._.ONLY." localSheetId="0" hidden="1">{#N/A,#N/A,FALSE,"Assumptions";#N/A,#N/A,FALSE,"Consol CF";#N/A,#N/A,FALSE,"Hacienda CF";#N/A,#N/A,FALSE,"Chabot CF";#N/A,#N/A,FALSE,"Diablo CF"}</definedName>
    <definedName name="wrn.CASH._.FLOWS._.ONLY." localSheetId="1" hidden="1">{#N/A,#N/A,FALSE,"Assumptions";#N/A,#N/A,FALSE,"Consol CF";#N/A,#N/A,FALSE,"Hacienda CF";#N/A,#N/A,FALSE,"Chabot CF";#N/A,#N/A,FALSE,"Diablo CF"}</definedName>
    <definedName name="wrn.CASH._.FLOWS._.ONLY." localSheetId="2" hidden="1">{#N/A,#N/A,FALSE,"Assumptions";#N/A,#N/A,FALSE,"Consol CF";#N/A,#N/A,FALSE,"Hacienda CF";#N/A,#N/A,FALSE,"Chabot CF";#N/A,#N/A,FALSE,"Diablo CF"}</definedName>
    <definedName name="wrn.CASH._.FLOWS._.ONLY." hidden="1">{#N/A,#N/A,FALSE,"Assumptions";#N/A,#N/A,FALSE,"Consol CF";#N/A,#N/A,FALSE,"Hacienda CF";#N/A,#N/A,FALSE,"Chabot CF";#N/A,#N/A,FALSE,"Diablo CF"}</definedName>
    <definedName name="wrn.CF._.Print." localSheetId="0" hidden="1">{#N/A,#N/A,FALSE,"Cash Flow";#N/A,#N/A,FALSE,"FFO";#N/A,#N/A,FALSE,"Dvlpt Assumptions";#N/A,#N/A,FALSE,"Equity &amp; Constr Financing";#N/A,#N/A,FALSE,"JV Fee Analysis - cash";#N/A,#N/A,FALSE,"JV Fee Analysis - GAAP";#N/A,#N/A,FALSE,"Prop CF Adj";#N/A,#N/A,FALSE,"Land Sales";#N/A,#N/A,FALSE,"Capex, existing";#N/A,#N/A,FALSE,"Capex,97 Budget";#N/A,#N/A,FALSE,"Capex, dvlpt";#N/A,#N/A,FALSE,"Cap overhead";#N/A,#N/A,FALSE,"Project Equity";#N/A,#N/A,FALSE,"Leasing Fees";#N/A,#N/A,FALSE,"Debt";#N/A,#N/A,FALSE,"Capitalized Interest";#N/A,#N/A,FALSE,"FF&amp; E Loan";#N/A,#N/A,FALSE,"Strip loan";#N/A,#N/A,FALSE,"Franklin Loan";#N/A,#N/A,FALSE,"Poto_Gurn Amortiz";#N/A,#N/A,FALSE,"Dividend Distr";#N/A,#N/A,FALSE,"Investment in Partnerships";#N/A,#N/A,FALSE,"JV Ops Cash Flow Adj.";#N/A,#N/A,FALSE,"Ontario";#N/A,#N/A,FALSE,"Ontario-Proj";#N/A,#N/A,FALSE,"Ont Debt";#N/A,#N/A,FALSE,"Grapevine";#N/A,#N/A,FALSE,"Grapevine-Proj";#N/A,#N/A,FALSE,"Arizona";#N/A,#N/A,FALSE,"Arizona - Proj";#N/A,#N/A,FALSE,"Sawgrass Ph III";#N/A,#N/A,FALSE,"Saw Phase III-Proj";#N/A,#N/A,FALSE,"City Center";#N/A,#N/A,FALSE,"City Center-Proj";#N/A,#N/A,FALSE,"Columbus";#N/A,#N/A,FALSE,"Columbus-Proj";#N/A,#N/A,FALSE,"Atlanta";#N/A,#N/A,FALSE,"Atlanta-Proj";#N/A,#N/A,FALSE,"Monee";#N/A,#N/A,FALSE,"Monee-Proj";#N/A,#N/A,FALSE,"Houston";#N/A,#N/A,FALSE,"Houston-Proj";#N/A,#N/A,FALSE,"San Francisco";#N/A,#N/A,FALSE,"San Francisco-Proj";#N/A,#N/A,FALSE,"Meadowlands";#N/A,#N/A,FALSE,"Meadowlands-Proj";#N/A,#N/A,FALSE,"Toronto";#N/A,#N/A,FALSE,"Toronto-Proj"}</definedName>
    <definedName name="wrn.CF._.Print." localSheetId="1" hidden="1">{#N/A,#N/A,FALSE,"Cash Flow";#N/A,#N/A,FALSE,"FFO";#N/A,#N/A,FALSE,"Dvlpt Assumptions";#N/A,#N/A,FALSE,"Equity &amp; Constr Financing";#N/A,#N/A,FALSE,"JV Fee Analysis - cash";#N/A,#N/A,FALSE,"JV Fee Analysis - GAAP";#N/A,#N/A,FALSE,"Prop CF Adj";#N/A,#N/A,FALSE,"Land Sales";#N/A,#N/A,FALSE,"Capex, existing";#N/A,#N/A,FALSE,"Capex,97 Budget";#N/A,#N/A,FALSE,"Capex, dvlpt";#N/A,#N/A,FALSE,"Cap overhead";#N/A,#N/A,FALSE,"Project Equity";#N/A,#N/A,FALSE,"Leasing Fees";#N/A,#N/A,FALSE,"Debt";#N/A,#N/A,FALSE,"Capitalized Interest";#N/A,#N/A,FALSE,"FF&amp; E Loan";#N/A,#N/A,FALSE,"Strip loan";#N/A,#N/A,FALSE,"Franklin Loan";#N/A,#N/A,FALSE,"Poto_Gurn Amortiz";#N/A,#N/A,FALSE,"Dividend Distr";#N/A,#N/A,FALSE,"Investment in Partnerships";#N/A,#N/A,FALSE,"JV Ops Cash Flow Adj.";#N/A,#N/A,FALSE,"Ontario";#N/A,#N/A,FALSE,"Ontario-Proj";#N/A,#N/A,FALSE,"Ont Debt";#N/A,#N/A,FALSE,"Grapevine";#N/A,#N/A,FALSE,"Grapevine-Proj";#N/A,#N/A,FALSE,"Arizona";#N/A,#N/A,FALSE,"Arizona - Proj";#N/A,#N/A,FALSE,"Sawgrass Ph III";#N/A,#N/A,FALSE,"Saw Phase III-Proj";#N/A,#N/A,FALSE,"City Center";#N/A,#N/A,FALSE,"City Center-Proj";#N/A,#N/A,FALSE,"Columbus";#N/A,#N/A,FALSE,"Columbus-Proj";#N/A,#N/A,FALSE,"Atlanta";#N/A,#N/A,FALSE,"Atlanta-Proj";#N/A,#N/A,FALSE,"Monee";#N/A,#N/A,FALSE,"Monee-Proj";#N/A,#N/A,FALSE,"Houston";#N/A,#N/A,FALSE,"Houston-Proj";#N/A,#N/A,FALSE,"San Francisco";#N/A,#N/A,FALSE,"San Francisco-Proj";#N/A,#N/A,FALSE,"Meadowlands";#N/A,#N/A,FALSE,"Meadowlands-Proj";#N/A,#N/A,FALSE,"Toronto";#N/A,#N/A,FALSE,"Toronto-Proj"}</definedName>
    <definedName name="wrn.CF._.Print." localSheetId="2" hidden="1">{#N/A,#N/A,FALSE,"Cash Flow";#N/A,#N/A,FALSE,"FFO";#N/A,#N/A,FALSE,"Dvlpt Assumptions";#N/A,#N/A,FALSE,"Equity &amp; Constr Financing";#N/A,#N/A,FALSE,"JV Fee Analysis - cash";#N/A,#N/A,FALSE,"JV Fee Analysis - GAAP";#N/A,#N/A,FALSE,"Prop CF Adj";#N/A,#N/A,FALSE,"Land Sales";#N/A,#N/A,FALSE,"Capex, existing";#N/A,#N/A,FALSE,"Capex,97 Budget";#N/A,#N/A,FALSE,"Capex, dvlpt";#N/A,#N/A,FALSE,"Cap overhead";#N/A,#N/A,FALSE,"Project Equity";#N/A,#N/A,FALSE,"Leasing Fees";#N/A,#N/A,FALSE,"Debt";#N/A,#N/A,FALSE,"Capitalized Interest";#N/A,#N/A,FALSE,"FF&amp; E Loan";#N/A,#N/A,FALSE,"Strip loan";#N/A,#N/A,FALSE,"Franklin Loan";#N/A,#N/A,FALSE,"Poto_Gurn Amortiz";#N/A,#N/A,FALSE,"Dividend Distr";#N/A,#N/A,FALSE,"Investment in Partnerships";#N/A,#N/A,FALSE,"JV Ops Cash Flow Adj.";#N/A,#N/A,FALSE,"Ontario";#N/A,#N/A,FALSE,"Ontario-Proj";#N/A,#N/A,FALSE,"Ont Debt";#N/A,#N/A,FALSE,"Grapevine";#N/A,#N/A,FALSE,"Grapevine-Proj";#N/A,#N/A,FALSE,"Arizona";#N/A,#N/A,FALSE,"Arizona - Proj";#N/A,#N/A,FALSE,"Sawgrass Ph III";#N/A,#N/A,FALSE,"Saw Phase III-Proj";#N/A,#N/A,FALSE,"City Center";#N/A,#N/A,FALSE,"City Center-Proj";#N/A,#N/A,FALSE,"Columbus";#N/A,#N/A,FALSE,"Columbus-Proj";#N/A,#N/A,FALSE,"Atlanta";#N/A,#N/A,FALSE,"Atlanta-Proj";#N/A,#N/A,FALSE,"Monee";#N/A,#N/A,FALSE,"Monee-Proj";#N/A,#N/A,FALSE,"Houston";#N/A,#N/A,FALSE,"Houston-Proj";#N/A,#N/A,FALSE,"San Francisco";#N/A,#N/A,FALSE,"San Francisco-Proj";#N/A,#N/A,FALSE,"Meadowlands";#N/A,#N/A,FALSE,"Meadowlands-Proj";#N/A,#N/A,FALSE,"Toronto";#N/A,#N/A,FALSE,"Toronto-Proj"}</definedName>
    <definedName name="wrn.CF._.Print." hidden="1">{#N/A,#N/A,FALSE,"Cash Flow";#N/A,#N/A,FALSE,"FFO";#N/A,#N/A,FALSE,"Dvlpt Assumptions";#N/A,#N/A,FALSE,"Equity &amp; Constr Financing";#N/A,#N/A,FALSE,"JV Fee Analysis - cash";#N/A,#N/A,FALSE,"JV Fee Analysis - GAAP";#N/A,#N/A,FALSE,"Prop CF Adj";#N/A,#N/A,FALSE,"Land Sales";#N/A,#N/A,FALSE,"Capex, existing";#N/A,#N/A,FALSE,"Capex,97 Budget";#N/A,#N/A,FALSE,"Capex, dvlpt";#N/A,#N/A,FALSE,"Cap overhead";#N/A,#N/A,FALSE,"Project Equity";#N/A,#N/A,FALSE,"Leasing Fees";#N/A,#N/A,FALSE,"Debt";#N/A,#N/A,FALSE,"Capitalized Interest";#N/A,#N/A,FALSE,"FF&amp; E Loan";#N/A,#N/A,FALSE,"Strip loan";#N/A,#N/A,FALSE,"Franklin Loan";#N/A,#N/A,FALSE,"Poto_Gurn Amortiz";#N/A,#N/A,FALSE,"Dividend Distr";#N/A,#N/A,FALSE,"Investment in Partnerships";#N/A,#N/A,FALSE,"JV Ops Cash Flow Adj.";#N/A,#N/A,FALSE,"Ontario";#N/A,#N/A,FALSE,"Ontario-Proj";#N/A,#N/A,FALSE,"Ont Debt";#N/A,#N/A,FALSE,"Grapevine";#N/A,#N/A,FALSE,"Grapevine-Proj";#N/A,#N/A,FALSE,"Arizona";#N/A,#N/A,FALSE,"Arizona - Proj";#N/A,#N/A,FALSE,"Sawgrass Ph III";#N/A,#N/A,FALSE,"Saw Phase III-Proj";#N/A,#N/A,FALSE,"City Center";#N/A,#N/A,FALSE,"City Center-Proj";#N/A,#N/A,FALSE,"Columbus";#N/A,#N/A,FALSE,"Columbus-Proj";#N/A,#N/A,FALSE,"Atlanta";#N/A,#N/A,FALSE,"Atlanta-Proj";#N/A,#N/A,FALSE,"Monee";#N/A,#N/A,FALSE,"Monee-Proj";#N/A,#N/A,FALSE,"Houston";#N/A,#N/A,FALSE,"Houston-Proj";#N/A,#N/A,FALSE,"San Francisco";#N/A,#N/A,FALSE,"San Francisco-Proj";#N/A,#N/A,FALSE,"Meadowlands";#N/A,#N/A,FALSE,"Meadowlands-Proj";#N/A,#N/A,FALSE,"Toronto";#N/A,#N/A,FALSE,"Toronto-Proj"}</definedName>
    <definedName name="wrn.data." localSheetId="0" hidden="1">{"data",#N/A,FALSE,"INPUT"}</definedName>
    <definedName name="wrn.data." localSheetId="1" hidden="1">{"data",#N/A,FALSE,"INPUT"}</definedName>
    <definedName name="wrn.data." localSheetId="2" hidden="1">{"data",#N/A,FALSE,"INPUT"}</definedName>
    <definedName name="wrn.data." hidden="1">{"data",#N/A,FALSE,"INPUT"}</definedName>
    <definedName name="wrn.data5" localSheetId="0" hidden="1">{"data",#N/A,FALSE,"INPUT"}</definedName>
    <definedName name="wrn.data5" localSheetId="1" hidden="1">{"data",#N/A,FALSE,"INPUT"}</definedName>
    <definedName name="wrn.data5" localSheetId="2" hidden="1">{"data",#N/A,FALSE,"INPUT"}</definedName>
    <definedName name="wrn.data5" hidden="1">{"data",#N/A,FALSE,"INPUT"}</definedName>
    <definedName name="wrn.detail." localSheetId="0" hidden="1">{"detail1",#N/A,FALSE,"Sheet1";"detail2",#N/A,FALSE,"Sheet1";"detail3",#N/A,FALSE,"Sheet1";"detail4",#N/A,FALSE,"Sheet1";"detail5",#N/A,FALSE,"Sheet1";"detail6",#N/A,FALSE,"Sheet1";"detail7",#N/A,FALSE,"Sheet1";"detail8",#N/A,FALSE,"Sheet1";"detail9",#N/A,FALSE,"Sheet1"}</definedName>
    <definedName name="wrn.detail." localSheetId="1" hidden="1">{"detail1",#N/A,FALSE,"Sheet1";"detail2",#N/A,FALSE,"Sheet1";"detail3",#N/A,FALSE,"Sheet1";"detail4",#N/A,FALSE,"Sheet1";"detail5",#N/A,FALSE,"Sheet1";"detail6",#N/A,FALSE,"Sheet1";"detail7",#N/A,FALSE,"Sheet1";"detail8",#N/A,FALSE,"Sheet1";"detail9",#N/A,FALSE,"Sheet1"}</definedName>
    <definedName name="wrn.detail." localSheetId="2" hidden="1">{"detail1",#N/A,FALSE,"Sheet1";"detail2",#N/A,FALSE,"Sheet1";"detail3",#N/A,FALSE,"Sheet1";"detail4",#N/A,FALSE,"Sheet1";"detail5",#N/A,FALSE,"Sheet1";"detail6",#N/A,FALSE,"Sheet1";"detail7",#N/A,FALSE,"Sheet1";"detail8",#N/A,FALSE,"Sheet1";"detail9",#N/A,FALSE,"Sheet1"}</definedName>
    <definedName name="wrn.detail." hidden="1">{"detail1",#N/A,FALSE,"Sheet1";"detail2",#N/A,FALSE,"Sheet1";"detail3",#N/A,FALSE,"Sheet1";"detail4",#N/A,FALSE,"Sheet1";"detail5",#N/A,FALSE,"Sheet1";"detail6",#N/A,FALSE,"Sheet1";"detail7",#N/A,FALSE,"Sheet1";"detail8",#N/A,FALSE,"Sheet1";"detail9",#N/A,FALSE,"Sheet1"}</definedName>
    <definedName name="wrn.Development._.Budget." localSheetId="0" hidden="1">{"Year 1",#N/A,FALSE,"Budget";"Year 2",#N/A,FALSE,"Budget";"Year 3",#N/A,FALSE,"Budget";"Year 4",#N/A,FALSE,"Budget"}</definedName>
    <definedName name="wrn.Development._.Budget." localSheetId="1" hidden="1">{"Year 1",#N/A,FALSE,"Budget";"Year 2",#N/A,FALSE,"Budget";"Year 3",#N/A,FALSE,"Budget";"Year 4",#N/A,FALSE,"Budget"}</definedName>
    <definedName name="wrn.Development._.Budget." localSheetId="2" hidden="1">{"Year 1",#N/A,FALSE,"Budget";"Year 2",#N/A,FALSE,"Budget";"Year 3",#N/A,FALSE,"Budget";"Year 4",#N/A,FALSE,"Budget"}</definedName>
    <definedName name="wrn.Development._.Budget." hidden="1">{"Year 1",#N/A,FALSE,"Budget";"Year 2",#N/A,FALSE,"Budget";"Year 3",#N/A,FALSE,"Budget";"Year 4",#N/A,FALSE,"Budget"}</definedName>
    <definedName name="wrn.Earnings._.Model." localSheetId="0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" localSheetId="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" localSheetId="2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ntire._.Package." localSheetId="0" hidden="1">{"Summary",#N/A,FALSE,"Assumptions";"Development 1 2",#N/A,FALSE,"Budget";"Operating Income",#N/A,FALSE,"Budget"}</definedName>
    <definedName name="wrn.Entire._.Package." localSheetId="1" hidden="1">{"Summary",#N/A,FALSE,"Assumptions";"Development 1 2",#N/A,FALSE,"Budget";"Operating Income",#N/A,FALSE,"Budget"}</definedName>
    <definedName name="wrn.Entire._.Package." localSheetId="2" hidden="1">{"Summary",#N/A,FALSE,"Assumptions";"Development 1 2",#N/A,FALSE,"Budget";"Operating Income",#N/A,FALSE,"Budget"}</definedName>
    <definedName name="wrn.Entire._.Package." hidden="1">{"Summary",#N/A,FALSE,"Assumptions";"Development 1 2",#N/A,FALSE,"Budget";"Operating Income",#N/A,FALSE,"Budget"}</definedName>
    <definedName name="wrn.Exhibits." localSheetId="0" hidden="1">{#N/A,#N/A,FALSE,"Historical";#N/A,#N/A,FALSE,"Adjusted";#N/A,#N/A,FALSE,"CAM Alloc.";#N/A,#N/A,FALSE,"Projected CAM"}</definedName>
    <definedName name="wrn.Exhibits." localSheetId="1" hidden="1">{#N/A,#N/A,FALSE,"Historical";#N/A,#N/A,FALSE,"Adjusted";#N/A,#N/A,FALSE,"CAM Alloc.";#N/A,#N/A,FALSE,"Projected CAM"}</definedName>
    <definedName name="wrn.Exhibits." localSheetId="2" hidden="1">{#N/A,#N/A,FALSE,"Historical";#N/A,#N/A,FALSE,"Adjusted";#N/A,#N/A,FALSE,"CAM Alloc.";#N/A,#N/A,FALSE,"Projected CAM"}</definedName>
    <definedName name="wrn.Exhibits." hidden="1">{#N/A,#N/A,FALSE,"Historical";#N/A,#N/A,FALSE,"Adjusted";#N/A,#N/A,FALSE,"CAM Alloc.";#N/A,#N/A,FALSE,"Projected CAM"}</definedName>
    <definedName name="wrn.ExitAndSalesAssumptions." localSheetId="0" hidden="1">{#N/A,#N/A,FALSE,"ExitStratigy"}</definedName>
    <definedName name="wrn.ExitAndSalesAssumptions." localSheetId="1" hidden="1">{#N/A,#N/A,FALSE,"ExitStratigy"}</definedName>
    <definedName name="wrn.ExitAndSalesAssumptions." localSheetId="2" hidden="1">{#N/A,#N/A,FALSE,"ExitStratigy"}</definedName>
    <definedName name="wrn.ExitAndSalesAssumptions." hidden="1">{#N/A,#N/A,FALSE,"ExitStratigy"}</definedName>
    <definedName name="wrn.FCB." localSheetId="0" hidden="1">{"FCB_ALL",#N/A,FALSE,"FCB"}</definedName>
    <definedName name="wrn.FCB." localSheetId="1" hidden="1">{"FCB_ALL",#N/A,FALSE,"FCB"}</definedName>
    <definedName name="wrn.FCB." localSheetId="2" hidden="1">{"FCB_ALL",#N/A,FALSE,"FCB"}</definedName>
    <definedName name="wrn.FCB." hidden="1">{"FCB_ALL",#N/A,FALSE,"FCB"}</definedName>
    <definedName name="wrn.fcb2" localSheetId="0" hidden="1">{"FCB_ALL",#N/A,FALSE,"FCB"}</definedName>
    <definedName name="wrn.fcb2" localSheetId="1" hidden="1">{"FCB_ALL",#N/A,FALSE,"FCB"}</definedName>
    <definedName name="wrn.fcb2" localSheetId="2" hidden="1">{"FCB_ALL",#N/A,FALSE,"FCB"}</definedName>
    <definedName name="wrn.fcb2" hidden="1">{"FCB_ALL",#N/A,FALSE,"FCB"}</definedName>
    <definedName name="wrn.FOschedules." localSheetId="0" hidden="1">{"FOschedule1",#N/A,FALSE,"Sheet1";"FOschedule2",#N/A,FALSE,"Sheet1";"FOschedule3",#N/A,FALSE,"Sheet1"}</definedName>
    <definedName name="wrn.FOschedules." localSheetId="1" hidden="1">{"FOschedule1",#N/A,FALSE,"Sheet1";"FOschedule2",#N/A,FALSE,"Sheet1";"FOschedule3",#N/A,FALSE,"Sheet1"}</definedName>
    <definedName name="wrn.FOschedules." localSheetId="2" hidden="1">{"FOschedule1",#N/A,FALSE,"Sheet1";"FOschedule2",#N/A,FALSE,"Sheet1";"FOschedule3",#N/A,FALSE,"Sheet1"}</definedName>
    <definedName name="wrn.FOschedules." hidden="1">{"FOschedule1",#N/A,FALSE,"Sheet1";"FOschedule2",#N/A,FALSE,"Sheet1";"FOschedule3",#N/A,FALSE,"Sheet1"}</definedName>
    <definedName name="wrn.Garage." localSheetId="0" hidden="1">{#N/A,#N/A,FALSE,"Garage Assumpt 1";#N/A,#N/A,FALSE,"Garage Op Proj";#N/A,#N/A,FALSE,"Hist I&amp;E";#N/A,#N/A,FALSE,"Garage Lease"}</definedName>
    <definedName name="wrn.Garage." localSheetId="1" hidden="1">{#N/A,#N/A,FALSE,"Garage Assumpt 1";#N/A,#N/A,FALSE,"Garage Op Proj";#N/A,#N/A,FALSE,"Hist I&amp;E";#N/A,#N/A,FALSE,"Garage Lease"}</definedName>
    <definedName name="wrn.Garage." localSheetId="2" hidden="1">{#N/A,#N/A,FALSE,"Garage Assumpt 1";#N/A,#N/A,FALSE,"Garage Op Proj";#N/A,#N/A,FALSE,"Hist I&amp;E";#N/A,#N/A,FALSE,"Garage Lease"}</definedName>
    <definedName name="wrn.Garage." hidden="1">{#N/A,#N/A,FALSE,"Garage Assumpt 1";#N/A,#N/A,FALSE,"Garage Op Proj";#N/A,#N/A,FALSE,"Hist I&amp;E";#N/A,#N/A,FALSE,"Garage Lease"}</definedName>
    <definedName name="wrn.GSA._.PRINT." localSheetId="0" hidden="1">{#N/A,#N/A,FALSE,"DEV COSTS";#N/A,#N/A,FALSE,"10-YR C. F."}</definedName>
    <definedName name="wrn.GSA._.PRINT." localSheetId="1" hidden="1">{#N/A,#N/A,FALSE,"DEV COSTS";#N/A,#N/A,FALSE,"10-YR C. F."}</definedName>
    <definedName name="wrn.GSA._.PRINT." localSheetId="2" hidden="1">{#N/A,#N/A,FALSE,"DEV COSTS";#N/A,#N/A,FALSE,"10-YR C. F."}</definedName>
    <definedName name="wrn.GSA._.PRINT." hidden="1">{#N/A,#N/A,FALSE,"DEV COSTS";#N/A,#N/A,FALSE,"10-YR C. F."}</definedName>
    <definedName name="wrn.gsa._PRINT5" localSheetId="0" hidden="1">{#N/A,#N/A,FALSE,"DEV COSTS";#N/A,#N/A,FALSE,"10-YR C. F."}</definedName>
    <definedName name="wrn.gsa._PRINT5" localSheetId="1" hidden="1">{#N/A,#N/A,FALSE,"DEV COSTS";#N/A,#N/A,FALSE,"10-YR C. F."}</definedName>
    <definedName name="wrn.gsa._PRINT5" localSheetId="2" hidden="1">{#N/A,#N/A,FALSE,"DEV COSTS";#N/A,#N/A,FALSE,"10-YR C. F."}</definedName>
    <definedName name="wrn.gsa._PRINT5" hidden="1">{#N/A,#N/A,FALSE,"DEV COSTS";#N/A,#N/A,FALSE,"10-YR C. F."}</definedName>
    <definedName name="wrn.Hist._.InE." localSheetId="0" hidden="1">{#N/A,#N/A,FALSE,"Hist I&amp;E - Consol";#N/A,#N/A,FALSE,"Hist I&amp;E - Lakes";#N/A,#N/A,FALSE,"Hist I&amp;E - Chabot";#N/A,#N/A,FALSE,"Hist I&amp;E - Diablo"}</definedName>
    <definedName name="wrn.Hist._.InE." localSheetId="1" hidden="1">{#N/A,#N/A,FALSE,"Hist I&amp;E - Consol";#N/A,#N/A,FALSE,"Hist I&amp;E - Lakes";#N/A,#N/A,FALSE,"Hist I&amp;E - Chabot";#N/A,#N/A,FALSE,"Hist I&amp;E - Diablo"}</definedName>
    <definedName name="wrn.Hist._.InE." localSheetId="2" hidden="1">{#N/A,#N/A,FALSE,"Hist I&amp;E - Consol";#N/A,#N/A,FALSE,"Hist I&amp;E - Lakes";#N/A,#N/A,FALSE,"Hist I&amp;E - Chabot";#N/A,#N/A,FALSE,"Hist I&amp;E - Diablo"}</definedName>
    <definedName name="wrn.Hist._.InE." hidden="1">{#N/A,#N/A,FALSE,"Hist I&amp;E - Consol";#N/A,#N/A,FALSE,"Hist I&amp;E - Lakes";#N/A,#N/A,FALSE,"Hist I&amp;E - Chabot";#N/A,#N/A,FALSE,"Hist I&amp;E - Diablo"}</definedName>
    <definedName name="wrn.Hist._.InE2." localSheetId="0" hidden="1">{#N/A,#N/A,FALSE,"Hist I&amp;E - #2";#N/A,#N/A,FALSE,"Hist I&amp;E - #3";#N/A,#N/A,FALSE,"Hist I&amp;E - #4";#N/A,#N/A,FALSE,"Hist I&amp;E - #5";#N/A,#N/A,FALSE,"Hist I&amp;E - #6";#N/A,#N/A,FALSE,"Hist I&amp;E - #8";#N/A,#N/A,FALSE,"Hist I&amp;E - #9";#N/A,#N/A,FALSE,"Hist I&amp;E - #10"}</definedName>
    <definedName name="wrn.Hist._.InE2." localSheetId="1" hidden="1">{#N/A,#N/A,FALSE,"Hist I&amp;E - #2";#N/A,#N/A,FALSE,"Hist I&amp;E - #3";#N/A,#N/A,FALSE,"Hist I&amp;E - #4";#N/A,#N/A,FALSE,"Hist I&amp;E - #5";#N/A,#N/A,FALSE,"Hist I&amp;E - #6";#N/A,#N/A,FALSE,"Hist I&amp;E - #8";#N/A,#N/A,FALSE,"Hist I&amp;E - #9";#N/A,#N/A,FALSE,"Hist I&amp;E - #10"}</definedName>
    <definedName name="wrn.Hist._.InE2." localSheetId="2" hidden="1">{#N/A,#N/A,FALSE,"Hist I&amp;E - #2";#N/A,#N/A,FALSE,"Hist I&amp;E - #3";#N/A,#N/A,FALSE,"Hist I&amp;E - #4";#N/A,#N/A,FALSE,"Hist I&amp;E - #5";#N/A,#N/A,FALSE,"Hist I&amp;E - #6";#N/A,#N/A,FALSE,"Hist I&amp;E - #8";#N/A,#N/A,FALSE,"Hist I&amp;E - #9";#N/A,#N/A,FALSE,"Hist I&amp;E - #10"}</definedName>
    <definedName name="wrn.Hist._.InE2." hidden="1">{#N/A,#N/A,FALSE,"Hist I&amp;E - #2";#N/A,#N/A,FALSE,"Hist I&amp;E - #3";#N/A,#N/A,FALSE,"Hist I&amp;E - #4";#N/A,#N/A,FALSE,"Hist I&amp;E - #5";#N/A,#N/A,FALSE,"Hist I&amp;E - #6";#N/A,#N/A,FALSE,"Hist I&amp;E - #8";#N/A,#N/A,FALSE,"Hist I&amp;E - #9";#N/A,#N/A,FALSE,"Hist I&amp;E - #10"}</definedName>
    <definedName name="wrn.Income._.Statements." localSheetId="0" hidden="1">{"Annual Income",#N/A,FALSE,"Revenues";"Quarter Income",#N/A,FALSE,"Revenues"}</definedName>
    <definedName name="wrn.Income._.Statements." localSheetId="1" hidden="1">{"Annual Income",#N/A,FALSE,"Revenues";"Quarter Income",#N/A,FALSE,"Revenues"}</definedName>
    <definedName name="wrn.Income._.Statements." localSheetId="2" hidden="1">{"Annual Income",#N/A,FALSE,"Revenues";"Quarter Income",#N/A,FALSE,"Revenues"}</definedName>
    <definedName name="wrn.Income._.Statements." hidden="1">{"Annual Income",#N/A,FALSE,"Revenues";"Quarter Income",#N/A,FALSE,"Revenues"}</definedName>
    <definedName name="wrn.LoanInformation." localSheetId="0" hidden="1">{#N/A,#N/A,FALSE,"LoanAssumptions"}</definedName>
    <definedName name="wrn.LoanInformation." localSheetId="1" hidden="1">{#N/A,#N/A,FALSE,"LoanAssumptions"}</definedName>
    <definedName name="wrn.LoanInformation." localSheetId="2" hidden="1">{#N/A,#N/A,FALSE,"LoanAssumptions"}</definedName>
    <definedName name="wrn.LoanInformation." hidden="1">{#N/A,#N/A,FALSE,"LoanAssumptions"}</definedName>
    <definedName name="wrn.MATRICES._.and._.CFs." localSheetId="0" hidden="1">{#N/A,#N/A,FALSE,"Assumptions";#N/A,#N/A,FALSE,"Consol CF";#N/A,#N/A,FALSE,"matx B4 DS";#N/A,#N/A,FALSE,"Hacienda CF";#N/A,#N/A,FALSE,"matx B4 DS Hac";#N/A,#N/A,FALSE,"Chabot CF";#N/A,#N/A,FALSE,"matx B4 DS Chabot";#N/A,#N/A,FALSE,"Diablo CF";#N/A,#N/A,FALSE,"matx B4 DS Diablo"}</definedName>
    <definedName name="wrn.MATRICES._.and._.CFs." localSheetId="1" hidden="1">{#N/A,#N/A,FALSE,"Assumptions";#N/A,#N/A,FALSE,"Consol CF";#N/A,#N/A,FALSE,"matx B4 DS";#N/A,#N/A,FALSE,"Hacienda CF";#N/A,#N/A,FALSE,"matx B4 DS Hac";#N/A,#N/A,FALSE,"Chabot CF";#N/A,#N/A,FALSE,"matx B4 DS Chabot";#N/A,#N/A,FALSE,"Diablo CF";#N/A,#N/A,FALSE,"matx B4 DS Diablo"}</definedName>
    <definedName name="wrn.MATRICES._.and._.CFs." localSheetId="2" hidden="1">{#N/A,#N/A,FALSE,"Assumptions";#N/A,#N/A,FALSE,"Consol CF";#N/A,#N/A,FALSE,"matx B4 DS";#N/A,#N/A,FALSE,"Hacienda CF";#N/A,#N/A,FALSE,"matx B4 DS Hac";#N/A,#N/A,FALSE,"Chabot CF";#N/A,#N/A,FALSE,"matx B4 DS Chabot";#N/A,#N/A,FALSE,"Diablo CF";#N/A,#N/A,FALSE,"matx B4 DS Diablo"}</definedName>
    <definedName name="wrn.MATRICES._.and._.CFs." hidden="1">{#N/A,#N/A,FALSE,"Assumptions";#N/A,#N/A,FALSE,"Consol CF";#N/A,#N/A,FALSE,"matx B4 DS";#N/A,#N/A,FALSE,"Hacienda CF";#N/A,#N/A,FALSE,"matx B4 DS Hac";#N/A,#N/A,FALSE,"Chabot CF";#N/A,#N/A,FALSE,"matx B4 DS Chabot";#N/A,#N/A,FALSE,"Diablo CF";#N/A,#N/A,FALSE,"matx B4 DS Diablo"}</definedName>
    <definedName name="wrn.MATRICIES._.ONLY." localSheetId="0" hidden="1">{#N/A,#N/A,FALSE,"matx B4 DS";#N/A,#N/A,FALSE,"matx B4 DS Hac";#N/A,#N/A,FALSE,"matx B4 DS Chabot";#N/A,#N/A,FALSE,"matx B4 DS Diablo"}</definedName>
    <definedName name="wrn.MATRICIES._.ONLY." localSheetId="1" hidden="1">{#N/A,#N/A,FALSE,"matx B4 DS";#N/A,#N/A,FALSE,"matx B4 DS Hac";#N/A,#N/A,FALSE,"matx B4 DS Chabot";#N/A,#N/A,FALSE,"matx B4 DS Diablo"}</definedName>
    <definedName name="wrn.MATRICIES._.ONLY." localSheetId="2" hidden="1">{#N/A,#N/A,FALSE,"matx B4 DS";#N/A,#N/A,FALSE,"matx B4 DS Hac";#N/A,#N/A,FALSE,"matx B4 DS Chabot";#N/A,#N/A,FALSE,"matx B4 DS Diablo"}</definedName>
    <definedName name="wrn.MATRICIES._.ONLY." hidden="1">{#N/A,#N/A,FALSE,"matx B4 DS";#N/A,#N/A,FALSE,"matx B4 DS Hac";#N/A,#N/A,FALSE,"matx B4 DS Chabot";#N/A,#N/A,FALSE,"matx B4 DS Diablo"}</definedName>
    <definedName name="wrn.MODEL." localSheetId="0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" localSheetId="1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" localSheetId="2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" localSheetId="0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" localSheetId="1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" localSheetId="2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nthlyRentRoll." localSheetId="0" hidden="1">{"MonthlyRentRoll",#N/A,FALSE,"RentRoll"}</definedName>
    <definedName name="wrn.MonthlyRentRoll." localSheetId="1" hidden="1">{"MonthlyRentRoll",#N/A,FALSE,"RentRoll"}</definedName>
    <definedName name="wrn.MonthlyRentRoll." localSheetId="2" hidden="1">{"MonthlyRentRoll",#N/A,FALSE,"RentRoll"}</definedName>
    <definedName name="wrn.MonthlyRentRoll." hidden="1">{"MonthlyRentRoll",#N/A,FALSE,"RentRoll"}</definedName>
    <definedName name="wrn.OperatingAssumtions." localSheetId="0" hidden="1">{#N/A,#N/A,FALSE,"OperatingAssumptions"}</definedName>
    <definedName name="wrn.OperatingAssumtions." localSheetId="1" hidden="1">{#N/A,#N/A,FALSE,"OperatingAssumptions"}</definedName>
    <definedName name="wrn.OperatingAssumtions." localSheetId="2" hidden="1">{#N/A,#N/A,FALSE,"OperatingAssumptions"}</definedName>
    <definedName name="wrn.OperatingAssumtions." hidden="1">{#N/A,#N/A,FALSE,"OperatingAssumptions"}</definedName>
    <definedName name="wrn.PR_TRIAL_BALANCE." localSheetId="0" hidden="1">{"TB_PR","50",FALSE,"PR_TRIAL_BALANCE";"TB_PR","51",FALSE,"PR_TRIAL_BALANCE";"TB_PR","52",FALSE,"PR_TRIAL_BALANCE";"TB_PR","53",FALSE,"PR_TRIAL_BALANCE";"TB_PR","54",FALSE,"PR_TRIAL_BALANCE";"TB_PR","55",FALSE,"PR_TRIAL_BALANCE";"TB_PR","56",FALSE,"PR_TRIAL_BALANCE";"TB_PR","57",FALSE,"PR_TRIAL_BALANCE";"TB_PR","61",FALSE,"PR_TRIAL_BALANCE";"TB_PR","63",FALSE,"PR_TRIAL_BALANCE";"TB_PR","65",FALSE,"PR_TRIAL_BALANCE";"TB_PR","66",FALSE,"PR_TRIAL_BALANCE"}</definedName>
    <definedName name="wrn.PR_TRIAL_BALANCE." localSheetId="1" hidden="1">{"TB_PR","50",FALSE,"PR_TRIAL_BALANCE";"TB_PR","51",FALSE,"PR_TRIAL_BALANCE";"TB_PR","52",FALSE,"PR_TRIAL_BALANCE";"TB_PR","53",FALSE,"PR_TRIAL_BALANCE";"TB_PR","54",FALSE,"PR_TRIAL_BALANCE";"TB_PR","55",FALSE,"PR_TRIAL_BALANCE";"TB_PR","56",FALSE,"PR_TRIAL_BALANCE";"TB_PR","57",FALSE,"PR_TRIAL_BALANCE";"TB_PR","61",FALSE,"PR_TRIAL_BALANCE";"TB_PR","63",FALSE,"PR_TRIAL_BALANCE";"TB_PR","65",FALSE,"PR_TRIAL_BALANCE";"TB_PR","66",FALSE,"PR_TRIAL_BALANCE"}</definedName>
    <definedName name="wrn.PR_TRIAL_BALANCE." localSheetId="2" hidden="1">{"TB_PR","50",FALSE,"PR_TRIAL_BALANCE";"TB_PR","51",FALSE,"PR_TRIAL_BALANCE";"TB_PR","52",FALSE,"PR_TRIAL_BALANCE";"TB_PR","53",FALSE,"PR_TRIAL_BALANCE";"TB_PR","54",FALSE,"PR_TRIAL_BALANCE";"TB_PR","55",FALSE,"PR_TRIAL_BALANCE";"TB_PR","56",FALSE,"PR_TRIAL_BALANCE";"TB_PR","57",FALSE,"PR_TRIAL_BALANCE";"TB_PR","61",FALSE,"PR_TRIAL_BALANCE";"TB_PR","63",FALSE,"PR_TRIAL_BALANCE";"TB_PR","65",FALSE,"PR_TRIAL_BALANCE";"TB_PR","66",FALSE,"PR_TRIAL_BALANCE"}</definedName>
    <definedName name="wrn.PR_TRIAL_BALANCE." hidden="1">{"TB_PR","50",FALSE,"PR_TRIAL_BALANCE";"TB_PR","51",FALSE,"PR_TRIAL_BALANCE";"TB_PR","52",FALSE,"PR_TRIAL_BALANCE";"TB_PR","53",FALSE,"PR_TRIAL_BALANCE";"TB_PR","54",FALSE,"PR_TRIAL_BALANCE";"TB_PR","55",FALSE,"PR_TRIAL_BALANCE";"TB_PR","56",FALSE,"PR_TRIAL_BALANCE";"TB_PR","57",FALSE,"PR_TRIAL_BALANCE";"TB_PR","61",FALSE,"PR_TRIAL_BALANCE";"TB_PR","63",FALSE,"PR_TRIAL_BALANCE";"TB_PR","65",FALSE,"PR_TRIAL_BALANCE";"TB_PR","66",FALSE,"PR_TRIAL_BALANCE"}</definedName>
    <definedName name="wrn.Presentation." localSheetId="0" hidden="1">{#N/A,#N/A,TRUE,"Summary";"AnnualRentRoll",#N/A,TRUE,"RentRoll";#N/A,#N/A,TRUE,"ExitStratigy";#N/A,#N/A,TRUE,"OperatingAssumptions"}</definedName>
    <definedName name="wrn.Presentation." localSheetId="1" hidden="1">{#N/A,#N/A,TRUE,"Summary";"AnnualRentRoll",#N/A,TRUE,"RentRoll";#N/A,#N/A,TRUE,"ExitStratigy";#N/A,#N/A,TRUE,"OperatingAssumptions"}</definedName>
    <definedName name="wrn.Presentation." localSheetId="2" hidden="1">{#N/A,#N/A,TRUE,"Summary";"AnnualRentRoll",#N/A,TRUE,"RentRoll";#N/A,#N/A,TRUE,"ExitStratigy";#N/A,#N/A,TRUE,"OperatingAssumptions"}</definedName>
    <definedName name="wrn.Presentation." hidden="1">{#N/A,#N/A,TRUE,"Summary";"AnnualRentRoll",#N/A,TRUE,"RentRoll";#N/A,#N/A,TRUE,"ExitStratigy";#N/A,#N/A,TRUE,"OperatingAssumptions"}</definedName>
    <definedName name="wrn.print." localSheetId="0" hidden="1">{"Assump",#N/A,TRUE,"Proforma";"first",#N/A,TRUE,"Proforma";"second",#N/A,TRUE,"Proforma";"lease1",#N/A,TRUE,"Proforma";"lease2",#N/A,TRUE,"Proforma"}</definedName>
    <definedName name="wrn.print." localSheetId="1" hidden="1">{"Assump",#N/A,TRUE,"Proforma";"first",#N/A,TRUE,"Proforma";"second",#N/A,TRUE,"Proforma";"lease1",#N/A,TRUE,"Proforma";"lease2",#N/A,TRUE,"Proforma"}</definedName>
    <definedName name="wrn.print." localSheetId="2" hidden="1">{"Assump",#N/A,TRUE,"Proforma";"first",#N/A,TRUE,"Proforma";"second",#N/A,TRUE,"Proforma";"lease1",#N/A,TRUE,"Proforma";"lease2",#N/A,TRUE,"Proforma"}</definedName>
    <definedName name="wrn.print." hidden="1">{"Assump",#N/A,TRUE,"Proforma";"first",#N/A,TRUE,"Proforma";"second",#N/A,TRUE,"Proforma";"lease1",#N/A,TRUE,"Proforma";"lease2",#N/A,TRUE,"Proforma"}</definedName>
    <definedName name="wrn.Print._.4." localSheetId="0" hidden="1">{"Outflow 1",#N/A,FALSE,"Outflows-Inflows";"Outflow 2",#N/A,FALSE,"Outflows-Inflows";"Inflow 1",#N/A,FALSE,"Outflows-Inflows";"Inflow 2",#N/A,FALSE,"Outflows-Inflows"}</definedName>
    <definedName name="wrn.Print._.4." localSheetId="1" hidden="1">{"Outflow 1",#N/A,FALSE,"Outflows-Inflows";"Outflow 2",#N/A,FALSE,"Outflows-Inflows";"Inflow 1",#N/A,FALSE,"Outflows-Inflows";"Inflow 2",#N/A,FALSE,"Outflows-Inflows"}</definedName>
    <definedName name="wrn.Print._.4." localSheetId="2" hidden="1">{"Outflow 1",#N/A,FALSE,"Outflows-Inflows";"Outflow 2",#N/A,FALSE,"Outflows-Inflows";"Inflow 1",#N/A,FALSE,"Outflows-Inflows";"Inflow 2",#N/A,FALSE,"Outflows-Inflows"}</definedName>
    <definedName name="wrn.Print._.4." hidden="1">{"Outflow 1",#N/A,FALSE,"Outflows-Inflows";"Outflow 2",#N/A,FALSE,"Outflows-Inflows";"Inflow 1",#N/A,FALSE,"Outflows-Inflows";"Inflow 2",#N/A,FALSE,"Outflows-Inflows"}</definedName>
    <definedName name="wrn.Print._.6." localSheetId="0" hidden="1">{"print 1.6",#N/A,FALSE,"Sheet1";"print 2.6",#N/A,FALSE,"Sheet1";"print 3.6",#N/A,FALSE,"Sheet1";"print 4.6",#N/A,FALSE,"Sheet1";"print 5.6",#N/A,FALSE,"Sheet1";"print 6.6",#N/A,FALSE,"Sheet1"}</definedName>
    <definedName name="wrn.Print._.6." localSheetId="1" hidden="1">{"print 1.6",#N/A,FALSE,"Sheet1";"print 2.6",#N/A,FALSE,"Sheet1";"print 3.6",#N/A,FALSE,"Sheet1";"print 4.6",#N/A,FALSE,"Sheet1";"print 5.6",#N/A,FALSE,"Sheet1";"print 6.6",#N/A,FALSE,"Sheet1"}</definedName>
    <definedName name="wrn.Print._.6." localSheetId="2" hidden="1">{"print 1.6",#N/A,FALSE,"Sheet1";"print 2.6",#N/A,FALSE,"Sheet1";"print 3.6",#N/A,FALSE,"Sheet1";"print 4.6",#N/A,FALSE,"Sheet1";"print 5.6",#N/A,FALSE,"Sheet1";"print 6.6",#N/A,FALSE,"Sheet1"}</definedName>
    <definedName name="wrn.Print._.6." hidden="1">{"print 1.6",#N/A,FALSE,"Sheet1";"print 2.6",#N/A,FALSE,"Sheet1";"print 3.6",#N/A,FALSE,"Sheet1";"print 4.6",#N/A,FALSE,"Sheet1";"print 5.6",#N/A,FALSE,"Sheet1";"print 6.6",#N/A,FALSE,"Sheet1"}</definedName>
    <definedName name="wrn.print._.graphs." localSheetId="0" hidden="1">{"cap_structure",#N/A,FALSE,"Graph-Mkt Cap";"price",#N/A,FALSE,"Graph-Price";"ebit",#N/A,FALSE,"Graph-EBITDA";"ebitda",#N/A,FALSE,"Graph-EBITDA"}</definedName>
    <definedName name="wrn.print._.graphs." localSheetId="1" hidden="1">{"cap_structure",#N/A,FALSE,"Graph-Mkt Cap";"price",#N/A,FALSE,"Graph-Price";"ebit",#N/A,FALSE,"Graph-EBITDA";"ebitda",#N/A,FALSE,"Graph-EBITDA"}</definedName>
    <definedName name="wrn.print._.graphs." localSheetId="2" hidden="1">{"cap_structure",#N/A,FALSE,"Graph-Mkt Cap";"price",#N/A,FALSE,"Graph-Price";"ebit",#N/A,FALSE,"Graph-EBITDA";"ebitda",#N/A,FALSE,"Graph-EBITDA"}</definedName>
    <definedName name="wrn.print._.graphs." hidden="1">{"cap_structure",#N/A,FALSE,"Graph-Mkt Cap";"price",#N/A,FALSE,"Graph-Price";"ebit",#N/A,FALSE,"Graph-EBITDA";"ebitda",#N/A,FALSE,"Graph-EBITDA"}</definedName>
    <definedName name="wrn.print._.raw._.data._.entry." localSheetId="0" hidden="1">{"inputs raw data",#N/A,TRUE,"INPUT"}</definedName>
    <definedName name="wrn.print._.raw._.data._.entry." localSheetId="1" hidden="1">{"inputs raw data",#N/A,TRUE,"INPUT"}</definedName>
    <definedName name="wrn.print._.raw._.data._.entry." localSheetId="2" hidden="1">{"inputs raw data",#N/A,TRUE,"INPUT"}</definedName>
    <definedName name="wrn.print._.raw._.data._.entry." hidden="1">{"inputs raw data",#N/A,TRUE,"INPUT"}</definedName>
    <definedName name="wrn.print._.summary._.sheets." localSheetId="0" hidden="1">{"summary1",#N/A,TRUE,"Comps";"summary2",#N/A,TRUE,"Comps";"summary3",#N/A,TRUE,"Comps"}</definedName>
    <definedName name="wrn.print._.summary._.sheets." localSheetId="1" hidden="1">{"summary1",#N/A,TRUE,"Comps";"summary2",#N/A,TRUE,"Comps";"summary3",#N/A,TRUE,"Comps"}</definedName>
    <definedName name="wrn.print._.summary._.sheets." localSheetId="2" hidden="1">{"summary1",#N/A,TRUE,"Comps";"summary2",#N/A,TRUE,"Comps";"summary3",#N/A,TRUE,"Comps"}</definedName>
    <definedName name="wrn.print._.summary._.sheets." hidden="1">{"summary1",#N/A,TRUE,"Comps";"summary2",#N/A,TRUE,"Comps";"summary3",#N/A,TRUE,"Comps"}</definedName>
    <definedName name="wrn.print2." localSheetId="0" hidden="1">{"Assump",#N/A,TRUE,"Proforma";"first",#N/A,TRUE,"Proforma";"second",#N/A,TRUE,"Proforma";"lease1",#N/A,TRUE,"Proforma";"lease2",#N/A,TRUE,"Proforma"}</definedName>
    <definedName name="wrn.print2." localSheetId="1" hidden="1">{"Assump",#N/A,TRUE,"Proforma";"first",#N/A,TRUE,"Proforma";"second",#N/A,TRUE,"Proforma";"lease1",#N/A,TRUE,"Proforma";"lease2",#N/A,TRUE,"Proforma"}</definedName>
    <definedName name="wrn.print2." localSheetId="2" hidden="1">{"Assump",#N/A,TRUE,"Proforma";"first",#N/A,TRUE,"Proforma";"second",#N/A,TRUE,"Proforma";"lease1",#N/A,TRUE,"Proforma";"lease2",#N/A,TRUE,"Proforma"}</definedName>
    <definedName name="wrn.print2." hidden="1">{"Assump",#N/A,TRUE,"Proforma";"first",#N/A,TRUE,"Proforma";"second",#N/A,TRUE,"Proforma";"lease1",#N/A,TRUE,"Proforma";"lease2",#N/A,TRUE,"Proforma"}</definedName>
    <definedName name="wrn.print5" localSheetId="0" hidden="1">{"Assump",#N/A,TRUE,"Proforma";"first",#N/A,TRUE,"Proforma";"second",#N/A,TRUE,"Proforma";"lease1",#N/A,TRUE,"Proforma";"lease2",#N/A,TRUE,"Proforma"}</definedName>
    <definedName name="wrn.print5" localSheetId="1" hidden="1">{"Assump",#N/A,TRUE,"Proforma";"first",#N/A,TRUE,"Proforma";"second",#N/A,TRUE,"Proforma";"lease1",#N/A,TRUE,"Proforma";"lease2",#N/A,TRUE,"Proforma"}</definedName>
    <definedName name="wrn.print5" localSheetId="2" hidden="1">{"Assump",#N/A,TRUE,"Proforma";"first",#N/A,TRUE,"Proforma";"second",#N/A,TRUE,"Proforma";"lease1",#N/A,TRUE,"Proforma";"lease2",#N/A,TRUE,"Proforma"}</definedName>
    <definedName name="wrn.print5" hidden="1">{"Assump",#N/A,TRUE,"Proforma";"first",#N/A,TRUE,"Proforma";"second",#N/A,TRUE,"Proforma";"lease1",#N/A,TRUE,"Proforma";"lease2",#N/A,TRUE,"Proforma"}</definedName>
    <definedName name="wrn.PropertyInformation." localSheetId="0" hidden="1">{#N/A,#N/A,FALSE,"PropertyInfo"}</definedName>
    <definedName name="wrn.PropertyInformation." localSheetId="1" hidden="1">{#N/A,#N/A,FALSE,"PropertyInfo"}</definedName>
    <definedName name="wrn.PropertyInformation." localSheetId="2" hidden="1">{#N/A,#N/A,FALSE,"PropertyInfo"}</definedName>
    <definedName name="wrn.PropertyInformation." hidden="1">{#N/A,#N/A,FALSE,"PropertyInfo"}</definedName>
    <definedName name="wrn.Report." localSheetId="0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." localSheetId="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." localSheetId="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.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" localSheetId="0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" localSheetId="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" localSheetId="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" localSheetId="0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" localSheetId="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" localSheetId="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schedules." localSheetId="0" hidden="1">{"schedule1",#N/A,FALSE,"Sheet1";"schedule2",#N/A,FALSE,"Sheet1";"schedule3",#N/A,FALSE,"Sheet1";"schedule4",#N/A,FALSE,"Sheet1";"schedule5",#N/A,FALSE,"Sheet1";"schedule6",#N/A,FALSE,"Sheet1"}</definedName>
    <definedName name="wrn.schedules." localSheetId="1" hidden="1">{"schedule1",#N/A,FALSE,"Sheet1";"schedule2",#N/A,FALSE,"Sheet1";"schedule3",#N/A,FALSE,"Sheet1";"schedule4",#N/A,FALSE,"Sheet1";"schedule5",#N/A,FALSE,"Sheet1";"schedule6",#N/A,FALSE,"Sheet1"}</definedName>
    <definedName name="wrn.schedules." localSheetId="2" hidden="1">{"schedule1",#N/A,FALSE,"Sheet1";"schedule2",#N/A,FALSE,"Sheet1";"schedule3",#N/A,FALSE,"Sheet1";"schedule4",#N/A,FALSE,"Sheet1";"schedule5",#N/A,FALSE,"Sheet1";"schedule6",#N/A,FALSE,"Sheet1"}</definedName>
    <definedName name="wrn.schedules." hidden="1">{"schedule1",#N/A,FALSE,"Sheet1";"schedule2",#N/A,FALSE,"Sheet1";"schedule3",#N/A,FALSE,"Sheet1";"schedule4",#N/A,FALSE,"Sheet1";"schedule5",#N/A,FALSE,"Sheet1";"schedule6",#N/A,FALSE,"Sheet1"}</definedName>
    <definedName name="wrn.Short._.Print." localSheetId="0" hidden="1">{#N/A,#N/A,FALSE,"Cover";#N/A,#N/A,FALSE,"Stack";#N/A,#N/A,FALSE,"Cost S";#N/A,#N/A,FALSE," CF";#N/A,#N/A,FALSE,"Investor"}</definedName>
    <definedName name="wrn.Short._.Print." localSheetId="1" hidden="1">{#N/A,#N/A,FALSE,"Cover";#N/A,#N/A,FALSE,"Stack";#N/A,#N/A,FALSE,"Cost S";#N/A,#N/A,FALSE," CF";#N/A,#N/A,FALSE,"Investor"}</definedName>
    <definedName name="wrn.Short._.Print." localSheetId="2" hidden="1">{#N/A,#N/A,FALSE,"Cover";#N/A,#N/A,FALSE,"Stack";#N/A,#N/A,FALSE,"Cost S";#N/A,#N/A,FALSE," CF";#N/A,#N/A,FALSE,"Investor"}</definedName>
    <definedName name="wrn.Short._.Print." hidden="1">{#N/A,#N/A,FALSE,"Cover";#N/A,#N/A,FALSE,"Stack";#N/A,#N/A,FALSE,"Cost S";#N/A,#N/A,FALSE," CF";#N/A,#N/A,FALSE,"Investor"}</definedName>
    <definedName name="wrn.Side._.by._.Side." localSheetId="0" hidden="1">{"Side 99",#N/A,FALSE,"S&amp;U Side by Side"}</definedName>
    <definedName name="wrn.Side._.by._.Side." localSheetId="1" hidden="1">{"Side 99",#N/A,FALSE,"S&amp;U Side by Side"}</definedName>
    <definedName name="wrn.Side._.by._.Side." localSheetId="2" hidden="1">{"Side 99",#N/A,FALSE,"S&amp;U Side by Side"}</definedName>
    <definedName name="wrn.Side._.by._.Side." hidden="1">{"Side 99",#N/A,FALSE,"S&amp;U Side by Side"}</definedName>
    <definedName name="wrn.STAND_ALONE_BOTH." localSheetId="0" hidden="1">{"FCB_ALL",#N/A,FALSE,"FCB";"GREY_ALL",#N/A,FALSE,"GREY"}</definedName>
    <definedName name="wrn.STAND_ALONE_BOTH." localSheetId="1" hidden="1">{"FCB_ALL",#N/A,FALSE,"FCB";"GREY_ALL",#N/A,FALSE,"GREY"}</definedName>
    <definedName name="wrn.STAND_ALONE_BOTH." localSheetId="2" hidden="1">{"FCB_ALL",#N/A,FALSE,"FCB";"GREY_ALL",#N/A,FALSE,"GREY"}</definedName>
    <definedName name="wrn.STAND_ALONE_BOTH." hidden="1">{"FCB_ALL",#N/A,FALSE,"FCB";"GREY_ALL",#N/A,FALSE,"GREY"}</definedName>
    <definedName name="wrn.Summary." localSheetId="0" hidden="1">{#N/A,#N/A,FALSE,"Summary"}</definedName>
    <definedName name="wrn.Summary." localSheetId="1" hidden="1">{#N/A,#N/A,FALSE,"Summary"}</definedName>
    <definedName name="wrn.Summary." localSheetId="2" hidden="1">{#N/A,#N/A,FALSE,"Summary"}</definedName>
    <definedName name="wrn.Summary." hidden="1">{#N/A,#N/A,FALSE,"Summary"}</definedName>
    <definedName name="wrn.Total." localSheetId="0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" localSheetId="1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" localSheetId="2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.SHEETS." localSheetId="0" hidden="1">{#N/A,#N/A,FALSE,"DEV COSTS";#N/A,#N/A,FALSE,"10-YR C. F."}</definedName>
    <definedName name="wrn.TOTAL._.SHEETS." localSheetId="1" hidden="1">{#N/A,#N/A,FALSE,"DEV COSTS";#N/A,#N/A,FALSE,"10-YR C. F."}</definedName>
    <definedName name="wrn.TOTAL._.SHEETS." localSheetId="2" hidden="1">{#N/A,#N/A,FALSE,"DEV COSTS";#N/A,#N/A,FALSE,"10-YR C. F."}</definedName>
    <definedName name="wrn.TOTAL._.SHEETS." hidden="1">{#N/A,#N/A,FALSE,"DEV COSTS";#N/A,#N/A,FALSE,"10-YR C. F."}</definedName>
    <definedName name="wrn.TOTAL._.SHEETS5" localSheetId="0" hidden="1">{#N/A,#N/A,FALSE,"DEV COSTS";#N/A,#N/A,FALSE,"10-YR C. F."}</definedName>
    <definedName name="wrn.TOTAL._.SHEETS5" localSheetId="1" hidden="1">{#N/A,#N/A,FALSE,"DEV COSTS";#N/A,#N/A,FALSE,"10-YR C. F."}</definedName>
    <definedName name="wrn.TOTAL._.SHEETS5" localSheetId="2" hidden="1">{#N/A,#N/A,FALSE,"DEV COSTS";#N/A,#N/A,FALSE,"10-YR C. F."}</definedName>
    <definedName name="wrn.TOTAL._.SHEETS5" hidden="1">{#N/A,#N/A,FALSE,"DEV COSTS";#N/A,#N/A,FALSE,"10-YR C. F."}</definedName>
    <definedName name="wrn.Total5" localSheetId="0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" localSheetId="1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" localSheetId="2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ycon._.Model." localSheetId="0" hidden="1">{"rtn",#N/A,FALSE,"RTN";"tables",#N/A,FALSE,"RTN";"cf",#N/A,FALSE,"CF";"stats",#N/A,FALSE,"Stats";"prop",#N/A,FALSE,"Prop"}</definedName>
    <definedName name="wrn.Tycon._.Model." localSheetId="1" hidden="1">{"rtn",#N/A,FALSE,"RTN";"tables",#N/A,FALSE,"RTN";"cf",#N/A,FALSE,"CF";"stats",#N/A,FALSE,"Stats";"prop",#N/A,FALSE,"Prop"}</definedName>
    <definedName name="wrn.Tycon._.Model." localSheetId="2" hidden="1">{"rtn",#N/A,FALSE,"RTN";"tables",#N/A,FALSE,"RTN";"cf",#N/A,FALSE,"CF";"stats",#N/A,FALSE,"Stats";"prop",#N/A,FALSE,"Prop"}</definedName>
    <definedName name="wrn.Tycon._.Model." hidden="1">{"rtn",#N/A,FALSE,"RTN";"tables",#N/A,FALSE,"RTN";"cf",#N/A,FALSE,"CF";"stats",#N/A,FALSE,"Stats";"prop",#N/A,FALSE,"Prop"}</definedName>
    <definedName name="wt" localSheetId="0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t" localSheetId="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t" localSheetId="2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t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inputs._.raw._.data." localSheetId="0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" localSheetId="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" localSheetId="2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 localSheetId="0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" localSheetId="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" localSheetId="2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localSheetId="0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" localSheetId="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" localSheetId="2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localSheetId="0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" localSheetId="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" localSheetId="2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xlg" localSheetId="0" hidden="1">{"schedule1",#N/A,FALSE,"Sheet1";"schedule2",#N/A,FALSE,"Sheet1";"schedule3",#N/A,FALSE,"Sheet1";"schedule4",#N/A,FALSE,"Sheet1";"schedule5",#N/A,FALSE,"Sheet1";"schedule6",#N/A,FALSE,"Sheet1"}</definedName>
    <definedName name="xlg" localSheetId="1" hidden="1">{"schedule1",#N/A,FALSE,"Sheet1";"schedule2",#N/A,FALSE,"Sheet1";"schedule3",#N/A,FALSE,"Sheet1";"schedule4",#N/A,FALSE,"Sheet1";"schedule5",#N/A,FALSE,"Sheet1";"schedule6",#N/A,FALSE,"Sheet1"}</definedName>
    <definedName name="xlg" localSheetId="2" hidden="1">{"schedule1",#N/A,FALSE,"Sheet1";"schedule2",#N/A,FALSE,"Sheet1";"schedule3",#N/A,FALSE,"Sheet1";"schedule4",#N/A,FALSE,"Sheet1";"schedule5",#N/A,FALSE,"Sheet1";"schedule6",#N/A,FALSE,"Sheet1"}</definedName>
    <definedName name="xlg" hidden="1">{"schedule1",#N/A,FALSE,"Sheet1";"schedule2",#N/A,FALSE,"Sheet1";"schedule3",#N/A,FALSE,"Sheet1";"schedule4",#N/A,FALSE,"Sheet1";"schedule5",#N/A,FALSE,"Sheet1";"schedule6",#N/A,FALSE,"Sheet1"}</definedName>
    <definedName name="xlg1" localSheetId="0" hidden="1">{"Year 1",#N/A,FALSE,"Budget";"Year 2",#N/A,FALSE,"Budget";"Year 3",#N/A,FALSE,"Budget";"Year 4",#N/A,FALSE,"Budget"}</definedName>
    <definedName name="xlg1" localSheetId="1" hidden="1">{"Year 1",#N/A,FALSE,"Budget";"Year 2",#N/A,FALSE,"Budget";"Year 3",#N/A,FALSE,"Budget";"Year 4",#N/A,FALSE,"Budget"}</definedName>
    <definedName name="xlg1" localSheetId="2" hidden="1">{"Year 1",#N/A,FALSE,"Budget";"Year 2",#N/A,FALSE,"Budget";"Year 3",#N/A,FALSE,"Budget";"Year 4",#N/A,FALSE,"Budget"}</definedName>
    <definedName name="xlg1" hidden="1">{"Year 1",#N/A,FALSE,"Budget";"Year 2",#N/A,FALSE,"Budget";"Year 3",#N/A,FALSE,"Budget";"Year 4",#N/A,FALSE,"Budget"}</definedName>
    <definedName name="YGJ" localSheetId="0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YGJ" localSheetId="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YGJ" localSheetId="2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YGJ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</definedName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" i="4" l="1"/>
  <c r="E49" i="4" l="1"/>
  <c r="F49" i="4"/>
  <c r="G49" i="4"/>
  <c r="H49" i="4"/>
  <c r="I49" i="4"/>
  <c r="D50" i="4"/>
  <c r="D51" i="4"/>
  <c r="D52" i="4"/>
  <c r="D53" i="4"/>
  <c r="D54" i="4"/>
  <c r="A51" i="4"/>
  <c r="B41" i="4"/>
  <c r="B42" i="4"/>
  <c r="B44" i="4"/>
  <c r="F28" i="4" l="1"/>
  <c r="E23" i="4"/>
  <c r="E19" i="4"/>
  <c r="E18" i="4"/>
  <c r="E7" i="4"/>
  <c r="E9" i="4" s="1"/>
  <c r="E11" i="4" s="1"/>
  <c r="E14" i="4" s="1"/>
  <c r="G5" i="4"/>
  <c r="G6" i="4" s="1"/>
  <c r="F4" i="4"/>
  <c r="G3" i="4"/>
  <c r="F3" i="4"/>
  <c r="F2" i="4"/>
  <c r="G2" i="4" s="1"/>
  <c r="H2" i="4" s="1"/>
  <c r="I2" i="4" s="1"/>
  <c r="J2" i="4" s="1"/>
  <c r="K2" i="4" s="1"/>
  <c r="L2" i="4" s="1"/>
  <c r="M2" i="4" s="1"/>
  <c r="N2" i="4" s="1"/>
  <c r="O2" i="4" s="1"/>
  <c r="P2" i="4" s="1"/>
  <c r="Q2" i="4" s="1"/>
  <c r="R2" i="4" s="1"/>
  <c r="S2" i="4" s="1"/>
  <c r="T2" i="4" s="1"/>
  <c r="U2" i="4" s="1"/>
  <c r="V2" i="4" s="1"/>
  <c r="W2" i="4" s="1"/>
  <c r="X2" i="4" s="1"/>
  <c r="Y2" i="4" s="1"/>
  <c r="Z2" i="4" s="1"/>
  <c r="AA2" i="4" s="1"/>
  <c r="AB2" i="4" s="1"/>
  <c r="AC2" i="4" s="1"/>
  <c r="AD2" i="4" s="1"/>
  <c r="AE2" i="4" s="1"/>
  <c r="AF2" i="4" s="1"/>
  <c r="AG2" i="4" s="1"/>
  <c r="AH2" i="4" s="1"/>
  <c r="AI2" i="4" s="1"/>
  <c r="AJ2" i="4" s="1"/>
  <c r="AK2" i="4" s="1"/>
  <c r="AL2" i="4" s="1"/>
  <c r="AM2" i="4" s="1"/>
  <c r="AN2" i="4" s="1"/>
  <c r="AO2" i="4" s="1"/>
  <c r="AP2" i="4" s="1"/>
  <c r="AQ2" i="4" s="1"/>
  <c r="AR2" i="4" s="1"/>
  <c r="AS2" i="4" s="1"/>
  <c r="AT2" i="4" s="1"/>
  <c r="AU2" i="4" s="1"/>
  <c r="AV2" i="4" s="1"/>
  <c r="AW2" i="4" s="1"/>
  <c r="AX2" i="4" s="1"/>
  <c r="AY2" i="4" s="1"/>
  <c r="AZ2" i="4" s="1"/>
  <c r="BA2" i="4" s="1"/>
  <c r="BB2" i="4" s="1"/>
  <c r="BC2" i="4" s="1"/>
  <c r="BD2" i="4" s="1"/>
  <c r="BE2" i="4" s="1"/>
  <c r="BF2" i="4" s="1"/>
  <c r="BG2" i="4" s="1"/>
  <c r="BH2" i="4" s="1"/>
  <c r="BI2" i="4" s="1"/>
  <c r="BJ2" i="4" s="1"/>
  <c r="BK2" i="4" s="1"/>
  <c r="BL2" i="4" s="1"/>
  <c r="BM2" i="4" s="1"/>
  <c r="BN2" i="4" s="1"/>
  <c r="BO2" i="4" s="1"/>
  <c r="BP2" i="4" s="1"/>
  <c r="BQ2" i="4" s="1"/>
  <c r="BR2" i="4" s="1"/>
  <c r="BS2" i="4" s="1"/>
  <c r="BT2" i="4" s="1"/>
  <c r="BU2" i="4" s="1"/>
  <c r="BV2" i="4" s="1"/>
  <c r="BW2" i="4" s="1"/>
  <c r="BX2" i="4" s="1"/>
  <c r="BY2" i="4" s="1"/>
  <c r="BZ2" i="4" s="1"/>
  <c r="CA2" i="4" s="1"/>
  <c r="CB2" i="4" s="1"/>
  <c r="CC2" i="4" s="1"/>
  <c r="CD2" i="4" s="1"/>
  <c r="CE2" i="4" s="1"/>
  <c r="CF2" i="4" s="1"/>
  <c r="CG2" i="4" s="1"/>
  <c r="CH2" i="4" s="1"/>
  <c r="CI2" i="4" s="1"/>
  <c r="CJ2" i="4" s="1"/>
  <c r="CK2" i="4" s="1"/>
  <c r="CL2" i="4" s="1"/>
  <c r="CM2" i="4" s="1"/>
  <c r="CN2" i="4" s="1"/>
  <c r="CO2" i="4" s="1"/>
  <c r="CP2" i="4" s="1"/>
  <c r="CQ2" i="4" s="1"/>
  <c r="CR2" i="4" s="1"/>
  <c r="CS2" i="4" s="1"/>
  <c r="CT2" i="4" s="1"/>
  <c r="CU2" i="4" s="1"/>
  <c r="CV2" i="4" s="1"/>
  <c r="CW2" i="4" s="1"/>
  <c r="CX2" i="4" s="1"/>
  <c r="CY2" i="4" s="1"/>
  <c r="CZ2" i="4" s="1"/>
  <c r="DA2" i="4" s="1"/>
  <c r="DB2" i="4" s="1"/>
  <c r="DC2" i="4" s="1"/>
  <c r="DD2" i="4" s="1"/>
  <c r="DE2" i="4" s="1"/>
  <c r="DF2" i="4" s="1"/>
  <c r="DG2" i="4" s="1"/>
  <c r="DH2" i="4" s="1"/>
  <c r="DI2" i="4" s="1"/>
  <c r="DJ2" i="4" s="1"/>
  <c r="DK2" i="4" s="1"/>
  <c r="DL2" i="4" s="1"/>
  <c r="DM2" i="4" s="1"/>
  <c r="DN2" i="4" s="1"/>
  <c r="DO2" i="4" s="1"/>
  <c r="DP2" i="4" s="1"/>
  <c r="DQ2" i="4" s="1"/>
  <c r="DR2" i="4" s="1"/>
  <c r="DS2" i="4" s="1"/>
  <c r="DT2" i="4" s="1"/>
  <c r="DU2" i="4" s="1"/>
  <c r="DV2" i="4" s="1"/>
  <c r="DW2" i="4" s="1"/>
  <c r="DX2" i="4" s="1"/>
  <c r="DY2" i="4" s="1"/>
  <c r="DZ2" i="4" s="1"/>
  <c r="EA2" i="4" s="1"/>
  <c r="EB2" i="4" s="1"/>
  <c r="EC2" i="4" s="1"/>
  <c r="ED2" i="4" s="1"/>
  <c r="EE2" i="4" s="1"/>
  <c r="EF2" i="4" s="1"/>
  <c r="EG2" i="4" s="1"/>
  <c r="E2" i="4"/>
  <c r="F25" i="4" l="1"/>
  <c r="F20" i="4"/>
  <c r="F21" i="4" s="1"/>
  <c r="F12" i="4"/>
  <c r="F16" i="4"/>
  <c r="F10" i="4"/>
  <c r="F15" i="4"/>
  <c r="E22" i="4"/>
  <c r="E17" i="4"/>
  <c r="E26" i="4" s="1"/>
  <c r="F8" i="4"/>
  <c r="G20" i="4"/>
  <c r="G21" i="4" s="1"/>
  <c r="G16" i="4"/>
  <c r="G25" i="4"/>
  <c r="G15" i="4"/>
  <c r="G12" i="4"/>
  <c r="H3" i="4"/>
  <c r="G10" i="4"/>
  <c r="G8" i="4"/>
  <c r="F13" i="4"/>
  <c r="G4" i="4"/>
  <c r="G13" i="4" s="1"/>
  <c r="F5" i="4"/>
  <c r="G7" i="4"/>
  <c r="G9" i="4" s="1"/>
  <c r="G11" i="4" s="1"/>
  <c r="G14" i="4" s="1"/>
  <c r="G17" i="4" s="1"/>
  <c r="G28" i="4"/>
  <c r="G26" i="4" l="1"/>
  <c r="H28" i="4"/>
  <c r="G22" i="4"/>
  <c r="F7" i="4"/>
  <c r="F9" i="4" s="1"/>
  <c r="F11" i="4" s="1"/>
  <c r="F6" i="4"/>
  <c r="H25" i="4"/>
  <c r="H16" i="4"/>
  <c r="H15" i="4"/>
  <c r="H20" i="4"/>
  <c r="H21" i="4" s="1"/>
  <c r="H12" i="4"/>
  <c r="H10" i="4"/>
  <c r="I3" i="4"/>
  <c r="H5" i="4"/>
  <c r="H8" i="4"/>
  <c r="H4" i="4"/>
  <c r="H13" i="4" s="1"/>
  <c r="F14" i="4" l="1"/>
  <c r="H7" i="4"/>
  <c r="H9" i="4" s="1"/>
  <c r="H11" i="4" s="1"/>
  <c r="H14" i="4" s="1"/>
  <c r="H6" i="4"/>
  <c r="I25" i="4"/>
  <c r="I16" i="4"/>
  <c r="I20" i="4"/>
  <c r="I21" i="4" s="1"/>
  <c r="I15" i="4"/>
  <c r="I12" i="4"/>
  <c r="I10" i="4"/>
  <c r="I5" i="4"/>
  <c r="I4" i="4"/>
  <c r="I8" i="4"/>
  <c r="J3" i="4"/>
  <c r="I28" i="4"/>
  <c r="J28" i="4" l="1"/>
  <c r="I13" i="4"/>
  <c r="I6" i="4"/>
  <c r="I7" i="4" s="1"/>
  <c r="I9" i="4" s="1"/>
  <c r="I11" i="4" s="1"/>
  <c r="H17" i="4"/>
  <c r="H26" i="4" s="1"/>
  <c r="H22" i="4"/>
  <c r="F17" i="4"/>
  <c r="F22" i="4"/>
  <c r="J25" i="4"/>
  <c r="J16" i="4"/>
  <c r="J20" i="4"/>
  <c r="J21" i="4" s="1"/>
  <c r="J12" i="4"/>
  <c r="J15" i="4"/>
  <c r="J8" i="4"/>
  <c r="J10" i="4"/>
  <c r="J4" i="4"/>
  <c r="J13" i="4" s="1"/>
  <c r="K3" i="4"/>
  <c r="J5" i="4"/>
  <c r="I14" i="4" l="1"/>
  <c r="F26" i="4"/>
  <c r="J7" i="4"/>
  <c r="J9" i="4" s="1"/>
  <c r="J11" i="4" s="1"/>
  <c r="J14" i="4" s="1"/>
  <c r="J6" i="4"/>
  <c r="K25" i="4"/>
  <c r="K20" i="4"/>
  <c r="K21" i="4" s="1"/>
  <c r="K16" i="4"/>
  <c r="K15" i="4"/>
  <c r="K12" i="4"/>
  <c r="K8" i="4"/>
  <c r="L3" i="4"/>
  <c r="K4" i="4"/>
  <c r="K5" i="4"/>
  <c r="K10" i="4"/>
  <c r="K28" i="4"/>
  <c r="L20" i="4" l="1"/>
  <c r="L21" i="4" s="1"/>
  <c r="L15" i="4"/>
  <c r="L25" i="4"/>
  <c r="L10" i="4"/>
  <c r="L8" i="4"/>
  <c r="L4" i="4"/>
  <c r="L13" i="4" s="1"/>
  <c r="L16" i="4"/>
  <c r="M3" i="4"/>
  <c r="L5" i="4"/>
  <c r="L12" i="4"/>
  <c r="K13" i="4"/>
  <c r="L28" i="4"/>
  <c r="J17" i="4"/>
  <c r="J26" i="4" s="1"/>
  <c r="J22" i="4"/>
  <c r="I17" i="4"/>
  <c r="I22" i="4"/>
  <c r="K7" i="4"/>
  <c r="K9" i="4" s="1"/>
  <c r="K11" i="4" s="1"/>
  <c r="K14" i="4" s="1"/>
  <c r="K6" i="4"/>
  <c r="L6" i="4" l="1"/>
  <c r="L7" i="4" s="1"/>
  <c r="L9" i="4" s="1"/>
  <c r="L11" i="4" s="1"/>
  <c r="M28" i="4"/>
  <c r="M25" i="4"/>
  <c r="M16" i="4"/>
  <c r="M15" i="4"/>
  <c r="M12" i="4"/>
  <c r="M10" i="4"/>
  <c r="M4" i="4"/>
  <c r="M20" i="4"/>
  <c r="M21" i="4" s="1"/>
  <c r="M5" i="4"/>
  <c r="N3" i="4"/>
  <c r="M8" i="4"/>
  <c r="K17" i="4"/>
  <c r="K26" i="4" s="1"/>
  <c r="K22" i="4"/>
  <c r="I26" i="4"/>
  <c r="L14" i="4" l="1"/>
  <c r="N28" i="4"/>
  <c r="M13" i="4"/>
  <c r="N25" i="4"/>
  <c r="N20" i="4"/>
  <c r="N21" i="4" s="1"/>
  <c r="N12" i="4"/>
  <c r="N15" i="4"/>
  <c r="N16" i="4"/>
  <c r="N10" i="4"/>
  <c r="N5" i="4"/>
  <c r="N4" i="4"/>
  <c r="N13" i="4" s="1"/>
  <c r="O3" i="4"/>
  <c r="N8" i="4"/>
  <c r="M6" i="4"/>
  <c r="M7" i="4"/>
  <c r="M9" i="4" s="1"/>
  <c r="M11" i="4" s="1"/>
  <c r="M14" i="4" s="1"/>
  <c r="M17" i="4" l="1"/>
  <c r="M26" i="4" s="1"/>
  <c r="M22" i="4"/>
  <c r="O25" i="4"/>
  <c r="O20" i="4"/>
  <c r="O21" i="4" s="1"/>
  <c r="O16" i="4"/>
  <c r="O10" i="4"/>
  <c r="P3" i="4"/>
  <c r="O15" i="4"/>
  <c r="O8" i="4"/>
  <c r="O12" i="4"/>
  <c r="O5" i="4"/>
  <c r="O4" i="4"/>
  <c r="N6" i="4"/>
  <c r="N7" i="4"/>
  <c r="N9" i="4" s="1"/>
  <c r="N11" i="4" s="1"/>
  <c r="N14" i="4" s="1"/>
  <c r="L17" i="4"/>
  <c r="L22" i="4"/>
  <c r="N17" i="4" l="1"/>
  <c r="N26" i="4" s="1"/>
  <c r="N22" i="4"/>
  <c r="P25" i="4"/>
  <c r="P16" i="4"/>
  <c r="P15" i="4"/>
  <c r="P20" i="4"/>
  <c r="P21" i="4" s="1"/>
  <c r="P12" i="4"/>
  <c r="P10" i="4"/>
  <c r="Q3" i="4"/>
  <c r="P5" i="4"/>
  <c r="P8" i="4"/>
  <c r="P4" i="4"/>
  <c r="O13" i="4"/>
  <c r="L26" i="4"/>
  <c r="O6" i="4"/>
  <c r="O7" i="4" s="1"/>
  <c r="O9" i="4" s="1"/>
  <c r="O11" i="4" s="1"/>
  <c r="O14" i="4" s="1"/>
  <c r="O17" i="4" l="1"/>
  <c r="O26" i="4" s="1"/>
  <c r="O22" i="4"/>
  <c r="P13" i="4"/>
  <c r="P6" i="4"/>
  <c r="P7" i="4" s="1"/>
  <c r="P9" i="4" s="1"/>
  <c r="P11" i="4" s="1"/>
  <c r="P14" i="4" s="1"/>
  <c r="Q25" i="4"/>
  <c r="Q16" i="4"/>
  <c r="B34" i="4" s="1"/>
  <c r="Q15" i="4"/>
  <c r="Q20" i="4"/>
  <c r="Q21" i="4" s="1"/>
  <c r="Q12" i="4"/>
  <c r="Q10" i="4"/>
  <c r="Q5" i="4"/>
  <c r="Q4" i="4"/>
  <c r="R3" i="4"/>
  <c r="Q8" i="4"/>
  <c r="P17" i="4" l="1"/>
  <c r="P26" i="4" s="1"/>
  <c r="P22" i="4"/>
  <c r="Q6" i="4"/>
  <c r="Q7" i="4"/>
  <c r="Q9" i="4" s="1"/>
  <c r="Q11" i="4" s="1"/>
  <c r="Q13" i="4"/>
  <c r="R25" i="4"/>
  <c r="R16" i="4"/>
  <c r="R20" i="4"/>
  <c r="R21" i="4" s="1"/>
  <c r="R12" i="4"/>
  <c r="R15" i="4"/>
  <c r="R5" i="4"/>
  <c r="R8" i="4"/>
  <c r="R4" i="4"/>
  <c r="R10" i="4"/>
  <c r="S3" i="4"/>
  <c r="R6" i="4" l="1"/>
  <c r="R7" i="4" s="1"/>
  <c r="R9" i="4" s="1"/>
  <c r="R11" i="4" s="1"/>
  <c r="R14" i="4" s="1"/>
  <c r="Q14" i="4"/>
  <c r="B33" i="4"/>
  <c r="S25" i="4"/>
  <c r="S20" i="4"/>
  <c r="S21" i="4" s="1"/>
  <c r="S16" i="4"/>
  <c r="S15" i="4"/>
  <c r="S12" i="4"/>
  <c r="S8" i="4"/>
  <c r="T3" i="4"/>
  <c r="S5" i="4"/>
  <c r="S4" i="4"/>
  <c r="S10" i="4"/>
  <c r="R13" i="4"/>
  <c r="R17" i="4" l="1"/>
  <c r="R26" i="4" s="1"/>
  <c r="R22" i="4"/>
  <c r="S6" i="4"/>
  <c r="S7" i="4" s="1"/>
  <c r="S9" i="4" s="1"/>
  <c r="S11" i="4" s="1"/>
  <c r="S14" i="4" s="1"/>
  <c r="T25" i="4"/>
  <c r="T15" i="4"/>
  <c r="T20" i="4"/>
  <c r="T21" i="4" s="1"/>
  <c r="T16" i="4"/>
  <c r="T10" i="4"/>
  <c r="T8" i="4"/>
  <c r="T4" i="4"/>
  <c r="T13" i="4" s="1"/>
  <c r="U3" i="4"/>
  <c r="T12" i="4"/>
  <c r="T5" i="4"/>
  <c r="Q17" i="4"/>
  <c r="Q26" i="4" s="1"/>
  <c r="Q22" i="4"/>
  <c r="S13" i="4"/>
  <c r="S17" i="4" l="1"/>
  <c r="S26" i="4" s="1"/>
  <c r="S22" i="4"/>
  <c r="T6" i="4"/>
  <c r="T7" i="4" s="1"/>
  <c r="T9" i="4" s="1"/>
  <c r="T11" i="4" s="1"/>
  <c r="T14" i="4" s="1"/>
  <c r="U15" i="4"/>
  <c r="U16" i="4"/>
  <c r="U25" i="4"/>
  <c r="U20" i="4"/>
  <c r="U21" i="4" s="1"/>
  <c r="U12" i="4"/>
  <c r="U10" i="4"/>
  <c r="U4" i="4"/>
  <c r="U5" i="4"/>
  <c r="U8" i="4"/>
  <c r="V3" i="4"/>
  <c r="T17" i="4" l="1"/>
  <c r="T26" i="4" s="1"/>
  <c r="T22" i="4"/>
  <c r="U13" i="4"/>
  <c r="U6" i="4"/>
  <c r="U7" i="4"/>
  <c r="U9" i="4" s="1"/>
  <c r="U11" i="4" s="1"/>
  <c r="U14" i="4" s="1"/>
  <c r="V25" i="4"/>
  <c r="V20" i="4"/>
  <c r="V21" i="4" s="1"/>
  <c r="V15" i="4"/>
  <c r="V16" i="4"/>
  <c r="V12" i="4"/>
  <c r="V10" i="4"/>
  <c r="V5" i="4"/>
  <c r="V4" i="4"/>
  <c r="V13" i="4" s="1"/>
  <c r="V8" i="4"/>
  <c r="W3" i="4"/>
  <c r="V6" i="4" l="1"/>
  <c r="V7" i="4" s="1"/>
  <c r="V9" i="4" s="1"/>
  <c r="V11" i="4" s="1"/>
  <c r="V14" i="4" s="1"/>
  <c r="U17" i="4"/>
  <c r="U26" i="4" s="1"/>
  <c r="U22" i="4"/>
  <c r="W20" i="4"/>
  <c r="W21" i="4" s="1"/>
  <c r="W25" i="4"/>
  <c r="W16" i="4"/>
  <c r="X3" i="4"/>
  <c r="W15" i="4"/>
  <c r="W12" i="4"/>
  <c r="W10" i="4"/>
  <c r="W8" i="4"/>
  <c r="W5" i="4"/>
  <c r="W4" i="4"/>
  <c r="W13" i="4" s="1"/>
  <c r="V17" i="4" l="1"/>
  <c r="V26" i="4" s="1"/>
  <c r="V22" i="4"/>
  <c r="W6" i="4"/>
  <c r="W7" i="4" s="1"/>
  <c r="W9" i="4" s="1"/>
  <c r="W11" i="4" s="1"/>
  <c r="W14" i="4" s="1"/>
  <c r="X25" i="4"/>
  <c r="X16" i="4"/>
  <c r="X15" i="4"/>
  <c r="X12" i="4"/>
  <c r="X10" i="4"/>
  <c r="Y3" i="4"/>
  <c r="X5" i="4"/>
  <c r="X8" i="4"/>
  <c r="X4" i="4"/>
  <c r="X13" i="4" s="1"/>
  <c r="X20" i="4"/>
  <c r="X21" i="4" s="1"/>
  <c r="W17" i="4" l="1"/>
  <c r="W26" i="4" s="1"/>
  <c r="W22" i="4"/>
  <c r="X6" i="4"/>
  <c r="X7" i="4" s="1"/>
  <c r="X9" i="4" s="1"/>
  <c r="X11" i="4" s="1"/>
  <c r="X14" i="4" s="1"/>
  <c r="Y25" i="4"/>
  <c r="Y16" i="4"/>
  <c r="Y20" i="4"/>
  <c r="Y21" i="4" s="1"/>
  <c r="Y15" i="4"/>
  <c r="Y12" i="4"/>
  <c r="Y10" i="4"/>
  <c r="Y5" i="4"/>
  <c r="Y4" i="4"/>
  <c r="Y13" i="4" s="1"/>
  <c r="Y8" i="4"/>
  <c r="Z3" i="4"/>
  <c r="X17" i="4" l="1"/>
  <c r="X26" i="4" s="1"/>
  <c r="X22" i="4"/>
  <c r="Y6" i="4"/>
  <c r="Y7" i="4"/>
  <c r="Y9" i="4" s="1"/>
  <c r="Y11" i="4" s="1"/>
  <c r="Y14" i="4" s="1"/>
  <c r="Z25" i="4"/>
  <c r="Z16" i="4"/>
  <c r="Z20" i="4"/>
  <c r="Z21" i="4" s="1"/>
  <c r="Z15" i="4"/>
  <c r="Z12" i="4"/>
  <c r="Z8" i="4"/>
  <c r="Z4" i="4"/>
  <c r="Z13" i="4" s="1"/>
  <c r="AA3" i="4"/>
  <c r="Z10" i="4"/>
  <c r="Z5" i="4"/>
  <c r="AA25" i="4" l="1"/>
  <c r="AA20" i="4"/>
  <c r="AA21" i="4" s="1"/>
  <c r="AA15" i="4"/>
  <c r="AA12" i="4"/>
  <c r="AA16" i="4"/>
  <c r="AA8" i="4"/>
  <c r="AB3" i="4"/>
  <c r="AA10" i="4"/>
  <c r="AA4" i="4"/>
  <c r="AA13" i="4" s="1"/>
  <c r="AA5" i="4"/>
  <c r="Y17" i="4"/>
  <c r="Y26" i="4" s="1"/>
  <c r="Y22" i="4"/>
  <c r="Z6" i="4"/>
  <c r="Z7" i="4" s="1"/>
  <c r="Z9" i="4" s="1"/>
  <c r="Z11" i="4" s="1"/>
  <c r="Z14" i="4" s="1"/>
  <c r="Z17" i="4" l="1"/>
  <c r="Z26" i="4" s="1"/>
  <c r="Z22" i="4"/>
  <c r="AA6" i="4"/>
  <c r="AA7" i="4" s="1"/>
  <c r="AA9" i="4" s="1"/>
  <c r="AA11" i="4" s="1"/>
  <c r="AA14" i="4" s="1"/>
  <c r="AB25" i="4"/>
  <c r="AB20" i="4"/>
  <c r="AB21" i="4" s="1"/>
  <c r="AB16" i="4"/>
  <c r="AB15" i="4"/>
  <c r="AB10" i="4"/>
  <c r="AB8" i="4"/>
  <c r="AB4" i="4"/>
  <c r="AB13" i="4" s="1"/>
  <c r="AC3" i="4"/>
  <c r="AB5" i="4"/>
  <c r="AB12" i="4"/>
  <c r="AA17" i="4" l="1"/>
  <c r="AA26" i="4" s="1"/>
  <c r="AA22" i="4"/>
  <c r="AB6" i="4"/>
  <c r="AB7" i="4"/>
  <c r="AB9" i="4" s="1"/>
  <c r="AB11" i="4" s="1"/>
  <c r="AB14" i="4" s="1"/>
  <c r="AC15" i="4"/>
  <c r="AC16" i="4"/>
  <c r="AC25" i="4"/>
  <c r="AC12" i="4"/>
  <c r="AC10" i="4"/>
  <c r="AC20" i="4"/>
  <c r="AC21" i="4" s="1"/>
  <c r="AC4" i="4"/>
  <c r="AC13" i="4" s="1"/>
  <c r="AC5" i="4"/>
  <c r="AC8" i="4"/>
  <c r="AD3" i="4"/>
  <c r="AB17" i="4" l="1"/>
  <c r="AB26" i="4" s="1"/>
  <c r="AB22" i="4"/>
  <c r="AC6" i="4"/>
  <c r="AC7" i="4" s="1"/>
  <c r="AC9" i="4" s="1"/>
  <c r="AC11" i="4" s="1"/>
  <c r="AC14" i="4" s="1"/>
  <c r="AD25" i="4"/>
  <c r="AD20" i="4"/>
  <c r="AD21" i="4" s="1"/>
  <c r="AD15" i="4"/>
  <c r="AD16" i="4"/>
  <c r="AD12" i="4"/>
  <c r="AD10" i="4"/>
  <c r="AE3" i="4"/>
  <c r="AD5" i="4"/>
  <c r="AD4" i="4"/>
  <c r="AD13" i="4" s="1"/>
  <c r="AD8" i="4"/>
  <c r="AC17" i="4" l="1"/>
  <c r="AC26" i="4" s="1"/>
  <c r="AC22" i="4"/>
  <c r="AD7" i="4"/>
  <c r="AD9" i="4" s="1"/>
  <c r="AD11" i="4" s="1"/>
  <c r="AD14" i="4" s="1"/>
  <c r="AD6" i="4"/>
  <c r="AE20" i="4"/>
  <c r="AE21" i="4" s="1"/>
  <c r="AE15" i="4"/>
  <c r="AE25" i="4"/>
  <c r="AE16" i="4"/>
  <c r="AE10" i="4"/>
  <c r="AF3" i="4"/>
  <c r="AE12" i="4"/>
  <c r="AE8" i="4"/>
  <c r="AE5" i="4"/>
  <c r="AE4" i="4"/>
  <c r="AE13" i="4" s="1"/>
  <c r="AE6" i="4" l="1"/>
  <c r="AE7" i="4" s="1"/>
  <c r="AE9" i="4" s="1"/>
  <c r="AE11" i="4" s="1"/>
  <c r="AE14" i="4" s="1"/>
  <c r="AF25" i="4"/>
  <c r="AF20" i="4"/>
  <c r="AF21" i="4" s="1"/>
  <c r="AF16" i="4"/>
  <c r="AF12" i="4"/>
  <c r="AF15" i="4"/>
  <c r="AF10" i="4"/>
  <c r="AG3" i="4"/>
  <c r="AF5" i="4"/>
  <c r="AF8" i="4"/>
  <c r="AF4" i="4"/>
  <c r="AF13" i="4" s="1"/>
  <c r="AD17" i="4"/>
  <c r="AD26" i="4" s="1"/>
  <c r="AD22" i="4"/>
  <c r="AE17" i="4" l="1"/>
  <c r="AE26" i="4" s="1"/>
  <c r="AE22" i="4"/>
  <c r="AF6" i="4"/>
  <c r="AF7" i="4" s="1"/>
  <c r="AF9" i="4" s="1"/>
  <c r="AF11" i="4" s="1"/>
  <c r="AF14" i="4" s="1"/>
  <c r="AG25" i="4"/>
  <c r="AG16" i="4"/>
  <c r="AG12" i="4"/>
  <c r="AG20" i="4"/>
  <c r="AG21" i="4" s="1"/>
  <c r="AG10" i="4"/>
  <c r="AG5" i="4"/>
  <c r="AG4" i="4"/>
  <c r="AG13" i="4" s="1"/>
  <c r="AG15" i="4"/>
  <c r="AG8" i="4"/>
  <c r="AH3" i="4"/>
  <c r="AF17" i="4" l="1"/>
  <c r="AF26" i="4" s="1"/>
  <c r="AF22" i="4"/>
  <c r="AG6" i="4"/>
  <c r="AG7" i="4"/>
  <c r="AG9" i="4" s="1"/>
  <c r="AG11" i="4" s="1"/>
  <c r="AG14" i="4" s="1"/>
  <c r="AH25" i="4"/>
  <c r="AH16" i="4"/>
  <c r="AH20" i="4"/>
  <c r="AH21" i="4" s="1"/>
  <c r="AH15" i="4"/>
  <c r="AH12" i="4"/>
  <c r="AH10" i="4"/>
  <c r="AH5" i="4"/>
  <c r="AH8" i="4"/>
  <c r="AH4" i="4"/>
  <c r="AH13" i="4" s="1"/>
  <c r="AI3" i="4"/>
  <c r="AG17" i="4" l="1"/>
  <c r="AG26" i="4" s="1"/>
  <c r="AG22" i="4"/>
  <c r="AI25" i="4"/>
  <c r="AI20" i="4"/>
  <c r="AI21" i="4" s="1"/>
  <c r="AI16" i="4"/>
  <c r="AI15" i="4"/>
  <c r="AI12" i="4"/>
  <c r="AI8" i="4"/>
  <c r="AJ3" i="4"/>
  <c r="AI10" i="4"/>
  <c r="AI5" i="4"/>
  <c r="AI4" i="4"/>
  <c r="AI13" i="4" s="1"/>
  <c r="AH6" i="4"/>
  <c r="AH7" i="4"/>
  <c r="AH9" i="4" s="1"/>
  <c r="AH11" i="4" s="1"/>
  <c r="AH14" i="4" s="1"/>
  <c r="AH17" i="4" l="1"/>
  <c r="AH26" i="4" s="1"/>
  <c r="AH22" i="4"/>
  <c r="AJ20" i="4"/>
  <c r="AJ21" i="4" s="1"/>
  <c r="AJ25" i="4"/>
  <c r="AJ16" i="4"/>
  <c r="AJ15" i="4"/>
  <c r="AJ10" i="4"/>
  <c r="AJ8" i="4"/>
  <c r="AJ12" i="4"/>
  <c r="AJ4" i="4"/>
  <c r="AJ13" i="4" s="1"/>
  <c r="AK3" i="4"/>
  <c r="AJ5" i="4"/>
  <c r="AI6" i="4"/>
  <c r="AI7" i="4" s="1"/>
  <c r="AI9" i="4" s="1"/>
  <c r="AI11" i="4" s="1"/>
  <c r="AI14" i="4" s="1"/>
  <c r="AI17" i="4" l="1"/>
  <c r="AI26" i="4" s="1"/>
  <c r="AI22" i="4"/>
  <c r="AK25" i="4"/>
  <c r="AK15" i="4"/>
  <c r="AK20" i="4"/>
  <c r="AK21" i="4" s="1"/>
  <c r="AK16" i="4"/>
  <c r="AK12" i="4"/>
  <c r="AK10" i="4"/>
  <c r="AK4" i="4"/>
  <c r="AK13" i="4" s="1"/>
  <c r="AK5" i="4"/>
  <c r="AK8" i="4"/>
  <c r="AL3" i="4"/>
  <c r="AJ6" i="4"/>
  <c r="AJ7" i="4"/>
  <c r="AJ9" i="4" s="1"/>
  <c r="AJ11" i="4" s="1"/>
  <c r="AJ14" i="4" s="1"/>
  <c r="AJ17" i="4" l="1"/>
  <c r="AJ26" i="4" s="1"/>
  <c r="AJ22" i="4"/>
  <c r="AK6" i="4"/>
  <c r="AK7" i="4"/>
  <c r="AK9" i="4" s="1"/>
  <c r="AK11" i="4" s="1"/>
  <c r="AK14" i="4" s="1"/>
  <c r="AL25" i="4"/>
  <c r="AL20" i="4"/>
  <c r="AL21" i="4" s="1"/>
  <c r="AL15" i="4"/>
  <c r="AL12" i="4"/>
  <c r="AL16" i="4"/>
  <c r="AL10" i="4"/>
  <c r="AL5" i="4"/>
  <c r="AL8" i="4"/>
  <c r="AL4" i="4"/>
  <c r="AL13" i="4" s="1"/>
  <c r="AM3" i="4"/>
  <c r="AK17" i="4" l="1"/>
  <c r="AK26" i="4" s="1"/>
  <c r="AK22" i="4"/>
  <c r="AL6" i="4"/>
  <c r="AL7" i="4"/>
  <c r="AL9" i="4" s="1"/>
  <c r="AL11" i="4" s="1"/>
  <c r="AL14" i="4" s="1"/>
  <c r="AM20" i="4"/>
  <c r="AM21" i="4" s="1"/>
  <c r="AM15" i="4"/>
  <c r="AM25" i="4"/>
  <c r="AM16" i="4"/>
  <c r="AM12" i="4"/>
  <c r="AN3" i="4"/>
  <c r="AM10" i="4"/>
  <c r="AM8" i="4"/>
  <c r="AM4" i="4"/>
  <c r="AM13" i="4" s="1"/>
  <c r="AM5" i="4"/>
  <c r="AM6" i="4" l="1"/>
  <c r="AM7" i="4" s="1"/>
  <c r="AM9" i="4" s="1"/>
  <c r="AM11" i="4" s="1"/>
  <c r="AM14" i="4" s="1"/>
  <c r="AL17" i="4"/>
  <c r="AL26" i="4" s="1"/>
  <c r="AL22" i="4"/>
  <c r="AN25" i="4"/>
  <c r="AN15" i="4"/>
  <c r="AN16" i="4"/>
  <c r="AN20" i="4"/>
  <c r="AN21" i="4" s="1"/>
  <c r="AN12" i="4"/>
  <c r="AN10" i="4"/>
  <c r="AO3" i="4"/>
  <c r="AN5" i="4"/>
  <c r="AN8" i="4"/>
  <c r="AN4" i="4"/>
  <c r="AN13" i="4" s="1"/>
  <c r="AM17" i="4" l="1"/>
  <c r="AM26" i="4" s="1"/>
  <c r="AM22" i="4"/>
  <c r="AN6" i="4"/>
  <c r="AN7" i="4" s="1"/>
  <c r="AN9" i="4" s="1"/>
  <c r="AN11" i="4" s="1"/>
  <c r="AN14" i="4" s="1"/>
  <c r="AO25" i="4"/>
  <c r="AO20" i="4"/>
  <c r="AO21" i="4" s="1"/>
  <c r="AO16" i="4"/>
  <c r="AO15" i="4"/>
  <c r="AO12" i="4"/>
  <c r="AO10" i="4"/>
  <c r="AO5" i="4"/>
  <c r="AO4" i="4"/>
  <c r="AO13" i="4" s="1"/>
  <c r="AO8" i="4"/>
  <c r="AP3" i="4"/>
  <c r="AN17" i="4" l="1"/>
  <c r="AN26" i="4" s="1"/>
  <c r="AN22" i="4"/>
  <c r="AP25" i="4"/>
  <c r="AP20" i="4"/>
  <c r="AP21" i="4" s="1"/>
  <c r="AP16" i="4"/>
  <c r="AP12" i="4"/>
  <c r="AP15" i="4"/>
  <c r="AP10" i="4"/>
  <c r="AP4" i="4"/>
  <c r="AP13" i="4" s="1"/>
  <c r="AQ3" i="4"/>
  <c r="AP5" i="4"/>
  <c r="AP8" i="4"/>
  <c r="AO6" i="4"/>
  <c r="AO7" i="4"/>
  <c r="AO9" i="4" s="1"/>
  <c r="AO11" i="4" s="1"/>
  <c r="AO14" i="4" s="1"/>
  <c r="AO17" i="4" l="1"/>
  <c r="AO26" i="4" s="1"/>
  <c r="AO22" i="4"/>
  <c r="AQ25" i="4"/>
  <c r="AQ16" i="4"/>
  <c r="AQ15" i="4"/>
  <c r="AQ20" i="4"/>
  <c r="AQ21" i="4" s="1"/>
  <c r="AQ12" i="4"/>
  <c r="AQ8" i="4"/>
  <c r="AR3" i="4"/>
  <c r="AQ10" i="4"/>
  <c r="AQ4" i="4"/>
  <c r="AQ13" i="4" s="1"/>
  <c r="AQ5" i="4"/>
  <c r="AP6" i="4"/>
  <c r="AP7" i="4" s="1"/>
  <c r="AP9" i="4" s="1"/>
  <c r="AP11" i="4" s="1"/>
  <c r="AP14" i="4" s="1"/>
  <c r="AP17" i="4" l="1"/>
  <c r="AP26" i="4" s="1"/>
  <c r="AP22" i="4"/>
  <c r="AR20" i="4"/>
  <c r="AR21" i="4" s="1"/>
  <c r="AR25" i="4"/>
  <c r="AR15" i="4"/>
  <c r="AR16" i="4"/>
  <c r="AR10" i="4"/>
  <c r="AR8" i="4"/>
  <c r="AR4" i="4"/>
  <c r="AR13" i="4" s="1"/>
  <c r="AS3" i="4"/>
  <c r="AR5" i="4"/>
  <c r="AR12" i="4"/>
  <c r="AQ6" i="4"/>
  <c r="AQ7" i="4" s="1"/>
  <c r="AQ9" i="4" s="1"/>
  <c r="AQ11" i="4" s="1"/>
  <c r="AQ14" i="4" s="1"/>
  <c r="AQ17" i="4" l="1"/>
  <c r="AQ26" i="4" s="1"/>
  <c r="AQ22" i="4"/>
  <c r="AS15" i="4"/>
  <c r="AS25" i="4"/>
  <c r="AS16" i="4"/>
  <c r="AS20" i="4"/>
  <c r="AS21" i="4" s="1"/>
  <c r="AS12" i="4"/>
  <c r="AS10" i="4"/>
  <c r="AS4" i="4"/>
  <c r="AS13" i="4" s="1"/>
  <c r="AS5" i="4"/>
  <c r="AT3" i="4"/>
  <c r="AS8" i="4"/>
  <c r="AR6" i="4"/>
  <c r="AR7" i="4"/>
  <c r="AR9" i="4" s="1"/>
  <c r="AR11" i="4" s="1"/>
  <c r="AR14" i="4" s="1"/>
  <c r="AT25" i="4" l="1"/>
  <c r="AT15" i="4"/>
  <c r="AT20" i="4"/>
  <c r="AT21" i="4" s="1"/>
  <c r="AT16" i="4"/>
  <c r="AT12" i="4"/>
  <c r="AT8" i="4"/>
  <c r="AT10" i="4"/>
  <c r="AT5" i="4"/>
  <c r="AU3" i="4"/>
  <c r="AT4" i="4"/>
  <c r="AT13" i="4" s="1"/>
  <c r="AR17" i="4"/>
  <c r="AR26" i="4" s="1"/>
  <c r="AR22" i="4"/>
  <c r="AS6" i="4"/>
  <c r="AS7" i="4"/>
  <c r="AS9" i="4" s="1"/>
  <c r="AS11" i="4" s="1"/>
  <c r="AS14" i="4" s="1"/>
  <c r="AS17" i="4" l="1"/>
  <c r="AS26" i="4" s="1"/>
  <c r="AS22" i="4"/>
  <c r="AU20" i="4"/>
  <c r="AU21" i="4" s="1"/>
  <c r="AU25" i="4"/>
  <c r="AU16" i="4"/>
  <c r="AU15" i="4"/>
  <c r="AU10" i="4"/>
  <c r="AV3" i="4"/>
  <c r="AU12" i="4"/>
  <c r="AU5" i="4"/>
  <c r="AU8" i="4"/>
  <c r="AU4" i="4"/>
  <c r="AU13" i="4" s="1"/>
  <c r="AT6" i="4"/>
  <c r="AT7" i="4" s="1"/>
  <c r="AT9" i="4" s="1"/>
  <c r="AT11" i="4" s="1"/>
  <c r="AT14" i="4" s="1"/>
  <c r="AT17" i="4" l="1"/>
  <c r="AT26" i="4" s="1"/>
  <c r="AT22" i="4"/>
  <c r="AU6" i="4"/>
  <c r="AU7" i="4" s="1"/>
  <c r="AU9" i="4" s="1"/>
  <c r="AU11" i="4" s="1"/>
  <c r="AU14" i="4" s="1"/>
  <c r="AV25" i="4"/>
  <c r="AV20" i="4"/>
  <c r="AV21" i="4" s="1"/>
  <c r="AV16" i="4"/>
  <c r="AV15" i="4"/>
  <c r="AV12" i="4"/>
  <c r="AV10" i="4"/>
  <c r="AW3" i="4"/>
  <c r="AV5" i="4"/>
  <c r="AV8" i="4"/>
  <c r="AV4" i="4"/>
  <c r="AV13" i="4" s="1"/>
  <c r="AU17" i="4" l="1"/>
  <c r="AU26" i="4" s="1"/>
  <c r="AU22" i="4"/>
  <c r="AV6" i="4"/>
  <c r="AV7" i="4" s="1"/>
  <c r="AV9" i="4" s="1"/>
  <c r="AV11" i="4" s="1"/>
  <c r="AV14" i="4" s="1"/>
  <c r="AW20" i="4"/>
  <c r="AW21" i="4" s="1"/>
  <c r="AW25" i="4"/>
  <c r="AW16" i="4"/>
  <c r="AW15" i="4"/>
  <c r="AW12" i="4"/>
  <c r="AW10" i="4"/>
  <c r="AW5" i="4"/>
  <c r="AW8" i="4"/>
  <c r="AW4" i="4"/>
  <c r="AW13" i="4" s="1"/>
  <c r="AX3" i="4"/>
  <c r="AV17" i="4" l="1"/>
  <c r="AV26" i="4" s="1"/>
  <c r="AV22" i="4"/>
  <c r="AX25" i="4"/>
  <c r="AX16" i="4"/>
  <c r="AX20" i="4"/>
  <c r="AX21" i="4" s="1"/>
  <c r="AX15" i="4"/>
  <c r="AX12" i="4"/>
  <c r="AX8" i="4"/>
  <c r="AX10" i="4"/>
  <c r="AX5" i="4"/>
  <c r="AX4" i="4"/>
  <c r="AX13" i="4" s="1"/>
  <c r="AY3" i="4"/>
  <c r="AW6" i="4"/>
  <c r="AW7" i="4"/>
  <c r="AW9" i="4" s="1"/>
  <c r="AW11" i="4" s="1"/>
  <c r="AW14" i="4" s="1"/>
  <c r="AX6" i="4" l="1"/>
  <c r="AX7" i="4"/>
  <c r="AX9" i="4" s="1"/>
  <c r="AX11" i="4" s="1"/>
  <c r="AX14" i="4" s="1"/>
  <c r="AW17" i="4"/>
  <c r="AW26" i="4" s="1"/>
  <c r="AW22" i="4"/>
  <c r="AY25" i="4"/>
  <c r="AY15" i="4"/>
  <c r="AY12" i="4"/>
  <c r="AY16" i="4"/>
  <c r="AY20" i="4"/>
  <c r="AY21" i="4" s="1"/>
  <c r="AZ3" i="4"/>
  <c r="AY5" i="4"/>
  <c r="AY4" i="4"/>
  <c r="AY13" i="4" s="1"/>
  <c r="AY8" i="4"/>
  <c r="AY10" i="4"/>
  <c r="AY6" i="4" l="1"/>
  <c r="AY7" i="4" s="1"/>
  <c r="AY9" i="4" s="1"/>
  <c r="AY11" i="4" s="1"/>
  <c r="AY14" i="4" s="1"/>
  <c r="AX17" i="4"/>
  <c r="AX26" i="4" s="1"/>
  <c r="AX22" i="4"/>
  <c r="AZ20" i="4"/>
  <c r="AZ21" i="4" s="1"/>
  <c r="AZ15" i="4"/>
  <c r="AZ10" i="4"/>
  <c r="AZ25" i="4"/>
  <c r="AZ4" i="4"/>
  <c r="AZ13" i="4" s="1"/>
  <c r="BA3" i="4"/>
  <c r="AZ12" i="4"/>
  <c r="AZ5" i="4"/>
  <c r="AZ8" i="4"/>
  <c r="AZ16" i="4"/>
  <c r="AY17" i="4" l="1"/>
  <c r="AY26" i="4" s="1"/>
  <c r="AY22" i="4"/>
  <c r="AZ6" i="4"/>
  <c r="AZ7" i="4"/>
  <c r="AZ9" i="4" s="1"/>
  <c r="AZ11" i="4" s="1"/>
  <c r="AZ14" i="4" s="1"/>
  <c r="BA20" i="4"/>
  <c r="BA21" i="4" s="1"/>
  <c r="BA15" i="4"/>
  <c r="BA16" i="4"/>
  <c r="BA12" i="4"/>
  <c r="BA10" i="4"/>
  <c r="BA4" i="4"/>
  <c r="BA13" i="4" s="1"/>
  <c r="BA8" i="4"/>
  <c r="BA5" i="4"/>
  <c r="BA25" i="4"/>
  <c r="BB3" i="4"/>
  <c r="AZ17" i="4" l="1"/>
  <c r="AZ26" i="4" s="1"/>
  <c r="AZ22" i="4"/>
  <c r="BB25" i="4"/>
  <c r="BB20" i="4"/>
  <c r="BB21" i="4" s="1"/>
  <c r="BB15" i="4"/>
  <c r="BB16" i="4"/>
  <c r="BB12" i="4"/>
  <c r="BB8" i="4"/>
  <c r="BB10" i="4"/>
  <c r="BB5" i="4"/>
  <c r="BB4" i="4"/>
  <c r="BB13" i="4" s="1"/>
  <c r="BC3" i="4"/>
  <c r="BA6" i="4"/>
  <c r="BA7" i="4" s="1"/>
  <c r="BA9" i="4" s="1"/>
  <c r="BA11" i="4" s="1"/>
  <c r="BA14" i="4" s="1"/>
  <c r="BA17" i="4" l="1"/>
  <c r="BA26" i="4" s="1"/>
  <c r="BA22" i="4"/>
  <c r="BB6" i="4"/>
  <c r="BB7" i="4" s="1"/>
  <c r="BB9" i="4" s="1"/>
  <c r="BB11" i="4" s="1"/>
  <c r="BB14" i="4" s="1"/>
  <c r="BC20" i="4"/>
  <c r="BC21" i="4" s="1"/>
  <c r="BC25" i="4"/>
  <c r="BC16" i="4"/>
  <c r="BC15" i="4"/>
  <c r="BC8" i="4"/>
  <c r="BD3" i="4"/>
  <c r="BC12" i="4"/>
  <c r="BC10" i="4"/>
  <c r="BC4" i="4"/>
  <c r="BC13" i="4" s="1"/>
  <c r="BC5" i="4"/>
  <c r="BB17" i="4" l="1"/>
  <c r="BB26" i="4" s="1"/>
  <c r="BB22" i="4"/>
  <c r="BD25" i="4"/>
  <c r="BD20" i="4"/>
  <c r="BD21" i="4" s="1"/>
  <c r="BD16" i="4"/>
  <c r="BD12" i="4"/>
  <c r="BD10" i="4"/>
  <c r="BE3" i="4"/>
  <c r="BD15" i="4"/>
  <c r="BD5" i="4"/>
  <c r="BD4" i="4"/>
  <c r="BD13" i="4" s="1"/>
  <c r="BD8" i="4"/>
  <c r="BC6" i="4"/>
  <c r="BC7" i="4" s="1"/>
  <c r="BC9" i="4" s="1"/>
  <c r="BC11" i="4" s="1"/>
  <c r="BC14" i="4" s="1"/>
  <c r="BC17" i="4" l="1"/>
  <c r="BC26" i="4" s="1"/>
  <c r="BC22" i="4"/>
  <c r="BD6" i="4"/>
  <c r="BD7" i="4" s="1"/>
  <c r="BD9" i="4" s="1"/>
  <c r="BD11" i="4" s="1"/>
  <c r="BD14" i="4" s="1"/>
  <c r="BE20" i="4"/>
  <c r="BE21" i="4" s="1"/>
  <c r="BE25" i="4"/>
  <c r="BE16" i="4"/>
  <c r="BE15" i="4"/>
  <c r="BE12" i="4"/>
  <c r="BE10" i="4"/>
  <c r="BE5" i="4"/>
  <c r="BE4" i="4"/>
  <c r="BE13" i="4" s="1"/>
  <c r="BE8" i="4"/>
  <c r="BF3" i="4"/>
  <c r="BD17" i="4" l="1"/>
  <c r="BD26" i="4" s="1"/>
  <c r="BD22" i="4"/>
  <c r="BF25" i="4"/>
  <c r="BF16" i="4"/>
  <c r="BF20" i="4"/>
  <c r="BF21" i="4" s="1"/>
  <c r="BF15" i="4"/>
  <c r="BF12" i="4"/>
  <c r="BF8" i="4"/>
  <c r="BF5" i="4"/>
  <c r="BF4" i="4"/>
  <c r="BF13" i="4" s="1"/>
  <c r="BG3" i="4"/>
  <c r="BF10" i="4"/>
  <c r="BE6" i="4"/>
  <c r="BE7" i="4"/>
  <c r="BE9" i="4" s="1"/>
  <c r="BE11" i="4" s="1"/>
  <c r="BE14" i="4" s="1"/>
  <c r="BE17" i="4" l="1"/>
  <c r="BE26" i="4" s="1"/>
  <c r="BE22" i="4"/>
  <c r="BG25" i="4"/>
  <c r="BG20" i="4"/>
  <c r="BG21" i="4" s="1"/>
  <c r="BG15" i="4"/>
  <c r="BG16" i="4"/>
  <c r="BG12" i="4"/>
  <c r="BG8" i="4"/>
  <c r="BH3" i="4"/>
  <c r="BG10" i="4"/>
  <c r="BG5" i="4"/>
  <c r="BG4" i="4"/>
  <c r="BG13" i="4" s="1"/>
  <c r="BF6" i="4"/>
  <c r="BF7" i="4" s="1"/>
  <c r="BF9" i="4" s="1"/>
  <c r="BF11" i="4" s="1"/>
  <c r="BF14" i="4" s="1"/>
  <c r="BF17" i="4" l="1"/>
  <c r="BF26" i="4" s="1"/>
  <c r="BF22" i="4"/>
  <c r="BH20" i="4"/>
  <c r="BH21" i="4" s="1"/>
  <c r="BH25" i="4"/>
  <c r="BH16" i="4"/>
  <c r="BH15" i="4"/>
  <c r="BH10" i="4"/>
  <c r="BH4" i="4"/>
  <c r="BH13" i="4" s="1"/>
  <c r="BH8" i="4"/>
  <c r="BI3" i="4"/>
  <c r="BH5" i="4"/>
  <c r="BH12" i="4"/>
  <c r="BG6" i="4"/>
  <c r="BG7" i="4" s="1"/>
  <c r="BG9" i="4" s="1"/>
  <c r="BG11" i="4" s="1"/>
  <c r="BG14" i="4" s="1"/>
  <c r="BG17" i="4" l="1"/>
  <c r="BG26" i="4" s="1"/>
  <c r="BG22" i="4"/>
  <c r="BH6" i="4"/>
  <c r="BH7" i="4"/>
  <c r="BH9" i="4" s="1"/>
  <c r="BH11" i="4" s="1"/>
  <c r="BH14" i="4" s="1"/>
  <c r="BI15" i="4"/>
  <c r="BI20" i="4"/>
  <c r="BI21" i="4" s="1"/>
  <c r="BI16" i="4"/>
  <c r="BI25" i="4"/>
  <c r="BI12" i="4"/>
  <c r="BI10" i="4"/>
  <c r="BI4" i="4"/>
  <c r="BI13" i="4" s="1"/>
  <c r="BI5" i="4"/>
  <c r="BI8" i="4"/>
  <c r="BJ3" i="4"/>
  <c r="BJ20" i="4" l="1"/>
  <c r="BJ21" i="4" s="1"/>
  <c r="BJ25" i="4"/>
  <c r="BJ15" i="4"/>
  <c r="BJ16" i="4"/>
  <c r="BJ12" i="4"/>
  <c r="BJ8" i="4"/>
  <c r="BJ10" i="4"/>
  <c r="BJ5" i="4"/>
  <c r="BJ4" i="4"/>
  <c r="BJ13" i="4" s="1"/>
  <c r="BK3" i="4"/>
  <c r="BI6" i="4"/>
  <c r="BI7" i="4"/>
  <c r="BI9" i="4" s="1"/>
  <c r="BI11" i="4" s="1"/>
  <c r="BI14" i="4" s="1"/>
  <c r="BH17" i="4"/>
  <c r="BH26" i="4" s="1"/>
  <c r="BH22" i="4"/>
  <c r="BK20" i="4" l="1"/>
  <c r="BK21" i="4" s="1"/>
  <c r="BK25" i="4"/>
  <c r="BK15" i="4"/>
  <c r="BK10" i="4"/>
  <c r="BK12" i="4"/>
  <c r="BL3" i="4"/>
  <c r="BK16" i="4"/>
  <c r="BK8" i="4"/>
  <c r="BK5" i="4"/>
  <c r="BK4" i="4"/>
  <c r="BK13" i="4" s="1"/>
  <c r="BI17" i="4"/>
  <c r="BI26" i="4" s="1"/>
  <c r="BI22" i="4"/>
  <c r="BJ6" i="4"/>
  <c r="BJ7" i="4"/>
  <c r="BJ9" i="4" s="1"/>
  <c r="BJ11" i="4" s="1"/>
  <c r="BJ14" i="4" s="1"/>
  <c r="BL20" i="4" l="1"/>
  <c r="BL21" i="4" s="1"/>
  <c r="BL25" i="4"/>
  <c r="BL15" i="4"/>
  <c r="BL16" i="4"/>
  <c r="BL12" i="4"/>
  <c r="BL10" i="4"/>
  <c r="BM3" i="4"/>
  <c r="BL8" i="4"/>
  <c r="BL5" i="4"/>
  <c r="BL4" i="4"/>
  <c r="BL13" i="4" s="1"/>
  <c r="BJ17" i="4"/>
  <c r="BJ26" i="4" s="1"/>
  <c r="BJ22" i="4"/>
  <c r="BK6" i="4"/>
  <c r="BK7" i="4" s="1"/>
  <c r="BK9" i="4" s="1"/>
  <c r="BK11" i="4" s="1"/>
  <c r="BK14" i="4" s="1"/>
  <c r="BK17" i="4" l="1"/>
  <c r="BK26" i="4" s="1"/>
  <c r="BK22" i="4"/>
  <c r="BL6" i="4"/>
  <c r="BL7" i="4" s="1"/>
  <c r="BL9" i="4" s="1"/>
  <c r="BL11" i="4" s="1"/>
  <c r="BL14" i="4" s="1"/>
  <c r="BM20" i="4"/>
  <c r="BM21" i="4" s="1"/>
  <c r="BM25" i="4"/>
  <c r="BM16" i="4"/>
  <c r="BM15" i="4"/>
  <c r="BM12" i="4"/>
  <c r="BM10" i="4"/>
  <c r="BM8" i="4"/>
  <c r="BM5" i="4"/>
  <c r="BM4" i="4"/>
  <c r="BM13" i="4" s="1"/>
  <c r="BN3" i="4"/>
  <c r="BL17" i="4" l="1"/>
  <c r="BL26" i="4" s="1"/>
  <c r="BL22" i="4"/>
  <c r="BN25" i="4"/>
  <c r="BN16" i="4"/>
  <c r="BN15" i="4"/>
  <c r="BN20" i="4"/>
  <c r="BN21" i="4" s="1"/>
  <c r="BN12" i="4"/>
  <c r="BN8" i="4"/>
  <c r="BN5" i="4"/>
  <c r="BN10" i="4"/>
  <c r="BN4" i="4"/>
  <c r="BN13" i="4" s="1"/>
  <c r="BO3" i="4"/>
  <c r="BM6" i="4"/>
  <c r="BM7" i="4" s="1"/>
  <c r="BM9" i="4" s="1"/>
  <c r="BM11" i="4" s="1"/>
  <c r="BM14" i="4" s="1"/>
  <c r="BM17" i="4" l="1"/>
  <c r="BM26" i="4" s="1"/>
  <c r="BM22" i="4"/>
  <c r="BO25" i="4"/>
  <c r="BO16" i="4"/>
  <c r="BO20" i="4"/>
  <c r="BO21" i="4" s="1"/>
  <c r="BO12" i="4"/>
  <c r="BO15" i="4"/>
  <c r="BP3" i="4"/>
  <c r="BO5" i="4"/>
  <c r="BO4" i="4"/>
  <c r="BO13" i="4" s="1"/>
  <c r="BO10" i="4"/>
  <c r="BO8" i="4"/>
  <c r="BN6" i="4"/>
  <c r="BN7" i="4"/>
  <c r="BN9" i="4" s="1"/>
  <c r="BN11" i="4" s="1"/>
  <c r="BN14" i="4" s="1"/>
  <c r="BN17" i="4" l="1"/>
  <c r="BN26" i="4" s="1"/>
  <c r="BN22" i="4"/>
  <c r="BO6" i="4"/>
  <c r="BO7" i="4" s="1"/>
  <c r="BO9" i="4" s="1"/>
  <c r="BO11" i="4" s="1"/>
  <c r="BO14" i="4" s="1"/>
  <c r="BP20" i="4"/>
  <c r="BP21" i="4" s="1"/>
  <c r="BP25" i="4"/>
  <c r="BP16" i="4"/>
  <c r="BP10" i="4"/>
  <c r="BP15" i="4"/>
  <c r="BP12" i="4"/>
  <c r="BP4" i="4"/>
  <c r="BP13" i="4" s="1"/>
  <c r="BQ3" i="4"/>
  <c r="BP5" i="4"/>
  <c r="BP8" i="4"/>
  <c r="BO17" i="4" l="1"/>
  <c r="BO26" i="4" s="1"/>
  <c r="BO22" i="4"/>
  <c r="BP6" i="4"/>
  <c r="BP7" i="4"/>
  <c r="BP9" i="4" s="1"/>
  <c r="BP11" i="4" s="1"/>
  <c r="BP14" i="4" s="1"/>
  <c r="BQ20" i="4"/>
  <c r="BQ21" i="4" s="1"/>
  <c r="BQ15" i="4"/>
  <c r="BQ25" i="4"/>
  <c r="BQ16" i="4"/>
  <c r="BQ12" i="4"/>
  <c r="BQ10" i="4"/>
  <c r="BQ4" i="4"/>
  <c r="BQ13" i="4" s="1"/>
  <c r="BQ5" i="4"/>
  <c r="BQ8" i="4"/>
  <c r="BR3" i="4"/>
  <c r="BQ6" i="4" l="1"/>
  <c r="BQ7" i="4"/>
  <c r="BQ9" i="4" s="1"/>
  <c r="BQ11" i="4" s="1"/>
  <c r="BQ14" i="4" s="1"/>
  <c r="BP17" i="4"/>
  <c r="BP26" i="4" s="1"/>
  <c r="BP22" i="4"/>
  <c r="BR20" i="4"/>
  <c r="BR21" i="4" s="1"/>
  <c r="BR25" i="4"/>
  <c r="BR15" i="4"/>
  <c r="BR16" i="4"/>
  <c r="BR12" i="4"/>
  <c r="BR8" i="4"/>
  <c r="BR10" i="4"/>
  <c r="BR5" i="4"/>
  <c r="BS3" i="4"/>
  <c r="BR4" i="4"/>
  <c r="BR13" i="4" s="1"/>
  <c r="BR6" i="4" l="1"/>
  <c r="BR7" i="4" s="1"/>
  <c r="BR9" i="4" s="1"/>
  <c r="BR11" i="4" s="1"/>
  <c r="BR14" i="4" s="1"/>
  <c r="BQ17" i="4"/>
  <c r="BQ26" i="4" s="1"/>
  <c r="BQ22" i="4"/>
  <c r="BS20" i="4"/>
  <c r="BS21" i="4" s="1"/>
  <c r="BS15" i="4"/>
  <c r="BS16" i="4"/>
  <c r="BS25" i="4"/>
  <c r="BS12" i="4"/>
  <c r="BT3" i="4"/>
  <c r="BS10" i="4"/>
  <c r="BS8" i="4"/>
  <c r="BS5" i="4"/>
  <c r="BS4" i="4"/>
  <c r="BS13" i="4" s="1"/>
  <c r="BR17" i="4" l="1"/>
  <c r="BR26" i="4" s="1"/>
  <c r="BR22" i="4"/>
  <c r="BS6" i="4"/>
  <c r="BS7" i="4" s="1"/>
  <c r="BS9" i="4" s="1"/>
  <c r="BS11" i="4" s="1"/>
  <c r="BS14" i="4" s="1"/>
  <c r="BT20" i="4"/>
  <c r="BT21" i="4" s="1"/>
  <c r="BT25" i="4"/>
  <c r="BT16" i="4"/>
  <c r="BT15" i="4"/>
  <c r="BT12" i="4"/>
  <c r="BT10" i="4"/>
  <c r="BU3" i="4"/>
  <c r="BT5" i="4"/>
  <c r="BT4" i="4"/>
  <c r="BT13" i="4" s="1"/>
  <c r="BT8" i="4"/>
  <c r="BS17" i="4" l="1"/>
  <c r="BS26" i="4" s="1"/>
  <c r="BS22" i="4"/>
  <c r="BT6" i="4"/>
  <c r="BT7" i="4" s="1"/>
  <c r="BT9" i="4" s="1"/>
  <c r="BT11" i="4" s="1"/>
  <c r="BT14" i="4" s="1"/>
  <c r="BU20" i="4"/>
  <c r="BU21" i="4" s="1"/>
  <c r="BU25" i="4"/>
  <c r="BU16" i="4"/>
  <c r="BU15" i="4"/>
  <c r="BU12" i="4"/>
  <c r="BU10" i="4"/>
  <c r="BU5" i="4"/>
  <c r="BU4" i="4"/>
  <c r="BU13" i="4" s="1"/>
  <c r="BU8" i="4"/>
  <c r="BV3" i="4"/>
  <c r="BT17" i="4" l="1"/>
  <c r="BT26" i="4" s="1"/>
  <c r="BT22" i="4"/>
  <c r="BV25" i="4"/>
  <c r="BV20" i="4"/>
  <c r="BV21" i="4" s="1"/>
  <c r="BV16" i="4"/>
  <c r="BV12" i="4"/>
  <c r="BV15" i="4"/>
  <c r="BV8" i="4"/>
  <c r="BV10" i="4"/>
  <c r="BV4" i="4"/>
  <c r="BV13" i="4" s="1"/>
  <c r="BW3" i="4"/>
  <c r="BV5" i="4"/>
  <c r="BU6" i="4"/>
  <c r="BU7" i="4" s="1"/>
  <c r="BU9" i="4" s="1"/>
  <c r="BU11" i="4" s="1"/>
  <c r="BU14" i="4" s="1"/>
  <c r="BU17" i="4" l="1"/>
  <c r="BU26" i="4" s="1"/>
  <c r="BU22" i="4"/>
  <c r="BW25" i="4"/>
  <c r="BW16" i="4"/>
  <c r="BW15" i="4"/>
  <c r="BW12" i="4"/>
  <c r="BW20" i="4"/>
  <c r="BW21" i="4" s="1"/>
  <c r="BW8" i="4"/>
  <c r="BX3" i="4"/>
  <c r="BW10" i="4"/>
  <c r="BW4" i="4"/>
  <c r="BW13" i="4" s="1"/>
  <c r="BW5" i="4"/>
  <c r="BV7" i="4"/>
  <c r="BV9" i="4" s="1"/>
  <c r="BV11" i="4" s="1"/>
  <c r="BV14" i="4" s="1"/>
  <c r="BV6" i="4"/>
  <c r="BV17" i="4" l="1"/>
  <c r="BV26" i="4" s="1"/>
  <c r="BV22" i="4"/>
  <c r="BW6" i="4"/>
  <c r="BW7" i="4" s="1"/>
  <c r="BW9" i="4" s="1"/>
  <c r="BW11" i="4" s="1"/>
  <c r="BW14" i="4" s="1"/>
  <c r="BX20" i="4"/>
  <c r="BX21" i="4" s="1"/>
  <c r="BX15" i="4"/>
  <c r="BX25" i="4"/>
  <c r="BX16" i="4"/>
  <c r="BX10" i="4"/>
  <c r="BX8" i="4"/>
  <c r="BX4" i="4"/>
  <c r="BX13" i="4" s="1"/>
  <c r="BY3" i="4"/>
  <c r="BX5" i="4"/>
  <c r="BX12" i="4"/>
  <c r="BW17" i="4" l="1"/>
  <c r="BW26" i="4" s="1"/>
  <c r="BW22" i="4"/>
  <c r="BX6" i="4"/>
  <c r="BX7" i="4"/>
  <c r="BX9" i="4" s="1"/>
  <c r="BX11" i="4" s="1"/>
  <c r="BX14" i="4" s="1"/>
  <c r="BY25" i="4"/>
  <c r="BY15" i="4"/>
  <c r="BY16" i="4"/>
  <c r="BY20" i="4"/>
  <c r="BY21" i="4" s="1"/>
  <c r="BY12" i="4"/>
  <c r="BY10" i="4"/>
  <c r="BY4" i="4"/>
  <c r="BY13" i="4" s="1"/>
  <c r="BY5" i="4"/>
  <c r="BZ3" i="4"/>
  <c r="BY8" i="4"/>
  <c r="BX17" i="4" l="1"/>
  <c r="BX26" i="4" s="1"/>
  <c r="BX22" i="4"/>
  <c r="BY6" i="4"/>
  <c r="BY7" i="4"/>
  <c r="BY9" i="4" s="1"/>
  <c r="BY11" i="4" s="1"/>
  <c r="BY14" i="4" s="1"/>
  <c r="BZ20" i="4"/>
  <c r="BZ21" i="4" s="1"/>
  <c r="BZ25" i="4"/>
  <c r="BZ15" i="4"/>
  <c r="BZ12" i="4"/>
  <c r="BZ8" i="4"/>
  <c r="BZ10" i="4"/>
  <c r="BZ16" i="4"/>
  <c r="BZ4" i="4"/>
  <c r="BZ13" i="4" s="1"/>
  <c r="CA3" i="4"/>
  <c r="BZ5" i="4"/>
  <c r="BZ6" i="4" l="1"/>
  <c r="BZ7" i="4" s="1"/>
  <c r="BZ9" i="4" s="1"/>
  <c r="BZ11" i="4" s="1"/>
  <c r="BZ14" i="4" s="1"/>
  <c r="BY17" i="4"/>
  <c r="BY26" i="4" s="1"/>
  <c r="BY22" i="4"/>
  <c r="CA20" i="4"/>
  <c r="CA21" i="4" s="1"/>
  <c r="CA25" i="4"/>
  <c r="CA15" i="4"/>
  <c r="CA16" i="4"/>
  <c r="CA10" i="4"/>
  <c r="CB3" i="4"/>
  <c r="CA12" i="4"/>
  <c r="CA8" i="4"/>
  <c r="CA5" i="4"/>
  <c r="CA4" i="4"/>
  <c r="CA13" i="4" s="1"/>
  <c r="BZ17" i="4" l="1"/>
  <c r="BZ26" i="4" s="1"/>
  <c r="BZ22" i="4"/>
  <c r="CA6" i="4"/>
  <c r="CA7" i="4" s="1"/>
  <c r="CA9" i="4" s="1"/>
  <c r="CA11" i="4" s="1"/>
  <c r="CA14" i="4" s="1"/>
  <c r="CB20" i="4"/>
  <c r="CB21" i="4" s="1"/>
  <c r="CB25" i="4"/>
  <c r="CB16" i="4"/>
  <c r="CB12" i="4"/>
  <c r="CB15" i="4"/>
  <c r="CB10" i="4"/>
  <c r="CC3" i="4"/>
  <c r="CB5" i="4"/>
  <c r="CB8" i="4"/>
  <c r="CB4" i="4"/>
  <c r="CB13" i="4" s="1"/>
  <c r="CA17" i="4" l="1"/>
  <c r="CA26" i="4" s="1"/>
  <c r="CA22" i="4"/>
  <c r="CB6" i="4"/>
  <c r="CB7" i="4" s="1"/>
  <c r="CB9" i="4" s="1"/>
  <c r="CB11" i="4" s="1"/>
  <c r="CB14" i="4" s="1"/>
  <c r="CC20" i="4"/>
  <c r="CC21" i="4" s="1"/>
  <c r="CC25" i="4"/>
  <c r="CC16" i="4"/>
  <c r="CC15" i="4"/>
  <c r="CC12" i="4"/>
  <c r="CC10" i="4"/>
  <c r="CC5" i="4"/>
  <c r="CC8" i="4"/>
  <c r="CC4" i="4"/>
  <c r="CC13" i="4" s="1"/>
  <c r="CD3" i="4"/>
  <c r="CB17" i="4" l="1"/>
  <c r="CB26" i="4" s="1"/>
  <c r="CB22" i="4"/>
  <c r="CD25" i="4"/>
  <c r="CD16" i="4"/>
  <c r="CD20" i="4"/>
  <c r="CD21" i="4" s="1"/>
  <c r="CD12" i="4"/>
  <c r="CD8" i="4"/>
  <c r="CD15" i="4"/>
  <c r="CD5" i="4"/>
  <c r="CD4" i="4"/>
  <c r="CD13" i="4" s="1"/>
  <c r="CE3" i="4"/>
  <c r="CD10" i="4"/>
  <c r="CC6" i="4"/>
  <c r="CC7" i="4"/>
  <c r="CC9" i="4" s="1"/>
  <c r="CC11" i="4" s="1"/>
  <c r="CC14" i="4" s="1"/>
  <c r="CC17" i="4" l="1"/>
  <c r="CC26" i="4" s="1"/>
  <c r="CC22" i="4"/>
  <c r="CE25" i="4"/>
  <c r="CE20" i="4"/>
  <c r="CE21" i="4" s="1"/>
  <c r="CE15" i="4"/>
  <c r="CE16" i="4"/>
  <c r="CE12" i="4"/>
  <c r="CF3" i="4"/>
  <c r="CE8" i="4"/>
  <c r="CE5" i="4"/>
  <c r="CE4" i="4"/>
  <c r="CE13" i="4" s="1"/>
  <c r="CE10" i="4"/>
  <c r="CD6" i="4"/>
  <c r="CD7" i="4"/>
  <c r="CD9" i="4" s="1"/>
  <c r="CD11" i="4" s="1"/>
  <c r="CD14" i="4" s="1"/>
  <c r="CD17" i="4" l="1"/>
  <c r="CD26" i="4" s="1"/>
  <c r="CD22" i="4"/>
  <c r="CE6" i="4"/>
  <c r="CE7" i="4" s="1"/>
  <c r="CE9" i="4" s="1"/>
  <c r="CE11" i="4" s="1"/>
  <c r="CE14" i="4" s="1"/>
  <c r="CF20" i="4"/>
  <c r="CF21" i="4" s="1"/>
  <c r="CF15" i="4"/>
  <c r="CF25" i="4"/>
  <c r="CF16" i="4"/>
  <c r="CF10" i="4"/>
  <c r="CF4" i="4"/>
  <c r="CF13" i="4" s="1"/>
  <c r="CG3" i="4"/>
  <c r="CF12" i="4"/>
  <c r="CF5" i="4"/>
  <c r="CF8" i="4"/>
  <c r="CE17" i="4" l="1"/>
  <c r="CE26" i="4" s="1"/>
  <c r="CE22" i="4"/>
  <c r="CF6" i="4"/>
  <c r="CF7" i="4" s="1"/>
  <c r="CF9" i="4" s="1"/>
  <c r="CF11" i="4" s="1"/>
  <c r="CF14" i="4" s="1"/>
  <c r="CG15" i="4"/>
  <c r="CG16" i="4"/>
  <c r="CG20" i="4"/>
  <c r="CG21" i="4" s="1"/>
  <c r="CG25" i="4"/>
  <c r="CG12" i="4"/>
  <c r="CG10" i="4"/>
  <c r="CG4" i="4"/>
  <c r="CG13" i="4" s="1"/>
  <c r="CG8" i="4"/>
  <c r="CG5" i="4"/>
  <c r="CH3" i="4"/>
  <c r="CF17" i="4" l="1"/>
  <c r="CF26" i="4" s="1"/>
  <c r="CF22" i="4"/>
  <c r="CH20" i="4"/>
  <c r="CH21" i="4" s="1"/>
  <c r="CH25" i="4"/>
  <c r="CH15" i="4"/>
  <c r="CH16" i="4"/>
  <c r="CH12" i="4"/>
  <c r="CH8" i="4"/>
  <c r="CH10" i="4"/>
  <c r="CH5" i="4"/>
  <c r="CH4" i="4"/>
  <c r="CH13" i="4" s="1"/>
  <c r="CI3" i="4"/>
  <c r="CG6" i="4"/>
  <c r="CG7" i="4"/>
  <c r="CG9" i="4" s="1"/>
  <c r="CG11" i="4" s="1"/>
  <c r="CG14" i="4" s="1"/>
  <c r="CG17" i="4" l="1"/>
  <c r="CG26" i="4" s="1"/>
  <c r="CG22" i="4"/>
  <c r="CI20" i="4"/>
  <c r="CI21" i="4" s="1"/>
  <c r="CI25" i="4"/>
  <c r="CI16" i="4"/>
  <c r="CI15" i="4"/>
  <c r="CI8" i="4"/>
  <c r="CJ3" i="4"/>
  <c r="CI12" i="4"/>
  <c r="CI10" i="4"/>
  <c r="CI4" i="4"/>
  <c r="CI13" i="4" s="1"/>
  <c r="CI5" i="4"/>
  <c r="CH6" i="4"/>
  <c r="CH7" i="4"/>
  <c r="CH9" i="4" s="1"/>
  <c r="CH11" i="4" s="1"/>
  <c r="CH14" i="4" s="1"/>
  <c r="CH17" i="4" l="1"/>
  <c r="CH26" i="4" s="1"/>
  <c r="CH22" i="4"/>
  <c r="CJ20" i="4"/>
  <c r="CJ21" i="4" s="1"/>
  <c r="CJ25" i="4"/>
  <c r="CJ15" i="4"/>
  <c r="CJ12" i="4"/>
  <c r="CJ10" i="4"/>
  <c r="CK3" i="4"/>
  <c r="CJ5" i="4"/>
  <c r="CJ16" i="4"/>
  <c r="CJ4" i="4"/>
  <c r="CJ13" i="4" s="1"/>
  <c r="CJ8" i="4"/>
  <c r="CI6" i="4"/>
  <c r="CI7" i="4" s="1"/>
  <c r="CI9" i="4" s="1"/>
  <c r="CI11" i="4" s="1"/>
  <c r="CI14" i="4" s="1"/>
  <c r="CI17" i="4" l="1"/>
  <c r="CI26" i="4" s="1"/>
  <c r="CI22" i="4"/>
  <c r="CJ6" i="4"/>
  <c r="CJ7" i="4" s="1"/>
  <c r="CJ9" i="4" s="1"/>
  <c r="CJ11" i="4" s="1"/>
  <c r="CJ14" i="4" s="1"/>
  <c r="CK25" i="4"/>
  <c r="CK16" i="4"/>
  <c r="CK15" i="4"/>
  <c r="CK12" i="4"/>
  <c r="CK10" i="4"/>
  <c r="CK5" i="4"/>
  <c r="CK4" i="4"/>
  <c r="CK13" i="4" s="1"/>
  <c r="CL3" i="4"/>
  <c r="CK8" i="4"/>
  <c r="CJ17" i="4" l="1"/>
  <c r="CJ26" i="4" s="1"/>
  <c r="CJ22" i="4"/>
  <c r="CL25" i="4"/>
  <c r="CL16" i="4"/>
  <c r="CL15" i="4"/>
  <c r="CL22" i="4"/>
  <c r="CL12" i="4"/>
  <c r="CL20" i="4"/>
  <c r="CL21" i="4" s="1"/>
  <c r="CL8" i="4"/>
  <c r="CL26" i="4"/>
  <c r="CL4" i="4"/>
  <c r="CL13" i="4" s="1"/>
  <c r="CM3" i="4"/>
  <c r="CL10" i="4"/>
  <c r="CL5" i="4"/>
  <c r="CK6" i="4"/>
  <c r="CK7" i="4"/>
  <c r="CK9" i="4" s="1"/>
  <c r="CK11" i="4" s="1"/>
  <c r="CK14" i="4" s="1"/>
  <c r="CK17" i="4" l="1"/>
  <c r="CM25" i="4"/>
  <c r="CM26" i="4"/>
  <c r="CM22" i="4"/>
  <c r="CM20" i="4"/>
  <c r="CM21" i="4" s="1"/>
  <c r="CM15" i="4"/>
  <c r="CM12" i="4"/>
  <c r="CM16" i="4"/>
  <c r="CM8" i="4"/>
  <c r="CN3" i="4"/>
  <c r="CM4" i="4"/>
  <c r="CM13" i="4" s="1"/>
  <c r="CM10" i="4"/>
  <c r="CM5" i="4"/>
  <c r="CL6" i="4"/>
  <c r="CL7" i="4" s="1"/>
  <c r="CL9" i="4" s="1"/>
  <c r="CL11" i="4" s="1"/>
  <c r="CL14" i="4" l="1"/>
  <c r="CL17" i="4" s="1"/>
  <c r="CM6" i="4"/>
  <c r="CM7" i="4" s="1"/>
  <c r="CM9" i="4" s="1"/>
  <c r="CM11" i="4" s="1"/>
  <c r="CN26" i="4"/>
  <c r="CN20" i="4"/>
  <c r="CN21" i="4" s="1"/>
  <c r="CN25" i="4"/>
  <c r="CN22" i="4"/>
  <c r="CN16" i="4"/>
  <c r="CN10" i="4"/>
  <c r="CN4" i="4"/>
  <c r="CN13" i="4" s="1"/>
  <c r="CN8" i="4"/>
  <c r="CO3" i="4"/>
  <c r="CN5" i="4"/>
  <c r="CN15" i="4"/>
  <c r="CN12" i="4"/>
  <c r="CM14" i="4" l="1"/>
  <c r="CM17" i="4" s="1"/>
  <c r="CN6" i="4"/>
  <c r="CN7" i="4"/>
  <c r="CN9" i="4" s="1"/>
  <c r="CN11" i="4" s="1"/>
  <c r="CN14" i="4" s="1"/>
  <c r="CN17" i="4" s="1"/>
  <c r="CO26" i="4"/>
  <c r="CO22" i="4"/>
  <c r="CO20" i="4"/>
  <c r="CO21" i="4" s="1"/>
  <c r="CO15" i="4"/>
  <c r="CO16" i="4"/>
  <c r="CO12" i="4"/>
  <c r="CO10" i="4"/>
  <c r="CO25" i="4"/>
  <c r="CO4" i="4"/>
  <c r="CO13" i="4" s="1"/>
  <c r="CO5" i="4"/>
  <c r="CP3" i="4"/>
  <c r="CO8" i="4"/>
  <c r="CP26" i="4" l="1"/>
  <c r="CP22" i="4"/>
  <c r="CP20" i="4"/>
  <c r="CP21" i="4" s="1"/>
  <c r="CP25" i="4"/>
  <c r="CP15" i="4"/>
  <c r="CP16" i="4"/>
  <c r="CP12" i="4"/>
  <c r="CP8" i="4"/>
  <c r="CP10" i="4"/>
  <c r="CP5" i="4"/>
  <c r="CP4" i="4"/>
  <c r="CP13" i="4" s="1"/>
  <c r="CQ3" i="4"/>
  <c r="CO6" i="4"/>
  <c r="CO7" i="4"/>
  <c r="CO9" i="4" s="1"/>
  <c r="CO11" i="4" s="1"/>
  <c r="CO14" i="4" s="1"/>
  <c r="CO17" i="4" s="1"/>
  <c r="CQ22" i="4" l="1"/>
  <c r="CQ20" i="4"/>
  <c r="CQ21" i="4" s="1"/>
  <c r="CQ26" i="4"/>
  <c r="CQ16" i="4"/>
  <c r="CQ15" i="4"/>
  <c r="CQ25" i="4"/>
  <c r="CQ10" i="4"/>
  <c r="CR3" i="4"/>
  <c r="CQ12" i="4"/>
  <c r="CQ5" i="4"/>
  <c r="CQ8" i="4"/>
  <c r="CQ4" i="4"/>
  <c r="CQ13" i="4" s="1"/>
  <c r="CP6" i="4"/>
  <c r="CP7" i="4"/>
  <c r="CP9" i="4" s="1"/>
  <c r="CP11" i="4" s="1"/>
  <c r="CR22" i="4" l="1"/>
  <c r="CR20" i="4"/>
  <c r="CR21" i="4" s="1"/>
  <c r="CR25" i="4"/>
  <c r="CR26" i="4"/>
  <c r="CR15" i="4"/>
  <c r="CR16" i="4"/>
  <c r="CR12" i="4"/>
  <c r="CR10" i="4"/>
  <c r="CS3" i="4"/>
  <c r="CR8" i="4"/>
  <c r="CR5" i="4"/>
  <c r="CR4" i="4"/>
  <c r="CR13" i="4" s="1"/>
  <c r="CP14" i="4"/>
  <c r="CP17" i="4" s="1"/>
  <c r="CQ6" i="4"/>
  <c r="CQ7" i="4" s="1"/>
  <c r="CQ9" i="4" s="1"/>
  <c r="CQ11" i="4" s="1"/>
  <c r="CQ14" i="4" s="1"/>
  <c r="CQ17" i="4" s="1"/>
  <c r="CR6" i="4" l="1"/>
  <c r="CR7" i="4" s="1"/>
  <c r="CR9" i="4" s="1"/>
  <c r="CR11" i="4" s="1"/>
  <c r="CR14" i="4" s="1"/>
  <c r="CR17" i="4" s="1"/>
  <c r="CS20" i="4"/>
  <c r="CS21" i="4" s="1"/>
  <c r="CS25" i="4"/>
  <c r="CS26" i="4"/>
  <c r="CS16" i="4"/>
  <c r="CS22" i="4"/>
  <c r="CS15" i="4"/>
  <c r="CS12" i="4"/>
  <c r="CS10" i="4"/>
  <c r="CS8" i="4"/>
  <c r="CS5" i="4"/>
  <c r="CS4" i="4"/>
  <c r="CS13" i="4" s="1"/>
  <c r="CT3" i="4"/>
  <c r="CS6" i="4" l="1"/>
  <c r="CS7" i="4"/>
  <c r="CS9" i="4" s="1"/>
  <c r="CS11" i="4" s="1"/>
  <c r="CS14" i="4" s="1"/>
  <c r="CS17" i="4" s="1"/>
  <c r="CT25" i="4"/>
  <c r="CT16" i="4"/>
  <c r="CT26" i="4"/>
  <c r="CT22" i="4"/>
  <c r="CT15" i="4"/>
  <c r="CT12" i="4"/>
  <c r="CT20" i="4"/>
  <c r="CT21" i="4" s="1"/>
  <c r="CT8" i="4"/>
  <c r="CT10" i="4"/>
  <c r="CT5" i="4"/>
  <c r="CT4" i="4"/>
  <c r="CT13" i="4" s="1"/>
  <c r="CU3" i="4"/>
  <c r="CT6" i="4" l="1"/>
  <c r="CT7" i="4"/>
  <c r="CT9" i="4" s="1"/>
  <c r="CT11" i="4" s="1"/>
  <c r="CT14" i="4" s="1"/>
  <c r="CT17" i="4" s="1"/>
  <c r="CU25" i="4"/>
  <c r="CU26" i="4"/>
  <c r="CU22" i="4"/>
  <c r="CU16" i="4"/>
  <c r="CU20" i="4"/>
  <c r="CU21" i="4" s="1"/>
  <c r="CU15" i="4"/>
  <c r="CU12" i="4"/>
  <c r="CV3" i="4"/>
  <c r="CU5" i="4"/>
  <c r="CU8" i="4"/>
  <c r="CU10" i="4"/>
  <c r="CU4" i="4"/>
  <c r="CU13" i="4" s="1"/>
  <c r="CU6" i="4" l="1"/>
  <c r="CU7" i="4" s="1"/>
  <c r="CU9" i="4" s="1"/>
  <c r="CU11" i="4" s="1"/>
  <c r="CU14" i="4" s="1"/>
  <c r="CU17" i="4" s="1"/>
  <c r="CV26" i="4"/>
  <c r="CV20" i="4"/>
  <c r="CV21" i="4" s="1"/>
  <c r="CV25" i="4"/>
  <c r="CV16" i="4"/>
  <c r="CV15" i="4"/>
  <c r="CV22" i="4"/>
  <c r="CV10" i="4"/>
  <c r="CV12" i="4"/>
  <c r="CV4" i="4"/>
  <c r="CV13" i="4" s="1"/>
  <c r="CW3" i="4"/>
  <c r="CV5" i="4"/>
  <c r="CV8" i="4"/>
  <c r="CW26" i="4" l="1"/>
  <c r="CW22" i="4"/>
  <c r="CW25" i="4"/>
  <c r="CW15" i="4"/>
  <c r="CW20" i="4"/>
  <c r="CW21" i="4" s="1"/>
  <c r="CW16" i="4"/>
  <c r="CW12" i="4"/>
  <c r="CW10" i="4"/>
  <c r="CW4" i="4"/>
  <c r="CW13" i="4" s="1"/>
  <c r="CW5" i="4"/>
  <c r="CW8" i="4"/>
  <c r="CX3" i="4"/>
  <c r="CV6" i="4"/>
  <c r="CV7" i="4"/>
  <c r="CV9" i="4" s="1"/>
  <c r="CV11" i="4" s="1"/>
  <c r="CV14" i="4" s="1"/>
  <c r="CV17" i="4" s="1"/>
  <c r="CX26" i="4" l="1"/>
  <c r="CX22" i="4"/>
  <c r="CX20" i="4"/>
  <c r="CX21" i="4" s="1"/>
  <c r="CX25" i="4"/>
  <c r="CX15" i="4"/>
  <c r="CX12" i="4"/>
  <c r="CX8" i="4"/>
  <c r="CX16" i="4"/>
  <c r="CX10" i="4"/>
  <c r="CX5" i="4"/>
  <c r="CX4" i="4"/>
  <c r="CX13" i="4" s="1"/>
  <c r="CY3" i="4"/>
  <c r="CW6" i="4"/>
  <c r="CW7" i="4"/>
  <c r="CW9" i="4" s="1"/>
  <c r="CW11" i="4" s="1"/>
  <c r="CW14" i="4" l="1"/>
  <c r="CW17" i="4" s="1"/>
  <c r="CK20" i="4"/>
  <c r="CY22" i="4"/>
  <c r="CY20" i="4"/>
  <c r="CY21" i="4" s="1"/>
  <c r="CY26" i="4"/>
  <c r="CY25" i="4"/>
  <c r="CY15" i="4"/>
  <c r="CY12" i="4"/>
  <c r="CZ3" i="4"/>
  <c r="CY10" i="4"/>
  <c r="CY8" i="4"/>
  <c r="CY5" i="4"/>
  <c r="CY4" i="4"/>
  <c r="CY13" i="4" s="1"/>
  <c r="CY16" i="4"/>
  <c r="CX6" i="4"/>
  <c r="CX7" i="4" s="1"/>
  <c r="CX9" i="4" s="1"/>
  <c r="CX11" i="4" s="1"/>
  <c r="CX14" i="4" s="1"/>
  <c r="CX17" i="4" s="1"/>
  <c r="CY6" i="4" l="1"/>
  <c r="CY7" i="4" s="1"/>
  <c r="CY9" i="4" s="1"/>
  <c r="CY11" i="4" s="1"/>
  <c r="CY14" i="4" s="1"/>
  <c r="CY17" i="4" s="1"/>
  <c r="CK21" i="4"/>
  <c r="CK22" i="4"/>
  <c r="CK26" i="4"/>
  <c r="CZ22" i="4"/>
  <c r="CZ20" i="4"/>
  <c r="CZ21" i="4" s="1"/>
  <c r="CZ25" i="4"/>
  <c r="CZ26" i="4"/>
  <c r="CZ15" i="4"/>
  <c r="CZ16" i="4"/>
  <c r="CZ12" i="4"/>
  <c r="CZ10" i="4"/>
  <c r="DA3" i="4"/>
  <c r="CZ5" i="4"/>
  <c r="CZ4" i="4"/>
  <c r="CZ13" i="4" s="1"/>
  <c r="CZ8" i="4"/>
  <c r="DA20" i="4" l="1"/>
  <c r="DA21" i="4" s="1"/>
  <c r="DA25" i="4"/>
  <c r="DA26" i="4"/>
  <c r="DA22" i="4"/>
  <c r="DA16" i="4"/>
  <c r="DA15" i="4"/>
  <c r="DA12" i="4"/>
  <c r="DA10" i="4"/>
  <c r="DA5" i="4"/>
  <c r="DA4" i="4"/>
  <c r="DA13" i="4" s="1"/>
  <c r="DB3" i="4"/>
  <c r="DA8" i="4"/>
  <c r="CZ6" i="4"/>
  <c r="CZ7" i="4" s="1"/>
  <c r="CZ9" i="4" s="1"/>
  <c r="CZ11" i="4" s="1"/>
  <c r="CZ14" i="4" s="1"/>
  <c r="CZ17" i="4" s="1"/>
  <c r="DB25" i="4" l="1"/>
  <c r="DB22" i="4"/>
  <c r="DB16" i="4"/>
  <c r="DB26" i="4"/>
  <c r="DB20" i="4"/>
  <c r="DB21" i="4" s="1"/>
  <c r="DB12" i="4"/>
  <c r="DB10" i="4"/>
  <c r="DB15" i="4"/>
  <c r="DB8" i="4"/>
  <c r="DB5" i="4"/>
  <c r="DB4" i="4"/>
  <c r="DB13" i="4" s="1"/>
  <c r="DC3" i="4"/>
  <c r="DA6" i="4"/>
  <c r="DA7" i="4"/>
  <c r="DA9" i="4" s="1"/>
  <c r="DA11" i="4" s="1"/>
  <c r="DA14" i="4" s="1"/>
  <c r="DA17" i="4" s="1"/>
  <c r="DC25" i="4" l="1"/>
  <c r="DC26" i="4"/>
  <c r="DC22" i="4"/>
  <c r="DC20" i="4"/>
  <c r="DC21" i="4" s="1"/>
  <c r="DC16" i="4"/>
  <c r="DC12" i="4"/>
  <c r="DC8" i="4"/>
  <c r="DC15" i="4"/>
  <c r="DD3" i="4"/>
  <c r="DC10" i="4"/>
  <c r="DC4" i="4"/>
  <c r="DC13" i="4" s="1"/>
  <c r="DC5" i="4"/>
  <c r="DB6" i="4"/>
  <c r="DB7" i="4" s="1"/>
  <c r="DB9" i="4" s="1"/>
  <c r="DB11" i="4" s="1"/>
  <c r="DB14" i="4" s="1"/>
  <c r="DB17" i="4" s="1"/>
  <c r="DC6" i="4" l="1"/>
  <c r="DC7" i="4" s="1"/>
  <c r="DC9" i="4" s="1"/>
  <c r="DC11" i="4" s="1"/>
  <c r="DC14" i="4" s="1"/>
  <c r="DC17" i="4" s="1"/>
  <c r="DD26" i="4"/>
  <c r="DD20" i="4"/>
  <c r="DD21" i="4" s="1"/>
  <c r="DD25" i="4"/>
  <c r="DD15" i="4"/>
  <c r="DD16" i="4"/>
  <c r="DD22" i="4"/>
  <c r="DD8" i="4"/>
  <c r="DD4" i="4"/>
  <c r="DD13" i="4" s="1"/>
  <c r="DD10" i="4"/>
  <c r="DE3" i="4"/>
  <c r="DD5" i="4"/>
  <c r="DD12" i="4"/>
  <c r="DE26" i="4" l="1"/>
  <c r="DE22" i="4"/>
  <c r="DE15" i="4"/>
  <c r="DE25" i="4"/>
  <c r="DE16" i="4"/>
  <c r="DE20" i="4"/>
  <c r="DE21" i="4" s="1"/>
  <c r="DE12" i="4"/>
  <c r="DE10" i="4"/>
  <c r="DE4" i="4"/>
  <c r="DE13" i="4" s="1"/>
  <c r="DE5" i="4"/>
  <c r="DE8" i="4"/>
  <c r="DF3" i="4"/>
  <c r="DD6" i="4"/>
  <c r="DD7" i="4"/>
  <c r="DD9" i="4" s="1"/>
  <c r="DD11" i="4" s="1"/>
  <c r="DD14" i="4" s="1"/>
  <c r="DD17" i="4" s="1"/>
  <c r="DF26" i="4" l="1"/>
  <c r="DF22" i="4"/>
  <c r="DF20" i="4"/>
  <c r="DF21" i="4" s="1"/>
  <c r="DF25" i="4"/>
  <c r="DF15" i="4"/>
  <c r="DF16" i="4"/>
  <c r="DF12" i="4"/>
  <c r="DF10" i="4"/>
  <c r="DF8" i="4"/>
  <c r="DF5" i="4"/>
  <c r="DF4" i="4"/>
  <c r="DF13" i="4" s="1"/>
  <c r="DG3" i="4"/>
  <c r="DE6" i="4"/>
  <c r="DE7" i="4"/>
  <c r="DE9" i="4" s="1"/>
  <c r="DE11" i="4" s="1"/>
  <c r="DE14" i="4" s="1"/>
  <c r="DE17" i="4" s="1"/>
  <c r="DG22" i="4" l="1"/>
  <c r="DG20" i="4"/>
  <c r="DG21" i="4" s="1"/>
  <c r="DG25" i="4"/>
  <c r="DG16" i="4"/>
  <c r="DG15" i="4"/>
  <c r="DG26" i="4"/>
  <c r="DG10" i="4"/>
  <c r="DH3" i="4"/>
  <c r="DG12" i="4"/>
  <c r="DG5" i="4"/>
  <c r="DG8" i="4"/>
  <c r="DG4" i="4"/>
  <c r="DG13" i="4" s="1"/>
  <c r="DF6" i="4"/>
  <c r="DF7" i="4" s="1"/>
  <c r="DF9" i="4" s="1"/>
  <c r="DF11" i="4" s="1"/>
  <c r="DF14" i="4" s="1"/>
  <c r="DF17" i="4" s="1"/>
  <c r="DH22" i="4" l="1"/>
  <c r="DH20" i="4"/>
  <c r="DH21" i="4" s="1"/>
  <c r="DH25" i="4"/>
  <c r="DH16" i="4"/>
  <c r="DH26" i="4"/>
  <c r="DH15" i="4"/>
  <c r="DH12" i="4"/>
  <c r="DI3" i="4"/>
  <c r="DH10" i="4"/>
  <c r="DH5" i="4"/>
  <c r="DH8" i="4"/>
  <c r="DH4" i="4"/>
  <c r="DH13" i="4" s="1"/>
  <c r="DG6" i="4"/>
  <c r="DG7" i="4" s="1"/>
  <c r="DG9" i="4" s="1"/>
  <c r="DG11" i="4" s="1"/>
  <c r="DG14" i="4" s="1"/>
  <c r="DG17" i="4" s="1"/>
  <c r="DH6" i="4" l="1"/>
  <c r="DH7" i="4" s="1"/>
  <c r="DH9" i="4" s="1"/>
  <c r="DH11" i="4" s="1"/>
  <c r="DH14" i="4" s="1"/>
  <c r="DH17" i="4" s="1"/>
  <c r="DI20" i="4"/>
  <c r="DI21" i="4" s="1"/>
  <c r="DI25" i="4"/>
  <c r="DI26" i="4"/>
  <c r="DI16" i="4"/>
  <c r="DI15" i="4"/>
  <c r="DI22" i="4"/>
  <c r="DI12" i="4"/>
  <c r="DI10" i="4"/>
  <c r="DI5" i="4"/>
  <c r="DI8" i="4"/>
  <c r="DI4" i="4"/>
  <c r="DI13" i="4" s="1"/>
  <c r="DJ3" i="4"/>
  <c r="DJ25" i="4" l="1"/>
  <c r="DJ16" i="4"/>
  <c r="DJ26" i="4"/>
  <c r="DJ20" i="4"/>
  <c r="DJ21" i="4" s="1"/>
  <c r="DJ22" i="4"/>
  <c r="DJ12" i="4"/>
  <c r="DJ10" i="4"/>
  <c r="DJ15" i="4"/>
  <c r="DJ8" i="4"/>
  <c r="DJ5" i="4"/>
  <c r="DJ4" i="4"/>
  <c r="DJ13" i="4" s="1"/>
  <c r="DK3" i="4"/>
  <c r="DI6" i="4"/>
  <c r="DI7" i="4"/>
  <c r="DI9" i="4" s="1"/>
  <c r="DI11" i="4" s="1"/>
  <c r="DI14" i="4" s="1"/>
  <c r="DI17" i="4" s="1"/>
  <c r="DK25" i="4" l="1"/>
  <c r="DK26" i="4"/>
  <c r="DK22" i="4"/>
  <c r="DK20" i="4"/>
  <c r="DK21" i="4" s="1"/>
  <c r="DK15" i="4"/>
  <c r="DK10" i="4"/>
  <c r="DK12" i="4"/>
  <c r="DK16" i="4"/>
  <c r="DL3" i="4"/>
  <c r="DK5" i="4"/>
  <c r="DK4" i="4"/>
  <c r="DK13" i="4" s="1"/>
  <c r="DK8" i="4"/>
  <c r="DJ6" i="4"/>
  <c r="DJ7" i="4"/>
  <c r="DJ9" i="4" s="1"/>
  <c r="DJ11" i="4" s="1"/>
  <c r="DJ14" i="4" s="1"/>
  <c r="DJ17" i="4" s="1"/>
  <c r="DK6" i="4" l="1"/>
  <c r="DK7" i="4" s="1"/>
  <c r="DK9" i="4" s="1"/>
  <c r="DK11" i="4" s="1"/>
  <c r="DK14" i="4" s="1"/>
  <c r="DK17" i="4" s="1"/>
  <c r="DL26" i="4"/>
  <c r="DL20" i="4"/>
  <c r="DL21" i="4" s="1"/>
  <c r="DL22" i="4"/>
  <c r="DL15" i="4"/>
  <c r="DL25" i="4"/>
  <c r="DL16" i="4"/>
  <c r="DL10" i="4"/>
  <c r="DL4" i="4"/>
  <c r="DL13" i="4" s="1"/>
  <c r="DM3" i="4"/>
  <c r="DL12" i="4"/>
  <c r="DL5" i="4"/>
  <c r="DL8" i="4"/>
  <c r="DL6" i="4" l="1"/>
  <c r="DL7" i="4" s="1"/>
  <c r="DL9" i="4" s="1"/>
  <c r="DL11" i="4" s="1"/>
  <c r="DL14" i="4" s="1"/>
  <c r="DL17" i="4" s="1"/>
  <c r="DM26" i="4"/>
  <c r="DM22" i="4"/>
  <c r="DM15" i="4"/>
  <c r="DM16" i="4"/>
  <c r="DM25" i="4"/>
  <c r="DM12" i="4"/>
  <c r="DM20" i="4"/>
  <c r="DM21" i="4" s="1"/>
  <c r="DM10" i="4"/>
  <c r="DM4" i="4"/>
  <c r="DM13" i="4" s="1"/>
  <c r="DM8" i="4"/>
  <c r="DM5" i="4"/>
  <c r="DN3" i="4"/>
  <c r="DN26" i="4" l="1"/>
  <c r="DN22" i="4"/>
  <c r="DN20" i="4"/>
  <c r="DN21" i="4" s="1"/>
  <c r="DN25" i="4"/>
  <c r="DN15" i="4"/>
  <c r="DN16" i="4"/>
  <c r="DN12" i="4"/>
  <c r="DN10" i="4"/>
  <c r="DN8" i="4"/>
  <c r="DN5" i="4"/>
  <c r="DN4" i="4"/>
  <c r="DN13" i="4" s="1"/>
  <c r="DO3" i="4"/>
  <c r="DM6" i="4"/>
  <c r="DM7" i="4"/>
  <c r="DM9" i="4" s="1"/>
  <c r="DM11" i="4" s="1"/>
  <c r="DM14" i="4" s="1"/>
  <c r="DM17" i="4" s="1"/>
  <c r="DO22" i="4" l="1"/>
  <c r="DO20" i="4"/>
  <c r="DO21" i="4" s="1"/>
  <c r="DO26" i="4"/>
  <c r="DO25" i="4"/>
  <c r="DO16" i="4"/>
  <c r="DO8" i="4"/>
  <c r="DP3" i="4"/>
  <c r="DO15" i="4"/>
  <c r="DO12" i="4"/>
  <c r="DO4" i="4"/>
  <c r="DO13" i="4" s="1"/>
  <c r="DO10" i="4"/>
  <c r="DO5" i="4"/>
  <c r="DN6" i="4"/>
  <c r="DN7" i="4" s="1"/>
  <c r="DN9" i="4" s="1"/>
  <c r="DN11" i="4" s="1"/>
  <c r="DN14" i="4" s="1"/>
  <c r="DN17" i="4" s="1"/>
  <c r="DP22" i="4" l="1"/>
  <c r="DP20" i="4"/>
  <c r="DP21" i="4" s="1"/>
  <c r="DP25" i="4"/>
  <c r="DP26" i="4"/>
  <c r="DP16" i="4"/>
  <c r="DP15" i="4"/>
  <c r="DP12" i="4"/>
  <c r="DQ3" i="4"/>
  <c r="DP5" i="4"/>
  <c r="DP4" i="4"/>
  <c r="DP13" i="4" s="1"/>
  <c r="DP10" i="4"/>
  <c r="DP8" i="4"/>
  <c r="DO6" i="4"/>
  <c r="DO7" i="4" s="1"/>
  <c r="DO9" i="4" s="1"/>
  <c r="DO11" i="4" s="1"/>
  <c r="DO14" i="4" s="1"/>
  <c r="DO17" i="4" s="1"/>
  <c r="DQ20" i="4" l="1"/>
  <c r="DQ21" i="4" s="1"/>
  <c r="DQ25" i="4"/>
  <c r="DQ26" i="4"/>
  <c r="DQ16" i="4"/>
  <c r="DQ15" i="4"/>
  <c r="DQ22" i="4"/>
  <c r="DQ12" i="4"/>
  <c r="DQ10" i="4"/>
  <c r="DQ5" i="4"/>
  <c r="DQ4" i="4"/>
  <c r="DQ13" i="4" s="1"/>
  <c r="DQ8" i="4"/>
  <c r="DR3" i="4"/>
  <c r="DP6" i="4"/>
  <c r="DP7" i="4" s="1"/>
  <c r="DP9" i="4" s="1"/>
  <c r="DP11" i="4" s="1"/>
  <c r="DP14" i="4" s="1"/>
  <c r="DP17" i="4" s="1"/>
  <c r="DR25" i="4" l="1"/>
  <c r="DR16" i="4"/>
  <c r="DR12" i="4"/>
  <c r="DR20" i="4"/>
  <c r="DR21" i="4" s="1"/>
  <c r="DR26" i="4"/>
  <c r="DR15" i="4"/>
  <c r="DR10" i="4"/>
  <c r="DR8" i="4"/>
  <c r="DR22" i="4"/>
  <c r="DR4" i="4"/>
  <c r="DR13" i="4" s="1"/>
  <c r="DS3" i="4"/>
  <c r="DR5" i="4"/>
  <c r="DQ6" i="4"/>
  <c r="DQ7" i="4" s="1"/>
  <c r="DQ9" i="4" s="1"/>
  <c r="DQ11" i="4" s="1"/>
  <c r="DQ14" i="4" s="1"/>
  <c r="DQ17" i="4" s="1"/>
  <c r="DS25" i="4" l="1"/>
  <c r="DS26" i="4"/>
  <c r="DS22" i="4"/>
  <c r="DS20" i="4"/>
  <c r="DS21" i="4" s="1"/>
  <c r="DS15" i="4"/>
  <c r="DS16" i="4"/>
  <c r="DS12" i="4"/>
  <c r="DS10" i="4"/>
  <c r="DS8" i="4"/>
  <c r="DT3" i="4"/>
  <c r="DS5" i="4"/>
  <c r="DS4" i="4"/>
  <c r="DS13" i="4" s="1"/>
  <c r="DR6" i="4"/>
  <c r="DR7" i="4" s="1"/>
  <c r="DR9" i="4" s="1"/>
  <c r="DR11" i="4" s="1"/>
  <c r="DR14" i="4" s="1"/>
  <c r="DR17" i="4" s="1"/>
  <c r="DS6" i="4" l="1"/>
  <c r="DS7" i="4" s="1"/>
  <c r="DS9" i="4" s="1"/>
  <c r="DS11" i="4" s="1"/>
  <c r="DS14" i="4" s="1"/>
  <c r="DS17" i="4" s="1"/>
  <c r="DT26" i="4"/>
  <c r="DT20" i="4"/>
  <c r="DT21" i="4" s="1"/>
  <c r="DT25" i="4"/>
  <c r="DT22" i="4"/>
  <c r="DT16" i="4"/>
  <c r="DT15" i="4"/>
  <c r="DT10" i="4"/>
  <c r="DT12" i="4"/>
  <c r="DT4" i="4"/>
  <c r="DT13" i="4" s="1"/>
  <c r="DT8" i="4"/>
  <c r="DU3" i="4"/>
  <c r="DT5" i="4"/>
  <c r="DU26" i="4" l="1"/>
  <c r="DU22" i="4"/>
  <c r="DU15" i="4"/>
  <c r="DU20" i="4"/>
  <c r="DU21" i="4" s="1"/>
  <c r="DU16" i="4"/>
  <c r="DU25" i="4"/>
  <c r="DU4" i="4"/>
  <c r="DU13" i="4" s="1"/>
  <c r="DU5" i="4"/>
  <c r="DU10" i="4"/>
  <c r="DU12" i="4"/>
  <c r="DU8" i="4"/>
  <c r="DV3" i="4"/>
  <c r="DT6" i="4"/>
  <c r="DT7" i="4"/>
  <c r="DT9" i="4" s="1"/>
  <c r="DT11" i="4" s="1"/>
  <c r="DT14" i="4" s="1"/>
  <c r="DT17" i="4" s="1"/>
  <c r="DU6" i="4" l="1"/>
  <c r="DU7" i="4"/>
  <c r="DU9" i="4" s="1"/>
  <c r="DU11" i="4" s="1"/>
  <c r="DU14" i="4" s="1"/>
  <c r="DU17" i="4" s="1"/>
  <c r="DV26" i="4"/>
  <c r="DV22" i="4"/>
  <c r="DV20" i="4"/>
  <c r="DV21" i="4" s="1"/>
  <c r="DV25" i="4"/>
  <c r="DV15" i="4"/>
  <c r="DV16" i="4"/>
  <c r="DV12" i="4"/>
  <c r="DV10" i="4"/>
  <c r="DV8" i="4"/>
  <c r="DV4" i="4"/>
  <c r="DV13" i="4" s="1"/>
  <c r="DV5" i="4"/>
  <c r="DW3" i="4"/>
  <c r="DV6" i="4" l="1"/>
  <c r="DV7" i="4" s="1"/>
  <c r="DV9" i="4" s="1"/>
  <c r="DV11" i="4" s="1"/>
  <c r="DV14" i="4" s="1"/>
  <c r="DV17" i="4" s="1"/>
  <c r="DW22" i="4"/>
  <c r="DW20" i="4"/>
  <c r="DW21" i="4" s="1"/>
  <c r="DW26" i="4"/>
  <c r="DW25" i="4"/>
  <c r="DW15" i="4"/>
  <c r="DW12" i="4"/>
  <c r="DW10" i="4"/>
  <c r="DW16" i="4"/>
  <c r="DX3" i="4"/>
  <c r="DW8" i="4"/>
  <c r="DW5" i="4"/>
  <c r="DW4" i="4"/>
  <c r="DW13" i="4" s="1"/>
  <c r="DX22" i="4" l="1"/>
  <c r="DX20" i="4"/>
  <c r="DX21" i="4" s="1"/>
  <c r="DX25" i="4"/>
  <c r="DX26" i="4"/>
  <c r="DX15" i="4"/>
  <c r="DY3" i="4"/>
  <c r="DX16" i="4"/>
  <c r="DX8" i="4"/>
  <c r="DX5" i="4"/>
  <c r="DX12" i="4"/>
  <c r="DX10" i="4"/>
  <c r="DX4" i="4"/>
  <c r="DX13" i="4" s="1"/>
  <c r="DW6" i="4"/>
  <c r="DW7" i="4" s="1"/>
  <c r="DW9" i="4" s="1"/>
  <c r="DW11" i="4" s="1"/>
  <c r="DW14" i="4" s="1"/>
  <c r="DW17" i="4" s="1"/>
  <c r="DY20" i="4" l="1"/>
  <c r="DY21" i="4" s="1"/>
  <c r="DY25" i="4"/>
  <c r="DY26" i="4"/>
  <c r="DY22" i="4"/>
  <c r="DY16" i="4"/>
  <c r="DY15" i="4"/>
  <c r="DY12" i="4"/>
  <c r="DY10" i="4"/>
  <c r="DY8" i="4"/>
  <c r="DY5" i="4"/>
  <c r="DY4" i="4"/>
  <c r="DY13" i="4" s="1"/>
  <c r="DZ3" i="4"/>
  <c r="DX6" i="4"/>
  <c r="DX7" i="4" s="1"/>
  <c r="DX9" i="4" s="1"/>
  <c r="DX11" i="4" s="1"/>
  <c r="DX14" i="4" s="1"/>
  <c r="DX17" i="4" s="1"/>
  <c r="DY6" i="4" l="1"/>
  <c r="DY7" i="4"/>
  <c r="DY9" i="4" s="1"/>
  <c r="DY11" i="4" s="1"/>
  <c r="DY14" i="4" s="1"/>
  <c r="DY17" i="4" s="1"/>
  <c r="DZ25" i="4"/>
  <c r="DZ16" i="4"/>
  <c r="DZ20" i="4"/>
  <c r="DZ21" i="4" s="1"/>
  <c r="DZ15" i="4"/>
  <c r="DZ12" i="4"/>
  <c r="DZ22" i="4"/>
  <c r="DZ10" i="4"/>
  <c r="DZ8" i="4"/>
  <c r="DZ26" i="4"/>
  <c r="DZ5" i="4"/>
  <c r="DZ4" i="4"/>
  <c r="DZ13" i="4" s="1"/>
  <c r="EA3" i="4"/>
  <c r="EA25" i="4" l="1"/>
  <c r="EA26" i="4"/>
  <c r="EA22" i="4"/>
  <c r="EA16" i="4"/>
  <c r="EA10" i="4"/>
  <c r="EA12" i="4"/>
  <c r="EA15" i="4"/>
  <c r="EA20" i="4"/>
  <c r="EA21" i="4" s="1"/>
  <c r="EB3" i="4"/>
  <c r="EA5" i="4"/>
  <c r="EA4" i="4"/>
  <c r="EA13" i="4" s="1"/>
  <c r="EA8" i="4"/>
  <c r="DZ6" i="4"/>
  <c r="DZ7" i="4"/>
  <c r="DZ9" i="4" s="1"/>
  <c r="DZ11" i="4" s="1"/>
  <c r="DZ14" i="4" s="1"/>
  <c r="DZ17" i="4" s="1"/>
  <c r="EA6" i="4" l="1"/>
  <c r="EA7" i="4" s="1"/>
  <c r="EA9" i="4" s="1"/>
  <c r="EA11" i="4" s="1"/>
  <c r="EA14" i="4" s="1"/>
  <c r="EA17" i="4" s="1"/>
  <c r="EB26" i="4"/>
  <c r="EB20" i="4"/>
  <c r="EB21" i="4" s="1"/>
  <c r="EB25" i="4"/>
  <c r="EB16" i="4"/>
  <c r="EB22" i="4"/>
  <c r="EB12" i="4"/>
  <c r="EB10" i="4"/>
  <c r="EB4" i="4"/>
  <c r="EB13" i="4" s="1"/>
  <c r="EC3" i="4"/>
  <c r="EB5" i="4"/>
  <c r="EB8" i="4"/>
  <c r="EB15" i="4"/>
  <c r="EC26" i="4" l="1"/>
  <c r="EC22" i="4"/>
  <c r="EC20" i="4"/>
  <c r="EC21" i="4" s="1"/>
  <c r="EC15" i="4"/>
  <c r="EC25" i="4"/>
  <c r="EC16" i="4"/>
  <c r="EC12" i="4"/>
  <c r="EC4" i="4"/>
  <c r="EC13" i="4" s="1"/>
  <c r="EC5" i="4"/>
  <c r="EC8" i="4"/>
  <c r="ED3" i="4"/>
  <c r="EC10" i="4"/>
  <c r="EB6" i="4"/>
  <c r="EB7" i="4"/>
  <c r="EB9" i="4" s="1"/>
  <c r="EB11" i="4" s="1"/>
  <c r="EB14" i="4" s="1"/>
  <c r="EB17" i="4" s="1"/>
  <c r="ED26" i="4" l="1"/>
  <c r="ED22" i="4"/>
  <c r="ED20" i="4"/>
  <c r="ED21" i="4" s="1"/>
  <c r="ED25" i="4"/>
  <c r="ED15" i="4"/>
  <c r="ED16" i="4"/>
  <c r="ED10" i="4"/>
  <c r="ED8" i="4"/>
  <c r="ED12" i="4"/>
  <c r="ED5" i="4"/>
  <c r="ED4" i="4"/>
  <c r="ED13" i="4" s="1"/>
  <c r="EE3" i="4"/>
  <c r="EC6" i="4"/>
  <c r="EC7" i="4"/>
  <c r="EC9" i="4" s="1"/>
  <c r="EC11" i="4" s="1"/>
  <c r="EC14" i="4" s="1"/>
  <c r="EC17" i="4" s="1"/>
  <c r="EE22" i="4" l="1"/>
  <c r="EE20" i="4"/>
  <c r="EE21" i="4" s="1"/>
  <c r="EE15" i="4"/>
  <c r="EE16" i="4"/>
  <c r="EE10" i="4"/>
  <c r="EE12" i="4"/>
  <c r="EE26" i="4"/>
  <c r="EF3" i="4"/>
  <c r="EE8" i="4"/>
  <c r="EE25" i="4"/>
  <c r="EE5" i="4"/>
  <c r="EE4" i="4"/>
  <c r="EE13" i="4" s="1"/>
  <c r="ED6" i="4"/>
  <c r="ED7" i="4"/>
  <c r="ED9" i="4" s="1"/>
  <c r="ED11" i="4" s="1"/>
  <c r="ED14" i="4" s="1"/>
  <c r="ED17" i="4" s="1"/>
  <c r="EE6" i="4" l="1"/>
  <c r="EE7" i="4" s="1"/>
  <c r="EE9" i="4" s="1"/>
  <c r="EE11" i="4" s="1"/>
  <c r="EE14" i="4" s="1"/>
  <c r="EE17" i="4" s="1"/>
  <c r="EF22" i="4"/>
  <c r="EF20" i="4"/>
  <c r="EF21" i="4" s="1"/>
  <c r="EF25" i="4"/>
  <c r="EF26" i="4"/>
  <c r="EF16" i="4"/>
  <c r="EF15" i="4"/>
  <c r="EF12" i="4"/>
  <c r="EG3" i="4"/>
  <c r="EF5" i="4"/>
  <c r="EF10" i="4"/>
  <c r="EF4" i="4"/>
  <c r="EF13" i="4" s="1"/>
  <c r="EF8" i="4"/>
  <c r="EF6" i="4" l="1"/>
  <c r="EF7" i="4" s="1"/>
  <c r="EF9" i="4" s="1"/>
  <c r="EF11" i="4" s="1"/>
  <c r="EF14" i="4" s="1"/>
  <c r="EF17" i="4" s="1"/>
  <c r="EG20" i="4"/>
  <c r="EG21" i="4" s="1"/>
  <c r="EG25" i="4"/>
  <c r="B43" i="4" s="1"/>
  <c r="EG26" i="4"/>
  <c r="EG16" i="4"/>
  <c r="EG22" i="4"/>
  <c r="EG15" i="4"/>
  <c r="EG10" i="4"/>
  <c r="EG12" i="4"/>
  <c r="EG5" i="4"/>
  <c r="EG4" i="4"/>
  <c r="EG8" i="4"/>
  <c r="B39" i="4" l="1"/>
  <c r="E29" i="4"/>
  <c r="F29" i="4"/>
  <c r="H29" i="4"/>
  <c r="J29" i="4"/>
  <c r="G29" i="4"/>
  <c r="K29" i="4"/>
  <c r="I29" i="4"/>
  <c r="L29" i="4"/>
  <c r="N29" i="4"/>
  <c r="M29" i="4"/>
  <c r="B40" i="4"/>
  <c r="E30" i="4"/>
  <c r="F30" i="4"/>
  <c r="I30" i="4"/>
  <c r="J30" i="4"/>
  <c r="H30" i="4"/>
  <c r="G30" i="4"/>
  <c r="K30" i="4"/>
  <c r="L30" i="4"/>
  <c r="N30" i="4"/>
  <c r="M30" i="4"/>
  <c r="B36" i="4"/>
  <c r="D49" i="4" s="1"/>
  <c r="EG6" i="4"/>
  <c r="EG7" i="4"/>
  <c r="EG9" i="4" s="1"/>
  <c r="EG11" i="4" s="1"/>
  <c r="B35" i="4"/>
  <c r="EG13" i="4"/>
  <c r="EG14" i="4" l="1"/>
  <c r="EG17" i="4" l="1"/>
  <c r="B38" i="4" s="1"/>
  <c r="B37" i="4"/>
</calcChain>
</file>

<file path=xl/sharedStrings.xml><?xml version="1.0" encoding="utf-8"?>
<sst xmlns="http://schemas.openxmlformats.org/spreadsheetml/2006/main" count="131" uniqueCount="79">
  <si>
    <t>Purchase Metrics</t>
  </si>
  <si>
    <t>Purchase Price</t>
  </si>
  <si>
    <t>Closing Costs</t>
  </si>
  <si>
    <t>Date of Close</t>
  </si>
  <si>
    <t>Operating Metrics</t>
  </si>
  <si>
    <t>Property SF</t>
  </si>
  <si>
    <t>Gross Potential Rent/SF/Year</t>
  </si>
  <si>
    <t>Annual Rent Growth Rate</t>
  </si>
  <si>
    <t>General Vacancy</t>
  </si>
  <si>
    <t>Total Other Income/SF/Year</t>
  </si>
  <si>
    <t>Annual Other Income Growth Rate</t>
  </si>
  <si>
    <t>Operating Expenses/SF/Year</t>
  </si>
  <si>
    <t>Annual Expense Growth Rate</t>
  </si>
  <si>
    <t>Total Capital Improvements</t>
  </si>
  <si>
    <t>Capital Improvement Start Month (Beginning of Month)</t>
  </si>
  <si>
    <t>Capital Improvement End Month (End of Month)</t>
  </si>
  <si>
    <t>Capital Reserves/SF/Year</t>
  </si>
  <si>
    <t>Capital Reserve Growth/Year</t>
  </si>
  <si>
    <t>Sale Metrics</t>
  </si>
  <si>
    <t>Exit Cap Rate</t>
  </si>
  <si>
    <t>Hold Period</t>
  </si>
  <si>
    <t>Costs of Sale (as % of Sale Proceeds)</t>
  </si>
  <si>
    <t>Loan Metrics</t>
  </si>
  <si>
    <t>LTV</t>
  </si>
  <si>
    <t>Loan Origination Fee (as % of Loan Amount)</t>
  </si>
  <si>
    <t>Interest Rate</t>
  </si>
  <si>
    <t>Amortization</t>
  </si>
  <si>
    <t>Exam Questions</t>
  </si>
  <si>
    <t>Going-In Cap Rate (Forward 12 Months)</t>
  </si>
  <si>
    <t>Loan Constant</t>
  </si>
  <si>
    <t>Unlevered IRR</t>
  </si>
  <si>
    <t>Levered IRR</t>
  </si>
  <si>
    <t>Average Unlevered Cash-on-Cash (Net Sale Proceeds/Loan Payoff)</t>
  </si>
  <si>
    <t>Average Levered Cash-on-Cash (Net Sale Proceeds/Loan Payoff)</t>
  </si>
  <si>
    <t>Unlevered Equity Multiple</t>
  </si>
  <si>
    <t>Levered Equity Multiple</t>
  </si>
  <si>
    <t>Going-In DSCR (Forward 12 Months)</t>
  </si>
  <si>
    <t>Going-In Debt Yield (Forward 12 Months)</t>
  </si>
  <si>
    <t>Exit LTV (Based on Sale Price)</t>
  </si>
  <si>
    <t>Year 1 Operating Expense Ratio</t>
  </si>
  <si>
    <t>Sensitivity Analysis</t>
  </si>
  <si>
    <t>Sensitize levered IRR based on exit cap rate and hold period</t>
  </si>
  <si>
    <t>dynamically returns the percentage of scenarios in which</t>
  </si>
  <si>
    <t>the levered IRR is greater than 17.0%</t>
  </si>
  <si>
    <t>10-Year Hold Period Analysis</t>
  </si>
  <si>
    <t>Month Ending</t>
  </si>
  <si>
    <t>Month</t>
  </si>
  <si>
    <t>Year</t>
  </si>
  <si>
    <t>Net Rental Revenue</t>
  </si>
  <si>
    <t>Other Income</t>
  </si>
  <si>
    <t>Effective Gross Revenue</t>
  </si>
  <si>
    <t>Operating Expenses</t>
  </si>
  <si>
    <t>Net Operating Income</t>
  </si>
  <si>
    <t>Capital Improvements</t>
  </si>
  <si>
    <t>Capital Expense Reserve</t>
  </si>
  <si>
    <t>Cash Flow Before Debt Service</t>
  </si>
  <si>
    <t>Principal Payments</t>
  </si>
  <si>
    <t>Interest Payments</t>
  </si>
  <si>
    <t>Cash Flow After Debt Service</t>
  </si>
  <si>
    <t>Sale Proceeds</t>
  </si>
  <si>
    <t>Costs of Sale</t>
  </si>
  <si>
    <t>Total Unlevered Cash Flow</t>
  </si>
  <si>
    <t>Loan Proceeds</t>
  </si>
  <si>
    <t>Loan Payoff</t>
  </si>
  <si>
    <t>Total Levered Cash Flow</t>
  </si>
  <si>
    <t>Cash-on-Cash Returns</t>
  </si>
  <si>
    <t>Unlevered Cash-on-Cash</t>
  </si>
  <si>
    <t>Levered Cash-on-Cash</t>
  </si>
  <si>
    <r>
      <t xml:space="preserve">1. Cash flows must be modeled on a </t>
    </r>
    <r>
      <rPr>
        <b/>
        <sz val="10"/>
        <rFont val="Franklin Gothic Book"/>
        <family val="2"/>
      </rPr>
      <t>monthly</t>
    </r>
    <r>
      <rPr>
        <sz val="10"/>
        <rFont val="Franklin Gothic Book"/>
        <family val="2"/>
      </rPr>
      <t xml:space="preserve"> basis</t>
    </r>
  </si>
  <si>
    <r>
      <t xml:space="preserve">2. Rent, other income, and operating expenses must grow on a </t>
    </r>
    <r>
      <rPr>
        <b/>
        <sz val="10"/>
        <rFont val="Franklin Gothic Book"/>
        <family val="2"/>
      </rPr>
      <t>monthly</t>
    </r>
    <r>
      <rPr>
        <sz val="10"/>
        <rFont val="Franklin Gothic Book"/>
        <family val="2"/>
      </rPr>
      <t xml:space="preserve"> basis</t>
    </r>
  </si>
  <si>
    <r>
      <t xml:space="preserve">3. Capital reserves must grow </t>
    </r>
    <r>
      <rPr>
        <b/>
        <sz val="10"/>
        <rFont val="Franklin Gothic Book"/>
        <family val="2"/>
      </rPr>
      <t>once per year</t>
    </r>
  </si>
  <si>
    <r>
      <t xml:space="preserve">4. Model must be able to analyze </t>
    </r>
    <r>
      <rPr>
        <b/>
        <sz val="10"/>
        <rFont val="Franklin Gothic Book"/>
        <family val="2"/>
      </rPr>
      <t>various hold periods up to 120 months</t>
    </r>
  </si>
  <si>
    <r>
      <t xml:space="preserve">5. Cash flows and answers to exam questions must be calculated </t>
    </r>
    <r>
      <rPr>
        <b/>
        <sz val="10"/>
        <rFont val="Franklin Gothic Book"/>
        <family val="2"/>
      </rPr>
      <t>dynamically</t>
    </r>
    <r>
      <rPr>
        <sz val="10"/>
        <rFont val="Franklin Gothic Book"/>
        <family val="2"/>
      </rPr>
      <t xml:space="preserve"> to accommodate potential changes to assumptions</t>
    </r>
  </si>
  <si>
    <r>
      <t xml:space="preserve">6. Capital improvements are to be modeled on a </t>
    </r>
    <r>
      <rPr>
        <b/>
        <sz val="10"/>
        <rFont val="Franklin Gothic Book"/>
        <family val="2"/>
      </rPr>
      <t>straight-line basis</t>
    </r>
    <r>
      <rPr>
        <sz val="10"/>
        <rFont val="Franklin Gothic Book"/>
        <family val="2"/>
      </rPr>
      <t>, with costs divided evenly in each month of the capital improvement period</t>
    </r>
  </si>
  <si>
    <r>
      <t xml:space="preserve">7. The capital improvement period includes </t>
    </r>
    <r>
      <rPr>
        <b/>
        <sz val="10"/>
        <rFont val="Franklin Gothic Book"/>
        <family val="2"/>
      </rPr>
      <t>both</t>
    </r>
    <r>
      <rPr>
        <sz val="10"/>
        <rFont val="Franklin Gothic Book"/>
        <family val="2"/>
      </rPr>
      <t xml:space="preserve"> the start month and end month</t>
    </r>
  </si>
  <si>
    <t>Exam Instructions</t>
  </si>
  <si>
    <t>Gross Potential Rental Revenue</t>
  </si>
  <si>
    <t>using the values in cells E46:I47, and create a formula which</t>
  </si>
  <si>
    <t>Loan Origination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</si>
</sst>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6" formatCode="&quot;$&quot;#,##0_);[Red]\(&quot;$&quot;#,##0\)"/>
    <numFmt numFmtId="164" formatCode="&quot;$&quot;#,##0;[Red]\-&quot;$&quot;#,##0"/>
    <numFmt numFmtId="165" formatCode="&quot;$&quot;#,##0.00;[Red]\-&quot;$&quot;#,##0.00"/>
    <numFmt numFmtId="166" formatCode="&quot;Month&quot;\ 0"/>
    <numFmt numFmtId="167" formatCode="#0.00%_);\(#0.00%\)"/>
    <numFmt numFmtId="168" formatCode="0\ &quot;Months&quot;"/>
    <numFmt numFmtId="169" formatCode="0\ &quot;Years&quot;"/>
    <numFmt numFmtId="170" formatCode="0.00&quot;x&quot;"/>
    <numFmt numFmtId="171" formatCode="&quot;Acquisition&quot;"/>
    <numFmt numFmtId="172" formatCode="&quot;Year&quot;\ 0"/>
    <numFmt numFmtId="173" formatCode="0.000000%"/>
  </numFmts>
  <fonts count="12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0"/>
      <color theme="0"/>
      <name val="Franklin Gothic Book"/>
      <family val="2"/>
    </font>
    <font>
      <sz val="10"/>
      <color theme="1"/>
      <name val="Franklin Gothic Book"/>
      <family val="2"/>
    </font>
    <font>
      <sz val="10"/>
      <name val="Franklin Gothic Book"/>
      <family val="2"/>
    </font>
    <font>
      <sz val="10"/>
      <color indexed="12"/>
      <name val="Franklin Gothic Book"/>
      <family val="2"/>
    </font>
    <font>
      <u/>
      <sz val="10"/>
      <name val="Franklin Gothic Book"/>
      <family val="2"/>
    </font>
    <font>
      <sz val="12"/>
      <color theme="1"/>
      <name val="Calibri"/>
      <family val="2"/>
      <scheme val="minor"/>
    </font>
    <font>
      <sz val="10"/>
      <color rgb="FF0000FF"/>
      <name val="Franklin Gothic Book"/>
      <family val="2"/>
    </font>
    <font>
      <b/>
      <sz val="10"/>
      <name val="Franklin Gothic Book"/>
      <family val="2"/>
    </font>
    <font>
      <i/>
      <sz val="10"/>
      <color theme="0"/>
      <name val="Franklin Gothic Book"/>
      <family val="2"/>
    </font>
    <font>
      <sz val="10"/>
      <color theme="0"/>
      <name val="Franklin Gothic Book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5">
    <xf numFmtId="0" fontId="0" fillId="0" borderId="0" xfId="0"/>
    <xf numFmtId="0" fontId="2" fillId="2" borderId="1" xfId="0" applyFont="1" applyFill="1" applyBorder="1" applyAlignment="1">
      <alignment horizontal="centerContinuous"/>
    </xf>
    <xf numFmtId="0" fontId="2" fillId="2" borderId="2" xfId="0" applyFont="1" applyFill="1" applyBorder="1" applyAlignment="1">
      <alignment horizontal="centerContinuous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3" borderId="3" xfId="0" applyFont="1" applyFill="1" applyBorder="1" applyAlignment="1">
      <alignment horizontal="right"/>
    </xf>
    <xf numFmtId="164" fontId="5" fillId="0" borderId="4" xfId="0" applyNumberFormat="1" applyFont="1" applyBorder="1" applyAlignment="1">
      <alignment horizontal="center"/>
    </xf>
    <xf numFmtId="0" fontId="6" fillId="0" borderId="0" xfId="0" applyFont="1" applyAlignment="1">
      <alignment horizontal="left"/>
    </xf>
    <xf numFmtId="0" fontId="3" fillId="3" borderId="5" xfId="0" applyFont="1" applyFill="1" applyBorder="1" applyAlignment="1">
      <alignment horizontal="right"/>
    </xf>
    <xf numFmtId="164" fontId="5" fillId="0" borderId="6" xfId="0" applyNumberFormat="1" applyFont="1" applyBorder="1" applyAlignment="1">
      <alignment horizontal="center"/>
    </xf>
    <xf numFmtId="14" fontId="5" fillId="0" borderId="6" xfId="0" applyNumberFormat="1" applyFont="1" applyBorder="1" applyAlignment="1">
      <alignment horizontal="center"/>
    </xf>
    <xf numFmtId="0" fontId="3" fillId="0" borderId="7" xfId="0" applyFont="1" applyBorder="1" applyAlignment="1">
      <alignment horizontal="right"/>
    </xf>
    <xf numFmtId="164" fontId="5" fillId="0" borderId="7" xfId="0" applyNumberFormat="1" applyFont="1" applyBorder="1" applyAlignment="1">
      <alignment horizontal="center"/>
    </xf>
    <xf numFmtId="3" fontId="5" fillId="0" borderId="6" xfId="0" applyNumberFormat="1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0" fontId="5" fillId="0" borderId="6" xfId="0" applyNumberFormat="1" applyFont="1" applyBorder="1" applyAlignment="1">
      <alignment horizontal="center"/>
    </xf>
    <xf numFmtId="166" fontId="5" fillId="0" borderId="6" xfId="0" applyNumberFormat="1" applyFont="1" applyBorder="1" applyAlignment="1">
      <alignment horizontal="center"/>
    </xf>
    <xf numFmtId="0" fontId="3" fillId="3" borderId="8" xfId="0" applyFont="1" applyFill="1" applyBorder="1" applyAlignment="1">
      <alignment horizontal="right"/>
    </xf>
    <xf numFmtId="167" fontId="5" fillId="0" borderId="9" xfId="2" applyNumberFormat="1" applyFont="1" applyBorder="1" applyAlignment="1">
      <alignment horizontal="center"/>
    </xf>
    <xf numFmtId="168" fontId="5" fillId="0" borderId="6" xfId="0" applyNumberFormat="1" applyFont="1" applyBorder="1" applyAlignment="1">
      <alignment horizontal="center"/>
    </xf>
    <xf numFmtId="10" fontId="5" fillId="0" borderId="9" xfId="0" applyNumberFormat="1" applyFont="1" applyBorder="1" applyAlignment="1">
      <alignment horizontal="center"/>
    </xf>
    <xf numFmtId="9" fontId="5" fillId="0" borderId="3" xfId="0" applyNumberFormat="1" applyFont="1" applyBorder="1" applyAlignment="1">
      <alignment horizontal="center"/>
    </xf>
    <xf numFmtId="10" fontId="5" fillId="0" borderId="5" xfId="0" applyNumberFormat="1" applyFont="1" applyBorder="1" applyAlignment="1">
      <alignment horizontal="center"/>
    </xf>
    <xf numFmtId="0" fontId="4" fillId="0" borderId="0" xfId="1" applyNumberFormat="1" applyFont="1" applyFill="1" applyBorder="1" applyAlignment="1">
      <alignment horizontal="left"/>
    </xf>
    <xf numFmtId="169" fontId="5" fillId="0" borderId="9" xfId="0" applyNumberFormat="1" applyFont="1" applyBorder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0" fontId="3" fillId="4" borderId="4" xfId="1" applyNumberFormat="1" applyFont="1" applyFill="1" applyBorder="1" applyAlignment="1">
      <alignment horizontal="center"/>
    </xf>
    <xf numFmtId="10" fontId="3" fillId="4" borderId="6" xfId="0" applyNumberFormat="1" applyFont="1" applyFill="1" applyBorder="1" applyAlignment="1">
      <alignment horizontal="center"/>
    </xf>
    <xf numFmtId="10" fontId="3" fillId="4" borderId="6" xfId="2" applyNumberFormat="1" applyFont="1" applyFill="1" applyBorder="1" applyAlignment="1">
      <alignment horizontal="center"/>
    </xf>
    <xf numFmtId="170" fontId="3" fillId="4" borderId="6" xfId="0" applyNumberFormat="1" applyFont="1" applyFill="1" applyBorder="1" applyAlignment="1">
      <alignment horizontal="center"/>
    </xf>
    <xf numFmtId="10" fontId="3" fillId="4" borderId="9" xfId="2" applyNumberFormat="1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Continuous"/>
    </xf>
    <xf numFmtId="10" fontId="3" fillId="0" borderId="0" xfId="2" applyNumberFormat="1" applyFont="1" applyFill="1" applyBorder="1" applyAlignment="1">
      <alignment horizontal="center"/>
    </xf>
    <xf numFmtId="168" fontId="8" fillId="0" borderId="11" xfId="1" applyNumberFormat="1" applyFont="1" applyFill="1" applyBorder="1" applyAlignment="1">
      <alignment horizontal="center"/>
    </xf>
    <xf numFmtId="168" fontId="8" fillId="0" borderId="4" xfId="1" applyNumberFormat="1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0" fontId="8" fillId="0" borderId="12" xfId="1" applyNumberFormat="1" applyFont="1" applyFill="1" applyBorder="1" applyAlignment="1">
      <alignment horizontal="center"/>
    </xf>
    <xf numFmtId="10" fontId="8" fillId="0" borderId="9" xfId="1" applyNumberFormat="1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0" borderId="0" xfId="0" applyFont="1" applyAlignment="1">
      <alignment horizontal="centerContinuous"/>
    </xf>
    <xf numFmtId="168" fontId="4" fillId="0" borderId="0" xfId="0" applyNumberFormat="1" applyFont="1" applyAlignment="1">
      <alignment horizontal="center"/>
    </xf>
    <xf numFmtId="0" fontId="3" fillId="3" borderId="8" xfId="0" applyFont="1" applyFill="1" applyBorder="1" applyAlignment="1">
      <alignment horizontal="center"/>
    </xf>
    <xf numFmtId="10" fontId="4" fillId="0" borderId="0" xfId="1" applyNumberFormat="1" applyFont="1" applyFill="1" applyBorder="1" applyAlignment="1">
      <alignment horizontal="center"/>
    </xf>
    <xf numFmtId="10" fontId="3" fillId="4" borderId="10" xfId="1" applyNumberFormat="1" applyFont="1" applyFill="1" applyBorder="1" applyAlignment="1">
      <alignment horizontal="center"/>
    </xf>
    <xf numFmtId="172" fontId="2" fillId="2" borderId="7" xfId="0" applyNumberFormat="1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11" fillId="2" borderId="7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0" fillId="2" borderId="3" xfId="0" applyFont="1" applyFill="1" applyBorder="1" applyAlignment="1">
      <alignment horizontal="right"/>
    </xf>
    <xf numFmtId="0" fontId="10" fillId="2" borderId="5" xfId="0" applyFont="1" applyFill="1" applyBorder="1" applyAlignment="1">
      <alignment horizontal="right"/>
    </xf>
    <xf numFmtId="0" fontId="10" fillId="2" borderId="8" xfId="0" applyFont="1" applyFill="1" applyBorder="1" applyAlignment="1">
      <alignment horizontal="right"/>
    </xf>
    <xf numFmtId="14" fontId="6" fillId="4" borderId="14" xfId="0" applyNumberFormat="1" applyFont="1" applyFill="1" applyBorder="1" applyAlignment="1">
      <alignment horizontal="center"/>
    </xf>
    <xf numFmtId="14" fontId="6" fillId="4" borderId="11" xfId="0" applyNumberFormat="1" applyFont="1" applyFill="1" applyBorder="1" applyAlignment="1">
      <alignment horizontal="center"/>
    </xf>
    <xf numFmtId="14" fontId="6" fillId="4" borderId="4" xfId="0" applyNumberFormat="1" applyFont="1" applyFill="1" applyBorder="1" applyAlignment="1">
      <alignment horizontal="center"/>
    </xf>
    <xf numFmtId="171" fontId="6" fillId="4" borderId="13" xfId="0" applyNumberFormat="1" applyFont="1" applyFill="1" applyBorder="1" applyAlignment="1">
      <alignment horizontal="center"/>
    </xf>
    <xf numFmtId="1" fontId="6" fillId="4" borderId="0" xfId="0" applyNumberFormat="1" applyFont="1" applyFill="1" applyBorder="1" applyAlignment="1">
      <alignment horizontal="center"/>
    </xf>
    <xf numFmtId="1" fontId="6" fillId="4" borderId="6" xfId="0" applyNumberFormat="1" applyFont="1" applyFill="1" applyBorder="1" applyAlignment="1">
      <alignment horizontal="center"/>
    </xf>
    <xf numFmtId="171" fontId="6" fillId="4" borderId="15" xfId="0" applyNumberFormat="1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right"/>
    </xf>
    <xf numFmtId="0" fontId="4" fillId="3" borderId="5" xfId="0" applyFont="1" applyFill="1" applyBorder="1" applyAlignment="1">
      <alignment horizontal="right"/>
    </xf>
    <xf numFmtId="6" fontId="4" fillId="0" borderId="14" xfId="0" applyNumberFormat="1" applyFont="1" applyBorder="1" applyAlignment="1">
      <alignment horizontal="center"/>
    </xf>
    <xf numFmtId="6" fontId="4" fillId="0" borderId="11" xfId="0" applyNumberFormat="1" applyFont="1" applyBorder="1" applyAlignment="1">
      <alignment horizontal="center"/>
    </xf>
    <xf numFmtId="6" fontId="4" fillId="0" borderId="4" xfId="0" applyNumberFormat="1" applyFont="1" applyBorder="1" applyAlignment="1">
      <alignment horizontal="center"/>
    </xf>
    <xf numFmtId="6" fontId="4" fillId="0" borderId="13" xfId="0" applyNumberFormat="1" applyFont="1" applyBorder="1" applyAlignment="1">
      <alignment horizontal="center"/>
    </xf>
    <xf numFmtId="6" fontId="4" fillId="0" borderId="0" xfId="0" applyNumberFormat="1" applyFont="1" applyBorder="1" applyAlignment="1">
      <alignment horizontal="center"/>
    </xf>
    <xf numFmtId="6" fontId="4" fillId="0" borderId="6" xfId="0" applyNumberFormat="1" applyFont="1" applyBorder="1" applyAlignment="1">
      <alignment horizontal="center"/>
    </xf>
    <xf numFmtId="0" fontId="9" fillId="3" borderId="10" xfId="0" applyFont="1" applyFill="1" applyBorder="1" applyAlignment="1">
      <alignment horizontal="right"/>
    </xf>
    <xf numFmtId="6" fontId="9" fillId="0" borderId="1" xfId="0" applyNumberFormat="1" applyFont="1" applyBorder="1" applyAlignment="1">
      <alignment horizontal="center"/>
    </xf>
    <xf numFmtId="6" fontId="9" fillId="0" borderId="7" xfId="0" applyNumberFormat="1" applyFont="1" applyBorder="1" applyAlignment="1">
      <alignment horizontal="center"/>
    </xf>
    <xf numFmtId="6" fontId="9" fillId="0" borderId="2" xfId="0" applyNumberFormat="1" applyFont="1" applyBorder="1" applyAlignment="1">
      <alignment horizontal="center"/>
    </xf>
    <xf numFmtId="6" fontId="4" fillId="0" borderId="0" xfId="0" applyNumberFormat="1" applyFont="1" applyFill="1" applyBorder="1" applyAlignment="1">
      <alignment horizontal="center"/>
    </xf>
    <xf numFmtId="6" fontId="3" fillId="0" borderId="0" xfId="0" applyNumberFormat="1" applyFont="1" applyFill="1" applyBorder="1" applyAlignment="1">
      <alignment horizontal="center"/>
    </xf>
    <xf numFmtId="0" fontId="9" fillId="3" borderId="3" xfId="0" applyFont="1" applyFill="1" applyBorder="1" applyAlignment="1">
      <alignment horizontal="right"/>
    </xf>
    <xf numFmtId="6" fontId="9" fillId="0" borderId="14" xfId="0" applyNumberFormat="1" applyFont="1" applyBorder="1" applyAlignment="1">
      <alignment horizontal="center"/>
    </xf>
    <xf numFmtId="6" fontId="9" fillId="0" borderId="11" xfId="0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4" fillId="0" borderId="11" xfId="0" applyFont="1" applyFill="1" applyBorder="1" applyAlignment="1">
      <alignment horizontal="right"/>
    </xf>
    <xf numFmtId="6" fontId="4" fillId="0" borderId="11" xfId="0" applyNumberFormat="1" applyFont="1" applyFill="1" applyBorder="1" applyAlignment="1">
      <alignment horizontal="center"/>
    </xf>
    <xf numFmtId="0" fontId="4" fillId="3" borderId="8" xfId="0" applyFont="1" applyFill="1" applyBorder="1" applyAlignment="1">
      <alignment horizontal="right"/>
    </xf>
    <xf numFmtId="10" fontId="4" fillId="0" borderId="14" xfId="1" applyNumberFormat="1" applyFont="1" applyFill="1" applyBorder="1" applyAlignment="1">
      <alignment horizontal="center"/>
    </xf>
    <xf numFmtId="10" fontId="4" fillId="0" borderId="11" xfId="1" applyNumberFormat="1" applyFont="1" applyFill="1" applyBorder="1" applyAlignment="1">
      <alignment horizontal="center"/>
    </xf>
    <xf numFmtId="10" fontId="4" fillId="0" borderId="4" xfId="1" applyNumberFormat="1" applyFont="1" applyFill="1" applyBorder="1" applyAlignment="1">
      <alignment horizontal="center"/>
    </xf>
    <xf numFmtId="10" fontId="4" fillId="0" borderId="15" xfId="1" applyNumberFormat="1" applyFont="1" applyFill="1" applyBorder="1" applyAlignment="1">
      <alignment horizontal="center"/>
    </xf>
    <xf numFmtId="10" fontId="4" fillId="0" borderId="12" xfId="1" applyNumberFormat="1" applyFont="1" applyFill="1" applyBorder="1" applyAlignment="1">
      <alignment horizontal="center"/>
    </xf>
    <xf numFmtId="10" fontId="4" fillId="0" borderId="9" xfId="1" applyNumberFormat="1" applyFont="1" applyFill="1" applyBorder="1" applyAlignment="1">
      <alignment horizontal="center"/>
    </xf>
    <xf numFmtId="10" fontId="10" fillId="2" borderId="1" xfId="0" applyNumberFormat="1" applyFont="1" applyFill="1" applyBorder="1" applyAlignment="1">
      <alignment horizontal="right"/>
    </xf>
    <xf numFmtId="168" fontId="11" fillId="2" borderId="7" xfId="0" applyNumberFormat="1" applyFont="1" applyFill="1" applyBorder="1" applyAlignment="1">
      <alignment horizontal="center"/>
    </xf>
    <xf numFmtId="168" fontId="11" fillId="2" borderId="2" xfId="0" applyNumberFormat="1" applyFont="1" applyFill="1" applyBorder="1" applyAlignment="1">
      <alignment horizontal="center"/>
    </xf>
    <xf numFmtId="10" fontId="11" fillId="2" borderId="3" xfId="0" applyNumberFormat="1" applyFont="1" applyFill="1" applyBorder="1"/>
    <xf numFmtId="10" fontId="11" fillId="2" borderId="5" xfId="0" applyNumberFormat="1" applyFont="1" applyFill="1" applyBorder="1"/>
    <xf numFmtId="10" fontId="11" fillId="2" borderId="8" xfId="0" applyNumberFormat="1" applyFont="1" applyFill="1" applyBorder="1"/>
    <xf numFmtId="10" fontId="4" fillId="0" borderId="10" xfId="1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/>
    <xf numFmtId="173" fontId="4" fillId="0" borderId="0" xfId="1" applyNumberFormat="1" applyFont="1" applyFill="1" applyBorder="1" applyAlignment="1">
      <alignment horizontal="center"/>
    </xf>
    <xf numFmtId="0" fontId="4" fillId="0" borderId="0" xfId="0" applyNumberFormat="1" applyFont="1" applyAlignment="1"/>
    <xf numFmtId="0" fontId="4" fillId="0" borderId="0" xfId="0" applyFont="1" applyAlignment="1"/>
    <xf numFmtId="6" fontId="4" fillId="0" borderId="0" xfId="0" applyNumberFormat="1" applyFont="1" applyFill="1" applyBorder="1" applyAlignment="1"/>
  </cellXfs>
  <cellStyles count="3">
    <cellStyle name="Normal" xfId="0" builtinId="0"/>
    <cellStyle name="Percent" xfId="1" builtinId="5"/>
    <cellStyle name="Percent 2" xfId="2" xr:uid="{C16EE44B-1207-4A4A-8CF9-5708C3312A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sti/Documents/Course%20Files/The%20Complete%20Guide%20To%20Investing%20In%20Retail%20Properties/492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orate%20Analysis/2003/2003%20Budgets%20and%20Reforecasting/2003%20budget%20templates/Wells%20University/Wells%20University%202003%20budget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99 BUDGET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pt Employee driven"/>
      <sheetName val="Temps"/>
      <sheetName val="Internal-nonEmployee driven"/>
      <sheetName val="Wells University-Internal"/>
      <sheetName val="MAPS driven"/>
      <sheetName val="External-nonMAPS driven"/>
      <sheetName val="Wells University-External"/>
      <sheetName val="DropZon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DA8E-E1DF-4623-9473-4D0867F35AD2}">
  <dimension ref="A1:EA56"/>
  <sheetViews>
    <sheetView showGridLines="0" tabSelected="1" zoomScale="170" zoomScaleNormal="170" workbookViewId="0"/>
  </sheetViews>
  <sheetFormatPr defaultColWidth="10.84765625" defaultRowHeight="12.3" x14ac:dyDescent="0.4"/>
  <cols>
    <col min="1" max="1" width="102.296875" style="3" bestFit="1" customWidth="1"/>
    <col min="2" max="71" width="14.59765625" style="3" bestFit="1" customWidth="1"/>
    <col min="72" max="82" width="10.84765625" style="3"/>
    <col min="83" max="83" width="11.09765625" style="3" bestFit="1" customWidth="1"/>
    <col min="84" max="16384" width="10.84765625" style="3"/>
  </cols>
  <sheetData>
    <row r="1" spans="1:131" s="4" customFormat="1" x14ac:dyDescent="0.4">
      <c r="A1" s="1" t="s">
        <v>75</v>
      </c>
    </row>
    <row r="2" spans="1:131" s="4" customFormat="1" x14ac:dyDescent="0.4">
      <c r="A2" s="47" t="s">
        <v>68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</row>
    <row r="3" spans="1:131" s="4" customFormat="1" x14ac:dyDescent="0.4">
      <c r="A3" s="48" t="s">
        <v>69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</row>
    <row r="4" spans="1:131" s="4" customFormat="1" x14ac:dyDescent="0.4">
      <c r="A4" s="48" t="s">
        <v>70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</row>
    <row r="5" spans="1:131" s="4" customFormat="1" x14ac:dyDescent="0.4">
      <c r="A5" s="48" t="s">
        <v>71</v>
      </c>
    </row>
    <row r="6" spans="1:131" s="4" customFormat="1" x14ac:dyDescent="0.4">
      <c r="A6" s="48" t="s">
        <v>72</v>
      </c>
    </row>
    <row r="7" spans="1:131" s="4" customFormat="1" x14ac:dyDescent="0.4">
      <c r="A7" s="48" t="s">
        <v>73</v>
      </c>
    </row>
    <row r="8" spans="1:131" s="4" customFormat="1" x14ac:dyDescent="0.4">
      <c r="A8" s="49" t="s">
        <v>74</v>
      </c>
    </row>
    <row r="9" spans="1:131" s="4" customFormat="1" x14ac:dyDescent="0.4"/>
    <row r="10" spans="1:131" s="4" customFormat="1" x14ac:dyDescent="0.4"/>
    <row r="11" spans="1:131" s="4" customFormat="1" x14ac:dyDescent="0.4"/>
    <row r="12" spans="1:131" s="4" customFormat="1" x14ac:dyDescent="0.4"/>
    <row r="13" spans="1:131" s="4" customFormat="1" x14ac:dyDescent="0.4"/>
    <row r="14" spans="1:131" s="4" customFormat="1" x14ac:dyDescent="0.4"/>
    <row r="15" spans="1:131" s="4" customFormat="1" x14ac:dyDescent="0.4"/>
    <row r="16" spans="1:131" s="4" customFormat="1" x14ac:dyDescent="0.4"/>
    <row r="17" spans="1:8" s="4" customFormat="1" x14ac:dyDescent="0.4"/>
    <row r="18" spans="1:8" s="4" customFormat="1" x14ac:dyDescent="0.4"/>
    <row r="19" spans="1:8" s="4" customFormat="1" x14ac:dyDescent="0.4"/>
    <row r="20" spans="1:8" s="4" customFormat="1" x14ac:dyDescent="0.4"/>
    <row r="21" spans="1:8" s="4" customFormat="1" x14ac:dyDescent="0.4"/>
    <row r="22" spans="1:8" s="4" customFormat="1" x14ac:dyDescent="0.4"/>
    <row r="23" spans="1:8" s="4" customFormat="1" x14ac:dyDescent="0.4"/>
    <row r="24" spans="1:8" s="4" customFormat="1" x14ac:dyDescent="0.4"/>
    <row r="25" spans="1:8" s="4" customFormat="1" x14ac:dyDescent="0.4"/>
    <row r="26" spans="1:8" s="4" customFormat="1" x14ac:dyDescent="0.4"/>
    <row r="27" spans="1:8" s="4" customFormat="1" x14ac:dyDescent="0.4"/>
    <row r="28" spans="1:8" s="4" customFormat="1" x14ac:dyDescent="0.4">
      <c r="A28" s="23"/>
      <c r="B28" s="23"/>
      <c r="C28" s="23"/>
      <c r="D28" s="23"/>
      <c r="E28" s="23"/>
      <c r="F28" s="23"/>
      <c r="G28" s="23"/>
      <c r="H28" s="23"/>
    </row>
    <row r="29" spans="1:8" s="4" customFormat="1" x14ac:dyDescent="0.4">
      <c r="A29" s="23"/>
      <c r="B29" s="23"/>
      <c r="C29" s="23"/>
      <c r="D29" s="23"/>
      <c r="E29" s="23"/>
      <c r="F29" s="23"/>
      <c r="G29" s="23"/>
      <c r="H29" s="23"/>
    </row>
    <row r="30" spans="1:8" s="25" customFormat="1" x14ac:dyDescent="0.4"/>
    <row r="31" spans="1:8" s="25" customFormat="1" x14ac:dyDescent="0.4"/>
    <row r="32" spans="1:8" s="25" customFormat="1" x14ac:dyDescent="0.4"/>
    <row r="33" spans="1:6" x14ac:dyDescent="0.4">
      <c r="A33" s="25"/>
      <c r="B33" s="25"/>
      <c r="C33" s="25"/>
      <c r="D33" s="25"/>
      <c r="E33" s="25"/>
      <c r="F33" s="25"/>
    </row>
    <row r="46" spans="1:6" x14ac:dyDescent="0.4">
      <c r="A46" s="35">
        <v>72</v>
      </c>
      <c r="B46" s="35">
        <v>96</v>
      </c>
      <c r="C46" s="36">
        <v>108</v>
      </c>
    </row>
    <row r="47" spans="1:6" x14ac:dyDescent="0.4">
      <c r="A47" s="38">
        <v>6.25E-2</v>
      </c>
      <c r="B47" s="38">
        <v>6.7500000000000004E-2</v>
      </c>
      <c r="C47" s="39">
        <v>5.5E-2</v>
      </c>
    </row>
    <row r="48" spans="1:6" x14ac:dyDescent="0.4">
      <c r="A48" s="41"/>
      <c r="B48" s="41"/>
      <c r="C48" s="41"/>
    </row>
    <row r="49" spans="1:5" x14ac:dyDescent="0.4">
      <c r="A49" s="42"/>
      <c r="B49" s="42"/>
      <c r="C49" s="42"/>
      <c r="D49" s="25"/>
      <c r="E49" s="25"/>
    </row>
    <row r="50" spans="1:5" x14ac:dyDescent="0.4">
      <c r="A50" s="44"/>
      <c r="B50" s="44"/>
      <c r="C50" s="44"/>
      <c r="D50" s="25"/>
      <c r="E50" s="25"/>
    </row>
    <row r="51" spans="1:5" x14ac:dyDescent="0.4">
      <c r="A51" s="44"/>
      <c r="B51" s="44"/>
      <c r="C51" s="44"/>
      <c r="D51" s="25"/>
      <c r="E51" s="25"/>
    </row>
    <row r="52" spans="1:5" x14ac:dyDescent="0.4">
      <c r="A52" s="44"/>
      <c r="B52" s="44"/>
      <c r="C52" s="44"/>
      <c r="D52" s="25"/>
      <c r="E52" s="25"/>
    </row>
    <row r="53" spans="1:5" x14ac:dyDescent="0.4">
      <c r="A53" s="44"/>
      <c r="B53" s="44"/>
      <c r="C53" s="44"/>
      <c r="D53" s="25"/>
      <c r="E53" s="25"/>
    </row>
    <row r="54" spans="1:5" x14ac:dyDescent="0.4">
      <c r="A54" s="44"/>
      <c r="B54" s="44"/>
      <c r="C54" s="44"/>
      <c r="D54" s="25"/>
      <c r="E54" s="25"/>
    </row>
    <row r="55" spans="1:5" x14ac:dyDescent="0.4">
      <c r="A55" s="25"/>
      <c r="B55" s="25"/>
      <c r="C55" s="25"/>
      <c r="D55" s="25"/>
      <c r="E55" s="25"/>
    </row>
    <row r="56" spans="1:5" x14ac:dyDescent="0.4">
      <c r="A56" s="25"/>
      <c r="B56" s="25"/>
      <c r="C56" s="25"/>
      <c r="D56" s="25"/>
      <c r="E56" s="25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7122F-5D26-4EAB-B6B4-BA37AB8D3B5F}">
  <dimension ref="A1:EG51"/>
  <sheetViews>
    <sheetView showGridLines="0" workbookViewId="0"/>
  </sheetViews>
  <sheetFormatPr defaultColWidth="10.84765625" defaultRowHeight="12.3" x14ac:dyDescent="0.4"/>
  <cols>
    <col min="1" max="1" width="46.8984375" style="3" bestFit="1" customWidth="1"/>
    <col min="2" max="2" width="13.5" style="3" customWidth="1"/>
    <col min="3" max="3" width="5.44921875" style="3" customWidth="1"/>
    <col min="4" max="4" width="23.5" style="25" bestFit="1" customWidth="1"/>
    <col min="5" max="5" width="17.6484375" style="25" bestFit="1" customWidth="1"/>
    <col min="6" max="77" width="14.59765625" style="25" bestFit="1" customWidth="1"/>
    <col min="78" max="88" width="10.84765625" style="25"/>
    <col min="89" max="89" width="11.09765625" style="25" bestFit="1" customWidth="1"/>
    <col min="90" max="16384" width="10.84765625" style="25"/>
  </cols>
  <sheetData>
    <row r="1" spans="1:3" s="100" customFormat="1" x14ac:dyDescent="0.4">
      <c r="A1" s="1" t="s">
        <v>0</v>
      </c>
      <c r="B1" s="2"/>
      <c r="C1" s="3"/>
    </row>
    <row r="2" spans="1:3" s="100" customFormat="1" x14ac:dyDescent="0.4">
      <c r="A2" s="5" t="s">
        <v>1</v>
      </c>
      <c r="B2" s="6">
        <v>20000000</v>
      </c>
      <c r="C2" s="3"/>
    </row>
    <row r="3" spans="1:3" s="100" customFormat="1" x14ac:dyDescent="0.4">
      <c r="A3" s="8" t="s">
        <v>2</v>
      </c>
      <c r="B3" s="9">
        <v>100000</v>
      </c>
      <c r="C3" s="3"/>
    </row>
    <row r="4" spans="1:3" s="100" customFormat="1" x14ac:dyDescent="0.4">
      <c r="A4" s="8" t="s">
        <v>3</v>
      </c>
      <c r="B4" s="10">
        <v>44286</v>
      </c>
      <c r="C4" s="3"/>
    </row>
    <row r="5" spans="1:3" s="100" customFormat="1" x14ac:dyDescent="0.4">
      <c r="A5" s="11"/>
      <c r="B5" s="12"/>
      <c r="C5" s="3"/>
    </row>
    <row r="6" spans="1:3" s="100" customFormat="1" x14ac:dyDescent="0.4">
      <c r="A6" s="1" t="s">
        <v>4</v>
      </c>
      <c r="B6" s="2"/>
      <c r="C6" s="3"/>
    </row>
    <row r="7" spans="1:3" s="100" customFormat="1" x14ac:dyDescent="0.4">
      <c r="A7" s="8" t="s">
        <v>5</v>
      </c>
      <c r="B7" s="13">
        <v>80000</v>
      </c>
      <c r="C7" s="3"/>
    </row>
    <row r="8" spans="1:3" s="100" customFormat="1" x14ac:dyDescent="0.4">
      <c r="A8" s="8" t="s">
        <v>6</v>
      </c>
      <c r="B8" s="14">
        <v>24</v>
      </c>
      <c r="C8" s="3"/>
    </row>
    <row r="9" spans="1:3" s="100" customFormat="1" x14ac:dyDescent="0.4">
      <c r="A9" s="8" t="s">
        <v>7</v>
      </c>
      <c r="B9" s="15">
        <v>0.04</v>
      </c>
      <c r="C9" s="3"/>
    </row>
    <row r="10" spans="1:3" s="100" customFormat="1" x14ac:dyDescent="0.4">
      <c r="A10" s="8" t="s">
        <v>8</v>
      </c>
      <c r="B10" s="15">
        <v>7.0000000000000007E-2</v>
      </c>
      <c r="C10" s="3"/>
    </row>
    <row r="11" spans="1:3" s="100" customFormat="1" x14ac:dyDescent="0.4">
      <c r="A11" s="8" t="s">
        <v>9</v>
      </c>
      <c r="B11" s="14">
        <v>3</v>
      </c>
      <c r="C11" s="3"/>
    </row>
    <row r="12" spans="1:3" s="100" customFormat="1" x14ac:dyDescent="0.4">
      <c r="A12" s="8" t="s">
        <v>10</v>
      </c>
      <c r="B12" s="15">
        <v>0.03</v>
      </c>
      <c r="C12" s="3"/>
    </row>
    <row r="13" spans="1:3" s="100" customFormat="1" x14ac:dyDescent="0.4">
      <c r="A13" s="8" t="s">
        <v>11</v>
      </c>
      <c r="B13" s="14">
        <v>11</v>
      </c>
      <c r="C13" s="3"/>
    </row>
    <row r="14" spans="1:3" s="100" customFormat="1" x14ac:dyDescent="0.4">
      <c r="A14" s="8" t="s">
        <v>12</v>
      </c>
      <c r="B14" s="15">
        <v>2.5000000000000001E-2</v>
      </c>
      <c r="C14" s="3"/>
    </row>
    <row r="15" spans="1:3" s="100" customFormat="1" x14ac:dyDescent="0.4">
      <c r="A15" s="8" t="s">
        <v>13</v>
      </c>
      <c r="B15" s="9">
        <v>200000</v>
      </c>
      <c r="C15" s="3"/>
    </row>
    <row r="16" spans="1:3" s="100" customFormat="1" x14ac:dyDescent="0.4">
      <c r="A16" s="8" t="s">
        <v>14</v>
      </c>
      <c r="B16" s="16">
        <v>12</v>
      </c>
      <c r="C16" s="3"/>
    </row>
    <row r="17" spans="1:137" s="100" customFormat="1" x14ac:dyDescent="0.4">
      <c r="A17" s="8" t="s">
        <v>15</v>
      </c>
      <c r="B17" s="16">
        <v>24</v>
      </c>
      <c r="C17" s="3"/>
    </row>
    <row r="18" spans="1:137" s="100" customFormat="1" x14ac:dyDescent="0.4">
      <c r="A18" s="8" t="s">
        <v>16</v>
      </c>
      <c r="B18" s="14">
        <v>0.3</v>
      </c>
      <c r="C18" s="3"/>
    </row>
    <row r="19" spans="1:137" s="100" customFormat="1" x14ac:dyDescent="0.4">
      <c r="A19" s="17" t="s">
        <v>17</v>
      </c>
      <c r="B19" s="18">
        <v>0.02</v>
      </c>
      <c r="C19" s="3"/>
    </row>
    <row r="20" spans="1:137" s="100" customFormat="1" x14ac:dyDescent="0.4">
      <c r="A20" s="3"/>
      <c r="B20" s="3"/>
      <c r="C20" s="3"/>
    </row>
    <row r="21" spans="1:137" s="100" customFormat="1" x14ac:dyDescent="0.4">
      <c r="A21" s="1" t="s">
        <v>18</v>
      </c>
      <c r="B21" s="2"/>
      <c r="C21" s="3"/>
    </row>
    <row r="22" spans="1:137" s="100" customFormat="1" x14ac:dyDescent="0.4">
      <c r="A22" s="8" t="s">
        <v>19</v>
      </c>
      <c r="B22" s="15">
        <v>6.5000000000000002E-2</v>
      </c>
      <c r="C22" s="3"/>
    </row>
    <row r="23" spans="1:137" s="100" customFormat="1" x14ac:dyDescent="0.4">
      <c r="A23" s="8" t="s">
        <v>20</v>
      </c>
      <c r="B23" s="19">
        <v>84</v>
      </c>
      <c r="C23" s="3"/>
    </row>
    <row r="24" spans="1:137" s="100" customFormat="1" x14ac:dyDescent="0.4">
      <c r="A24" s="17" t="s">
        <v>21</v>
      </c>
      <c r="B24" s="20">
        <v>2.5000000000000001E-2</v>
      </c>
      <c r="C24" s="3"/>
    </row>
    <row r="25" spans="1:137" s="100" customFormat="1" x14ac:dyDescent="0.4">
      <c r="A25" s="3"/>
      <c r="B25" s="3"/>
      <c r="C25" s="3"/>
    </row>
    <row r="26" spans="1:137" s="102" customFormat="1" x14ac:dyDescent="0.4">
      <c r="A26" s="1" t="s">
        <v>22</v>
      </c>
      <c r="B26" s="2"/>
      <c r="C26" s="3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  <c r="AB26" s="100"/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0"/>
      <c r="AN26" s="100"/>
      <c r="AO26" s="100"/>
      <c r="AP26" s="100"/>
      <c r="AQ26" s="100"/>
      <c r="AR26" s="100"/>
      <c r="AS26" s="100"/>
      <c r="AT26" s="100"/>
      <c r="AU26" s="100"/>
      <c r="AV26" s="100"/>
      <c r="AW26" s="100"/>
      <c r="AX26" s="100"/>
      <c r="AY26" s="100"/>
      <c r="AZ26" s="100"/>
      <c r="BA26" s="100"/>
      <c r="BB26" s="100"/>
      <c r="BC26" s="100"/>
      <c r="BD26" s="100"/>
      <c r="BE26" s="100"/>
      <c r="BF26" s="100"/>
      <c r="BG26" s="100"/>
      <c r="BH26" s="100"/>
      <c r="BI26" s="100"/>
      <c r="BJ26" s="100"/>
      <c r="BK26" s="100"/>
      <c r="BL26" s="100"/>
      <c r="BM26" s="100"/>
      <c r="BN26" s="100"/>
      <c r="BO26" s="100"/>
      <c r="BP26" s="100"/>
      <c r="BQ26" s="100"/>
      <c r="BR26" s="100"/>
      <c r="BS26" s="100"/>
      <c r="BT26" s="100"/>
      <c r="BU26" s="100"/>
      <c r="BV26" s="100"/>
      <c r="BW26" s="100"/>
      <c r="BX26" s="100"/>
      <c r="BY26" s="100"/>
      <c r="BZ26" s="100"/>
      <c r="CA26" s="100"/>
      <c r="CB26" s="100"/>
      <c r="CC26" s="100"/>
      <c r="CD26" s="100"/>
      <c r="CE26" s="100"/>
      <c r="CF26" s="100"/>
      <c r="CG26" s="100"/>
      <c r="CH26" s="100"/>
      <c r="CI26" s="100"/>
      <c r="CJ26" s="100"/>
      <c r="CK26" s="100"/>
      <c r="CL26" s="100"/>
      <c r="CM26" s="100"/>
      <c r="CN26" s="100"/>
      <c r="CO26" s="100"/>
      <c r="CP26" s="100"/>
      <c r="CQ26" s="100"/>
      <c r="CR26" s="100"/>
      <c r="CS26" s="100"/>
      <c r="CT26" s="100"/>
      <c r="CU26" s="100"/>
      <c r="CV26" s="100"/>
      <c r="CW26" s="100"/>
      <c r="CX26" s="100"/>
      <c r="CY26" s="100"/>
      <c r="CZ26" s="100"/>
      <c r="DA26" s="100"/>
      <c r="DB26" s="100"/>
      <c r="DC26" s="100"/>
      <c r="DD26" s="100"/>
      <c r="DE26" s="100"/>
      <c r="DF26" s="100"/>
      <c r="DG26" s="100"/>
      <c r="DH26" s="100"/>
      <c r="DI26" s="100"/>
      <c r="DJ26" s="100"/>
      <c r="DK26" s="100"/>
      <c r="DL26" s="100"/>
      <c r="DM26" s="100"/>
      <c r="DN26" s="100"/>
      <c r="DO26" s="100"/>
      <c r="DP26" s="100"/>
      <c r="DQ26" s="100"/>
      <c r="DR26" s="100"/>
      <c r="DS26" s="100"/>
      <c r="DT26" s="100"/>
      <c r="DU26" s="100"/>
      <c r="DV26" s="100"/>
      <c r="DW26" s="100"/>
      <c r="DX26" s="100"/>
      <c r="DY26" s="100"/>
      <c r="DZ26" s="100"/>
      <c r="EA26" s="100"/>
      <c r="EB26" s="100"/>
      <c r="EC26" s="100"/>
      <c r="ED26" s="100"/>
      <c r="EE26" s="100"/>
      <c r="EF26" s="100"/>
      <c r="EG26" s="100"/>
    </row>
    <row r="27" spans="1:137" s="102" customFormat="1" x14ac:dyDescent="0.4">
      <c r="A27" s="5" t="s">
        <v>23</v>
      </c>
      <c r="B27" s="21">
        <v>0.7</v>
      </c>
      <c r="C27" s="3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  <c r="AM27" s="100"/>
      <c r="AN27" s="100"/>
      <c r="AO27" s="100"/>
      <c r="AP27" s="100"/>
      <c r="AQ27" s="100"/>
      <c r="AR27" s="100"/>
      <c r="AS27" s="100"/>
      <c r="AT27" s="100"/>
      <c r="AU27" s="100"/>
      <c r="AV27" s="100"/>
      <c r="AW27" s="100"/>
      <c r="AX27" s="100"/>
      <c r="AY27" s="100"/>
      <c r="AZ27" s="100"/>
      <c r="BA27" s="100"/>
      <c r="BB27" s="100"/>
      <c r="BC27" s="100"/>
      <c r="BD27" s="100"/>
      <c r="BE27" s="100"/>
      <c r="BF27" s="100"/>
      <c r="BG27" s="100"/>
      <c r="BH27" s="100"/>
      <c r="BI27" s="100"/>
      <c r="BJ27" s="100"/>
      <c r="BK27" s="100"/>
      <c r="BL27" s="100"/>
      <c r="BM27" s="100"/>
      <c r="BN27" s="100"/>
      <c r="BO27" s="100"/>
      <c r="BP27" s="100"/>
      <c r="BQ27" s="100"/>
      <c r="BR27" s="100"/>
      <c r="BS27" s="100"/>
      <c r="BT27" s="100"/>
      <c r="BU27" s="100"/>
      <c r="BV27" s="100"/>
      <c r="BW27" s="100"/>
      <c r="BX27" s="100"/>
      <c r="BY27" s="100"/>
      <c r="BZ27" s="100"/>
      <c r="CA27" s="100"/>
      <c r="CB27" s="100"/>
      <c r="CC27" s="100"/>
      <c r="CD27" s="100"/>
      <c r="CE27" s="100"/>
      <c r="CF27" s="100"/>
      <c r="CG27" s="100"/>
      <c r="CH27" s="100"/>
      <c r="CI27" s="100"/>
      <c r="CJ27" s="100"/>
      <c r="CK27" s="100"/>
      <c r="CL27" s="100"/>
      <c r="CM27" s="100"/>
      <c r="CN27" s="100"/>
      <c r="CO27" s="100"/>
      <c r="CP27" s="100"/>
      <c r="CQ27" s="100"/>
      <c r="CR27" s="100"/>
      <c r="CS27" s="100"/>
      <c r="CT27" s="100"/>
      <c r="CU27" s="100"/>
      <c r="CV27" s="100"/>
      <c r="CW27" s="100"/>
      <c r="CX27" s="100"/>
      <c r="CY27" s="100"/>
      <c r="CZ27" s="100"/>
      <c r="DA27" s="100"/>
      <c r="DB27" s="100"/>
      <c r="DC27" s="100"/>
      <c r="DD27" s="100"/>
      <c r="DE27" s="100"/>
      <c r="DF27" s="100"/>
      <c r="DG27" s="100"/>
      <c r="DH27" s="100"/>
      <c r="DI27" s="100"/>
      <c r="DJ27" s="100"/>
      <c r="DK27" s="100"/>
      <c r="DL27" s="100"/>
      <c r="DM27" s="100"/>
      <c r="DN27" s="100"/>
      <c r="DO27" s="100"/>
      <c r="DP27" s="100"/>
      <c r="DQ27" s="100"/>
      <c r="DR27" s="100"/>
      <c r="DS27" s="100"/>
      <c r="DT27" s="100"/>
      <c r="DU27" s="100"/>
      <c r="DV27" s="100"/>
      <c r="DW27" s="100"/>
      <c r="DX27" s="100"/>
      <c r="DY27" s="100"/>
      <c r="DZ27" s="100"/>
      <c r="EA27" s="100"/>
      <c r="EB27" s="100"/>
      <c r="EC27" s="100"/>
      <c r="ED27" s="100"/>
      <c r="EE27" s="100"/>
      <c r="EF27" s="100"/>
      <c r="EG27" s="100"/>
    </row>
    <row r="28" spans="1:137" s="102" customFormat="1" x14ac:dyDescent="0.4">
      <c r="A28" s="8" t="s">
        <v>24</v>
      </c>
      <c r="B28" s="22">
        <v>0.01</v>
      </c>
      <c r="C28" s="3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100"/>
      <c r="AP28" s="100"/>
      <c r="AQ28" s="100"/>
      <c r="AR28" s="100"/>
      <c r="AS28" s="100"/>
      <c r="AT28" s="100"/>
      <c r="AU28" s="100"/>
      <c r="AV28" s="100"/>
      <c r="AW28" s="100"/>
      <c r="AX28" s="100"/>
      <c r="AY28" s="100"/>
      <c r="AZ28" s="100"/>
      <c r="BA28" s="100"/>
      <c r="BB28" s="100"/>
      <c r="BC28" s="100"/>
      <c r="BD28" s="100"/>
      <c r="BE28" s="100"/>
      <c r="BF28" s="100"/>
      <c r="BG28" s="100"/>
      <c r="BH28" s="100"/>
      <c r="BI28" s="100"/>
      <c r="BJ28" s="100"/>
      <c r="BK28" s="100"/>
      <c r="BL28" s="100"/>
      <c r="BM28" s="100"/>
      <c r="BN28" s="100"/>
      <c r="BO28" s="100"/>
      <c r="BP28" s="100"/>
      <c r="BQ28" s="100"/>
      <c r="BR28" s="100"/>
      <c r="BS28" s="100"/>
      <c r="BT28" s="100"/>
      <c r="BU28" s="100"/>
      <c r="BV28" s="100"/>
      <c r="BW28" s="100"/>
      <c r="BX28" s="100"/>
      <c r="BY28" s="100"/>
      <c r="BZ28" s="100"/>
      <c r="CA28" s="100"/>
      <c r="CB28" s="100"/>
      <c r="CC28" s="100"/>
      <c r="CD28" s="100"/>
      <c r="CE28" s="100"/>
      <c r="CF28" s="100"/>
      <c r="CG28" s="100"/>
      <c r="CH28" s="100"/>
      <c r="CI28" s="100"/>
      <c r="CJ28" s="100"/>
      <c r="CK28" s="100"/>
      <c r="CL28" s="100"/>
      <c r="CM28" s="100"/>
      <c r="CN28" s="100"/>
      <c r="CO28" s="100"/>
      <c r="CP28" s="100"/>
      <c r="CQ28" s="100"/>
      <c r="CR28" s="100"/>
      <c r="CS28" s="100"/>
      <c r="CT28" s="100"/>
      <c r="CU28" s="100"/>
      <c r="CV28" s="100"/>
      <c r="CW28" s="100"/>
      <c r="CX28" s="100"/>
      <c r="CY28" s="100"/>
      <c r="CZ28" s="100"/>
      <c r="DA28" s="100"/>
      <c r="DB28" s="100"/>
      <c r="DC28" s="100"/>
      <c r="DD28" s="100"/>
      <c r="DE28" s="100"/>
      <c r="DF28" s="100"/>
      <c r="DG28" s="100"/>
      <c r="DH28" s="100"/>
      <c r="DI28" s="100"/>
      <c r="DJ28" s="100"/>
      <c r="DK28" s="100"/>
      <c r="DL28" s="100"/>
      <c r="DM28" s="100"/>
      <c r="DN28" s="100"/>
      <c r="DO28" s="100"/>
      <c r="DP28" s="100"/>
      <c r="DQ28" s="100"/>
      <c r="DR28" s="100"/>
      <c r="DS28" s="100"/>
      <c r="DT28" s="100"/>
      <c r="DU28" s="100"/>
      <c r="DV28" s="100"/>
      <c r="DW28" s="100"/>
      <c r="DX28" s="100"/>
      <c r="DY28" s="100"/>
      <c r="DZ28" s="100"/>
      <c r="EA28" s="100"/>
      <c r="EB28" s="100"/>
      <c r="EC28" s="100"/>
      <c r="ED28" s="100"/>
      <c r="EE28" s="100"/>
      <c r="EF28" s="100"/>
      <c r="EG28" s="100"/>
    </row>
    <row r="29" spans="1:137" s="102" customFormat="1" x14ac:dyDescent="0.4">
      <c r="A29" s="8" t="s">
        <v>25</v>
      </c>
      <c r="B29" s="22">
        <v>4.4999999999999998E-2</v>
      </c>
      <c r="C29" s="3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100"/>
      <c r="AP29" s="100"/>
      <c r="AQ29" s="100"/>
      <c r="AR29" s="100"/>
      <c r="AS29" s="100"/>
      <c r="AT29" s="100"/>
      <c r="AU29" s="100"/>
      <c r="AV29" s="100"/>
      <c r="AW29" s="100"/>
      <c r="AX29" s="100"/>
      <c r="AY29" s="100"/>
      <c r="AZ29" s="100"/>
      <c r="BA29" s="100"/>
      <c r="BB29" s="100"/>
      <c r="BC29" s="100"/>
      <c r="BD29" s="100"/>
      <c r="BE29" s="100"/>
      <c r="BF29" s="100"/>
      <c r="BG29" s="100"/>
      <c r="BH29" s="100"/>
      <c r="BI29" s="100"/>
      <c r="BJ29" s="100"/>
      <c r="BK29" s="100"/>
      <c r="BL29" s="100"/>
      <c r="BM29" s="100"/>
      <c r="BN29" s="100"/>
      <c r="BO29" s="100"/>
      <c r="BP29" s="100"/>
      <c r="BQ29" s="100"/>
      <c r="BR29" s="100"/>
      <c r="BS29" s="100"/>
      <c r="BT29" s="100"/>
      <c r="BU29" s="100"/>
      <c r="BV29" s="100"/>
      <c r="BW29" s="100"/>
      <c r="BX29" s="100"/>
      <c r="BY29" s="100"/>
      <c r="BZ29" s="100"/>
      <c r="CA29" s="100"/>
      <c r="CB29" s="100"/>
      <c r="CC29" s="100"/>
      <c r="CD29" s="100"/>
      <c r="CE29" s="100"/>
      <c r="CF29" s="100"/>
      <c r="CG29" s="100"/>
      <c r="CH29" s="100"/>
      <c r="CI29" s="100"/>
      <c r="CJ29" s="100"/>
      <c r="CK29" s="100"/>
      <c r="CL29" s="100"/>
      <c r="CM29" s="100"/>
      <c r="CN29" s="100"/>
      <c r="CO29" s="100"/>
      <c r="CP29" s="100"/>
      <c r="CQ29" s="100"/>
      <c r="CR29" s="100"/>
      <c r="CS29" s="100"/>
      <c r="CT29" s="100"/>
      <c r="CU29" s="100"/>
      <c r="CV29" s="100"/>
      <c r="CW29" s="100"/>
      <c r="CX29" s="100"/>
      <c r="CY29" s="100"/>
      <c r="CZ29" s="100"/>
      <c r="DA29" s="100"/>
      <c r="DB29" s="100"/>
      <c r="DC29" s="100"/>
      <c r="DD29" s="100"/>
      <c r="DE29" s="100"/>
      <c r="DF29" s="100"/>
      <c r="DG29" s="100"/>
      <c r="DH29" s="100"/>
      <c r="DI29" s="100"/>
      <c r="DJ29" s="100"/>
      <c r="DK29" s="100"/>
      <c r="DL29" s="100"/>
      <c r="DM29" s="100"/>
      <c r="DN29" s="100"/>
      <c r="DO29" s="100"/>
      <c r="DP29" s="100"/>
      <c r="DQ29" s="100"/>
      <c r="DR29" s="100"/>
      <c r="DS29" s="100"/>
      <c r="DT29" s="100"/>
      <c r="DU29" s="100"/>
      <c r="DV29" s="100"/>
      <c r="DW29" s="100"/>
      <c r="DX29" s="100"/>
      <c r="DY29" s="100"/>
      <c r="DZ29" s="100"/>
      <c r="EA29" s="100"/>
      <c r="EB29" s="100"/>
      <c r="EC29" s="100"/>
      <c r="ED29" s="100"/>
      <c r="EE29" s="100"/>
      <c r="EF29" s="100"/>
      <c r="EG29" s="100"/>
    </row>
    <row r="30" spans="1:137" s="102" customFormat="1" x14ac:dyDescent="0.4">
      <c r="A30" s="17" t="s">
        <v>26</v>
      </c>
      <c r="B30" s="24">
        <v>30</v>
      </c>
      <c r="C30" s="3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V30" s="100"/>
      <c r="AW30" s="100"/>
      <c r="AX30" s="100"/>
      <c r="AY30" s="100"/>
      <c r="AZ30" s="100"/>
      <c r="BA30" s="100"/>
      <c r="BB30" s="100"/>
      <c r="BC30" s="100"/>
      <c r="BD30" s="100"/>
      <c r="BE30" s="100"/>
      <c r="BF30" s="100"/>
      <c r="BG30" s="100"/>
      <c r="BH30" s="100"/>
      <c r="BI30" s="100"/>
      <c r="BJ30" s="100"/>
      <c r="BK30" s="100"/>
      <c r="BL30" s="100"/>
      <c r="BM30" s="100"/>
      <c r="BN30" s="100"/>
      <c r="BO30" s="100"/>
      <c r="BP30" s="100"/>
      <c r="BQ30" s="100"/>
      <c r="BR30" s="100"/>
      <c r="BS30" s="100"/>
      <c r="BT30" s="100"/>
      <c r="BU30" s="100"/>
      <c r="BV30" s="100"/>
      <c r="BW30" s="100"/>
      <c r="BX30" s="100"/>
      <c r="BY30" s="100"/>
      <c r="BZ30" s="100"/>
      <c r="CA30" s="100"/>
      <c r="CB30" s="100"/>
      <c r="CC30" s="100"/>
      <c r="CD30" s="100"/>
      <c r="CE30" s="100"/>
      <c r="CF30" s="100"/>
      <c r="CG30" s="100"/>
      <c r="CH30" s="100"/>
      <c r="CI30" s="100"/>
      <c r="CJ30" s="100"/>
      <c r="CK30" s="100"/>
      <c r="CL30" s="100"/>
      <c r="CM30" s="100"/>
      <c r="CN30" s="100"/>
      <c r="CO30" s="100"/>
      <c r="CP30" s="100"/>
      <c r="CQ30" s="100"/>
      <c r="CR30" s="100"/>
      <c r="CS30" s="100"/>
      <c r="CT30" s="100"/>
      <c r="CU30" s="100"/>
      <c r="CV30" s="100"/>
      <c r="CW30" s="100"/>
      <c r="CX30" s="100"/>
      <c r="CY30" s="100"/>
      <c r="CZ30" s="100"/>
      <c r="DA30" s="100"/>
      <c r="DB30" s="100"/>
      <c r="DC30" s="100"/>
      <c r="DD30" s="100"/>
      <c r="DE30" s="100"/>
      <c r="DF30" s="100"/>
      <c r="DG30" s="100"/>
      <c r="DH30" s="100"/>
      <c r="DI30" s="100"/>
      <c r="DJ30" s="100"/>
      <c r="DK30" s="100"/>
      <c r="DL30" s="100"/>
      <c r="DM30" s="100"/>
      <c r="DN30" s="100"/>
      <c r="DO30" s="100"/>
      <c r="DP30" s="100"/>
      <c r="DQ30" s="100"/>
      <c r="DR30" s="100"/>
      <c r="DS30" s="100"/>
      <c r="DT30" s="100"/>
      <c r="DU30" s="100"/>
      <c r="DV30" s="100"/>
      <c r="DW30" s="100"/>
      <c r="DX30" s="100"/>
      <c r="DY30" s="100"/>
      <c r="DZ30" s="100"/>
      <c r="EA30" s="100"/>
      <c r="EB30" s="100"/>
      <c r="EC30" s="100"/>
      <c r="ED30" s="100"/>
      <c r="EE30" s="100"/>
      <c r="EF30" s="100"/>
      <c r="EG30" s="100"/>
    </row>
    <row r="31" spans="1:137" s="102" customFormat="1" x14ac:dyDescent="0.4">
      <c r="A31" s="26"/>
      <c r="B31" s="27"/>
      <c r="C31" s="3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  <c r="AB31" s="100"/>
      <c r="AC31" s="100"/>
      <c r="AD31" s="100"/>
      <c r="AE31" s="100"/>
      <c r="AF31" s="100"/>
      <c r="AG31" s="100"/>
      <c r="AH31" s="100"/>
      <c r="AI31" s="100"/>
      <c r="AJ31" s="100"/>
      <c r="AK31" s="100"/>
      <c r="AL31" s="100"/>
      <c r="AM31" s="100"/>
      <c r="AN31" s="100"/>
      <c r="AO31" s="100"/>
      <c r="AP31" s="100"/>
      <c r="AQ31" s="100"/>
      <c r="AR31" s="100"/>
      <c r="AS31" s="100"/>
      <c r="AT31" s="100"/>
      <c r="AU31" s="100"/>
      <c r="AV31" s="100"/>
      <c r="AW31" s="100"/>
      <c r="AX31" s="100"/>
      <c r="AY31" s="100"/>
      <c r="AZ31" s="100"/>
      <c r="BA31" s="100"/>
      <c r="BB31" s="100"/>
      <c r="BC31" s="100"/>
      <c r="BD31" s="100"/>
      <c r="BE31" s="100"/>
      <c r="BF31" s="100"/>
      <c r="BG31" s="100"/>
      <c r="BH31" s="100"/>
      <c r="BI31" s="100"/>
      <c r="BJ31" s="100"/>
      <c r="BK31" s="100"/>
      <c r="BL31" s="100"/>
      <c r="BM31" s="100"/>
      <c r="BN31" s="100"/>
      <c r="BO31" s="100"/>
      <c r="BP31" s="100"/>
      <c r="BQ31" s="100"/>
      <c r="BR31" s="100"/>
      <c r="BS31" s="100"/>
      <c r="BT31" s="100"/>
      <c r="BU31" s="100"/>
      <c r="BV31" s="100"/>
      <c r="BW31" s="100"/>
      <c r="BX31" s="100"/>
      <c r="BY31" s="100"/>
      <c r="BZ31" s="100"/>
      <c r="CA31" s="100"/>
      <c r="CB31" s="100"/>
      <c r="CC31" s="100"/>
      <c r="CD31" s="100"/>
      <c r="CE31" s="100"/>
      <c r="CF31" s="100"/>
      <c r="CG31" s="100"/>
      <c r="CH31" s="100"/>
      <c r="CI31" s="100"/>
      <c r="CJ31" s="100"/>
      <c r="CK31" s="100"/>
      <c r="CL31" s="100"/>
      <c r="CM31" s="100"/>
      <c r="CN31" s="100"/>
      <c r="CO31" s="100"/>
      <c r="CP31" s="100"/>
      <c r="CQ31" s="100"/>
      <c r="CR31" s="100"/>
      <c r="CS31" s="100"/>
      <c r="CT31" s="100"/>
      <c r="CU31" s="100"/>
      <c r="CV31" s="100"/>
      <c r="CW31" s="100"/>
      <c r="CX31" s="100"/>
      <c r="CY31" s="100"/>
      <c r="CZ31" s="100"/>
      <c r="DA31" s="100"/>
      <c r="DB31" s="100"/>
      <c r="DC31" s="100"/>
      <c r="DD31" s="100"/>
      <c r="DE31" s="100"/>
      <c r="DF31" s="100"/>
      <c r="DG31" s="100"/>
      <c r="DH31" s="100"/>
      <c r="DI31" s="100"/>
      <c r="DJ31" s="100"/>
      <c r="DK31" s="100"/>
      <c r="DL31" s="100"/>
      <c r="DM31" s="100"/>
      <c r="DN31" s="100"/>
      <c r="DO31" s="100"/>
      <c r="DP31" s="100"/>
      <c r="DQ31" s="100"/>
      <c r="DR31" s="100"/>
      <c r="DS31" s="100"/>
      <c r="DT31" s="100"/>
      <c r="DU31" s="100"/>
      <c r="DV31" s="100"/>
      <c r="DW31" s="100"/>
      <c r="DX31" s="100"/>
      <c r="DY31" s="100"/>
      <c r="DZ31" s="100"/>
      <c r="EA31" s="100"/>
      <c r="EB31" s="100"/>
      <c r="EC31" s="100"/>
      <c r="ED31" s="100"/>
      <c r="EE31" s="100"/>
      <c r="EF31" s="100"/>
      <c r="EG31" s="100"/>
    </row>
    <row r="32" spans="1:137" s="102" customFormat="1" x14ac:dyDescent="0.4">
      <c r="A32" s="1" t="s">
        <v>27</v>
      </c>
      <c r="B32" s="2"/>
      <c r="C32" s="25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0"/>
      <c r="AI32" s="100"/>
      <c r="AJ32" s="100"/>
      <c r="AK32" s="100"/>
      <c r="AL32" s="100"/>
      <c r="AM32" s="100"/>
      <c r="AN32" s="100"/>
      <c r="AO32" s="100"/>
      <c r="AP32" s="100"/>
      <c r="AQ32" s="100"/>
      <c r="AR32" s="100"/>
      <c r="AS32" s="100"/>
      <c r="AT32" s="100"/>
      <c r="AU32" s="100"/>
      <c r="AV32" s="100"/>
      <c r="AW32" s="100"/>
      <c r="AX32" s="100"/>
      <c r="AY32" s="100"/>
      <c r="AZ32" s="100"/>
      <c r="BA32" s="100"/>
      <c r="BB32" s="100"/>
      <c r="BC32" s="100"/>
      <c r="BD32" s="100"/>
      <c r="BE32" s="100"/>
      <c r="BF32" s="100"/>
      <c r="BG32" s="100"/>
      <c r="BH32" s="100"/>
      <c r="BI32" s="100"/>
      <c r="BJ32" s="100"/>
      <c r="BK32" s="100"/>
      <c r="BL32" s="100"/>
      <c r="BM32" s="100"/>
      <c r="BN32" s="100"/>
      <c r="BO32" s="100"/>
      <c r="BP32" s="100"/>
      <c r="BQ32" s="100"/>
      <c r="BR32" s="100"/>
      <c r="BS32" s="100"/>
      <c r="BT32" s="100"/>
      <c r="BU32" s="100"/>
      <c r="BV32" s="100"/>
      <c r="BW32" s="100"/>
      <c r="BX32" s="100"/>
      <c r="BY32" s="100"/>
      <c r="BZ32" s="100"/>
      <c r="CA32" s="100"/>
      <c r="CB32" s="100"/>
      <c r="CC32" s="100"/>
      <c r="CD32" s="100"/>
      <c r="CE32" s="100"/>
      <c r="CF32" s="100"/>
      <c r="CG32" s="100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00"/>
      <c r="DI32" s="100"/>
      <c r="DJ32" s="100"/>
      <c r="DK32" s="100"/>
      <c r="DL32" s="100"/>
      <c r="DM32" s="100"/>
      <c r="DN32" s="100"/>
      <c r="DO32" s="100"/>
      <c r="DP32" s="100"/>
      <c r="DQ32" s="100"/>
      <c r="DR32" s="100"/>
      <c r="DS32" s="100"/>
      <c r="DT32" s="100"/>
      <c r="DU32" s="100"/>
      <c r="DV32" s="100"/>
      <c r="DW32" s="100"/>
      <c r="DX32" s="100"/>
      <c r="DY32" s="100"/>
      <c r="DZ32" s="100"/>
      <c r="EA32" s="100"/>
      <c r="EB32" s="100"/>
      <c r="EC32" s="100"/>
      <c r="ED32" s="100"/>
      <c r="EE32" s="100"/>
      <c r="EF32" s="100"/>
      <c r="EG32" s="100"/>
    </row>
    <row r="33" spans="1:137" s="102" customFormat="1" x14ac:dyDescent="0.4">
      <c r="A33" s="5" t="s">
        <v>28</v>
      </c>
      <c r="B33" s="28"/>
      <c r="C33" s="3"/>
      <c r="D33" s="100"/>
      <c r="E33" s="100"/>
      <c r="F33" s="100"/>
      <c r="G33" s="100"/>
      <c r="H33" s="100"/>
      <c r="I33" s="100"/>
      <c r="J33" s="100"/>
      <c r="K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100"/>
      <c r="AP33" s="100"/>
      <c r="AQ33" s="100"/>
      <c r="AR33" s="100"/>
      <c r="AS33" s="100"/>
      <c r="AT33" s="100"/>
      <c r="AU33" s="100"/>
      <c r="AV33" s="100"/>
      <c r="AW33" s="100"/>
      <c r="AX33" s="100"/>
      <c r="AY33" s="100"/>
      <c r="AZ33" s="100"/>
      <c r="BA33" s="100"/>
      <c r="BB33" s="100"/>
      <c r="BC33" s="100"/>
      <c r="BD33" s="100"/>
      <c r="BE33" s="100"/>
      <c r="BF33" s="100"/>
      <c r="BG33" s="100"/>
      <c r="BH33" s="100"/>
      <c r="BI33" s="100"/>
      <c r="BJ33" s="100"/>
      <c r="BK33" s="100"/>
      <c r="BL33" s="100"/>
      <c r="BM33" s="100"/>
      <c r="BN33" s="100"/>
      <c r="BO33" s="100"/>
      <c r="BP33" s="100"/>
      <c r="BQ33" s="100"/>
      <c r="BR33" s="100"/>
      <c r="BS33" s="100"/>
      <c r="BT33" s="100"/>
      <c r="BU33" s="100"/>
      <c r="BV33" s="100"/>
      <c r="BW33" s="100"/>
      <c r="BX33" s="100"/>
      <c r="BY33" s="100"/>
      <c r="BZ33" s="100"/>
      <c r="CA33" s="100"/>
      <c r="CB33" s="100"/>
      <c r="CC33" s="100"/>
      <c r="CD33" s="100"/>
      <c r="CE33" s="100"/>
      <c r="CF33" s="100"/>
      <c r="CG33" s="100"/>
      <c r="CH33" s="100"/>
      <c r="CI33" s="100"/>
      <c r="CJ33" s="100"/>
      <c r="CK33" s="100"/>
      <c r="CL33" s="100"/>
      <c r="CM33" s="100"/>
      <c r="CN33" s="100"/>
      <c r="CO33" s="100"/>
      <c r="CP33" s="100"/>
      <c r="CQ33" s="100"/>
      <c r="CR33" s="100"/>
      <c r="CS33" s="100"/>
      <c r="CT33" s="100"/>
      <c r="CU33" s="100"/>
      <c r="CV33" s="100"/>
      <c r="CW33" s="100"/>
      <c r="CX33" s="100"/>
      <c r="CY33" s="100"/>
      <c r="CZ33" s="100"/>
      <c r="DA33" s="100"/>
      <c r="DB33" s="100"/>
      <c r="DC33" s="100"/>
      <c r="DD33" s="100"/>
      <c r="DE33" s="100"/>
      <c r="DF33" s="100"/>
      <c r="DG33" s="100"/>
      <c r="DH33" s="100"/>
      <c r="DI33" s="100"/>
      <c r="DJ33" s="100"/>
      <c r="DK33" s="100"/>
      <c r="DL33" s="100"/>
      <c r="DM33" s="100"/>
      <c r="DN33" s="100"/>
      <c r="DO33" s="100"/>
      <c r="DP33" s="100"/>
      <c r="DQ33" s="100"/>
      <c r="DR33" s="100"/>
      <c r="DS33" s="100"/>
      <c r="DT33" s="100"/>
      <c r="DU33" s="100"/>
      <c r="DV33" s="100"/>
      <c r="DW33" s="100"/>
      <c r="DX33" s="100"/>
      <c r="DY33" s="100"/>
      <c r="DZ33" s="100"/>
      <c r="EA33" s="100"/>
      <c r="EB33" s="100"/>
      <c r="EC33" s="100"/>
      <c r="ED33" s="100"/>
      <c r="EE33" s="100"/>
      <c r="EF33" s="100"/>
      <c r="EG33" s="100"/>
    </row>
    <row r="34" spans="1:137" s="102" customFormat="1" x14ac:dyDescent="0.4">
      <c r="A34" s="8" t="s">
        <v>29</v>
      </c>
      <c r="B34" s="29"/>
      <c r="C34" s="3"/>
      <c r="D34" s="100"/>
      <c r="E34" s="100"/>
      <c r="F34" s="100"/>
      <c r="G34" s="100"/>
      <c r="H34" s="100"/>
      <c r="I34" s="100"/>
      <c r="J34" s="100"/>
      <c r="K34" s="100"/>
      <c r="S34" s="100"/>
      <c r="T34" s="100"/>
      <c r="U34" s="100"/>
      <c r="V34" s="100"/>
      <c r="W34" s="100"/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100"/>
      <c r="AP34" s="100"/>
      <c r="AQ34" s="100"/>
      <c r="AR34" s="100"/>
      <c r="AS34" s="100"/>
      <c r="AT34" s="100"/>
      <c r="AU34" s="100"/>
      <c r="AV34" s="100"/>
      <c r="AW34" s="100"/>
      <c r="AX34" s="100"/>
      <c r="AY34" s="100"/>
      <c r="AZ34" s="100"/>
      <c r="BA34" s="100"/>
      <c r="BB34" s="100"/>
      <c r="BC34" s="100"/>
      <c r="BD34" s="100"/>
      <c r="BE34" s="100"/>
      <c r="BF34" s="100"/>
      <c r="BG34" s="100"/>
      <c r="BH34" s="100"/>
      <c r="BI34" s="100"/>
      <c r="BJ34" s="100"/>
      <c r="BK34" s="100"/>
      <c r="BL34" s="100"/>
      <c r="BM34" s="100"/>
      <c r="BN34" s="100"/>
      <c r="BO34" s="100"/>
      <c r="BP34" s="100"/>
      <c r="BQ34" s="100"/>
      <c r="BR34" s="100"/>
      <c r="BS34" s="100"/>
      <c r="BT34" s="100"/>
      <c r="BU34" s="100"/>
      <c r="BV34" s="100"/>
      <c r="BW34" s="100"/>
      <c r="BX34" s="100"/>
      <c r="BY34" s="100"/>
      <c r="BZ34" s="100"/>
      <c r="CA34" s="100"/>
      <c r="CB34" s="100"/>
      <c r="CC34" s="100"/>
      <c r="CD34" s="100"/>
      <c r="CE34" s="100"/>
      <c r="CF34" s="100"/>
      <c r="CG34" s="100"/>
      <c r="CH34" s="100"/>
      <c r="CI34" s="100"/>
      <c r="CJ34" s="100"/>
      <c r="CK34" s="100"/>
      <c r="CL34" s="100"/>
      <c r="CM34" s="100"/>
      <c r="CN34" s="100"/>
      <c r="CO34" s="100"/>
      <c r="CP34" s="100"/>
      <c r="CQ34" s="100"/>
      <c r="CR34" s="100"/>
      <c r="CS34" s="100"/>
      <c r="CT34" s="100"/>
      <c r="CU34" s="100"/>
      <c r="CV34" s="100"/>
      <c r="CW34" s="100"/>
      <c r="CX34" s="100"/>
      <c r="CY34" s="100"/>
      <c r="CZ34" s="100"/>
      <c r="DA34" s="100"/>
      <c r="DB34" s="100"/>
      <c r="DC34" s="100"/>
      <c r="DD34" s="100"/>
      <c r="DE34" s="100"/>
      <c r="DF34" s="100"/>
      <c r="DG34" s="100"/>
      <c r="DH34" s="100"/>
      <c r="DI34" s="100"/>
      <c r="DJ34" s="100"/>
      <c r="DK34" s="100"/>
      <c r="DL34" s="100"/>
      <c r="DM34" s="100"/>
      <c r="DN34" s="100"/>
      <c r="DO34" s="100"/>
      <c r="DP34" s="100"/>
      <c r="DQ34" s="100"/>
      <c r="DR34" s="100"/>
      <c r="DS34" s="100"/>
      <c r="DT34" s="100"/>
      <c r="DU34" s="100"/>
      <c r="DV34" s="100"/>
      <c r="DW34" s="100"/>
      <c r="DX34" s="100"/>
      <c r="DY34" s="100"/>
      <c r="DZ34" s="100"/>
      <c r="EA34" s="100"/>
      <c r="EB34" s="100"/>
      <c r="EC34" s="100"/>
      <c r="ED34" s="100"/>
      <c r="EE34" s="100"/>
      <c r="EF34" s="100"/>
      <c r="EG34" s="100"/>
    </row>
    <row r="35" spans="1:137" s="102" customFormat="1" x14ac:dyDescent="0.4">
      <c r="A35" s="8" t="s">
        <v>30</v>
      </c>
      <c r="B35" s="29"/>
      <c r="C35" s="3"/>
      <c r="D35" s="100"/>
      <c r="E35" s="100"/>
      <c r="F35" s="100"/>
      <c r="G35" s="100"/>
      <c r="H35" s="100"/>
      <c r="I35" s="100"/>
      <c r="J35" s="100"/>
      <c r="K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0"/>
      <c r="AU35" s="100"/>
      <c r="AV35" s="100"/>
      <c r="AW35" s="100"/>
      <c r="AX35" s="100"/>
      <c r="AY35" s="100"/>
      <c r="AZ35" s="100"/>
      <c r="BA35" s="100"/>
      <c r="BB35" s="100"/>
      <c r="BC35" s="100"/>
      <c r="BD35" s="100"/>
      <c r="BE35" s="100"/>
      <c r="BF35" s="100"/>
      <c r="BG35" s="100"/>
      <c r="BH35" s="100"/>
      <c r="BI35" s="100"/>
      <c r="BJ35" s="100"/>
      <c r="BK35" s="100"/>
      <c r="BL35" s="100"/>
      <c r="BM35" s="100"/>
      <c r="BN35" s="100"/>
      <c r="BO35" s="100"/>
      <c r="BP35" s="100"/>
      <c r="BQ35" s="100"/>
      <c r="BR35" s="100"/>
      <c r="BS35" s="100"/>
      <c r="BT35" s="100"/>
      <c r="BU35" s="100"/>
      <c r="BV35" s="100"/>
      <c r="BW35" s="100"/>
      <c r="BX35" s="100"/>
      <c r="BY35" s="100"/>
      <c r="BZ35" s="100"/>
      <c r="CA35" s="100"/>
      <c r="CB35" s="100"/>
      <c r="CC35" s="100"/>
      <c r="CD35" s="100"/>
      <c r="CE35" s="100"/>
      <c r="CF35" s="100"/>
      <c r="CG35" s="100"/>
      <c r="CH35" s="100"/>
      <c r="CI35" s="100"/>
      <c r="CJ35" s="100"/>
      <c r="CK35" s="100"/>
      <c r="CL35" s="100"/>
      <c r="CM35" s="100"/>
      <c r="CN35" s="100"/>
      <c r="CO35" s="100"/>
      <c r="CP35" s="100"/>
      <c r="CQ35" s="100"/>
      <c r="CR35" s="100"/>
      <c r="CS35" s="100"/>
      <c r="CT35" s="100"/>
      <c r="CU35" s="100"/>
      <c r="CV35" s="100"/>
      <c r="CW35" s="100"/>
      <c r="CX35" s="100"/>
      <c r="CY35" s="100"/>
      <c r="CZ35" s="100"/>
      <c r="DA35" s="100"/>
      <c r="DB35" s="100"/>
      <c r="DC35" s="100"/>
      <c r="DD35" s="100"/>
      <c r="DE35" s="100"/>
      <c r="DF35" s="100"/>
      <c r="DG35" s="100"/>
      <c r="DH35" s="100"/>
      <c r="DI35" s="100"/>
      <c r="DJ35" s="100"/>
      <c r="DK35" s="100"/>
      <c r="DL35" s="100"/>
      <c r="DM35" s="100"/>
      <c r="DN35" s="100"/>
      <c r="DO35" s="100"/>
      <c r="DP35" s="100"/>
      <c r="DQ35" s="100"/>
      <c r="DR35" s="100"/>
      <c r="DS35" s="100"/>
      <c r="DT35" s="100"/>
      <c r="DU35" s="100"/>
      <c r="DV35" s="100"/>
      <c r="DW35" s="100"/>
      <c r="DX35" s="100"/>
      <c r="DY35" s="100"/>
      <c r="DZ35" s="100"/>
      <c r="EA35" s="100"/>
      <c r="EB35" s="100"/>
      <c r="EC35" s="100"/>
      <c r="ED35" s="100"/>
      <c r="EE35" s="100"/>
      <c r="EF35" s="100"/>
      <c r="EG35" s="100"/>
    </row>
    <row r="36" spans="1:137" s="103" customFormat="1" x14ac:dyDescent="0.4">
      <c r="A36" s="8" t="s">
        <v>31</v>
      </c>
      <c r="B36" s="29"/>
      <c r="C36" s="3"/>
      <c r="D36" s="100"/>
      <c r="E36" s="100"/>
      <c r="F36" s="100"/>
      <c r="G36" s="100"/>
      <c r="H36" s="100"/>
      <c r="I36" s="100"/>
      <c r="J36" s="100"/>
      <c r="K36" s="100"/>
      <c r="S36" s="104"/>
      <c r="T36" s="104"/>
      <c r="U36" s="104"/>
      <c r="V36" s="104"/>
      <c r="W36" s="104"/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4"/>
      <c r="AI36" s="104"/>
      <c r="AJ36" s="104"/>
      <c r="AK36" s="104"/>
      <c r="AL36" s="104"/>
      <c r="AM36" s="104"/>
      <c r="AN36" s="104"/>
      <c r="AO36" s="104"/>
      <c r="AP36" s="104"/>
      <c r="AQ36" s="104"/>
      <c r="AR36" s="104"/>
      <c r="AS36" s="104"/>
      <c r="AT36" s="104"/>
      <c r="AU36" s="104"/>
      <c r="AV36" s="104"/>
      <c r="AW36" s="104"/>
      <c r="AX36" s="104"/>
      <c r="AY36" s="104"/>
      <c r="AZ36" s="104"/>
      <c r="BA36" s="104"/>
      <c r="BB36" s="104"/>
      <c r="BC36" s="104"/>
      <c r="BD36" s="104"/>
      <c r="BE36" s="104"/>
      <c r="BF36" s="104"/>
      <c r="BG36" s="104"/>
      <c r="BH36" s="104"/>
      <c r="BI36" s="104"/>
      <c r="BJ36" s="104"/>
      <c r="BK36" s="104"/>
      <c r="BL36" s="104"/>
      <c r="BM36" s="104"/>
      <c r="BN36" s="104"/>
      <c r="BO36" s="104"/>
      <c r="BP36" s="104"/>
      <c r="BQ36" s="104"/>
      <c r="BR36" s="104"/>
      <c r="BS36" s="104"/>
      <c r="BT36" s="104"/>
      <c r="BU36" s="104"/>
      <c r="BV36" s="104"/>
      <c r="BW36" s="104"/>
      <c r="BX36" s="104"/>
      <c r="BY36" s="104"/>
      <c r="BZ36" s="104"/>
      <c r="CA36" s="104"/>
      <c r="CB36" s="104"/>
      <c r="CC36" s="104"/>
      <c r="CD36" s="104"/>
      <c r="CE36" s="104"/>
      <c r="CF36" s="104"/>
      <c r="CG36" s="104"/>
      <c r="CH36" s="104"/>
      <c r="CI36" s="104"/>
      <c r="CJ36" s="104"/>
      <c r="CK36" s="104"/>
      <c r="CL36" s="104"/>
      <c r="CM36" s="104"/>
      <c r="CN36" s="104"/>
      <c r="CO36" s="104"/>
      <c r="CP36" s="104"/>
      <c r="CQ36" s="104"/>
      <c r="CR36" s="104"/>
      <c r="CS36" s="104"/>
      <c r="CT36" s="104"/>
      <c r="CU36" s="104"/>
      <c r="CV36" s="104"/>
      <c r="CW36" s="104"/>
      <c r="CX36" s="104"/>
      <c r="CY36" s="104"/>
      <c r="CZ36" s="104"/>
      <c r="DA36" s="104"/>
      <c r="DB36" s="104"/>
      <c r="DC36" s="104"/>
      <c r="DD36" s="104"/>
      <c r="DE36" s="104"/>
      <c r="DF36" s="104"/>
      <c r="DG36" s="104"/>
      <c r="DH36" s="104"/>
      <c r="DI36" s="104"/>
      <c r="DJ36" s="104"/>
      <c r="DK36" s="104"/>
      <c r="DL36" s="104"/>
      <c r="DM36" s="104"/>
      <c r="DN36" s="104"/>
      <c r="DO36" s="104"/>
      <c r="DP36" s="104"/>
      <c r="DQ36" s="104"/>
      <c r="DR36" s="104"/>
      <c r="DS36" s="104"/>
      <c r="DT36" s="104"/>
      <c r="DU36" s="104"/>
      <c r="DV36" s="104"/>
      <c r="DW36" s="104"/>
      <c r="DX36" s="104"/>
      <c r="DY36" s="104"/>
      <c r="DZ36" s="104"/>
      <c r="EA36" s="104"/>
      <c r="EB36" s="104"/>
      <c r="EC36" s="104"/>
      <c r="ED36" s="104"/>
      <c r="EE36" s="104"/>
      <c r="EF36" s="104"/>
      <c r="EG36" s="104"/>
    </row>
    <row r="37" spans="1:137" s="103" customFormat="1" x14ac:dyDescent="0.4">
      <c r="A37" s="8" t="s">
        <v>32</v>
      </c>
      <c r="B37" s="30"/>
      <c r="C37" s="3"/>
      <c r="D37" s="100"/>
      <c r="E37" s="100"/>
      <c r="F37" s="100"/>
      <c r="G37" s="100"/>
      <c r="H37" s="100"/>
      <c r="I37" s="100"/>
      <c r="J37" s="100"/>
      <c r="K37" s="100"/>
      <c r="S37" s="104"/>
      <c r="T37" s="104"/>
      <c r="U37" s="104"/>
      <c r="V37" s="104"/>
      <c r="W37" s="104"/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4"/>
      <c r="AI37" s="104"/>
      <c r="AJ37" s="104"/>
      <c r="AK37" s="104"/>
      <c r="AL37" s="104"/>
      <c r="AM37" s="104"/>
      <c r="AN37" s="104"/>
      <c r="AO37" s="104"/>
      <c r="AP37" s="104"/>
      <c r="AQ37" s="104"/>
      <c r="AR37" s="104"/>
      <c r="AS37" s="104"/>
      <c r="AT37" s="104"/>
      <c r="AU37" s="104"/>
      <c r="AV37" s="104"/>
      <c r="AW37" s="104"/>
      <c r="AX37" s="104"/>
      <c r="AY37" s="104"/>
      <c r="AZ37" s="104"/>
      <c r="BA37" s="104"/>
      <c r="BB37" s="104"/>
      <c r="BC37" s="104"/>
      <c r="BD37" s="104"/>
      <c r="BE37" s="104"/>
      <c r="BF37" s="104"/>
      <c r="BG37" s="104"/>
      <c r="BH37" s="104"/>
      <c r="BI37" s="104"/>
      <c r="BJ37" s="104"/>
      <c r="BK37" s="104"/>
      <c r="BL37" s="104"/>
      <c r="BM37" s="104"/>
      <c r="BN37" s="104"/>
      <c r="BO37" s="104"/>
      <c r="BP37" s="104"/>
      <c r="BQ37" s="104"/>
      <c r="BR37" s="104"/>
      <c r="BS37" s="104"/>
      <c r="BT37" s="104"/>
      <c r="BU37" s="104"/>
      <c r="BV37" s="104"/>
      <c r="BW37" s="104"/>
      <c r="BX37" s="104"/>
      <c r="BY37" s="104"/>
      <c r="BZ37" s="104"/>
      <c r="CA37" s="104"/>
      <c r="CB37" s="104"/>
      <c r="CC37" s="104"/>
      <c r="CD37" s="104"/>
      <c r="CE37" s="104"/>
      <c r="CF37" s="104"/>
      <c r="CG37" s="104"/>
      <c r="CH37" s="104"/>
      <c r="CI37" s="104"/>
      <c r="CJ37" s="104"/>
      <c r="CK37" s="104"/>
      <c r="CL37" s="104"/>
      <c r="CM37" s="104"/>
      <c r="CN37" s="104"/>
      <c r="CO37" s="104"/>
      <c r="CP37" s="104"/>
      <c r="CQ37" s="104"/>
      <c r="CR37" s="104"/>
      <c r="CS37" s="104"/>
      <c r="CT37" s="104"/>
      <c r="CU37" s="104"/>
      <c r="CV37" s="104"/>
      <c r="CW37" s="104"/>
      <c r="CX37" s="104"/>
      <c r="CY37" s="104"/>
      <c r="CZ37" s="104"/>
      <c r="DA37" s="104"/>
      <c r="DB37" s="104"/>
      <c r="DC37" s="104"/>
      <c r="DD37" s="104"/>
      <c r="DE37" s="104"/>
      <c r="DF37" s="104"/>
      <c r="DG37" s="104"/>
      <c r="DH37" s="104"/>
      <c r="DI37" s="104"/>
      <c r="DJ37" s="104"/>
      <c r="DK37" s="104"/>
      <c r="DL37" s="104"/>
      <c r="DM37" s="104"/>
      <c r="DN37" s="104"/>
      <c r="DO37" s="104"/>
      <c r="DP37" s="104"/>
      <c r="DQ37" s="104"/>
      <c r="DR37" s="104"/>
      <c r="DS37" s="104"/>
      <c r="DT37" s="104"/>
      <c r="DU37" s="104"/>
      <c r="DV37" s="104"/>
      <c r="DW37" s="104"/>
      <c r="DX37" s="104"/>
      <c r="DY37" s="104"/>
      <c r="DZ37" s="104"/>
      <c r="EA37" s="104"/>
      <c r="EB37" s="104"/>
      <c r="EC37" s="104"/>
      <c r="ED37" s="104"/>
      <c r="EE37" s="104"/>
      <c r="EF37" s="104"/>
      <c r="EG37" s="104"/>
    </row>
    <row r="38" spans="1:137" s="103" customFormat="1" x14ac:dyDescent="0.4">
      <c r="A38" s="8" t="s">
        <v>33</v>
      </c>
      <c r="B38" s="30"/>
      <c r="C38" s="3"/>
      <c r="D38" s="100"/>
      <c r="E38" s="100"/>
      <c r="F38" s="100"/>
      <c r="G38" s="100"/>
      <c r="H38" s="100"/>
      <c r="I38" s="100"/>
      <c r="J38" s="100"/>
      <c r="K38" s="100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4"/>
      <c r="W38" s="104"/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4"/>
      <c r="AI38" s="104"/>
      <c r="AJ38" s="104"/>
      <c r="AK38" s="104"/>
      <c r="AL38" s="104"/>
      <c r="AM38" s="104"/>
      <c r="AN38" s="104"/>
      <c r="AO38" s="104"/>
      <c r="AP38" s="104"/>
      <c r="AQ38" s="104"/>
      <c r="AR38" s="104"/>
      <c r="AS38" s="104"/>
      <c r="AT38" s="104"/>
      <c r="AU38" s="104"/>
      <c r="AV38" s="104"/>
      <c r="AW38" s="104"/>
      <c r="AX38" s="104"/>
      <c r="AY38" s="104"/>
      <c r="AZ38" s="104"/>
      <c r="BA38" s="104"/>
      <c r="BB38" s="104"/>
      <c r="BC38" s="104"/>
      <c r="BD38" s="104"/>
      <c r="BE38" s="104"/>
      <c r="BF38" s="104"/>
      <c r="BG38" s="104"/>
      <c r="BH38" s="104"/>
      <c r="BI38" s="104"/>
      <c r="BJ38" s="104"/>
      <c r="BK38" s="104"/>
      <c r="BL38" s="104"/>
      <c r="BM38" s="104"/>
      <c r="BN38" s="104"/>
      <c r="BO38" s="104"/>
      <c r="BP38" s="104"/>
      <c r="BQ38" s="104"/>
      <c r="BR38" s="104"/>
      <c r="BS38" s="104"/>
      <c r="BT38" s="104"/>
      <c r="BU38" s="104"/>
      <c r="BV38" s="104"/>
      <c r="BW38" s="104"/>
      <c r="BX38" s="104"/>
      <c r="BY38" s="104"/>
      <c r="BZ38" s="104"/>
      <c r="CA38" s="104"/>
      <c r="CB38" s="104"/>
      <c r="CC38" s="104"/>
      <c r="CD38" s="104"/>
      <c r="CE38" s="104"/>
      <c r="CF38" s="104"/>
      <c r="CG38" s="104"/>
      <c r="CH38" s="104"/>
      <c r="CI38" s="104"/>
      <c r="CJ38" s="104"/>
      <c r="CK38" s="104"/>
      <c r="CL38" s="104"/>
      <c r="CM38" s="104"/>
      <c r="CN38" s="104"/>
      <c r="CO38" s="104"/>
      <c r="CP38" s="104"/>
      <c r="CQ38" s="104"/>
      <c r="CR38" s="104"/>
      <c r="CS38" s="104"/>
      <c r="CT38" s="104"/>
      <c r="CU38" s="104"/>
      <c r="CV38" s="104"/>
      <c r="CW38" s="104"/>
      <c r="CX38" s="104"/>
      <c r="CY38" s="104"/>
      <c r="CZ38" s="104"/>
      <c r="DA38" s="104"/>
      <c r="DB38" s="104"/>
      <c r="DC38" s="104"/>
      <c r="DD38" s="104"/>
      <c r="DE38" s="104"/>
      <c r="DF38" s="104"/>
      <c r="DG38" s="104"/>
      <c r="DH38" s="104"/>
      <c r="DI38" s="104"/>
      <c r="DJ38" s="104"/>
      <c r="DK38" s="104"/>
      <c r="DL38" s="104"/>
      <c r="DM38" s="104"/>
      <c r="DN38" s="104"/>
      <c r="DO38" s="104"/>
      <c r="DP38" s="104"/>
      <c r="DQ38" s="104"/>
      <c r="DR38" s="104"/>
      <c r="DS38" s="104"/>
      <c r="DT38" s="104"/>
      <c r="DU38" s="104"/>
      <c r="DV38" s="104"/>
      <c r="DW38" s="104"/>
      <c r="DX38" s="104"/>
      <c r="DY38" s="104"/>
      <c r="DZ38" s="104"/>
      <c r="EA38" s="104"/>
      <c r="EB38" s="104"/>
      <c r="EC38" s="104"/>
      <c r="ED38" s="104"/>
      <c r="EE38" s="104"/>
      <c r="EF38" s="104"/>
      <c r="EG38" s="104"/>
    </row>
    <row r="39" spans="1:137" s="103" customFormat="1" x14ac:dyDescent="0.4">
      <c r="A39" s="8" t="s">
        <v>34</v>
      </c>
      <c r="B39" s="31"/>
      <c r="C39" s="3"/>
      <c r="D39" s="100"/>
      <c r="E39" s="100"/>
      <c r="F39" s="100"/>
      <c r="G39" s="100"/>
      <c r="H39" s="100"/>
      <c r="I39" s="100"/>
      <c r="J39" s="100"/>
      <c r="K39" s="100"/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04"/>
      <c r="W39" s="104"/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4"/>
      <c r="AI39" s="104"/>
      <c r="AJ39" s="104"/>
      <c r="AK39" s="104"/>
      <c r="AL39" s="104"/>
      <c r="AM39" s="104"/>
      <c r="AN39" s="104"/>
      <c r="AO39" s="104"/>
      <c r="AP39" s="104"/>
      <c r="AQ39" s="104"/>
      <c r="AR39" s="104"/>
      <c r="AS39" s="104"/>
      <c r="AT39" s="104"/>
      <c r="AU39" s="104"/>
      <c r="AV39" s="104"/>
      <c r="AW39" s="104"/>
      <c r="AX39" s="104"/>
      <c r="AY39" s="104"/>
      <c r="AZ39" s="104"/>
      <c r="BA39" s="104"/>
      <c r="BB39" s="104"/>
      <c r="BC39" s="104"/>
      <c r="BD39" s="104"/>
      <c r="BE39" s="104"/>
      <c r="BF39" s="104"/>
      <c r="BG39" s="104"/>
      <c r="BH39" s="104"/>
      <c r="BI39" s="104"/>
      <c r="BJ39" s="104"/>
      <c r="BK39" s="104"/>
      <c r="BL39" s="104"/>
      <c r="BM39" s="104"/>
      <c r="BN39" s="104"/>
      <c r="BO39" s="104"/>
      <c r="BP39" s="104"/>
      <c r="BQ39" s="104"/>
      <c r="BR39" s="104"/>
      <c r="BS39" s="104"/>
      <c r="BT39" s="104"/>
      <c r="BU39" s="104"/>
      <c r="BV39" s="104"/>
      <c r="BW39" s="104"/>
      <c r="BX39" s="104"/>
      <c r="BY39" s="104"/>
      <c r="BZ39" s="104"/>
      <c r="CA39" s="104"/>
      <c r="CB39" s="104"/>
      <c r="CC39" s="104"/>
      <c r="CD39" s="104"/>
      <c r="CE39" s="104"/>
      <c r="CF39" s="104"/>
      <c r="CG39" s="104"/>
      <c r="CH39" s="104"/>
      <c r="CI39" s="104"/>
      <c r="CJ39" s="104"/>
      <c r="CK39" s="104"/>
      <c r="CL39" s="104"/>
      <c r="CM39" s="104"/>
      <c r="CN39" s="104"/>
      <c r="CO39" s="104"/>
      <c r="CP39" s="104"/>
      <c r="CQ39" s="104"/>
      <c r="CR39" s="104"/>
      <c r="CS39" s="104"/>
      <c r="CT39" s="104"/>
      <c r="CU39" s="104"/>
      <c r="CV39" s="104"/>
      <c r="CW39" s="104"/>
      <c r="CX39" s="104"/>
      <c r="CY39" s="104"/>
      <c r="CZ39" s="104"/>
      <c r="DA39" s="104"/>
      <c r="DB39" s="104"/>
      <c r="DC39" s="104"/>
      <c r="DD39" s="104"/>
      <c r="DE39" s="104"/>
      <c r="DF39" s="104"/>
      <c r="DG39" s="104"/>
      <c r="DH39" s="104"/>
      <c r="DI39" s="104"/>
      <c r="DJ39" s="104"/>
      <c r="DK39" s="104"/>
      <c r="DL39" s="104"/>
      <c r="DM39" s="104"/>
      <c r="DN39" s="104"/>
      <c r="DO39" s="104"/>
      <c r="DP39" s="104"/>
      <c r="DQ39" s="104"/>
      <c r="DR39" s="104"/>
      <c r="DS39" s="104"/>
      <c r="DT39" s="104"/>
      <c r="DU39" s="104"/>
      <c r="DV39" s="104"/>
      <c r="DW39" s="104"/>
      <c r="DX39" s="104"/>
      <c r="DY39" s="104"/>
      <c r="DZ39" s="104"/>
      <c r="EA39" s="104"/>
      <c r="EB39" s="104"/>
      <c r="EC39" s="104"/>
      <c r="ED39" s="104"/>
      <c r="EE39" s="104"/>
      <c r="EF39" s="104"/>
      <c r="EG39" s="104"/>
    </row>
    <row r="40" spans="1:137" s="103" customFormat="1" x14ac:dyDescent="0.4">
      <c r="A40" s="8" t="s">
        <v>35</v>
      </c>
      <c r="B40" s="31"/>
      <c r="C40" s="3"/>
      <c r="D40" s="100"/>
      <c r="E40" s="100"/>
      <c r="F40" s="100"/>
      <c r="G40" s="100"/>
      <c r="H40" s="100"/>
      <c r="I40" s="100"/>
      <c r="J40" s="100"/>
      <c r="K40" s="100"/>
      <c r="L40" s="104"/>
      <c r="M40" s="104"/>
      <c r="N40" s="104"/>
      <c r="O40" s="104"/>
      <c r="P40" s="104"/>
      <c r="Q40" s="104"/>
      <c r="R40" s="104"/>
      <c r="S40" s="104"/>
      <c r="T40" s="104"/>
      <c r="U40" s="104"/>
      <c r="V40" s="104"/>
      <c r="W40" s="104"/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4"/>
      <c r="AI40" s="104"/>
      <c r="AJ40" s="104"/>
      <c r="AK40" s="104"/>
      <c r="AL40" s="104"/>
      <c r="AM40" s="104"/>
      <c r="AN40" s="104"/>
      <c r="AO40" s="104"/>
      <c r="AP40" s="104"/>
      <c r="AQ40" s="104"/>
      <c r="AR40" s="104"/>
      <c r="AS40" s="104"/>
      <c r="AT40" s="104"/>
      <c r="AU40" s="104"/>
      <c r="AV40" s="104"/>
      <c r="AW40" s="104"/>
      <c r="AX40" s="104"/>
      <c r="AY40" s="104"/>
      <c r="AZ40" s="104"/>
      <c r="BA40" s="104"/>
      <c r="BB40" s="104"/>
      <c r="BC40" s="104"/>
      <c r="BD40" s="104"/>
      <c r="BE40" s="104"/>
      <c r="BF40" s="104"/>
      <c r="BG40" s="104"/>
      <c r="BH40" s="104"/>
      <c r="BI40" s="104"/>
      <c r="BJ40" s="104"/>
      <c r="BK40" s="104"/>
      <c r="BL40" s="104"/>
      <c r="BM40" s="104"/>
      <c r="BN40" s="104"/>
      <c r="BO40" s="104"/>
      <c r="BP40" s="104"/>
      <c r="BQ40" s="104"/>
      <c r="BR40" s="104"/>
      <c r="BS40" s="104"/>
      <c r="BT40" s="104"/>
      <c r="BU40" s="104"/>
      <c r="BV40" s="104"/>
      <c r="BW40" s="104"/>
      <c r="BX40" s="104"/>
      <c r="BY40" s="104"/>
      <c r="BZ40" s="104"/>
      <c r="CA40" s="104"/>
      <c r="CB40" s="104"/>
      <c r="CC40" s="104"/>
      <c r="CD40" s="104"/>
      <c r="CE40" s="104"/>
      <c r="CF40" s="104"/>
      <c r="CG40" s="104"/>
      <c r="CH40" s="104"/>
      <c r="CI40" s="104"/>
      <c r="CJ40" s="104"/>
      <c r="CK40" s="104"/>
      <c r="CL40" s="104"/>
      <c r="CM40" s="104"/>
      <c r="CN40" s="104"/>
      <c r="CO40" s="104"/>
      <c r="CP40" s="104"/>
      <c r="CQ40" s="104"/>
      <c r="CR40" s="104"/>
      <c r="CS40" s="104"/>
      <c r="CT40" s="104"/>
      <c r="CU40" s="104"/>
      <c r="CV40" s="104"/>
      <c r="CW40" s="104"/>
      <c r="CX40" s="104"/>
      <c r="CY40" s="104"/>
      <c r="CZ40" s="104"/>
      <c r="DA40" s="104"/>
      <c r="DB40" s="104"/>
      <c r="DC40" s="104"/>
      <c r="DD40" s="104"/>
      <c r="DE40" s="104"/>
      <c r="DF40" s="104"/>
      <c r="DG40" s="104"/>
      <c r="DH40" s="104"/>
      <c r="DI40" s="104"/>
      <c r="DJ40" s="104"/>
      <c r="DK40" s="104"/>
      <c r="DL40" s="104"/>
      <c r="DM40" s="104"/>
      <c r="DN40" s="104"/>
      <c r="DO40" s="104"/>
      <c r="DP40" s="104"/>
      <c r="DQ40" s="104"/>
      <c r="DR40" s="104"/>
      <c r="DS40" s="104"/>
      <c r="DT40" s="104"/>
      <c r="DU40" s="104"/>
      <c r="DV40" s="104"/>
      <c r="DW40" s="104"/>
      <c r="DX40" s="104"/>
      <c r="DY40" s="104"/>
      <c r="DZ40" s="104"/>
      <c r="EA40" s="104"/>
      <c r="EB40" s="104"/>
      <c r="EC40" s="104"/>
      <c r="ED40" s="104"/>
      <c r="EE40" s="104"/>
      <c r="EF40" s="104"/>
      <c r="EG40" s="104"/>
    </row>
    <row r="41" spans="1:137" s="103" customFormat="1" x14ac:dyDescent="0.4">
      <c r="A41" s="8" t="s">
        <v>36</v>
      </c>
      <c r="B41" s="31"/>
      <c r="C41" s="3"/>
      <c r="D41" s="100"/>
      <c r="E41" s="100"/>
      <c r="F41" s="100"/>
      <c r="G41" s="100"/>
      <c r="H41" s="100"/>
      <c r="I41" s="100"/>
      <c r="J41" s="100"/>
      <c r="K41" s="100"/>
    </row>
    <row r="42" spans="1:137" s="103" customFormat="1" x14ac:dyDescent="0.4">
      <c r="A42" s="8" t="s">
        <v>37</v>
      </c>
      <c r="B42" s="30"/>
      <c r="C42" s="3"/>
      <c r="D42" s="100"/>
      <c r="E42" s="100"/>
      <c r="F42" s="100"/>
      <c r="G42" s="100"/>
      <c r="H42" s="100"/>
      <c r="I42" s="100"/>
      <c r="J42" s="100"/>
      <c r="K42" s="100"/>
    </row>
    <row r="43" spans="1:137" s="103" customFormat="1" x14ac:dyDescent="0.4">
      <c r="A43" s="8" t="s">
        <v>38</v>
      </c>
      <c r="B43" s="30"/>
      <c r="C43" s="3"/>
      <c r="D43" s="100"/>
      <c r="E43" s="100"/>
      <c r="F43" s="100"/>
      <c r="G43" s="100"/>
      <c r="H43" s="100"/>
      <c r="I43" s="100"/>
      <c r="J43" s="100"/>
      <c r="K43" s="100"/>
    </row>
    <row r="44" spans="1:137" x14ac:dyDescent="0.4">
      <c r="A44" s="17" t="s">
        <v>39</v>
      </c>
      <c r="B44" s="32"/>
      <c r="D44" s="100"/>
      <c r="E44" s="100"/>
      <c r="F44" s="100"/>
      <c r="G44" s="100"/>
      <c r="H44" s="100"/>
      <c r="I44" s="100"/>
      <c r="J44" s="100"/>
      <c r="K44" s="100"/>
    </row>
    <row r="45" spans="1:137" s="3" customFormat="1" x14ac:dyDescent="0.4"/>
    <row r="46" spans="1:137" s="3" customFormat="1" x14ac:dyDescent="0.4">
      <c r="A46" s="33" t="s">
        <v>40</v>
      </c>
      <c r="B46" s="34"/>
      <c r="D46" s="5" t="s">
        <v>20</v>
      </c>
      <c r="E46" s="35">
        <v>60</v>
      </c>
      <c r="F46" s="35">
        <v>72</v>
      </c>
      <c r="G46" s="35">
        <v>84</v>
      </c>
      <c r="H46" s="35">
        <v>96</v>
      </c>
      <c r="I46" s="36">
        <v>108</v>
      </c>
    </row>
    <row r="47" spans="1:137" s="3" customFormat="1" x14ac:dyDescent="0.4">
      <c r="A47" s="37" t="s">
        <v>41</v>
      </c>
      <c r="D47" s="17" t="s">
        <v>19</v>
      </c>
      <c r="E47" s="38">
        <v>0.06</v>
      </c>
      <c r="F47" s="38">
        <v>6.25E-2</v>
      </c>
      <c r="G47" s="38">
        <v>6.5000000000000002E-2</v>
      </c>
      <c r="H47" s="38">
        <v>6.7500000000000004E-2</v>
      </c>
      <c r="I47" s="39">
        <v>7.0000000000000007E-2</v>
      </c>
    </row>
    <row r="48" spans="1:137" s="3" customFormat="1" x14ac:dyDescent="0.4">
      <c r="A48" s="40" t="s">
        <v>77</v>
      </c>
      <c r="E48" s="41"/>
      <c r="F48" s="41"/>
      <c r="G48" s="41"/>
      <c r="H48" s="41"/>
      <c r="I48" s="41"/>
    </row>
    <row r="49" spans="1:1" x14ac:dyDescent="0.4">
      <c r="A49" s="40" t="s">
        <v>42</v>
      </c>
    </row>
    <row r="50" spans="1:1" x14ac:dyDescent="0.4">
      <c r="A50" s="43" t="s">
        <v>43</v>
      </c>
    </row>
    <row r="51" spans="1:1" x14ac:dyDescent="0.4">
      <c r="A51" s="45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3C710-469B-4078-858D-314F593A0113}">
  <dimension ref="A1:EG56"/>
  <sheetViews>
    <sheetView showGridLines="0" workbookViewId="0"/>
  </sheetViews>
  <sheetFormatPr defaultColWidth="10.84765625" defaultRowHeight="12.3" x14ac:dyDescent="0.4"/>
  <cols>
    <col min="1" max="1" width="46.8984375" style="3" bestFit="1" customWidth="1"/>
    <col min="2" max="2" width="13.5" style="3" customWidth="1"/>
    <col min="3" max="3" width="5.44921875" style="3" customWidth="1"/>
    <col min="4" max="4" width="23.5" style="3" bestFit="1" customWidth="1"/>
    <col min="5" max="5" width="17.6484375" style="3" bestFit="1" customWidth="1"/>
    <col min="6" max="77" width="14.59765625" style="3" bestFit="1" customWidth="1"/>
    <col min="78" max="88" width="10.84765625" style="3"/>
    <col min="89" max="89" width="12.796875" style="3" bestFit="1" customWidth="1"/>
    <col min="90" max="16384" width="10.84765625" style="3"/>
  </cols>
  <sheetData>
    <row r="1" spans="1:137" s="4" customFormat="1" x14ac:dyDescent="0.4">
      <c r="A1" s="1" t="s">
        <v>0</v>
      </c>
      <c r="B1" s="2"/>
      <c r="C1" s="3"/>
      <c r="D1" s="50" t="s">
        <v>44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1"/>
      <c r="DH1" s="51"/>
      <c r="DI1" s="51"/>
      <c r="DJ1" s="51"/>
      <c r="DK1" s="51"/>
      <c r="DL1" s="51"/>
      <c r="DM1" s="51"/>
      <c r="DN1" s="51"/>
      <c r="DO1" s="51"/>
      <c r="DP1" s="51"/>
      <c r="DQ1" s="51"/>
      <c r="DR1" s="51"/>
      <c r="DS1" s="51"/>
      <c r="DT1" s="51"/>
      <c r="DU1" s="51"/>
      <c r="DV1" s="51"/>
      <c r="DW1" s="51"/>
      <c r="DX1" s="51"/>
      <c r="DY1" s="51"/>
      <c r="DZ1" s="51"/>
      <c r="EA1" s="51"/>
      <c r="EB1" s="51"/>
      <c r="EC1" s="51"/>
      <c r="ED1" s="51"/>
      <c r="EE1" s="51"/>
      <c r="EF1" s="51"/>
      <c r="EG1" s="52"/>
    </row>
    <row r="2" spans="1:137" s="4" customFormat="1" x14ac:dyDescent="0.4">
      <c r="A2" s="5" t="s">
        <v>1</v>
      </c>
      <c r="B2" s="6">
        <v>20000000</v>
      </c>
      <c r="C2" s="3"/>
      <c r="D2" s="53" t="s">
        <v>45</v>
      </c>
      <c r="E2" s="56">
        <f>B4</f>
        <v>44286</v>
      </c>
      <c r="F2" s="57">
        <f>EOMONTH(E2,1)</f>
        <v>44316</v>
      </c>
      <c r="G2" s="57">
        <f t="shared" ref="G2:BR2" si="0">EOMONTH(F2,1)</f>
        <v>44347</v>
      </c>
      <c r="H2" s="57">
        <f t="shared" si="0"/>
        <v>44377</v>
      </c>
      <c r="I2" s="57">
        <f t="shared" si="0"/>
        <v>44408</v>
      </c>
      <c r="J2" s="57">
        <f t="shared" si="0"/>
        <v>44439</v>
      </c>
      <c r="K2" s="57">
        <f t="shared" si="0"/>
        <v>44469</v>
      </c>
      <c r="L2" s="57">
        <f t="shared" si="0"/>
        <v>44500</v>
      </c>
      <c r="M2" s="57">
        <f t="shared" si="0"/>
        <v>44530</v>
      </c>
      <c r="N2" s="57">
        <f t="shared" si="0"/>
        <v>44561</v>
      </c>
      <c r="O2" s="57">
        <f t="shared" si="0"/>
        <v>44592</v>
      </c>
      <c r="P2" s="57">
        <f t="shared" si="0"/>
        <v>44620</v>
      </c>
      <c r="Q2" s="57">
        <f t="shared" si="0"/>
        <v>44651</v>
      </c>
      <c r="R2" s="57">
        <f t="shared" si="0"/>
        <v>44681</v>
      </c>
      <c r="S2" s="57">
        <f t="shared" si="0"/>
        <v>44712</v>
      </c>
      <c r="T2" s="57">
        <f t="shared" si="0"/>
        <v>44742</v>
      </c>
      <c r="U2" s="57">
        <f t="shared" si="0"/>
        <v>44773</v>
      </c>
      <c r="V2" s="57">
        <f t="shared" si="0"/>
        <v>44804</v>
      </c>
      <c r="W2" s="57">
        <f t="shared" si="0"/>
        <v>44834</v>
      </c>
      <c r="X2" s="57">
        <f t="shared" si="0"/>
        <v>44865</v>
      </c>
      <c r="Y2" s="57">
        <f t="shared" si="0"/>
        <v>44895</v>
      </c>
      <c r="Z2" s="57">
        <f t="shared" si="0"/>
        <v>44926</v>
      </c>
      <c r="AA2" s="57">
        <f t="shared" si="0"/>
        <v>44957</v>
      </c>
      <c r="AB2" s="57">
        <f t="shared" si="0"/>
        <v>44985</v>
      </c>
      <c r="AC2" s="57">
        <f t="shared" si="0"/>
        <v>45016</v>
      </c>
      <c r="AD2" s="57">
        <f t="shared" si="0"/>
        <v>45046</v>
      </c>
      <c r="AE2" s="57">
        <f t="shared" si="0"/>
        <v>45077</v>
      </c>
      <c r="AF2" s="57">
        <f t="shared" si="0"/>
        <v>45107</v>
      </c>
      <c r="AG2" s="57">
        <f t="shared" si="0"/>
        <v>45138</v>
      </c>
      <c r="AH2" s="57">
        <f t="shared" si="0"/>
        <v>45169</v>
      </c>
      <c r="AI2" s="57">
        <f t="shared" si="0"/>
        <v>45199</v>
      </c>
      <c r="AJ2" s="57">
        <f t="shared" si="0"/>
        <v>45230</v>
      </c>
      <c r="AK2" s="57">
        <f t="shared" si="0"/>
        <v>45260</v>
      </c>
      <c r="AL2" s="57">
        <f t="shared" si="0"/>
        <v>45291</v>
      </c>
      <c r="AM2" s="57">
        <f t="shared" si="0"/>
        <v>45322</v>
      </c>
      <c r="AN2" s="57">
        <f t="shared" si="0"/>
        <v>45351</v>
      </c>
      <c r="AO2" s="57">
        <f t="shared" si="0"/>
        <v>45382</v>
      </c>
      <c r="AP2" s="57">
        <f t="shared" si="0"/>
        <v>45412</v>
      </c>
      <c r="AQ2" s="57">
        <f t="shared" si="0"/>
        <v>45443</v>
      </c>
      <c r="AR2" s="57">
        <f t="shared" si="0"/>
        <v>45473</v>
      </c>
      <c r="AS2" s="57">
        <f t="shared" si="0"/>
        <v>45504</v>
      </c>
      <c r="AT2" s="57">
        <f t="shared" si="0"/>
        <v>45535</v>
      </c>
      <c r="AU2" s="57">
        <f t="shared" si="0"/>
        <v>45565</v>
      </c>
      <c r="AV2" s="57">
        <f t="shared" si="0"/>
        <v>45596</v>
      </c>
      <c r="AW2" s="57">
        <f t="shared" si="0"/>
        <v>45626</v>
      </c>
      <c r="AX2" s="57">
        <f t="shared" si="0"/>
        <v>45657</v>
      </c>
      <c r="AY2" s="57">
        <f t="shared" si="0"/>
        <v>45688</v>
      </c>
      <c r="AZ2" s="57">
        <f t="shared" si="0"/>
        <v>45716</v>
      </c>
      <c r="BA2" s="57">
        <f t="shared" si="0"/>
        <v>45747</v>
      </c>
      <c r="BB2" s="57">
        <f t="shared" si="0"/>
        <v>45777</v>
      </c>
      <c r="BC2" s="57">
        <f t="shared" si="0"/>
        <v>45808</v>
      </c>
      <c r="BD2" s="57">
        <f t="shared" si="0"/>
        <v>45838</v>
      </c>
      <c r="BE2" s="57">
        <f t="shared" si="0"/>
        <v>45869</v>
      </c>
      <c r="BF2" s="57">
        <f t="shared" si="0"/>
        <v>45900</v>
      </c>
      <c r="BG2" s="57">
        <f t="shared" si="0"/>
        <v>45930</v>
      </c>
      <c r="BH2" s="57">
        <f t="shared" si="0"/>
        <v>45961</v>
      </c>
      <c r="BI2" s="57">
        <f t="shared" si="0"/>
        <v>45991</v>
      </c>
      <c r="BJ2" s="57">
        <f t="shared" si="0"/>
        <v>46022</v>
      </c>
      <c r="BK2" s="57">
        <f t="shared" si="0"/>
        <v>46053</v>
      </c>
      <c r="BL2" s="57">
        <f t="shared" si="0"/>
        <v>46081</v>
      </c>
      <c r="BM2" s="57">
        <f t="shared" si="0"/>
        <v>46112</v>
      </c>
      <c r="BN2" s="57">
        <f t="shared" si="0"/>
        <v>46142</v>
      </c>
      <c r="BO2" s="57">
        <f t="shared" si="0"/>
        <v>46173</v>
      </c>
      <c r="BP2" s="57">
        <f t="shared" si="0"/>
        <v>46203</v>
      </c>
      <c r="BQ2" s="57">
        <f t="shared" si="0"/>
        <v>46234</v>
      </c>
      <c r="BR2" s="57">
        <f t="shared" si="0"/>
        <v>46265</v>
      </c>
      <c r="BS2" s="57">
        <f t="shared" ref="BS2:ED2" si="1">EOMONTH(BR2,1)</f>
        <v>46295</v>
      </c>
      <c r="BT2" s="57">
        <f t="shared" si="1"/>
        <v>46326</v>
      </c>
      <c r="BU2" s="57">
        <f t="shared" si="1"/>
        <v>46356</v>
      </c>
      <c r="BV2" s="57">
        <f t="shared" si="1"/>
        <v>46387</v>
      </c>
      <c r="BW2" s="57">
        <f t="shared" si="1"/>
        <v>46418</v>
      </c>
      <c r="BX2" s="57">
        <f t="shared" si="1"/>
        <v>46446</v>
      </c>
      <c r="BY2" s="57">
        <f t="shared" si="1"/>
        <v>46477</v>
      </c>
      <c r="BZ2" s="57">
        <f t="shared" si="1"/>
        <v>46507</v>
      </c>
      <c r="CA2" s="57">
        <f t="shared" si="1"/>
        <v>46538</v>
      </c>
      <c r="CB2" s="57">
        <f t="shared" si="1"/>
        <v>46568</v>
      </c>
      <c r="CC2" s="57">
        <f t="shared" si="1"/>
        <v>46599</v>
      </c>
      <c r="CD2" s="57">
        <f t="shared" si="1"/>
        <v>46630</v>
      </c>
      <c r="CE2" s="57">
        <f t="shared" si="1"/>
        <v>46660</v>
      </c>
      <c r="CF2" s="57">
        <f t="shared" si="1"/>
        <v>46691</v>
      </c>
      <c r="CG2" s="57">
        <f t="shared" si="1"/>
        <v>46721</v>
      </c>
      <c r="CH2" s="57">
        <f t="shared" si="1"/>
        <v>46752</v>
      </c>
      <c r="CI2" s="57">
        <f t="shared" si="1"/>
        <v>46783</v>
      </c>
      <c r="CJ2" s="57">
        <f t="shared" si="1"/>
        <v>46812</v>
      </c>
      <c r="CK2" s="57">
        <f t="shared" si="1"/>
        <v>46843</v>
      </c>
      <c r="CL2" s="57">
        <f t="shared" si="1"/>
        <v>46873</v>
      </c>
      <c r="CM2" s="57">
        <f t="shared" si="1"/>
        <v>46904</v>
      </c>
      <c r="CN2" s="57">
        <f t="shared" si="1"/>
        <v>46934</v>
      </c>
      <c r="CO2" s="57">
        <f t="shared" si="1"/>
        <v>46965</v>
      </c>
      <c r="CP2" s="57">
        <f t="shared" si="1"/>
        <v>46996</v>
      </c>
      <c r="CQ2" s="57">
        <f t="shared" si="1"/>
        <v>47026</v>
      </c>
      <c r="CR2" s="57">
        <f t="shared" si="1"/>
        <v>47057</v>
      </c>
      <c r="CS2" s="57">
        <f t="shared" si="1"/>
        <v>47087</v>
      </c>
      <c r="CT2" s="57">
        <f t="shared" si="1"/>
        <v>47118</v>
      </c>
      <c r="CU2" s="57">
        <f t="shared" si="1"/>
        <v>47149</v>
      </c>
      <c r="CV2" s="57">
        <f t="shared" si="1"/>
        <v>47177</v>
      </c>
      <c r="CW2" s="57">
        <f t="shared" si="1"/>
        <v>47208</v>
      </c>
      <c r="CX2" s="57">
        <f t="shared" si="1"/>
        <v>47238</v>
      </c>
      <c r="CY2" s="57">
        <f t="shared" si="1"/>
        <v>47269</v>
      </c>
      <c r="CZ2" s="57">
        <f t="shared" si="1"/>
        <v>47299</v>
      </c>
      <c r="DA2" s="57">
        <f t="shared" si="1"/>
        <v>47330</v>
      </c>
      <c r="DB2" s="57">
        <f t="shared" si="1"/>
        <v>47361</v>
      </c>
      <c r="DC2" s="57">
        <f t="shared" si="1"/>
        <v>47391</v>
      </c>
      <c r="DD2" s="57">
        <f t="shared" si="1"/>
        <v>47422</v>
      </c>
      <c r="DE2" s="57">
        <f t="shared" si="1"/>
        <v>47452</v>
      </c>
      <c r="DF2" s="57">
        <f t="shared" si="1"/>
        <v>47483</v>
      </c>
      <c r="DG2" s="57">
        <f t="shared" si="1"/>
        <v>47514</v>
      </c>
      <c r="DH2" s="57">
        <f t="shared" si="1"/>
        <v>47542</v>
      </c>
      <c r="DI2" s="57">
        <f t="shared" si="1"/>
        <v>47573</v>
      </c>
      <c r="DJ2" s="57">
        <f t="shared" si="1"/>
        <v>47603</v>
      </c>
      <c r="DK2" s="57">
        <f t="shared" si="1"/>
        <v>47634</v>
      </c>
      <c r="DL2" s="57">
        <f t="shared" si="1"/>
        <v>47664</v>
      </c>
      <c r="DM2" s="57">
        <f t="shared" si="1"/>
        <v>47695</v>
      </c>
      <c r="DN2" s="57">
        <f t="shared" si="1"/>
        <v>47726</v>
      </c>
      <c r="DO2" s="57">
        <f t="shared" si="1"/>
        <v>47756</v>
      </c>
      <c r="DP2" s="57">
        <f t="shared" si="1"/>
        <v>47787</v>
      </c>
      <c r="DQ2" s="57">
        <f t="shared" si="1"/>
        <v>47817</v>
      </c>
      <c r="DR2" s="57">
        <f t="shared" si="1"/>
        <v>47848</v>
      </c>
      <c r="DS2" s="57">
        <f t="shared" si="1"/>
        <v>47879</v>
      </c>
      <c r="DT2" s="57">
        <f t="shared" si="1"/>
        <v>47907</v>
      </c>
      <c r="DU2" s="57">
        <f t="shared" si="1"/>
        <v>47938</v>
      </c>
      <c r="DV2" s="57">
        <f t="shared" si="1"/>
        <v>47968</v>
      </c>
      <c r="DW2" s="57">
        <f t="shared" si="1"/>
        <v>47999</v>
      </c>
      <c r="DX2" s="57">
        <f t="shared" si="1"/>
        <v>48029</v>
      </c>
      <c r="DY2" s="57">
        <f t="shared" si="1"/>
        <v>48060</v>
      </c>
      <c r="DZ2" s="57">
        <f t="shared" si="1"/>
        <v>48091</v>
      </c>
      <c r="EA2" s="57">
        <f t="shared" si="1"/>
        <v>48121</v>
      </c>
      <c r="EB2" s="57">
        <f t="shared" si="1"/>
        <v>48152</v>
      </c>
      <c r="EC2" s="57">
        <f t="shared" si="1"/>
        <v>48182</v>
      </c>
      <c r="ED2" s="57">
        <f t="shared" si="1"/>
        <v>48213</v>
      </c>
      <c r="EE2" s="57">
        <f t="shared" ref="EE2:EG2" si="2">EOMONTH(ED2,1)</f>
        <v>48244</v>
      </c>
      <c r="EF2" s="57">
        <f t="shared" si="2"/>
        <v>48273</v>
      </c>
      <c r="EG2" s="58">
        <f t="shared" si="2"/>
        <v>48304</v>
      </c>
    </row>
    <row r="3" spans="1:137" s="4" customFormat="1" x14ac:dyDescent="0.4">
      <c r="A3" s="8" t="s">
        <v>2</v>
      </c>
      <c r="B3" s="9">
        <v>100000</v>
      </c>
      <c r="C3" s="3"/>
      <c r="D3" s="54" t="s">
        <v>46</v>
      </c>
      <c r="E3" s="59">
        <v>0</v>
      </c>
      <c r="F3" s="60">
        <f>E3+1</f>
        <v>1</v>
      </c>
      <c r="G3" s="60">
        <f>F3+1</f>
        <v>2</v>
      </c>
      <c r="H3" s="60">
        <f t="shared" ref="H3:BS3" si="3">G3+1</f>
        <v>3</v>
      </c>
      <c r="I3" s="60">
        <f t="shared" si="3"/>
        <v>4</v>
      </c>
      <c r="J3" s="60">
        <f t="shared" si="3"/>
        <v>5</v>
      </c>
      <c r="K3" s="60">
        <f t="shared" si="3"/>
        <v>6</v>
      </c>
      <c r="L3" s="60">
        <f t="shared" si="3"/>
        <v>7</v>
      </c>
      <c r="M3" s="60">
        <f t="shared" si="3"/>
        <v>8</v>
      </c>
      <c r="N3" s="60">
        <f t="shared" si="3"/>
        <v>9</v>
      </c>
      <c r="O3" s="60">
        <f t="shared" si="3"/>
        <v>10</v>
      </c>
      <c r="P3" s="60">
        <f t="shared" si="3"/>
        <v>11</v>
      </c>
      <c r="Q3" s="60">
        <f t="shared" si="3"/>
        <v>12</v>
      </c>
      <c r="R3" s="60">
        <f t="shared" si="3"/>
        <v>13</v>
      </c>
      <c r="S3" s="60">
        <f t="shared" si="3"/>
        <v>14</v>
      </c>
      <c r="T3" s="60">
        <f t="shared" si="3"/>
        <v>15</v>
      </c>
      <c r="U3" s="60">
        <f t="shared" si="3"/>
        <v>16</v>
      </c>
      <c r="V3" s="60">
        <f t="shared" si="3"/>
        <v>17</v>
      </c>
      <c r="W3" s="60">
        <f t="shared" si="3"/>
        <v>18</v>
      </c>
      <c r="X3" s="60">
        <f t="shared" si="3"/>
        <v>19</v>
      </c>
      <c r="Y3" s="60">
        <f t="shared" si="3"/>
        <v>20</v>
      </c>
      <c r="Z3" s="60">
        <f t="shared" si="3"/>
        <v>21</v>
      </c>
      <c r="AA3" s="60">
        <f t="shared" si="3"/>
        <v>22</v>
      </c>
      <c r="AB3" s="60">
        <f t="shared" si="3"/>
        <v>23</v>
      </c>
      <c r="AC3" s="60">
        <f t="shared" si="3"/>
        <v>24</v>
      </c>
      <c r="AD3" s="60">
        <f t="shared" si="3"/>
        <v>25</v>
      </c>
      <c r="AE3" s="60">
        <f t="shared" si="3"/>
        <v>26</v>
      </c>
      <c r="AF3" s="60">
        <f t="shared" si="3"/>
        <v>27</v>
      </c>
      <c r="AG3" s="60">
        <f t="shared" si="3"/>
        <v>28</v>
      </c>
      <c r="AH3" s="60">
        <f t="shared" si="3"/>
        <v>29</v>
      </c>
      <c r="AI3" s="60">
        <f t="shared" si="3"/>
        <v>30</v>
      </c>
      <c r="AJ3" s="60">
        <f t="shared" si="3"/>
        <v>31</v>
      </c>
      <c r="AK3" s="60">
        <f t="shared" si="3"/>
        <v>32</v>
      </c>
      <c r="AL3" s="60">
        <f t="shared" si="3"/>
        <v>33</v>
      </c>
      <c r="AM3" s="60">
        <f t="shared" si="3"/>
        <v>34</v>
      </c>
      <c r="AN3" s="60">
        <f t="shared" si="3"/>
        <v>35</v>
      </c>
      <c r="AO3" s="60">
        <f t="shared" si="3"/>
        <v>36</v>
      </c>
      <c r="AP3" s="60">
        <f t="shared" si="3"/>
        <v>37</v>
      </c>
      <c r="AQ3" s="60">
        <f t="shared" si="3"/>
        <v>38</v>
      </c>
      <c r="AR3" s="60">
        <f t="shared" si="3"/>
        <v>39</v>
      </c>
      <c r="AS3" s="60">
        <f t="shared" si="3"/>
        <v>40</v>
      </c>
      <c r="AT3" s="60">
        <f t="shared" si="3"/>
        <v>41</v>
      </c>
      <c r="AU3" s="60">
        <f t="shared" si="3"/>
        <v>42</v>
      </c>
      <c r="AV3" s="60">
        <f t="shared" si="3"/>
        <v>43</v>
      </c>
      <c r="AW3" s="60">
        <f t="shared" si="3"/>
        <v>44</v>
      </c>
      <c r="AX3" s="60">
        <f t="shared" si="3"/>
        <v>45</v>
      </c>
      <c r="AY3" s="60">
        <f t="shared" si="3"/>
        <v>46</v>
      </c>
      <c r="AZ3" s="60">
        <f t="shared" si="3"/>
        <v>47</v>
      </c>
      <c r="BA3" s="60">
        <f t="shared" si="3"/>
        <v>48</v>
      </c>
      <c r="BB3" s="60">
        <f t="shared" si="3"/>
        <v>49</v>
      </c>
      <c r="BC3" s="60">
        <f t="shared" si="3"/>
        <v>50</v>
      </c>
      <c r="BD3" s="60">
        <f t="shared" si="3"/>
        <v>51</v>
      </c>
      <c r="BE3" s="60">
        <f t="shared" si="3"/>
        <v>52</v>
      </c>
      <c r="BF3" s="60">
        <f t="shared" si="3"/>
        <v>53</v>
      </c>
      <c r="BG3" s="60">
        <f t="shared" si="3"/>
        <v>54</v>
      </c>
      <c r="BH3" s="60">
        <f t="shared" si="3"/>
        <v>55</v>
      </c>
      <c r="BI3" s="60">
        <f t="shared" si="3"/>
        <v>56</v>
      </c>
      <c r="BJ3" s="60">
        <f t="shared" si="3"/>
        <v>57</v>
      </c>
      <c r="BK3" s="60">
        <f t="shared" si="3"/>
        <v>58</v>
      </c>
      <c r="BL3" s="60">
        <f t="shared" si="3"/>
        <v>59</v>
      </c>
      <c r="BM3" s="60">
        <f t="shared" si="3"/>
        <v>60</v>
      </c>
      <c r="BN3" s="60">
        <f t="shared" si="3"/>
        <v>61</v>
      </c>
      <c r="BO3" s="60">
        <f t="shared" si="3"/>
        <v>62</v>
      </c>
      <c r="BP3" s="60">
        <f t="shared" si="3"/>
        <v>63</v>
      </c>
      <c r="BQ3" s="60">
        <f t="shared" si="3"/>
        <v>64</v>
      </c>
      <c r="BR3" s="60">
        <f t="shared" si="3"/>
        <v>65</v>
      </c>
      <c r="BS3" s="60">
        <f t="shared" si="3"/>
        <v>66</v>
      </c>
      <c r="BT3" s="60">
        <f t="shared" ref="BT3:EE3" si="4">BS3+1</f>
        <v>67</v>
      </c>
      <c r="BU3" s="60">
        <f t="shared" si="4"/>
        <v>68</v>
      </c>
      <c r="BV3" s="60">
        <f t="shared" si="4"/>
        <v>69</v>
      </c>
      <c r="BW3" s="60">
        <f t="shared" si="4"/>
        <v>70</v>
      </c>
      <c r="BX3" s="60">
        <f t="shared" si="4"/>
        <v>71</v>
      </c>
      <c r="BY3" s="60">
        <f t="shared" si="4"/>
        <v>72</v>
      </c>
      <c r="BZ3" s="60">
        <f t="shared" si="4"/>
        <v>73</v>
      </c>
      <c r="CA3" s="60">
        <f t="shared" si="4"/>
        <v>74</v>
      </c>
      <c r="CB3" s="60">
        <f t="shared" si="4"/>
        <v>75</v>
      </c>
      <c r="CC3" s="60">
        <f t="shared" si="4"/>
        <v>76</v>
      </c>
      <c r="CD3" s="60">
        <f t="shared" si="4"/>
        <v>77</v>
      </c>
      <c r="CE3" s="60">
        <f t="shared" si="4"/>
        <v>78</v>
      </c>
      <c r="CF3" s="60">
        <f t="shared" si="4"/>
        <v>79</v>
      </c>
      <c r="CG3" s="60">
        <f t="shared" si="4"/>
        <v>80</v>
      </c>
      <c r="CH3" s="60">
        <f t="shared" si="4"/>
        <v>81</v>
      </c>
      <c r="CI3" s="60">
        <f t="shared" si="4"/>
        <v>82</v>
      </c>
      <c r="CJ3" s="60">
        <f t="shared" si="4"/>
        <v>83</v>
      </c>
      <c r="CK3" s="60">
        <f t="shared" si="4"/>
        <v>84</v>
      </c>
      <c r="CL3" s="60">
        <f t="shared" si="4"/>
        <v>85</v>
      </c>
      <c r="CM3" s="60">
        <f t="shared" si="4"/>
        <v>86</v>
      </c>
      <c r="CN3" s="60">
        <f t="shared" si="4"/>
        <v>87</v>
      </c>
      <c r="CO3" s="60">
        <f t="shared" si="4"/>
        <v>88</v>
      </c>
      <c r="CP3" s="60">
        <f t="shared" si="4"/>
        <v>89</v>
      </c>
      <c r="CQ3" s="60">
        <f t="shared" si="4"/>
        <v>90</v>
      </c>
      <c r="CR3" s="60">
        <f t="shared" si="4"/>
        <v>91</v>
      </c>
      <c r="CS3" s="60">
        <f t="shared" si="4"/>
        <v>92</v>
      </c>
      <c r="CT3" s="60">
        <f t="shared" si="4"/>
        <v>93</v>
      </c>
      <c r="CU3" s="60">
        <f t="shared" si="4"/>
        <v>94</v>
      </c>
      <c r="CV3" s="60">
        <f t="shared" si="4"/>
        <v>95</v>
      </c>
      <c r="CW3" s="60">
        <f t="shared" si="4"/>
        <v>96</v>
      </c>
      <c r="CX3" s="60">
        <f t="shared" si="4"/>
        <v>97</v>
      </c>
      <c r="CY3" s="60">
        <f t="shared" si="4"/>
        <v>98</v>
      </c>
      <c r="CZ3" s="60">
        <f t="shared" si="4"/>
        <v>99</v>
      </c>
      <c r="DA3" s="60">
        <f t="shared" si="4"/>
        <v>100</v>
      </c>
      <c r="DB3" s="60">
        <f t="shared" si="4"/>
        <v>101</v>
      </c>
      <c r="DC3" s="60">
        <f t="shared" si="4"/>
        <v>102</v>
      </c>
      <c r="DD3" s="60">
        <f t="shared" si="4"/>
        <v>103</v>
      </c>
      <c r="DE3" s="60">
        <f t="shared" si="4"/>
        <v>104</v>
      </c>
      <c r="DF3" s="60">
        <f t="shared" si="4"/>
        <v>105</v>
      </c>
      <c r="DG3" s="60">
        <f t="shared" si="4"/>
        <v>106</v>
      </c>
      <c r="DH3" s="60">
        <f t="shared" si="4"/>
        <v>107</v>
      </c>
      <c r="DI3" s="60">
        <f t="shared" si="4"/>
        <v>108</v>
      </c>
      <c r="DJ3" s="60">
        <f t="shared" si="4"/>
        <v>109</v>
      </c>
      <c r="DK3" s="60">
        <f t="shared" si="4"/>
        <v>110</v>
      </c>
      <c r="DL3" s="60">
        <f t="shared" si="4"/>
        <v>111</v>
      </c>
      <c r="DM3" s="60">
        <f t="shared" si="4"/>
        <v>112</v>
      </c>
      <c r="DN3" s="60">
        <f t="shared" si="4"/>
        <v>113</v>
      </c>
      <c r="DO3" s="60">
        <f t="shared" si="4"/>
        <v>114</v>
      </c>
      <c r="DP3" s="60">
        <f t="shared" si="4"/>
        <v>115</v>
      </c>
      <c r="DQ3" s="60">
        <f t="shared" si="4"/>
        <v>116</v>
      </c>
      <c r="DR3" s="60">
        <f t="shared" si="4"/>
        <v>117</v>
      </c>
      <c r="DS3" s="60">
        <f t="shared" si="4"/>
        <v>118</v>
      </c>
      <c r="DT3" s="60">
        <f t="shared" si="4"/>
        <v>119</v>
      </c>
      <c r="DU3" s="60">
        <f t="shared" si="4"/>
        <v>120</v>
      </c>
      <c r="DV3" s="60">
        <f t="shared" si="4"/>
        <v>121</v>
      </c>
      <c r="DW3" s="60">
        <f t="shared" si="4"/>
        <v>122</v>
      </c>
      <c r="DX3" s="60">
        <f t="shared" si="4"/>
        <v>123</v>
      </c>
      <c r="DY3" s="60">
        <f t="shared" si="4"/>
        <v>124</v>
      </c>
      <c r="DZ3" s="60">
        <f t="shared" si="4"/>
        <v>125</v>
      </c>
      <c r="EA3" s="60">
        <f t="shared" si="4"/>
        <v>126</v>
      </c>
      <c r="EB3" s="60">
        <f t="shared" si="4"/>
        <v>127</v>
      </c>
      <c r="EC3" s="60">
        <f t="shared" si="4"/>
        <v>128</v>
      </c>
      <c r="ED3" s="60">
        <f t="shared" si="4"/>
        <v>129</v>
      </c>
      <c r="EE3" s="60">
        <f t="shared" si="4"/>
        <v>130</v>
      </c>
      <c r="EF3" s="60">
        <f t="shared" ref="EF3:EG3" si="5">EE3+1</f>
        <v>131</v>
      </c>
      <c r="EG3" s="61">
        <f t="shared" si="5"/>
        <v>132</v>
      </c>
    </row>
    <row r="4" spans="1:137" s="4" customFormat="1" x14ac:dyDescent="0.4">
      <c r="A4" s="8" t="s">
        <v>3</v>
      </c>
      <c r="B4" s="10">
        <v>44286</v>
      </c>
      <c r="C4" s="3"/>
      <c r="D4" s="55" t="s">
        <v>47</v>
      </c>
      <c r="E4" s="62">
        <v>0</v>
      </c>
      <c r="F4" s="63">
        <f>ROUNDUP(F3/12,0)</f>
        <v>1</v>
      </c>
      <c r="G4" s="63">
        <f t="shared" ref="G4:BR4" si="6">ROUNDUP(G3/12,0)</f>
        <v>1</v>
      </c>
      <c r="H4" s="63">
        <f t="shared" si="6"/>
        <v>1</v>
      </c>
      <c r="I4" s="63">
        <f t="shared" si="6"/>
        <v>1</v>
      </c>
      <c r="J4" s="63">
        <f t="shared" si="6"/>
        <v>1</v>
      </c>
      <c r="K4" s="63">
        <f t="shared" si="6"/>
        <v>1</v>
      </c>
      <c r="L4" s="63">
        <f t="shared" si="6"/>
        <v>1</v>
      </c>
      <c r="M4" s="63">
        <f t="shared" si="6"/>
        <v>1</v>
      </c>
      <c r="N4" s="63">
        <f t="shared" si="6"/>
        <v>1</v>
      </c>
      <c r="O4" s="63">
        <f t="shared" si="6"/>
        <v>1</v>
      </c>
      <c r="P4" s="63">
        <f t="shared" si="6"/>
        <v>1</v>
      </c>
      <c r="Q4" s="63">
        <f t="shared" si="6"/>
        <v>1</v>
      </c>
      <c r="R4" s="63">
        <f t="shared" si="6"/>
        <v>2</v>
      </c>
      <c r="S4" s="63">
        <f t="shared" si="6"/>
        <v>2</v>
      </c>
      <c r="T4" s="63">
        <f t="shared" si="6"/>
        <v>2</v>
      </c>
      <c r="U4" s="63">
        <f t="shared" si="6"/>
        <v>2</v>
      </c>
      <c r="V4" s="63">
        <f t="shared" si="6"/>
        <v>2</v>
      </c>
      <c r="W4" s="63">
        <f t="shared" si="6"/>
        <v>2</v>
      </c>
      <c r="X4" s="63">
        <f t="shared" si="6"/>
        <v>2</v>
      </c>
      <c r="Y4" s="63">
        <f t="shared" si="6"/>
        <v>2</v>
      </c>
      <c r="Z4" s="63">
        <f t="shared" si="6"/>
        <v>2</v>
      </c>
      <c r="AA4" s="63">
        <f t="shared" si="6"/>
        <v>2</v>
      </c>
      <c r="AB4" s="63">
        <f t="shared" si="6"/>
        <v>2</v>
      </c>
      <c r="AC4" s="63">
        <f t="shared" si="6"/>
        <v>2</v>
      </c>
      <c r="AD4" s="63">
        <f t="shared" si="6"/>
        <v>3</v>
      </c>
      <c r="AE4" s="63">
        <f t="shared" si="6"/>
        <v>3</v>
      </c>
      <c r="AF4" s="63">
        <f t="shared" si="6"/>
        <v>3</v>
      </c>
      <c r="AG4" s="63">
        <f t="shared" si="6"/>
        <v>3</v>
      </c>
      <c r="AH4" s="63">
        <f t="shared" si="6"/>
        <v>3</v>
      </c>
      <c r="AI4" s="63">
        <f t="shared" si="6"/>
        <v>3</v>
      </c>
      <c r="AJ4" s="63">
        <f t="shared" si="6"/>
        <v>3</v>
      </c>
      <c r="AK4" s="63">
        <f t="shared" si="6"/>
        <v>3</v>
      </c>
      <c r="AL4" s="63">
        <f t="shared" si="6"/>
        <v>3</v>
      </c>
      <c r="AM4" s="63">
        <f t="shared" si="6"/>
        <v>3</v>
      </c>
      <c r="AN4" s="63">
        <f t="shared" si="6"/>
        <v>3</v>
      </c>
      <c r="AO4" s="63">
        <f t="shared" si="6"/>
        <v>3</v>
      </c>
      <c r="AP4" s="63">
        <f t="shared" si="6"/>
        <v>4</v>
      </c>
      <c r="AQ4" s="63">
        <f t="shared" si="6"/>
        <v>4</v>
      </c>
      <c r="AR4" s="63">
        <f t="shared" si="6"/>
        <v>4</v>
      </c>
      <c r="AS4" s="63">
        <f t="shared" si="6"/>
        <v>4</v>
      </c>
      <c r="AT4" s="63">
        <f t="shared" si="6"/>
        <v>4</v>
      </c>
      <c r="AU4" s="63">
        <f t="shared" si="6"/>
        <v>4</v>
      </c>
      <c r="AV4" s="63">
        <f t="shared" si="6"/>
        <v>4</v>
      </c>
      <c r="AW4" s="63">
        <f t="shared" si="6"/>
        <v>4</v>
      </c>
      <c r="AX4" s="63">
        <f t="shared" si="6"/>
        <v>4</v>
      </c>
      <c r="AY4" s="63">
        <f t="shared" si="6"/>
        <v>4</v>
      </c>
      <c r="AZ4" s="63">
        <f t="shared" si="6"/>
        <v>4</v>
      </c>
      <c r="BA4" s="63">
        <f t="shared" si="6"/>
        <v>4</v>
      </c>
      <c r="BB4" s="63">
        <f t="shared" si="6"/>
        <v>5</v>
      </c>
      <c r="BC4" s="63">
        <f t="shared" si="6"/>
        <v>5</v>
      </c>
      <c r="BD4" s="63">
        <f t="shared" si="6"/>
        <v>5</v>
      </c>
      <c r="BE4" s="63">
        <f t="shared" si="6"/>
        <v>5</v>
      </c>
      <c r="BF4" s="63">
        <f t="shared" si="6"/>
        <v>5</v>
      </c>
      <c r="BG4" s="63">
        <f t="shared" si="6"/>
        <v>5</v>
      </c>
      <c r="BH4" s="63">
        <f t="shared" si="6"/>
        <v>5</v>
      </c>
      <c r="BI4" s="63">
        <f t="shared" si="6"/>
        <v>5</v>
      </c>
      <c r="BJ4" s="63">
        <f t="shared" si="6"/>
        <v>5</v>
      </c>
      <c r="BK4" s="63">
        <f t="shared" si="6"/>
        <v>5</v>
      </c>
      <c r="BL4" s="63">
        <f t="shared" si="6"/>
        <v>5</v>
      </c>
      <c r="BM4" s="63">
        <f t="shared" si="6"/>
        <v>5</v>
      </c>
      <c r="BN4" s="63">
        <f t="shared" si="6"/>
        <v>6</v>
      </c>
      <c r="BO4" s="63">
        <f t="shared" si="6"/>
        <v>6</v>
      </c>
      <c r="BP4" s="63">
        <f t="shared" si="6"/>
        <v>6</v>
      </c>
      <c r="BQ4" s="63">
        <f t="shared" si="6"/>
        <v>6</v>
      </c>
      <c r="BR4" s="63">
        <f t="shared" si="6"/>
        <v>6</v>
      </c>
      <c r="BS4" s="63">
        <f t="shared" ref="BS4:ED4" si="7">ROUNDUP(BS3/12,0)</f>
        <v>6</v>
      </c>
      <c r="BT4" s="63">
        <f t="shared" si="7"/>
        <v>6</v>
      </c>
      <c r="BU4" s="63">
        <f t="shared" si="7"/>
        <v>6</v>
      </c>
      <c r="BV4" s="63">
        <f t="shared" si="7"/>
        <v>6</v>
      </c>
      <c r="BW4" s="63">
        <f t="shared" si="7"/>
        <v>6</v>
      </c>
      <c r="BX4" s="63">
        <f t="shared" si="7"/>
        <v>6</v>
      </c>
      <c r="BY4" s="63">
        <f t="shared" si="7"/>
        <v>6</v>
      </c>
      <c r="BZ4" s="63">
        <f t="shared" si="7"/>
        <v>7</v>
      </c>
      <c r="CA4" s="63">
        <f t="shared" si="7"/>
        <v>7</v>
      </c>
      <c r="CB4" s="63">
        <f t="shared" si="7"/>
        <v>7</v>
      </c>
      <c r="CC4" s="63">
        <f t="shared" si="7"/>
        <v>7</v>
      </c>
      <c r="CD4" s="63">
        <f t="shared" si="7"/>
        <v>7</v>
      </c>
      <c r="CE4" s="63">
        <f t="shared" si="7"/>
        <v>7</v>
      </c>
      <c r="CF4" s="63">
        <f t="shared" si="7"/>
        <v>7</v>
      </c>
      <c r="CG4" s="63">
        <f t="shared" si="7"/>
        <v>7</v>
      </c>
      <c r="CH4" s="63">
        <f t="shared" si="7"/>
        <v>7</v>
      </c>
      <c r="CI4" s="63">
        <f t="shared" si="7"/>
        <v>7</v>
      </c>
      <c r="CJ4" s="63">
        <f t="shared" si="7"/>
        <v>7</v>
      </c>
      <c r="CK4" s="63">
        <f t="shared" si="7"/>
        <v>7</v>
      </c>
      <c r="CL4" s="63">
        <f t="shared" si="7"/>
        <v>8</v>
      </c>
      <c r="CM4" s="63">
        <f t="shared" si="7"/>
        <v>8</v>
      </c>
      <c r="CN4" s="63">
        <f t="shared" si="7"/>
        <v>8</v>
      </c>
      <c r="CO4" s="63">
        <f t="shared" si="7"/>
        <v>8</v>
      </c>
      <c r="CP4" s="63">
        <f t="shared" si="7"/>
        <v>8</v>
      </c>
      <c r="CQ4" s="63">
        <f t="shared" si="7"/>
        <v>8</v>
      </c>
      <c r="CR4" s="63">
        <f t="shared" si="7"/>
        <v>8</v>
      </c>
      <c r="CS4" s="63">
        <f t="shared" si="7"/>
        <v>8</v>
      </c>
      <c r="CT4" s="63">
        <f t="shared" si="7"/>
        <v>8</v>
      </c>
      <c r="CU4" s="63">
        <f t="shared" si="7"/>
        <v>8</v>
      </c>
      <c r="CV4" s="63">
        <f t="shared" si="7"/>
        <v>8</v>
      </c>
      <c r="CW4" s="63">
        <f t="shared" si="7"/>
        <v>8</v>
      </c>
      <c r="CX4" s="63">
        <f t="shared" si="7"/>
        <v>9</v>
      </c>
      <c r="CY4" s="63">
        <f t="shared" si="7"/>
        <v>9</v>
      </c>
      <c r="CZ4" s="63">
        <f t="shared" si="7"/>
        <v>9</v>
      </c>
      <c r="DA4" s="63">
        <f t="shared" si="7"/>
        <v>9</v>
      </c>
      <c r="DB4" s="63">
        <f t="shared" si="7"/>
        <v>9</v>
      </c>
      <c r="DC4" s="63">
        <f t="shared" si="7"/>
        <v>9</v>
      </c>
      <c r="DD4" s="63">
        <f t="shared" si="7"/>
        <v>9</v>
      </c>
      <c r="DE4" s="63">
        <f t="shared" si="7"/>
        <v>9</v>
      </c>
      <c r="DF4" s="63">
        <f t="shared" si="7"/>
        <v>9</v>
      </c>
      <c r="DG4" s="63">
        <f t="shared" si="7"/>
        <v>9</v>
      </c>
      <c r="DH4" s="63">
        <f t="shared" si="7"/>
        <v>9</v>
      </c>
      <c r="DI4" s="63">
        <f t="shared" si="7"/>
        <v>9</v>
      </c>
      <c r="DJ4" s="63">
        <f t="shared" si="7"/>
        <v>10</v>
      </c>
      <c r="DK4" s="63">
        <f t="shared" si="7"/>
        <v>10</v>
      </c>
      <c r="DL4" s="63">
        <f t="shared" si="7"/>
        <v>10</v>
      </c>
      <c r="DM4" s="63">
        <f t="shared" si="7"/>
        <v>10</v>
      </c>
      <c r="DN4" s="63">
        <f t="shared" si="7"/>
        <v>10</v>
      </c>
      <c r="DO4" s="63">
        <f t="shared" si="7"/>
        <v>10</v>
      </c>
      <c r="DP4" s="63">
        <f t="shared" si="7"/>
        <v>10</v>
      </c>
      <c r="DQ4" s="63">
        <f t="shared" si="7"/>
        <v>10</v>
      </c>
      <c r="DR4" s="63">
        <f t="shared" si="7"/>
        <v>10</v>
      </c>
      <c r="DS4" s="63">
        <f t="shared" si="7"/>
        <v>10</v>
      </c>
      <c r="DT4" s="63">
        <f t="shared" si="7"/>
        <v>10</v>
      </c>
      <c r="DU4" s="63">
        <f t="shared" si="7"/>
        <v>10</v>
      </c>
      <c r="DV4" s="63">
        <f t="shared" si="7"/>
        <v>11</v>
      </c>
      <c r="DW4" s="63">
        <f t="shared" si="7"/>
        <v>11</v>
      </c>
      <c r="DX4" s="63">
        <f t="shared" si="7"/>
        <v>11</v>
      </c>
      <c r="DY4" s="63">
        <f t="shared" si="7"/>
        <v>11</v>
      </c>
      <c r="DZ4" s="63">
        <f t="shared" si="7"/>
        <v>11</v>
      </c>
      <c r="EA4" s="63">
        <f t="shared" si="7"/>
        <v>11</v>
      </c>
      <c r="EB4" s="63">
        <f t="shared" si="7"/>
        <v>11</v>
      </c>
      <c r="EC4" s="63">
        <f t="shared" si="7"/>
        <v>11</v>
      </c>
      <c r="ED4" s="63">
        <f t="shared" si="7"/>
        <v>11</v>
      </c>
      <c r="EE4" s="63">
        <f t="shared" ref="EE4:EG4" si="8">ROUNDUP(EE3/12,0)</f>
        <v>11</v>
      </c>
      <c r="EF4" s="63">
        <f t="shared" si="8"/>
        <v>11</v>
      </c>
      <c r="EG4" s="64">
        <f t="shared" si="8"/>
        <v>11</v>
      </c>
    </row>
    <row r="5" spans="1:137" s="4" customFormat="1" x14ac:dyDescent="0.4">
      <c r="A5" s="11"/>
      <c r="B5" s="12"/>
      <c r="C5" s="3"/>
      <c r="D5" s="65" t="s">
        <v>76</v>
      </c>
      <c r="E5" s="67">
        <v>0</v>
      </c>
      <c r="F5" s="68">
        <f>$B$7*$B$8/12*(1+$B$9)^((F3-1)/12)</f>
        <v>160000</v>
      </c>
      <c r="G5" s="68">
        <f t="shared" ref="G5:BR5" si="9">$B$7*$B$8/12*(1+$B$9)^((G3-1)/12)</f>
        <v>160523.79836515183</v>
      </c>
      <c r="H5" s="68">
        <f t="shared" si="9"/>
        <v>161049.3115098495</v>
      </c>
      <c r="I5" s="68">
        <f t="shared" si="9"/>
        <v>161576.54504783501</v>
      </c>
      <c r="J5" s="68">
        <f t="shared" si="9"/>
        <v>162105.50461122836</v>
      </c>
      <c r="K5" s="68">
        <f t="shared" si="9"/>
        <v>162636.19585058757</v>
      </c>
      <c r="L5" s="68">
        <f t="shared" si="9"/>
        <v>163168.62443496913</v>
      </c>
      <c r="M5" s="68">
        <f t="shared" si="9"/>
        <v>163702.79605198852</v>
      </c>
      <c r="N5" s="68">
        <f t="shared" si="9"/>
        <v>164238.71640788112</v>
      </c>
      <c r="O5" s="68">
        <f t="shared" si="9"/>
        <v>164776.39122756288</v>
      </c>
      <c r="P5" s="68">
        <f t="shared" si="9"/>
        <v>165315.82625469172</v>
      </c>
      <c r="Q5" s="68">
        <f t="shared" si="9"/>
        <v>165857.02725172878</v>
      </c>
      <c r="R5" s="68">
        <f t="shared" si="9"/>
        <v>166400</v>
      </c>
      <c r="S5" s="68">
        <f t="shared" si="9"/>
        <v>166944.7502997579</v>
      </c>
      <c r="T5" s="68">
        <f t="shared" si="9"/>
        <v>167491.28397024347</v>
      </c>
      <c r="U5" s="68">
        <f t="shared" si="9"/>
        <v>168039.60684974844</v>
      </c>
      <c r="V5" s="68">
        <f t="shared" si="9"/>
        <v>168589.7247956775</v>
      </c>
      <c r="W5" s="68">
        <f t="shared" si="9"/>
        <v>169141.64368461107</v>
      </c>
      <c r="X5" s="68">
        <f t="shared" si="9"/>
        <v>169695.3694123679</v>
      </c>
      <c r="Y5" s="68">
        <f t="shared" si="9"/>
        <v>170250.90789406808</v>
      </c>
      <c r="Z5" s="68">
        <f t="shared" si="9"/>
        <v>170808.26506419637</v>
      </c>
      <c r="AA5" s="68">
        <f t="shared" si="9"/>
        <v>171367.4468766654</v>
      </c>
      <c r="AB5" s="68">
        <f t="shared" si="9"/>
        <v>171928.45930487942</v>
      </c>
      <c r="AC5" s="68">
        <f t="shared" si="9"/>
        <v>172491.30834179794</v>
      </c>
      <c r="AD5" s="68">
        <f t="shared" si="9"/>
        <v>173056.00000000003</v>
      </c>
      <c r="AE5" s="68">
        <f t="shared" si="9"/>
        <v>173622.54031174822</v>
      </c>
      <c r="AF5" s="68">
        <f t="shared" si="9"/>
        <v>174190.93532905323</v>
      </c>
      <c r="AG5" s="68">
        <f t="shared" si="9"/>
        <v>174761.19112373836</v>
      </c>
      <c r="AH5" s="68">
        <f t="shared" si="9"/>
        <v>175333.31378750459</v>
      </c>
      <c r="AI5" s="68">
        <f t="shared" si="9"/>
        <v>175907.30943199553</v>
      </c>
      <c r="AJ5" s="68">
        <f t="shared" si="9"/>
        <v>176483.18418886262</v>
      </c>
      <c r="AK5" s="68">
        <f t="shared" si="9"/>
        <v>177060.94420983081</v>
      </c>
      <c r="AL5" s="68">
        <f t="shared" si="9"/>
        <v>177640.59566676422</v>
      </c>
      <c r="AM5" s="68">
        <f t="shared" si="9"/>
        <v>178222.144751732</v>
      </c>
      <c r="AN5" s="68">
        <f t="shared" si="9"/>
        <v>178805.59767707458</v>
      </c>
      <c r="AO5" s="68">
        <f t="shared" si="9"/>
        <v>179390.96067546989</v>
      </c>
      <c r="AP5" s="68">
        <f t="shared" si="9"/>
        <v>179978.24000000002</v>
      </c>
      <c r="AQ5" s="68">
        <f t="shared" si="9"/>
        <v>180567.44192421815</v>
      </c>
      <c r="AR5" s="68">
        <f t="shared" si="9"/>
        <v>181158.57274221536</v>
      </c>
      <c r="AS5" s="68">
        <f t="shared" si="9"/>
        <v>181751.6387686879</v>
      </c>
      <c r="AT5" s="68">
        <f t="shared" si="9"/>
        <v>182346.6463390048</v>
      </c>
      <c r="AU5" s="68">
        <f t="shared" si="9"/>
        <v>182943.60180927534</v>
      </c>
      <c r="AV5" s="68">
        <f t="shared" si="9"/>
        <v>183542.51155641713</v>
      </c>
      <c r="AW5" s="68">
        <f t="shared" si="9"/>
        <v>184143.38197822406</v>
      </c>
      <c r="AX5" s="68">
        <f t="shared" si="9"/>
        <v>184746.21949343482</v>
      </c>
      <c r="AY5" s="68">
        <f t="shared" si="9"/>
        <v>185351.0305418013</v>
      </c>
      <c r="AZ5" s="68">
        <f t="shared" si="9"/>
        <v>185957.82158415756</v>
      </c>
      <c r="BA5" s="68">
        <f t="shared" si="9"/>
        <v>186566.59910248866</v>
      </c>
      <c r="BB5" s="68">
        <f t="shared" si="9"/>
        <v>187177.36960000003</v>
      </c>
      <c r="BC5" s="68">
        <f t="shared" si="9"/>
        <v>187790.13960118691</v>
      </c>
      <c r="BD5" s="68">
        <f t="shared" si="9"/>
        <v>188404.91565190398</v>
      </c>
      <c r="BE5" s="68">
        <f t="shared" si="9"/>
        <v>189021.70431943543</v>
      </c>
      <c r="BF5" s="68">
        <f t="shared" si="9"/>
        <v>189640.51219256502</v>
      </c>
      <c r="BG5" s="68">
        <f t="shared" si="9"/>
        <v>190261.34588164638</v>
      </c>
      <c r="BH5" s="68">
        <f t="shared" si="9"/>
        <v>190884.2120186738</v>
      </c>
      <c r="BI5" s="68">
        <f t="shared" si="9"/>
        <v>191509.11725735301</v>
      </c>
      <c r="BJ5" s="68">
        <f t="shared" si="9"/>
        <v>192136.06827317222</v>
      </c>
      <c r="BK5" s="68">
        <f t="shared" si="9"/>
        <v>192765.07176347336</v>
      </c>
      <c r="BL5" s="68">
        <f t="shared" si="9"/>
        <v>193396.13444752389</v>
      </c>
      <c r="BM5" s="68">
        <f t="shared" si="9"/>
        <v>194029.2630665882</v>
      </c>
      <c r="BN5" s="68">
        <f t="shared" si="9"/>
        <v>194664.46438400005</v>
      </c>
      <c r="BO5" s="68">
        <f t="shared" si="9"/>
        <v>195301.74518523438</v>
      </c>
      <c r="BP5" s="68">
        <f t="shared" si="9"/>
        <v>195941.11227798014</v>
      </c>
      <c r="BQ5" s="68">
        <f t="shared" si="9"/>
        <v>196582.57249221287</v>
      </c>
      <c r="BR5" s="68">
        <f t="shared" si="9"/>
        <v>197226.13268026759</v>
      </c>
      <c r="BS5" s="68">
        <f t="shared" ref="BS5:ED5" si="10">$B$7*$B$8/12*(1+$B$9)^((BS3-1)/12)</f>
        <v>197871.79971691224</v>
      </c>
      <c r="BT5" s="68">
        <f t="shared" si="10"/>
        <v>198519.58049942076</v>
      </c>
      <c r="BU5" s="68">
        <f t="shared" si="10"/>
        <v>199169.48194764715</v>
      </c>
      <c r="BV5" s="68">
        <f t="shared" si="10"/>
        <v>199821.51100409913</v>
      </c>
      <c r="BW5" s="68">
        <f t="shared" si="10"/>
        <v>200475.67463401234</v>
      </c>
      <c r="BX5" s="68">
        <f t="shared" si="10"/>
        <v>201131.97982542485</v>
      </c>
      <c r="BY5" s="68">
        <f t="shared" si="10"/>
        <v>201790.43358925174</v>
      </c>
      <c r="BZ5" s="68">
        <f t="shared" si="10"/>
        <v>202451.04295936006</v>
      </c>
      <c r="CA5" s="68">
        <f t="shared" si="10"/>
        <v>203113.81499264375</v>
      </c>
      <c r="CB5" s="68">
        <f t="shared" si="10"/>
        <v>203778.75676909933</v>
      </c>
      <c r="CC5" s="68">
        <f t="shared" si="10"/>
        <v>204445.87539190138</v>
      </c>
      <c r="CD5" s="68">
        <f t="shared" si="10"/>
        <v>205115.17798747832</v>
      </c>
      <c r="CE5" s="68">
        <f t="shared" si="10"/>
        <v>205786.67170558873</v>
      </c>
      <c r="CF5" s="68">
        <f t="shared" si="10"/>
        <v>206460.3637193976</v>
      </c>
      <c r="CG5" s="68">
        <f t="shared" si="10"/>
        <v>207136.26122555305</v>
      </c>
      <c r="CH5" s="68">
        <f t="shared" si="10"/>
        <v>207814.37144426309</v>
      </c>
      <c r="CI5" s="68">
        <f t="shared" si="10"/>
        <v>208494.70161937279</v>
      </c>
      <c r="CJ5" s="68">
        <f t="shared" si="10"/>
        <v>209177.25901844184</v>
      </c>
      <c r="CK5" s="68">
        <f t="shared" si="10"/>
        <v>209862.05093282185</v>
      </c>
      <c r="CL5" s="68">
        <f t="shared" si="10"/>
        <v>210549.08467773444</v>
      </c>
      <c r="CM5" s="68">
        <f t="shared" si="10"/>
        <v>211238.3675923495</v>
      </c>
      <c r="CN5" s="68">
        <f t="shared" si="10"/>
        <v>211929.90703986332</v>
      </c>
      <c r="CO5" s="68">
        <f t="shared" si="10"/>
        <v>212623.71040757743</v>
      </c>
      <c r="CP5" s="68">
        <f t="shared" si="10"/>
        <v>213319.78510697745</v>
      </c>
      <c r="CQ5" s="68">
        <f t="shared" si="10"/>
        <v>214018.13857381229</v>
      </c>
      <c r="CR5" s="68">
        <f t="shared" si="10"/>
        <v>214718.77826817351</v>
      </c>
      <c r="CS5" s="68">
        <f t="shared" si="10"/>
        <v>215421.71167457517</v>
      </c>
      <c r="CT5" s="68">
        <f t="shared" si="10"/>
        <v>216126.94630203361</v>
      </c>
      <c r="CU5" s="68">
        <f t="shared" si="10"/>
        <v>216834.48968414773</v>
      </c>
      <c r="CV5" s="68">
        <f t="shared" si="10"/>
        <v>217544.34937917953</v>
      </c>
      <c r="CW5" s="68">
        <f t="shared" si="10"/>
        <v>218256.53297013469</v>
      </c>
      <c r="CX5" s="68">
        <f t="shared" si="10"/>
        <v>218971.04806484387</v>
      </c>
      <c r="CY5" s="68">
        <f t="shared" si="10"/>
        <v>219687.9022960435</v>
      </c>
      <c r="CZ5" s="68">
        <f t="shared" si="10"/>
        <v>220407.10332145786</v>
      </c>
      <c r="DA5" s="68">
        <f t="shared" si="10"/>
        <v>221128.65882388054</v>
      </c>
      <c r="DB5" s="68">
        <f t="shared" si="10"/>
        <v>221852.57651125657</v>
      </c>
      <c r="DC5" s="68">
        <f t="shared" si="10"/>
        <v>222578.86411676477</v>
      </c>
      <c r="DD5" s="68">
        <f t="shared" si="10"/>
        <v>223307.52939890046</v>
      </c>
      <c r="DE5" s="68">
        <f t="shared" si="10"/>
        <v>224038.5801415582</v>
      </c>
      <c r="DF5" s="68">
        <f t="shared" si="10"/>
        <v>224772.02415411497</v>
      </c>
      <c r="DG5" s="68">
        <f t="shared" si="10"/>
        <v>225507.86927151363</v>
      </c>
      <c r="DH5" s="68">
        <f t="shared" si="10"/>
        <v>226246.12335434672</v>
      </c>
      <c r="DI5" s="68">
        <f t="shared" si="10"/>
        <v>226986.79428894012</v>
      </c>
      <c r="DJ5" s="68">
        <f t="shared" si="10"/>
        <v>227729.88998743764</v>
      </c>
      <c r="DK5" s="68">
        <f t="shared" si="10"/>
        <v>228475.41838788526</v>
      </c>
      <c r="DL5" s="68">
        <f t="shared" si="10"/>
        <v>229223.38745431617</v>
      </c>
      <c r="DM5" s="68">
        <f t="shared" si="10"/>
        <v>229973.80517683577</v>
      </c>
      <c r="DN5" s="68">
        <f t="shared" si="10"/>
        <v>230726.67957170683</v>
      </c>
      <c r="DO5" s="68">
        <f t="shared" si="10"/>
        <v>231482.01868143538</v>
      </c>
      <c r="DP5" s="68">
        <f t="shared" si="10"/>
        <v>232239.83057485652</v>
      </c>
      <c r="DQ5" s="68">
        <f t="shared" si="10"/>
        <v>233000.12334722051</v>
      </c>
      <c r="DR5" s="68">
        <f t="shared" si="10"/>
        <v>233762.90512027958</v>
      </c>
      <c r="DS5" s="68">
        <f t="shared" si="10"/>
        <v>234528.1840423742</v>
      </c>
      <c r="DT5" s="68">
        <f t="shared" si="10"/>
        <v>235295.96828852058</v>
      </c>
      <c r="DU5" s="68">
        <f t="shared" si="10"/>
        <v>236066.2660604977</v>
      </c>
      <c r="DV5" s="68">
        <f t="shared" si="10"/>
        <v>236839.08558693514</v>
      </c>
      <c r="DW5" s="68">
        <f t="shared" si="10"/>
        <v>237614.43512340065</v>
      </c>
      <c r="DX5" s="68">
        <f t="shared" si="10"/>
        <v>238392.32295248884</v>
      </c>
      <c r="DY5" s="68">
        <f t="shared" si="10"/>
        <v>239172.75738390919</v>
      </c>
      <c r="DZ5" s="68">
        <f t="shared" si="10"/>
        <v>239955.74675457511</v>
      </c>
      <c r="EA5" s="68">
        <f t="shared" si="10"/>
        <v>240741.29942869282</v>
      </c>
      <c r="EB5" s="68">
        <f t="shared" si="10"/>
        <v>241529.42379785079</v>
      </c>
      <c r="EC5" s="68">
        <f t="shared" si="10"/>
        <v>242320.12828110936</v>
      </c>
      <c r="ED5" s="68">
        <f t="shared" si="10"/>
        <v>243113.42132509075</v>
      </c>
      <c r="EE5" s="68">
        <f t="shared" ref="EE5:EG5" si="11">$B$7*$B$8/12*(1+$B$9)^((EE3-1)/12)</f>
        <v>243909.31140406916</v>
      </c>
      <c r="EF5" s="68">
        <f t="shared" si="11"/>
        <v>244707.80702006142</v>
      </c>
      <c r="EG5" s="69">
        <f t="shared" si="11"/>
        <v>245508.9167029176</v>
      </c>
    </row>
    <row r="6" spans="1:137" s="4" customFormat="1" x14ac:dyDescent="0.4">
      <c r="A6" s="1" t="s">
        <v>4</v>
      </c>
      <c r="B6" s="2"/>
      <c r="C6" s="3"/>
      <c r="D6" s="66" t="s">
        <v>8</v>
      </c>
      <c r="E6" s="70">
        <v>0</v>
      </c>
      <c r="F6" s="71">
        <f>F5*-$B$10</f>
        <v>-11200.000000000002</v>
      </c>
      <c r="G6" s="71">
        <f t="shared" ref="G6:BR6" si="12">G5*-$B$10</f>
        <v>-11236.665885560629</v>
      </c>
      <c r="H6" s="71">
        <f t="shared" si="12"/>
        <v>-11273.451805689467</v>
      </c>
      <c r="I6" s="71">
        <f t="shared" si="12"/>
        <v>-11310.358153348452</v>
      </c>
      <c r="J6" s="71">
        <f t="shared" si="12"/>
        <v>-11347.385322785985</v>
      </c>
      <c r="K6" s="71">
        <f t="shared" si="12"/>
        <v>-11384.533709541131</v>
      </c>
      <c r="L6" s="71">
        <f t="shared" si="12"/>
        <v>-11421.803710447841</v>
      </c>
      <c r="M6" s="71">
        <f t="shared" si="12"/>
        <v>-11459.195723639197</v>
      </c>
      <c r="N6" s="71">
        <f t="shared" si="12"/>
        <v>-11496.71014855168</v>
      </c>
      <c r="O6" s="71">
        <f t="shared" si="12"/>
        <v>-11534.347385929403</v>
      </c>
      <c r="P6" s="71">
        <f t="shared" si="12"/>
        <v>-11572.107837828422</v>
      </c>
      <c r="Q6" s="71">
        <f t="shared" si="12"/>
        <v>-11609.991907621015</v>
      </c>
      <c r="R6" s="71">
        <f t="shared" si="12"/>
        <v>-11648.000000000002</v>
      </c>
      <c r="S6" s="71">
        <f t="shared" si="12"/>
        <v>-11686.132520983054</v>
      </c>
      <c r="T6" s="71">
        <f t="shared" si="12"/>
        <v>-11724.389877917045</v>
      </c>
      <c r="U6" s="71">
        <f t="shared" si="12"/>
        <v>-11762.772479482392</v>
      </c>
      <c r="V6" s="71">
        <f t="shared" si="12"/>
        <v>-11801.280735697426</v>
      </c>
      <c r="W6" s="71">
        <f t="shared" si="12"/>
        <v>-11839.915057922777</v>
      </c>
      <c r="X6" s="71">
        <f t="shared" si="12"/>
        <v>-11878.675858865754</v>
      </c>
      <c r="Y6" s="71">
        <f t="shared" si="12"/>
        <v>-11917.563552584767</v>
      </c>
      <c r="Z6" s="71">
        <f t="shared" si="12"/>
        <v>-11956.578554493746</v>
      </c>
      <c r="AA6" s="71">
        <f t="shared" si="12"/>
        <v>-11995.721281366579</v>
      </c>
      <c r="AB6" s="71">
        <f t="shared" si="12"/>
        <v>-12034.992151341561</v>
      </c>
      <c r="AC6" s="71">
        <f t="shared" si="12"/>
        <v>-12074.391583925857</v>
      </c>
      <c r="AD6" s="71">
        <f t="shared" si="12"/>
        <v>-12113.920000000004</v>
      </c>
      <c r="AE6" s="71">
        <f t="shared" si="12"/>
        <v>-12153.577821822377</v>
      </c>
      <c r="AF6" s="71">
        <f t="shared" si="12"/>
        <v>-12193.365473033728</v>
      </c>
      <c r="AG6" s="71">
        <f t="shared" si="12"/>
        <v>-12233.283378661687</v>
      </c>
      <c r="AH6" s="71">
        <f t="shared" si="12"/>
        <v>-12273.331965125322</v>
      </c>
      <c r="AI6" s="71">
        <f t="shared" si="12"/>
        <v>-12313.511660239688</v>
      </c>
      <c r="AJ6" s="71">
        <f t="shared" si="12"/>
        <v>-12353.822893220386</v>
      </c>
      <c r="AK6" s="71">
        <f t="shared" si="12"/>
        <v>-12394.266094688157</v>
      </c>
      <c r="AL6" s="71">
        <f t="shared" si="12"/>
        <v>-12434.841696673497</v>
      </c>
      <c r="AM6" s="71">
        <f t="shared" si="12"/>
        <v>-12475.550132621242</v>
      </c>
      <c r="AN6" s="71">
        <f t="shared" si="12"/>
        <v>-12516.391837395222</v>
      </c>
      <c r="AO6" s="71">
        <f t="shared" si="12"/>
        <v>-12557.367247282893</v>
      </c>
      <c r="AP6" s="71">
        <f t="shared" si="12"/>
        <v>-12598.476800000002</v>
      </c>
      <c r="AQ6" s="71">
        <f t="shared" si="12"/>
        <v>-12639.720934695271</v>
      </c>
      <c r="AR6" s="71">
        <f t="shared" si="12"/>
        <v>-12681.100091955077</v>
      </c>
      <c r="AS6" s="71">
        <f t="shared" si="12"/>
        <v>-12722.614713808154</v>
      </c>
      <c r="AT6" s="71">
        <f t="shared" si="12"/>
        <v>-12764.265243730337</v>
      </c>
      <c r="AU6" s="71">
        <f t="shared" si="12"/>
        <v>-12806.052126649274</v>
      </c>
      <c r="AV6" s="71">
        <f t="shared" si="12"/>
        <v>-12847.975808949201</v>
      </c>
      <c r="AW6" s="71">
        <f t="shared" si="12"/>
        <v>-12890.036738475685</v>
      </c>
      <c r="AX6" s="71">
        <f t="shared" si="12"/>
        <v>-12932.235364540438</v>
      </c>
      <c r="AY6" s="71">
        <f t="shared" si="12"/>
        <v>-12974.572137926092</v>
      </c>
      <c r="AZ6" s="71">
        <f t="shared" si="12"/>
        <v>-13017.04751089103</v>
      </c>
      <c r="BA6" s="71">
        <f t="shared" si="12"/>
        <v>-13059.661937174207</v>
      </c>
      <c r="BB6" s="71">
        <f t="shared" si="12"/>
        <v>-13102.415872000003</v>
      </c>
      <c r="BC6" s="71">
        <f t="shared" si="12"/>
        <v>-13145.309772083085</v>
      </c>
      <c r="BD6" s="71">
        <f t="shared" si="12"/>
        <v>-13188.34409563328</v>
      </c>
      <c r="BE6" s="71">
        <f t="shared" si="12"/>
        <v>-13231.519302360482</v>
      </c>
      <c r="BF6" s="71">
        <f t="shared" si="12"/>
        <v>-13274.835853479552</v>
      </c>
      <c r="BG6" s="71">
        <f t="shared" si="12"/>
        <v>-13318.294211715249</v>
      </c>
      <c r="BH6" s="71">
        <f t="shared" si="12"/>
        <v>-13361.894841307167</v>
      </c>
      <c r="BI6" s="71">
        <f t="shared" si="12"/>
        <v>-13405.638208014712</v>
      </c>
      <c r="BJ6" s="71">
        <f t="shared" si="12"/>
        <v>-13449.524779122057</v>
      </c>
      <c r="BK6" s="71">
        <f t="shared" si="12"/>
        <v>-13493.555023443136</v>
      </c>
      <c r="BL6" s="71">
        <f t="shared" si="12"/>
        <v>-13537.729411326673</v>
      </c>
      <c r="BM6" s="71">
        <f t="shared" si="12"/>
        <v>-13582.048414661176</v>
      </c>
      <c r="BN6" s="71">
        <f t="shared" si="12"/>
        <v>-13626.512506880004</v>
      </c>
      <c r="BO6" s="71">
        <f t="shared" si="12"/>
        <v>-13671.122162966409</v>
      </c>
      <c r="BP6" s="71">
        <f t="shared" si="12"/>
        <v>-13715.877859458611</v>
      </c>
      <c r="BQ6" s="71">
        <f t="shared" si="12"/>
        <v>-13760.780074454902</v>
      </c>
      <c r="BR6" s="71">
        <f t="shared" si="12"/>
        <v>-13805.829287618733</v>
      </c>
      <c r="BS6" s="71">
        <f t="shared" ref="BS6:ED6" si="13">BS5*-$B$10</f>
        <v>-13851.025980183858</v>
      </c>
      <c r="BT6" s="71">
        <f t="shared" si="13"/>
        <v>-13896.370634959454</v>
      </c>
      <c r="BU6" s="71">
        <f t="shared" si="13"/>
        <v>-13941.863736335301</v>
      </c>
      <c r="BV6" s="71">
        <f t="shared" si="13"/>
        <v>-13987.50577028694</v>
      </c>
      <c r="BW6" s="71">
        <f t="shared" si="13"/>
        <v>-14033.297224380865</v>
      </c>
      <c r="BX6" s="71">
        <f t="shared" si="13"/>
        <v>-14079.238587779741</v>
      </c>
      <c r="BY6" s="71">
        <f t="shared" si="13"/>
        <v>-14125.330351247623</v>
      </c>
      <c r="BZ6" s="71">
        <f t="shared" si="13"/>
        <v>-14171.573007155206</v>
      </c>
      <c r="CA6" s="71">
        <f t="shared" si="13"/>
        <v>-14217.967049485063</v>
      </c>
      <c r="CB6" s="71">
        <f t="shared" si="13"/>
        <v>-14264.512973836954</v>
      </c>
      <c r="CC6" s="71">
        <f t="shared" si="13"/>
        <v>-14311.211277433098</v>
      </c>
      <c r="CD6" s="71">
        <f t="shared" si="13"/>
        <v>-14358.062459123485</v>
      </c>
      <c r="CE6" s="71">
        <f t="shared" si="13"/>
        <v>-14405.067019391212</v>
      </c>
      <c r="CF6" s="71">
        <f t="shared" si="13"/>
        <v>-14452.225460357833</v>
      </c>
      <c r="CG6" s="71">
        <f t="shared" si="13"/>
        <v>-14499.538285788714</v>
      </c>
      <c r="CH6" s="71">
        <f t="shared" si="13"/>
        <v>-14547.006001098418</v>
      </c>
      <c r="CI6" s="71">
        <f t="shared" si="13"/>
        <v>-14594.629113356097</v>
      </c>
      <c r="CJ6" s="71">
        <f t="shared" si="13"/>
        <v>-14642.408131290929</v>
      </c>
      <c r="CK6" s="71">
        <f t="shared" si="13"/>
        <v>-14690.343565297531</v>
      </c>
      <c r="CL6" s="71">
        <f t="shared" si="13"/>
        <v>-14738.435927441413</v>
      </c>
      <c r="CM6" s="71">
        <f t="shared" si="13"/>
        <v>-14786.685731464466</v>
      </c>
      <c r="CN6" s="71">
        <f t="shared" si="13"/>
        <v>-14835.093492790435</v>
      </c>
      <c r="CO6" s="71">
        <f t="shared" si="13"/>
        <v>-14883.659728530421</v>
      </c>
      <c r="CP6" s="71">
        <f t="shared" si="13"/>
        <v>-14932.384957488423</v>
      </c>
      <c r="CQ6" s="71">
        <f t="shared" si="13"/>
        <v>-14981.269700166862</v>
      </c>
      <c r="CR6" s="71">
        <f t="shared" si="13"/>
        <v>-15030.314478772147</v>
      </c>
      <c r="CS6" s="71">
        <f t="shared" si="13"/>
        <v>-15079.519817220264</v>
      </c>
      <c r="CT6" s="71">
        <f t="shared" si="13"/>
        <v>-15128.886241142354</v>
      </c>
      <c r="CU6" s="71">
        <f t="shared" si="13"/>
        <v>-15178.414277890342</v>
      </c>
      <c r="CV6" s="71">
        <f t="shared" si="13"/>
        <v>-15228.104456542569</v>
      </c>
      <c r="CW6" s="71">
        <f t="shared" si="13"/>
        <v>-15277.95730790943</v>
      </c>
      <c r="CX6" s="71">
        <f t="shared" si="13"/>
        <v>-15327.973364539072</v>
      </c>
      <c r="CY6" s="71">
        <f t="shared" si="13"/>
        <v>-15378.153160723046</v>
      </c>
      <c r="CZ6" s="71">
        <f t="shared" si="13"/>
        <v>-15428.497232502052</v>
      </c>
      <c r="DA6" s="71">
        <f t="shared" si="13"/>
        <v>-15479.006117671639</v>
      </c>
      <c r="DB6" s="71">
        <f t="shared" si="13"/>
        <v>-15529.680355787961</v>
      </c>
      <c r="DC6" s="71">
        <f t="shared" si="13"/>
        <v>-15580.520488173535</v>
      </c>
      <c r="DD6" s="71">
        <f t="shared" si="13"/>
        <v>-15631.527057923033</v>
      </c>
      <c r="DE6" s="71">
        <f t="shared" si="13"/>
        <v>-15682.700609909076</v>
      </c>
      <c r="DF6" s="71">
        <f t="shared" si="13"/>
        <v>-15734.04169078805</v>
      </c>
      <c r="DG6" s="71">
        <f t="shared" si="13"/>
        <v>-15785.550849005955</v>
      </c>
      <c r="DH6" s="71">
        <f t="shared" si="13"/>
        <v>-15837.228634804273</v>
      </c>
      <c r="DI6" s="71">
        <f t="shared" si="13"/>
        <v>-15889.075600225809</v>
      </c>
      <c r="DJ6" s="71">
        <f t="shared" si="13"/>
        <v>-15941.092299120635</v>
      </c>
      <c r="DK6" s="71">
        <f t="shared" si="13"/>
        <v>-15993.27928715197</v>
      </c>
      <c r="DL6" s="71">
        <f t="shared" si="13"/>
        <v>-16045.637121802132</v>
      </c>
      <c r="DM6" s="71">
        <f t="shared" si="13"/>
        <v>-16098.166362378506</v>
      </c>
      <c r="DN6" s="71">
        <f t="shared" si="13"/>
        <v>-16150.86757001948</v>
      </c>
      <c r="DO6" s="71">
        <f t="shared" si="13"/>
        <v>-16203.741307700479</v>
      </c>
      <c r="DP6" s="71">
        <f t="shared" si="13"/>
        <v>-16256.788140239958</v>
      </c>
      <c r="DQ6" s="71">
        <f t="shared" si="13"/>
        <v>-16310.008634305437</v>
      </c>
      <c r="DR6" s="71">
        <f t="shared" si="13"/>
        <v>-16363.403358419573</v>
      </c>
      <c r="DS6" s="71">
        <f t="shared" si="13"/>
        <v>-16416.972882966194</v>
      </c>
      <c r="DT6" s="71">
        <f t="shared" si="13"/>
        <v>-16470.717780196443</v>
      </c>
      <c r="DU6" s="71">
        <f t="shared" si="13"/>
        <v>-16524.638624234842</v>
      </c>
      <c r="DV6" s="71">
        <f t="shared" si="13"/>
        <v>-16578.735991085461</v>
      </c>
      <c r="DW6" s="71">
        <f t="shared" si="13"/>
        <v>-16633.010458638048</v>
      </c>
      <c r="DX6" s="71">
        <f t="shared" si="13"/>
        <v>-16687.46260667422</v>
      </c>
      <c r="DY6" s="71">
        <f t="shared" si="13"/>
        <v>-16742.093016873645</v>
      </c>
      <c r="DZ6" s="71">
        <f t="shared" si="13"/>
        <v>-16796.902272820258</v>
      </c>
      <c r="EA6" s="71">
        <f t="shared" si="13"/>
        <v>-16851.890960008499</v>
      </c>
      <c r="EB6" s="71">
        <f t="shared" si="13"/>
        <v>-16907.059665849556</v>
      </c>
      <c r="EC6" s="71">
        <f t="shared" si="13"/>
        <v>-16962.408979677657</v>
      </c>
      <c r="ED6" s="71">
        <f t="shared" si="13"/>
        <v>-17017.939492756355</v>
      </c>
      <c r="EE6" s="71">
        <f t="shared" ref="EE6:EG6" si="14">EE5*-$B$10</f>
        <v>-17073.651798284842</v>
      </c>
      <c r="EF6" s="71">
        <f t="shared" si="14"/>
        <v>-17129.5464914043</v>
      </c>
      <c r="EG6" s="72">
        <f t="shared" si="14"/>
        <v>-17185.624169204235</v>
      </c>
    </row>
    <row r="7" spans="1:137" s="4" customFormat="1" x14ac:dyDescent="0.4">
      <c r="A7" s="8" t="s">
        <v>5</v>
      </c>
      <c r="B7" s="13">
        <v>80000</v>
      </c>
      <c r="C7" s="3"/>
      <c r="D7" s="73" t="s">
        <v>48</v>
      </c>
      <c r="E7" s="74">
        <f>SUM(E5:E6)</f>
        <v>0</v>
      </c>
      <c r="F7" s="75">
        <f t="shared" ref="F7:BQ7" si="15">SUM(F5:F6)</f>
        <v>148800</v>
      </c>
      <c r="G7" s="75">
        <f t="shared" si="15"/>
        <v>149287.13247959121</v>
      </c>
      <c r="H7" s="75">
        <f t="shared" si="15"/>
        <v>149775.85970416004</v>
      </c>
      <c r="I7" s="75">
        <f t="shared" si="15"/>
        <v>150266.18689448657</v>
      </c>
      <c r="J7" s="75">
        <f t="shared" si="15"/>
        <v>150758.11928844237</v>
      </c>
      <c r="K7" s="75">
        <f t="shared" si="15"/>
        <v>151251.66214104643</v>
      </c>
      <c r="L7" s="75">
        <f t="shared" si="15"/>
        <v>151746.8207245213</v>
      </c>
      <c r="M7" s="75">
        <f t="shared" si="15"/>
        <v>152243.60032834933</v>
      </c>
      <c r="N7" s="75">
        <f t="shared" si="15"/>
        <v>152742.00625932944</v>
      </c>
      <c r="O7" s="75">
        <f t="shared" si="15"/>
        <v>153242.04384163348</v>
      </c>
      <c r="P7" s="75">
        <f t="shared" si="15"/>
        <v>153743.7184168633</v>
      </c>
      <c r="Q7" s="75">
        <f t="shared" si="15"/>
        <v>154247.03534410778</v>
      </c>
      <c r="R7" s="75">
        <f t="shared" si="15"/>
        <v>154752</v>
      </c>
      <c r="S7" s="75">
        <f t="shared" si="15"/>
        <v>155258.61777877485</v>
      </c>
      <c r="T7" s="75">
        <f t="shared" si="15"/>
        <v>155766.89409232643</v>
      </c>
      <c r="U7" s="75">
        <f t="shared" si="15"/>
        <v>156276.83437026603</v>
      </c>
      <c r="V7" s="75">
        <f t="shared" si="15"/>
        <v>156788.44405998007</v>
      </c>
      <c r="W7" s="75">
        <f t="shared" si="15"/>
        <v>157301.7286266883</v>
      </c>
      <c r="X7" s="75">
        <f t="shared" si="15"/>
        <v>157816.69355350215</v>
      </c>
      <c r="Y7" s="75">
        <f t="shared" si="15"/>
        <v>158333.34434148332</v>
      </c>
      <c r="Z7" s="75">
        <f t="shared" si="15"/>
        <v>158851.68650970262</v>
      </c>
      <c r="AA7" s="75">
        <f t="shared" si="15"/>
        <v>159371.72559529883</v>
      </c>
      <c r="AB7" s="75">
        <f t="shared" si="15"/>
        <v>159893.46715353784</v>
      </c>
      <c r="AC7" s="75">
        <f t="shared" si="15"/>
        <v>160416.91675787207</v>
      </c>
      <c r="AD7" s="75">
        <f t="shared" si="15"/>
        <v>160942.08000000002</v>
      </c>
      <c r="AE7" s="75">
        <f t="shared" si="15"/>
        <v>161468.96248992585</v>
      </c>
      <c r="AF7" s="75">
        <f t="shared" si="15"/>
        <v>161997.56985601952</v>
      </c>
      <c r="AG7" s="75">
        <f t="shared" si="15"/>
        <v>162527.90774507666</v>
      </c>
      <c r="AH7" s="75">
        <f t="shared" si="15"/>
        <v>163059.98182237928</v>
      </c>
      <c r="AI7" s="75">
        <f t="shared" si="15"/>
        <v>163593.79777175584</v>
      </c>
      <c r="AJ7" s="75">
        <f t="shared" si="15"/>
        <v>164129.36129564224</v>
      </c>
      <c r="AK7" s="75">
        <f t="shared" si="15"/>
        <v>164666.67811514265</v>
      </c>
      <c r="AL7" s="75">
        <f t="shared" si="15"/>
        <v>165205.75397009071</v>
      </c>
      <c r="AM7" s="75">
        <f t="shared" si="15"/>
        <v>165746.59461911075</v>
      </c>
      <c r="AN7" s="75">
        <f t="shared" si="15"/>
        <v>166289.20583967934</v>
      </c>
      <c r="AO7" s="75">
        <f t="shared" si="15"/>
        <v>166833.59342818698</v>
      </c>
      <c r="AP7" s="75">
        <f t="shared" si="15"/>
        <v>167379.76320000002</v>
      </c>
      <c r="AQ7" s="75">
        <f t="shared" si="15"/>
        <v>167927.72098952287</v>
      </c>
      <c r="AR7" s="75">
        <f t="shared" si="15"/>
        <v>168477.47265026029</v>
      </c>
      <c r="AS7" s="75">
        <f t="shared" si="15"/>
        <v>169029.02405487976</v>
      </c>
      <c r="AT7" s="75">
        <f t="shared" si="15"/>
        <v>169582.38109527447</v>
      </c>
      <c r="AU7" s="75">
        <f t="shared" si="15"/>
        <v>170137.54968262606</v>
      </c>
      <c r="AV7" s="75">
        <f t="shared" si="15"/>
        <v>170694.53574746792</v>
      </c>
      <c r="AW7" s="75">
        <f t="shared" si="15"/>
        <v>171253.34523974836</v>
      </c>
      <c r="AX7" s="75">
        <f t="shared" si="15"/>
        <v>171813.98412889437</v>
      </c>
      <c r="AY7" s="75">
        <f t="shared" si="15"/>
        <v>172376.45840387521</v>
      </c>
      <c r="AZ7" s="75">
        <f t="shared" si="15"/>
        <v>172940.77407326654</v>
      </c>
      <c r="BA7" s="75">
        <f t="shared" si="15"/>
        <v>173506.93716531445</v>
      </c>
      <c r="BB7" s="75">
        <f t="shared" si="15"/>
        <v>174074.95372800002</v>
      </c>
      <c r="BC7" s="75">
        <f t="shared" si="15"/>
        <v>174644.82982910384</v>
      </c>
      <c r="BD7" s="75">
        <f t="shared" si="15"/>
        <v>175216.5715562707</v>
      </c>
      <c r="BE7" s="75">
        <f t="shared" si="15"/>
        <v>175790.18501707495</v>
      </c>
      <c r="BF7" s="75">
        <f t="shared" si="15"/>
        <v>176365.67633908548</v>
      </c>
      <c r="BG7" s="75">
        <f t="shared" si="15"/>
        <v>176943.05166993113</v>
      </c>
      <c r="BH7" s="75">
        <f t="shared" si="15"/>
        <v>177522.31717736664</v>
      </c>
      <c r="BI7" s="75">
        <f t="shared" si="15"/>
        <v>178103.47904933829</v>
      </c>
      <c r="BJ7" s="75">
        <f t="shared" si="15"/>
        <v>178686.54349405016</v>
      </c>
      <c r="BK7" s="75">
        <f t="shared" si="15"/>
        <v>179271.51674003023</v>
      </c>
      <c r="BL7" s="75">
        <f t="shared" si="15"/>
        <v>179858.40503619722</v>
      </c>
      <c r="BM7" s="75">
        <f t="shared" si="15"/>
        <v>180447.21465192703</v>
      </c>
      <c r="BN7" s="75">
        <f t="shared" si="15"/>
        <v>181037.95187712004</v>
      </c>
      <c r="BO7" s="75">
        <f t="shared" si="15"/>
        <v>181630.62302226797</v>
      </c>
      <c r="BP7" s="75">
        <f t="shared" si="15"/>
        <v>182225.23441852152</v>
      </c>
      <c r="BQ7" s="75">
        <f t="shared" si="15"/>
        <v>182821.79241775797</v>
      </c>
      <c r="BR7" s="75">
        <f t="shared" ref="BR7:EC7" si="16">SUM(BR5:BR6)</f>
        <v>183420.30339264887</v>
      </c>
      <c r="BS7" s="75">
        <f t="shared" si="16"/>
        <v>184020.77373672838</v>
      </c>
      <c r="BT7" s="75">
        <f t="shared" si="16"/>
        <v>184623.2098644613</v>
      </c>
      <c r="BU7" s="75">
        <f t="shared" si="16"/>
        <v>185227.61821131184</v>
      </c>
      <c r="BV7" s="75">
        <f t="shared" si="16"/>
        <v>185834.00523381217</v>
      </c>
      <c r="BW7" s="75">
        <f t="shared" si="16"/>
        <v>186442.37740963147</v>
      </c>
      <c r="BX7" s="75">
        <f t="shared" si="16"/>
        <v>187052.7412376451</v>
      </c>
      <c r="BY7" s="75">
        <f t="shared" si="16"/>
        <v>187665.10323800411</v>
      </c>
      <c r="BZ7" s="75">
        <f t="shared" si="16"/>
        <v>188279.46995220485</v>
      </c>
      <c r="CA7" s="75">
        <f t="shared" si="16"/>
        <v>188895.84794315867</v>
      </c>
      <c r="CB7" s="75">
        <f t="shared" si="16"/>
        <v>189514.24379526239</v>
      </c>
      <c r="CC7" s="75">
        <f t="shared" si="16"/>
        <v>190134.66411446829</v>
      </c>
      <c r="CD7" s="75">
        <f t="shared" si="16"/>
        <v>190757.11552835483</v>
      </c>
      <c r="CE7" s="75">
        <f t="shared" si="16"/>
        <v>191381.6046861975</v>
      </c>
      <c r="CF7" s="75">
        <f t="shared" si="16"/>
        <v>192008.13825903978</v>
      </c>
      <c r="CG7" s="75">
        <f t="shared" si="16"/>
        <v>192636.72293976435</v>
      </c>
      <c r="CH7" s="75">
        <f t="shared" si="16"/>
        <v>193267.36544316466</v>
      </c>
      <c r="CI7" s="75">
        <f t="shared" si="16"/>
        <v>193900.0725060167</v>
      </c>
      <c r="CJ7" s="75">
        <f t="shared" si="16"/>
        <v>194534.85088715091</v>
      </c>
      <c r="CK7" s="75">
        <f t="shared" si="16"/>
        <v>195171.70736752433</v>
      </c>
      <c r="CL7" s="75">
        <f t="shared" si="16"/>
        <v>195810.64875029304</v>
      </c>
      <c r="CM7" s="75">
        <f t="shared" si="16"/>
        <v>196451.68186088503</v>
      </c>
      <c r="CN7" s="75">
        <f t="shared" si="16"/>
        <v>197094.81354707287</v>
      </c>
      <c r="CO7" s="75">
        <f t="shared" si="16"/>
        <v>197740.05067904701</v>
      </c>
      <c r="CP7" s="75">
        <f t="shared" si="16"/>
        <v>198387.40014948903</v>
      </c>
      <c r="CQ7" s="75">
        <f t="shared" si="16"/>
        <v>199036.86887364544</v>
      </c>
      <c r="CR7" s="75">
        <f t="shared" si="16"/>
        <v>199688.46378940137</v>
      </c>
      <c r="CS7" s="75">
        <f t="shared" si="16"/>
        <v>200342.19185735492</v>
      </c>
      <c r="CT7" s="75">
        <f t="shared" si="16"/>
        <v>200998.06006089126</v>
      </c>
      <c r="CU7" s="75">
        <f t="shared" si="16"/>
        <v>201656.07540625738</v>
      </c>
      <c r="CV7" s="75">
        <f t="shared" si="16"/>
        <v>202316.24492263695</v>
      </c>
      <c r="CW7" s="75">
        <f t="shared" si="16"/>
        <v>202978.57566222525</v>
      </c>
      <c r="CX7" s="75">
        <f t="shared" si="16"/>
        <v>203643.0747003048</v>
      </c>
      <c r="CY7" s="75">
        <f t="shared" si="16"/>
        <v>204309.74913532045</v>
      </c>
      <c r="CZ7" s="75">
        <f t="shared" si="16"/>
        <v>204978.6060889558</v>
      </c>
      <c r="DA7" s="75">
        <f t="shared" si="16"/>
        <v>205649.6527062089</v>
      </c>
      <c r="DB7" s="75">
        <f t="shared" si="16"/>
        <v>206322.8961554686</v>
      </c>
      <c r="DC7" s="75">
        <f t="shared" si="16"/>
        <v>206998.34362859125</v>
      </c>
      <c r="DD7" s="75">
        <f t="shared" si="16"/>
        <v>207676.00234097743</v>
      </c>
      <c r="DE7" s="75">
        <f t="shared" si="16"/>
        <v>208355.87953164912</v>
      </c>
      <c r="DF7" s="75">
        <f t="shared" si="16"/>
        <v>209037.98246332692</v>
      </c>
      <c r="DG7" s="75">
        <f t="shared" si="16"/>
        <v>209722.31842250767</v>
      </c>
      <c r="DH7" s="75">
        <f t="shared" si="16"/>
        <v>210408.89471954244</v>
      </c>
      <c r="DI7" s="75">
        <f t="shared" si="16"/>
        <v>211097.71868871432</v>
      </c>
      <c r="DJ7" s="75">
        <f t="shared" si="16"/>
        <v>211788.79768831699</v>
      </c>
      <c r="DK7" s="75">
        <f t="shared" si="16"/>
        <v>212482.1391007333</v>
      </c>
      <c r="DL7" s="75">
        <f t="shared" si="16"/>
        <v>213177.75033251403</v>
      </c>
      <c r="DM7" s="75">
        <f t="shared" si="16"/>
        <v>213875.63881445726</v>
      </c>
      <c r="DN7" s="75">
        <f t="shared" si="16"/>
        <v>214575.81200168736</v>
      </c>
      <c r="DO7" s="75">
        <f t="shared" si="16"/>
        <v>215278.27737373489</v>
      </c>
      <c r="DP7" s="75">
        <f t="shared" si="16"/>
        <v>215983.04243461657</v>
      </c>
      <c r="DQ7" s="75">
        <f t="shared" si="16"/>
        <v>216690.11471291506</v>
      </c>
      <c r="DR7" s="75">
        <f t="shared" si="16"/>
        <v>217399.50176186001</v>
      </c>
      <c r="DS7" s="75">
        <f t="shared" si="16"/>
        <v>218111.21115940801</v>
      </c>
      <c r="DT7" s="75">
        <f t="shared" si="16"/>
        <v>218825.25050832413</v>
      </c>
      <c r="DU7" s="75">
        <f t="shared" si="16"/>
        <v>219541.62743626285</v>
      </c>
      <c r="DV7" s="75">
        <f t="shared" si="16"/>
        <v>220260.34959584966</v>
      </c>
      <c r="DW7" s="75">
        <f t="shared" si="16"/>
        <v>220981.4246647626</v>
      </c>
      <c r="DX7" s="75">
        <f t="shared" si="16"/>
        <v>221704.86034581461</v>
      </c>
      <c r="DY7" s="75">
        <f t="shared" si="16"/>
        <v>222430.66436703556</v>
      </c>
      <c r="DZ7" s="75">
        <f t="shared" si="16"/>
        <v>223158.84448175484</v>
      </c>
      <c r="EA7" s="75">
        <f t="shared" si="16"/>
        <v>223889.40846868433</v>
      </c>
      <c r="EB7" s="75">
        <f t="shared" si="16"/>
        <v>224622.36413200124</v>
      </c>
      <c r="EC7" s="75">
        <f t="shared" si="16"/>
        <v>225357.7193014317</v>
      </c>
      <c r="ED7" s="75">
        <f t="shared" ref="ED7:EG7" si="17">SUM(ED5:ED6)</f>
        <v>226095.48183233439</v>
      </c>
      <c r="EE7" s="75">
        <f t="shared" si="17"/>
        <v>226835.65960578431</v>
      </c>
      <c r="EF7" s="75">
        <f t="shared" si="17"/>
        <v>227578.26052865712</v>
      </c>
      <c r="EG7" s="76">
        <f t="shared" si="17"/>
        <v>228323.29253371336</v>
      </c>
    </row>
    <row r="8" spans="1:137" s="4" customFormat="1" x14ac:dyDescent="0.4">
      <c r="A8" s="8" t="s">
        <v>6</v>
      </c>
      <c r="B8" s="14">
        <v>24</v>
      </c>
      <c r="C8" s="3"/>
      <c r="D8" s="66" t="s">
        <v>49</v>
      </c>
      <c r="E8" s="70">
        <v>0</v>
      </c>
      <c r="F8" s="71">
        <f>$B$7*$B$11/12*(1+$B$12)^((F3-1)/12)</f>
        <v>20000</v>
      </c>
      <c r="G8" s="71">
        <f t="shared" ref="G8:BR8" si="18">$B$7*$B$11/12*(1+$B$12)^((G3-1)/12)</f>
        <v>20049.325395446074</v>
      </c>
      <c r="H8" s="71">
        <f t="shared" si="18"/>
        <v>20098.772440623936</v>
      </c>
      <c r="I8" s="71">
        <f t="shared" si="18"/>
        <v>20148.341435554659</v>
      </c>
      <c r="J8" s="71">
        <f t="shared" si="18"/>
        <v>20198.032680999218</v>
      </c>
      <c r="K8" s="71">
        <f t="shared" si="18"/>
        <v>20247.846478460368</v>
      </c>
      <c r="L8" s="71">
        <f t="shared" si="18"/>
        <v>20297.783130184438</v>
      </c>
      <c r="M8" s="71">
        <f t="shared" si="18"/>
        <v>20347.842939163187</v>
      </c>
      <c r="N8" s="71">
        <f t="shared" si="18"/>
        <v>20398.026209135627</v>
      </c>
      <c r="O8" s="71">
        <f t="shared" si="18"/>
        <v>20448.333244589874</v>
      </c>
      <c r="P8" s="71">
        <f t="shared" si="18"/>
        <v>20498.764350764995</v>
      </c>
      <c r="Q8" s="71">
        <f t="shared" si="18"/>
        <v>20549.319833652862</v>
      </c>
      <c r="R8" s="71">
        <f t="shared" si="18"/>
        <v>20600</v>
      </c>
      <c r="S8" s="71">
        <f t="shared" si="18"/>
        <v>20650.805157309456</v>
      </c>
      <c r="T8" s="71">
        <f t="shared" si="18"/>
        <v>20701.735613842658</v>
      </c>
      <c r="U8" s="71">
        <f t="shared" si="18"/>
        <v>20752.791678621299</v>
      </c>
      <c r="V8" s="71">
        <f t="shared" si="18"/>
        <v>20803.973661429194</v>
      </c>
      <c r="W8" s="71">
        <f t="shared" si="18"/>
        <v>20855.281872814179</v>
      </c>
      <c r="X8" s="71">
        <f t="shared" si="18"/>
        <v>20906.716624089975</v>
      </c>
      <c r="Y8" s="71">
        <f t="shared" si="18"/>
        <v>20958.278227338084</v>
      </c>
      <c r="Z8" s="71">
        <f t="shared" si="18"/>
        <v>21009.966995409693</v>
      </c>
      <c r="AA8" s="71">
        <f t="shared" si="18"/>
        <v>21061.783241927569</v>
      </c>
      <c r="AB8" s="71">
        <f t="shared" si="18"/>
        <v>21113.727281287949</v>
      </c>
      <c r="AC8" s="71">
        <f t="shared" si="18"/>
        <v>21165.799428662449</v>
      </c>
      <c r="AD8" s="71">
        <f t="shared" si="18"/>
        <v>21218</v>
      </c>
      <c r="AE8" s="71">
        <f t="shared" si="18"/>
        <v>21270.329312028738</v>
      </c>
      <c r="AF8" s="71">
        <f t="shared" si="18"/>
        <v>21322.787682257938</v>
      </c>
      <c r="AG8" s="71">
        <f t="shared" si="18"/>
        <v>21375.375428979936</v>
      </c>
      <c r="AH8" s="71">
        <f t="shared" si="18"/>
        <v>21428.092871272074</v>
      </c>
      <c r="AI8" s="71">
        <f t="shared" si="18"/>
        <v>21480.940328998604</v>
      </c>
      <c r="AJ8" s="71">
        <f t="shared" si="18"/>
        <v>21533.918122812673</v>
      </c>
      <c r="AK8" s="71">
        <f t="shared" si="18"/>
        <v>21587.026574158226</v>
      </c>
      <c r="AL8" s="71">
        <f t="shared" si="18"/>
        <v>21640.266005271988</v>
      </c>
      <c r="AM8" s="71">
        <f t="shared" si="18"/>
        <v>21693.636739185396</v>
      </c>
      <c r="AN8" s="71">
        <f t="shared" si="18"/>
        <v>21747.139099726588</v>
      </c>
      <c r="AO8" s="71">
        <f t="shared" si="18"/>
        <v>21800.773411522325</v>
      </c>
      <c r="AP8" s="71">
        <f t="shared" si="18"/>
        <v>21854.54</v>
      </c>
      <c r="AQ8" s="71">
        <f t="shared" si="18"/>
        <v>21908.4391913896</v>
      </c>
      <c r="AR8" s="71">
        <f t="shared" si="18"/>
        <v>21962.471312725676</v>
      </c>
      <c r="AS8" s="71">
        <f t="shared" si="18"/>
        <v>22016.636691849337</v>
      </c>
      <c r="AT8" s="71">
        <f t="shared" si="18"/>
        <v>22070.935657410238</v>
      </c>
      <c r="AU8" s="71">
        <f t="shared" si="18"/>
        <v>22125.368538868563</v>
      </c>
      <c r="AV8" s="71">
        <f t="shared" si="18"/>
        <v>22179.935666497051</v>
      </c>
      <c r="AW8" s="71">
        <f t="shared" si="18"/>
        <v>22234.637371382974</v>
      </c>
      <c r="AX8" s="71">
        <f t="shared" si="18"/>
        <v>22289.473985430148</v>
      </c>
      <c r="AY8" s="71">
        <f t="shared" si="18"/>
        <v>22344.445841360961</v>
      </c>
      <c r="AZ8" s="71">
        <f t="shared" si="18"/>
        <v>22399.553272718385</v>
      </c>
      <c r="BA8" s="71">
        <f t="shared" si="18"/>
        <v>22454.796613867995</v>
      </c>
      <c r="BB8" s="71">
        <f t="shared" si="18"/>
        <v>22510.176199999998</v>
      </c>
      <c r="BC8" s="71">
        <f t="shared" si="18"/>
        <v>22565.692367131291</v>
      </c>
      <c r="BD8" s="71">
        <f t="shared" si="18"/>
        <v>22621.345452107445</v>
      </c>
      <c r="BE8" s="71">
        <f t="shared" si="18"/>
        <v>22677.135792604819</v>
      </c>
      <c r="BF8" s="71">
        <f t="shared" si="18"/>
        <v>22733.063727132543</v>
      </c>
      <c r="BG8" s="71">
        <f t="shared" si="18"/>
        <v>22789.129595034621</v>
      </c>
      <c r="BH8" s="71">
        <f t="shared" si="18"/>
        <v>22845.333736491964</v>
      </c>
      <c r="BI8" s="71">
        <f t="shared" si="18"/>
        <v>22901.676492524464</v>
      </c>
      <c r="BJ8" s="71">
        <f t="shared" si="18"/>
        <v>22958.158204993051</v>
      </c>
      <c r="BK8" s="71">
        <f t="shared" si="18"/>
        <v>23014.77921660179</v>
      </c>
      <c r="BL8" s="71">
        <f t="shared" si="18"/>
        <v>23071.539870899938</v>
      </c>
      <c r="BM8" s="71">
        <f t="shared" si="18"/>
        <v>23128.440512284033</v>
      </c>
      <c r="BN8" s="71">
        <f t="shared" si="18"/>
        <v>23185.481485999997</v>
      </c>
      <c r="BO8" s="71">
        <f t="shared" si="18"/>
        <v>23242.663138145228</v>
      </c>
      <c r="BP8" s="71">
        <f t="shared" si="18"/>
        <v>23299.985815670672</v>
      </c>
      <c r="BQ8" s="71">
        <f t="shared" si="18"/>
        <v>23357.449866382965</v>
      </c>
      <c r="BR8" s="71">
        <f t="shared" si="18"/>
        <v>23415.05563894652</v>
      </c>
      <c r="BS8" s="71">
        <f t="shared" ref="BS8:ED8" si="19">$B$7*$B$11/12*(1+$B$12)^((BS3-1)/12)</f>
        <v>23472.803482885662</v>
      </c>
      <c r="BT8" s="71">
        <f t="shared" si="19"/>
        <v>23530.693748586727</v>
      </c>
      <c r="BU8" s="71">
        <f t="shared" si="19"/>
        <v>23588.726787300195</v>
      </c>
      <c r="BV8" s="71">
        <f t="shared" si="19"/>
        <v>23646.902951142845</v>
      </c>
      <c r="BW8" s="71">
        <f t="shared" si="19"/>
        <v>23705.222593099843</v>
      </c>
      <c r="BX8" s="71">
        <f t="shared" si="19"/>
        <v>23763.686067026938</v>
      </c>
      <c r="BY8" s="71">
        <f t="shared" si="19"/>
        <v>23822.293727652555</v>
      </c>
      <c r="BZ8" s="71">
        <f t="shared" si="19"/>
        <v>23881.04593058</v>
      </c>
      <c r="CA8" s="71">
        <f t="shared" si="19"/>
        <v>23939.943032289586</v>
      </c>
      <c r="CB8" s="71">
        <f t="shared" si="19"/>
        <v>23998.985390140795</v>
      </c>
      <c r="CC8" s="71">
        <f t="shared" si="19"/>
        <v>24058.173362374455</v>
      </c>
      <c r="CD8" s="71">
        <f t="shared" si="19"/>
        <v>24117.507308114917</v>
      </c>
      <c r="CE8" s="71">
        <f t="shared" si="19"/>
        <v>24176.987587372234</v>
      </c>
      <c r="CF8" s="71">
        <f t="shared" si="19"/>
        <v>24236.614561044331</v>
      </c>
      <c r="CG8" s="71">
        <f t="shared" si="19"/>
        <v>24296.388590919203</v>
      </c>
      <c r="CH8" s="71">
        <f t="shared" si="19"/>
        <v>24356.31003967713</v>
      </c>
      <c r="CI8" s="71">
        <f t="shared" si="19"/>
        <v>24416.379270892841</v>
      </c>
      <c r="CJ8" s="71">
        <f t="shared" si="19"/>
        <v>24476.596649037747</v>
      </c>
      <c r="CK8" s="71">
        <f t="shared" si="19"/>
        <v>24536.962539482134</v>
      </c>
      <c r="CL8" s="71">
        <f t="shared" si="19"/>
        <v>24597.4773084974</v>
      </c>
      <c r="CM8" s="71">
        <f t="shared" si="19"/>
        <v>24658.141323258274</v>
      </c>
      <c r="CN8" s="71">
        <f t="shared" si="19"/>
        <v>24718.954951845019</v>
      </c>
      <c r="CO8" s="71">
        <f t="shared" si="19"/>
        <v>24779.91856324569</v>
      </c>
      <c r="CP8" s="71">
        <f t="shared" si="19"/>
        <v>24841.032527358366</v>
      </c>
      <c r="CQ8" s="71">
        <f t="shared" si="19"/>
        <v>24902.297214993399</v>
      </c>
      <c r="CR8" s="71">
        <f t="shared" si="19"/>
        <v>24963.712997875657</v>
      </c>
      <c r="CS8" s="71">
        <f t="shared" si="19"/>
        <v>25025.280248646781</v>
      </c>
      <c r="CT8" s="71">
        <f t="shared" si="19"/>
        <v>25086.999340867445</v>
      </c>
      <c r="CU8" s="71">
        <f t="shared" si="19"/>
        <v>25148.870649019627</v>
      </c>
      <c r="CV8" s="71">
        <f t="shared" si="19"/>
        <v>25210.894548508877</v>
      </c>
      <c r="CW8" s="71">
        <f t="shared" si="19"/>
        <v>25273.071415666596</v>
      </c>
      <c r="CX8" s="71">
        <f t="shared" si="19"/>
        <v>25335.401627752319</v>
      </c>
      <c r="CY8" s="71">
        <f t="shared" si="19"/>
        <v>25397.885562956028</v>
      </c>
      <c r="CZ8" s="71">
        <f t="shared" si="19"/>
        <v>25460.523600400367</v>
      </c>
      <c r="DA8" s="71">
        <f t="shared" si="19"/>
        <v>25523.316120143059</v>
      </c>
      <c r="DB8" s="71">
        <f t="shared" si="19"/>
        <v>25586.263503179118</v>
      </c>
      <c r="DC8" s="71">
        <f t="shared" si="19"/>
        <v>25649.366131443199</v>
      </c>
      <c r="DD8" s="71">
        <f t="shared" si="19"/>
        <v>25712.624387811931</v>
      </c>
      <c r="DE8" s="71">
        <f t="shared" si="19"/>
        <v>25776.038656106186</v>
      </c>
      <c r="DF8" s="71">
        <f t="shared" si="19"/>
        <v>25839.609321093467</v>
      </c>
      <c r="DG8" s="71">
        <f t="shared" si="19"/>
        <v>25903.336768490219</v>
      </c>
      <c r="DH8" s="71">
        <f t="shared" si="19"/>
        <v>25967.221384964145</v>
      </c>
      <c r="DI8" s="71">
        <f t="shared" si="19"/>
        <v>26031.263558136594</v>
      </c>
      <c r="DJ8" s="71">
        <f t="shared" si="19"/>
        <v>26095.463676584888</v>
      </c>
      <c r="DK8" s="71">
        <f t="shared" si="19"/>
        <v>26159.822129844706</v>
      </c>
      <c r="DL8" s="71">
        <f t="shared" si="19"/>
        <v>26224.339308412378</v>
      </c>
      <c r="DM8" s="71">
        <f t="shared" si="19"/>
        <v>26289.01560374735</v>
      </c>
      <c r="DN8" s="71">
        <f t="shared" si="19"/>
        <v>26353.851408274491</v>
      </c>
      <c r="DO8" s="71">
        <f t="shared" si="19"/>
        <v>26418.847115386499</v>
      </c>
      <c r="DP8" s="71">
        <f t="shared" si="19"/>
        <v>26484.00311944629</v>
      </c>
      <c r="DQ8" s="71">
        <f t="shared" si="19"/>
        <v>26549.319815789371</v>
      </c>
      <c r="DR8" s="71">
        <f t="shared" si="19"/>
        <v>26614.797600726273</v>
      </c>
      <c r="DS8" s="71">
        <f t="shared" si="19"/>
        <v>26680.436871544924</v>
      </c>
      <c r="DT8" s="71">
        <f t="shared" si="19"/>
        <v>26746.238026513071</v>
      </c>
      <c r="DU8" s="71">
        <f t="shared" si="19"/>
        <v>26812.201464880694</v>
      </c>
      <c r="DV8" s="71">
        <f t="shared" si="19"/>
        <v>26878.327586882435</v>
      </c>
      <c r="DW8" s="71">
        <f t="shared" si="19"/>
        <v>26944.61679374005</v>
      </c>
      <c r="DX8" s="71">
        <f t="shared" si="19"/>
        <v>27011.069487664754</v>
      </c>
      <c r="DY8" s="71">
        <f t="shared" si="19"/>
        <v>27077.686071859771</v>
      </c>
      <c r="DZ8" s="71">
        <f t="shared" si="19"/>
        <v>27144.466950522728</v>
      </c>
      <c r="EA8" s="71">
        <f t="shared" si="19"/>
        <v>27211.412528848094</v>
      </c>
      <c r="EB8" s="71">
        <f t="shared" si="19"/>
        <v>27278.523213029679</v>
      </c>
      <c r="EC8" s="71">
        <f t="shared" si="19"/>
        <v>27345.799410263055</v>
      </c>
      <c r="ED8" s="71">
        <f t="shared" si="19"/>
        <v>27413.241528748062</v>
      </c>
      <c r="EE8" s="71">
        <f t="shared" ref="EE8:EG8" si="20">$B$7*$B$11/12*(1+$B$12)^((EE3-1)/12)</f>
        <v>27480.849977691272</v>
      </c>
      <c r="EF8" s="71">
        <f t="shared" si="20"/>
        <v>27548.625167308463</v>
      </c>
      <c r="EG8" s="72">
        <f t="shared" si="20"/>
        <v>27616.56750882712</v>
      </c>
    </row>
    <row r="9" spans="1:137" s="4" customFormat="1" x14ac:dyDescent="0.4">
      <c r="A9" s="8" t="s">
        <v>7</v>
      </c>
      <c r="B9" s="15">
        <v>0.04</v>
      </c>
      <c r="C9" s="3"/>
      <c r="D9" s="73" t="s">
        <v>50</v>
      </c>
      <c r="E9" s="74">
        <f>SUM(E7:E8)</f>
        <v>0</v>
      </c>
      <c r="F9" s="75">
        <f t="shared" ref="F9:BQ9" si="21">SUM(F7:F8)</f>
        <v>168800</v>
      </c>
      <c r="G9" s="75">
        <f t="shared" si="21"/>
        <v>169336.45787503727</v>
      </c>
      <c r="H9" s="75">
        <f t="shared" si="21"/>
        <v>169874.63214478397</v>
      </c>
      <c r="I9" s="75">
        <f t="shared" si="21"/>
        <v>170414.52833004124</v>
      </c>
      <c r="J9" s="75">
        <f t="shared" si="21"/>
        <v>170956.15196944159</v>
      </c>
      <c r="K9" s="75">
        <f t="shared" si="21"/>
        <v>171499.50861950679</v>
      </c>
      <c r="L9" s="75">
        <f t="shared" si="21"/>
        <v>172044.60385470573</v>
      </c>
      <c r="M9" s="75">
        <f t="shared" si="21"/>
        <v>172591.44326751251</v>
      </c>
      <c r="N9" s="75">
        <f t="shared" si="21"/>
        <v>173140.03246846507</v>
      </c>
      <c r="O9" s="75">
        <f t="shared" si="21"/>
        <v>173690.37708622337</v>
      </c>
      <c r="P9" s="75">
        <f t="shared" si="21"/>
        <v>174242.4827676283</v>
      </c>
      <c r="Q9" s="75">
        <f t="shared" si="21"/>
        <v>174796.35517776065</v>
      </c>
      <c r="R9" s="75">
        <f t="shared" si="21"/>
        <v>175352</v>
      </c>
      <c r="S9" s="75">
        <f t="shared" si="21"/>
        <v>175909.4229360843</v>
      </c>
      <c r="T9" s="75">
        <f t="shared" si="21"/>
        <v>176468.6297061691</v>
      </c>
      <c r="U9" s="75">
        <f t="shared" si="21"/>
        <v>177029.62604888732</v>
      </c>
      <c r="V9" s="75">
        <f t="shared" si="21"/>
        <v>177592.41772140926</v>
      </c>
      <c r="W9" s="75">
        <f t="shared" si="21"/>
        <v>178157.01049950247</v>
      </c>
      <c r="X9" s="75">
        <f t="shared" si="21"/>
        <v>178723.41017759213</v>
      </c>
      <c r="Y9" s="75">
        <f t="shared" si="21"/>
        <v>179291.62256882139</v>
      </c>
      <c r="Z9" s="75">
        <f t="shared" si="21"/>
        <v>179861.65350511231</v>
      </c>
      <c r="AA9" s="75">
        <f t="shared" si="21"/>
        <v>180433.5088372264</v>
      </c>
      <c r="AB9" s="75">
        <f t="shared" si="21"/>
        <v>181007.1944348258</v>
      </c>
      <c r="AC9" s="75">
        <f t="shared" si="21"/>
        <v>181582.71618653453</v>
      </c>
      <c r="AD9" s="75">
        <f t="shared" si="21"/>
        <v>182160.08000000002</v>
      </c>
      <c r="AE9" s="75">
        <f t="shared" si="21"/>
        <v>182739.29180195459</v>
      </c>
      <c r="AF9" s="75">
        <f t="shared" si="21"/>
        <v>183320.35753827746</v>
      </c>
      <c r="AG9" s="75">
        <f t="shared" si="21"/>
        <v>183903.28317405659</v>
      </c>
      <c r="AH9" s="75">
        <f t="shared" si="21"/>
        <v>184488.07469365135</v>
      </c>
      <c r="AI9" s="75">
        <f t="shared" si="21"/>
        <v>185074.73810075445</v>
      </c>
      <c r="AJ9" s="75">
        <f t="shared" si="21"/>
        <v>185663.27941845491</v>
      </c>
      <c r="AK9" s="75">
        <f t="shared" si="21"/>
        <v>186253.70468930088</v>
      </c>
      <c r="AL9" s="75">
        <f t="shared" si="21"/>
        <v>186846.01997536269</v>
      </c>
      <c r="AM9" s="75">
        <f t="shared" si="21"/>
        <v>187440.23135829615</v>
      </c>
      <c r="AN9" s="75">
        <f t="shared" si="21"/>
        <v>188036.34493940594</v>
      </c>
      <c r="AO9" s="75">
        <f t="shared" si="21"/>
        <v>188634.36683970931</v>
      </c>
      <c r="AP9" s="75">
        <f t="shared" si="21"/>
        <v>189234.30320000002</v>
      </c>
      <c r="AQ9" s="75">
        <f t="shared" si="21"/>
        <v>189836.16018091247</v>
      </c>
      <c r="AR9" s="75">
        <f t="shared" si="21"/>
        <v>190439.94396298597</v>
      </c>
      <c r="AS9" s="75">
        <f t="shared" si="21"/>
        <v>191045.66074672909</v>
      </c>
      <c r="AT9" s="75">
        <f t="shared" si="21"/>
        <v>191653.31675268471</v>
      </c>
      <c r="AU9" s="75">
        <f t="shared" si="21"/>
        <v>192262.91822149462</v>
      </c>
      <c r="AV9" s="75">
        <f t="shared" si="21"/>
        <v>192874.47141396496</v>
      </c>
      <c r="AW9" s="75">
        <f t="shared" si="21"/>
        <v>193487.98261113133</v>
      </c>
      <c r="AX9" s="75">
        <f t="shared" si="21"/>
        <v>194103.45811432452</v>
      </c>
      <c r="AY9" s="75">
        <f t="shared" si="21"/>
        <v>194720.90424523616</v>
      </c>
      <c r="AZ9" s="75">
        <f t="shared" si="21"/>
        <v>195340.32734598493</v>
      </c>
      <c r="BA9" s="75">
        <f t="shared" si="21"/>
        <v>195961.73377918245</v>
      </c>
      <c r="BB9" s="75">
        <f t="shared" si="21"/>
        <v>196585.12992800001</v>
      </c>
      <c r="BC9" s="75">
        <f t="shared" si="21"/>
        <v>197210.52219623514</v>
      </c>
      <c r="BD9" s="75">
        <f t="shared" si="21"/>
        <v>197837.91700837814</v>
      </c>
      <c r="BE9" s="75">
        <f t="shared" si="21"/>
        <v>198467.32080967978</v>
      </c>
      <c r="BF9" s="75">
        <f t="shared" si="21"/>
        <v>199098.74006621802</v>
      </c>
      <c r="BG9" s="75">
        <f t="shared" si="21"/>
        <v>199732.18126496574</v>
      </c>
      <c r="BH9" s="75">
        <f t="shared" si="21"/>
        <v>200367.65091385861</v>
      </c>
      <c r="BI9" s="75">
        <f t="shared" si="21"/>
        <v>201005.15554186277</v>
      </c>
      <c r="BJ9" s="75">
        <f t="shared" si="21"/>
        <v>201644.70169904322</v>
      </c>
      <c r="BK9" s="75">
        <f t="shared" si="21"/>
        <v>202286.29595663201</v>
      </c>
      <c r="BL9" s="75">
        <f t="shared" si="21"/>
        <v>202929.94490709715</v>
      </c>
      <c r="BM9" s="75">
        <f t="shared" si="21"/>
        <v>203575.65516421106</v>
      </c>
      <c r="BN9" s="75">
        <f t="shared" si="21"/>
        <v>204223.43336312004</v>
      </c>
      <c r="BO9" s="75">
        <f t="shared" si="21"/>
        <v>204873.2861604132</v>
      </c>
      <c r="BP9" s="75">
        <f t="shared" si="21"/>
        <v>205525.22023419218</v>
      </c>
      <c r="BQ9" s="75">
        <f t="shared" si="21"/>
        <v>206179.24228414093</v>
      </c>
      <c r="BR9" s="75">
        <f t="shared" ref="BR9:EC9" si="22">SUM(BR7:BR8)</f>
        <v>206835.35903159541</v>
      </c>
      <c r="BS9" s="75">
        <f t="shared" si="22"/>
        <v>207493.57721961406</v>
      </c>
      <c r="BT9" s="75">
        <f t="shared" si="22"/>
        <v>208153.90361304802</v>
      </c>
      <c r="BU9" s="75">
        <f t="shared" si="22"/>
        <v>208816.34499861204</v>
      </c>
      <c r="BV9" s="75">
        <f t="shared" si="22"/>
        <v>209480.90818495501</v>
      </c>
      <c r="BW9" s="75">
        <f t="shared" si="22"/>
        <v>210147.60000273131</v>
      </c>
      <c r="BX9" s="75">
        <f t="shared" si="22"/>
        <v>210816.42730467202</v>
      </c>
      <c r="BY9" s="75">
        <f t="shared" si="22"/>
        <v>211487.39696565666</v>
      </c>
      <c r="BZ9" s="75">
        <f t="shared" si="22"/>
        <v>212160.51588278485</v>
      </c>
      <c r="CA9" s="75">
        <f t="shared" si="22"/>
        <v>212835.79097544827</v>
      </c>
      <c r="CB9" s="75">
        <f t="shared" si="22"/>
        <v>213513.22918540318</v>
      </c>
      <c r="CC9" s="75">
        <f t="shared" si="22"/>
        <v>214192.83747684275</v>
      </c>
      <c r="CD9" s="75">
        <f t="shared" si="22"/>
        <v>214874.62283646973</v>
      </c>
      <c r="CE9" s="75">
        <f t="shared" si="22"/>
        <v>215558.59227356972</v>
      </c>
      <c r="CF9" s="75">
        <f t="shared" si="22"/>
        <v>216244.7528200841</v>
      </c>
      <c r="CG9" s="75">
        <f t="shared" si="22"/>
        <v>216933.11153068356</v>
      </c>
      <c r="CH9" s="75">
        <f t="shared" si="22"/>
        <v>217623.67548284179</v>
      </c>
      <c r="CI9" s="75">
        <f t="shared" si="22"/>
        <v>218316.45177690955</v>
      </c>
      <c r="CJ9" s="75">
        <f t="shared" si="22"/>
        <v>219011.44753618864</v>
      </c>
      <c r="CK9" s="75">
        <f t="shared" si="22"/>
        <v>219708.66990700646</v>
      </c>
      <c r="CL9" s="75">
        <f t="shared" si="22"/>
        <v>220408.12605879043</v>
      </c>
      <c r="CM9" s="75">
        <f t="shared" si="22"/>
        <v>221109.82318414332</v>
      </c>
      <c r="CN9" s="75">
        <f t="shared" si="22"/>
        <v>221813.7684989179</v>
      </c>
      <c r="CO9" s="75">
        <f t="shared" si="22"/>
        <v>222519.96924229269</v>
      </c>
      <c r="CP9" s="75">
        <f t="shared" si="22"/>
        <v>223228.43267684738</v>
      </c>
      <c r="CQ9" s="75">
        <f t="shared" si="22"/>
        <v>223939.16608863883</v>
      </c>
      <c r="CR9" s="75">
        <f t="shared" si="22"/>
        <v>224652.17678727704</v>
      </c>
      <c r="CS9" s="75">
        <f t="shared" si="22"/>
        <v>225367.47210600169</v>
      </c>
      <c r="CT9" s="75">
        <f t="shared" si="22"/>
        <v>226085.05940175871</v>
      </c>
      <c r="CU9" s="75">
        <f t="shared" si="22"/>
        <v>226804.94605527702</v>
      </c>
      <c r="CV9" s="75">
        <f t="shared" si="22"/>
        <v>227527.13947114581</v>
      </c>
      <c r="CW9" s="75">
        <f t="shared" si="22"/>
        <v>228251.64707789186</v>
      </c>
      <c r="CX9" s="75">
        <f t="shared" si="22"/>
        <v>228978.47632805712</v>
      </c>
      <c r="CY9" s="75">
        <f t="shared" si="22"/>
        <v>229707.63469827647</v>
      </c>
      <c r="CZ9" s="75">
        <f t="shared" si="22"/>
        <v>230439.12968935617</v>
      </c>
      <c r="DA9" s="75">
        <f t="shared" si="22"/>
        <v>231172.96882635195</v>
      </c>
      <c r="DB9" s="75">
        <f t="shared" si="22"/>
        <v>231909.15965864772</v>
      </c>
      <c r="DC9" s="75">
        <f t="shared" si="22"/>
        <v>232647.70976003446</v>
      </c>
      <c r="DD9" s="75">
        <f t="shared" si="22"/>
        <v>233388.62672878936</v>
      </c>
      <c r="DE9" s="75">
        <f t="shared" si="22"/>
        <v>234131.91818775531</v>
      </c>
      <c r="DF9" s="75">
        <f t="shared" si="22"/>
        <v>234877.59178442039</v>
      </c>
      <c r="DG9" s="75">
        <f t="shared" si="22"/>
        <v>235625.65519099787</v>
      </c>
      <c r="DH9" s="75">
        <f t="shared" si="22"/>
        <v>236376.1161045066</v>
      </c>
      <c r="DI9" s="75">
        <f t="shared" si="22"/>
        <v>237128.98224685091</v>
      </c>
      <c r="DJ9" s="75">
        <f t="shared" si="22"/>
        <v>237884.26136490187</v>
      </c>
      <c r="DK9" s="75">
        <f t="shared" si="22"/>
        <v>238641.96123057802</v>
      </c>
      <c r="DL9" s="75">
        <f t="shared" si="22"/>
        <v>239402.0896409264</v>
      </c>
      <c r="DM9" s="75">
        <f t="shared" si="22"/>
        <v>240164.65441820462</v>
      </c>
      <c r="DN9" s="75">
        <f t="shared" si="22"/>
        <v>240929.66340996185</v>
      </c>
      <c r="DO9" s="75">
        <f t="shared" si="22"/>
        <v>241697.1244891214</v>
      </c>
      <c r="DP9" s="75">
        <f t="shared" si="22"/>
        <v>242467.04555406285</v>
      </c>
      <c r="DQ9" s="75">
        <f t="shared" si="22"/>
        <v>243239.43452870444</v>
      </c>
      <c r="DR9" s="75">
        <f t="shared" si="22"/>
        <v>244014.29936258629</v>
      </c>
      <c r="DS9" s="75">
        <f t="shared" si="22"/>
        <v>244791.64803095293</v>
      </c>
      <c r="DT9" s="75">
        <f t="shared" si="22"/>
        <v>245571.4885348372</v>
      </c>
      <c r="DU9" s="75">
        <f t="shared" si="22"/>
        <v>246353.82890114354</v>
      </c>
      <c r="DV9" s="75">
        <f t="shared" si="22"/>
        <v>247138.67718273209</v>
      </c>
      <c r="DW9" s="75">
        <f t="shared" si="22"/>
        <v>247926.04145850264</v>
      </c>
      <c r="DX9" s="75">
        <f t="shared" si="22"/>
        <v>248715.92983347937</v>
      </c>
      <c r="DY9" s="75">
        <f t="shared" si="22"/>
        <v>249508.35043889532</v>
      </c>
      <c r="DZ9" s="75">
        <f t="shared" si="22"/>
        <v>250303.31143227758</v>
      </c>
      <c r="EA9" s="75">
        <f t="shared" si="22"/>
        <v>251100.82099753243</v>
      </c>
      <c r="EB9" s="75">
        <f t="shared" si="22"/>
        <v>251900.8873450309</v>
      </c>
      <c r="EC9" s="75">
        <f t="shared" si="22"/>
        <v>252703.51871169475</v>
      </c>
      <c r="ED9" s="75">
        <f t="shared" ref="ED9:EG9" si="23">SUM(ED7:ED8)</f>
        <v>253508.72336108246</v>
      </c>
      <c r="EE9" s="75">
        <f t="shared" si="23"/>
        <v>254316.50958347559</v>
      </c>
      <c r="EF9" s="75">
        <f t="shared" si="23"/>
        <v>255126.88569596558</v>
      </c>
      <c r="EG9" s="76">
        <f t="shared" si="23"/>
        <v>255939.86004254047</v>
      </c>
    </row>
    <row r="10" spans="1:137" s="4" customFormat="1" x14ac:dyDescent="0.4">
      <c r="A10" s="8" t="s">
        <v>8</v>
      </c>
      <c r="B10" s="15">
        <v>7.0000000000000007E-2</v>
      </c>
      <c r="C10" s="3"/>
      <c r="D10" s="66" t="s">
        <v>51</v>
      </c>
      <c r="E10" s="70">
        <v>0</v>
      </c>
      <c r="F10" s="71">
        <f>-$B$7*$B$13/12*(1+$B$14)^((F3-1)/12)</f>
        <v>-73333.333333333328</v>
      </c>
      <c r="G10" s="71">
        <f t="shared" ref="G10:BR10" si="24">-$B$7*$B$13/12*(1+$B$14)^((G3-1)/12)</f>
        <v>-73484.387993121796</v>
      </c>
      <c r="H10" s="71">
        <f t="shared" si="24"/>
        <v>-73635.753800777238</v>
      </c>
      <c r="I10" s="71">
        <f t="shared" si="24"/>
        <v>-73787.43139721331</v>
      </c>
      <c r="J10" s="71">
        <f t="shared" si="24"/>
        <v>-73939.421424663815</v>
      </c>
      <c r="K10" s="71">
        <f t="shared" si="24"/>
        <v>-74091.724526685546</v>
      </c>
      <c r="L10" s="71">
        <f t="shared" si="24"/>
        <v>-74244.3413481608</v>
      </c>
      <c r="M10" s="71">
        <f t="shared" si="24"/>
        <v>-74397.272535300348</v>
      </c>
      <c r="N10" s="71">
        <f t="shared" si="24"/>
        <v>-74550.518735645936</v>
      </c>
      <c r="O10" s="71">
        <f t="shared" si="24"/>
        <v>-74704.080598073211</v>
      </c>
      <c r="P10" s="71">
        <f t="shared" si="24"/>
        <v>-74857.958772794402</v>
      </c>
      <c r="Q10" s="71">
        <f t="shared" si="24"/>
        <v>-75012.153911361005</v>
      </c>
      <c r="R10" s="71">
        <f t="shared" si="24"/>
        <v>-75166.666666666657</v>
      </c>
      <c r="S10" s="71">
        <f t="shared" si="24"/>
        <v>-75321.497692949837</v>
      </c>
      <c r="T10" s="71">
        <f t="shared" si="24"/>
        <v>-75476.647645796664</v>
      </c>
      <c r="U10" s="71">
        <f t="shared" si="24"/>
        <v>-75632.117182143629</v>
      </c>
      <c r="V10" s="71">
        <f t="shared" si="24"/>
        <v>-75787.906960280408</v>
      </c>
      <c r="W10" s="71">
        <f t="shared" si="24"/>
        <v>-75944.017639852682</v>
      </c>
      <c r="X10" s="71">
        <f t="shared" si="24"/>
        <v>-76100.449881864814</v>
      </c>
      <c r="Y10" s="71">
        <f t="shared" si="24"/>
        <v>-76257.204348682848</v>
      </c>
      <c r="Z10" s="71">
        <f t="shared" si="24"/>
        <v>-76414.281704037086</v>
      </c>
      <c r="AA10" s="71">
        <f t="shared" si="24"/>
        <v>-76571.682613025041</v>
      </c>
      <c r="AB10" s="71">
        <f t="shared" si="24"/>
        <v>-76729.407742114257</v>
      </c>
      <c r="AC10" s="71">
        <f t="shared" si="24"/>
        <v>-76887.457759145022</v>
      </c>
      <c r="AD10" s="71">
        <f t="shared" si="24"/>
        <v>-77045.833333333328</v>
      </c>
      <c r="AE10" s="71">
        <f t="shared" si="24"/>
        <v>-77204.535135273574</v>
      </c>
      <c r="AF10" s="71">
        <f t="shared" si="24"/>
        <v>-77363.563836941568</v>
      </c>
      <c r="AG10" s="71">
        <f t="shared" si="24"/>
        <v>-77522.920111697211</v>
      </c>
      <c r="AH10" s="71">
        <f t="shared" si="24"/>
        <v>-77682.604634287418</v>
      </c>
      <c r="AI10" s="71">
        <f t="shared" si="24"/>
        <v>-77842.618080848988</v>
      </c>
      <c r="AJ10" s="71">
        <f t="shared" si="24"/>
        <v>-78002.96112891144</v>
      </c>
      <c r="AK10" s="71">
        <f t="shared" si="24"/>
        <v>-78163.634457399909</v>
      </c>
      <c r="AL10" s="71">
        <f t="shared" si="24"/>
        <v>-78324.638746637997</v>
      </c>
      <c r="AM10" s="71">
        <f t="shared" si="24"/>
        <v>-78485.974678350671</v>
      </c>
      <c r="AN10" s="71">
        <f t="shared" si="24"/>
        <v>-78647.6429356671</v>
      </c>
      <c r="AO10" s="71">
        <f t="shared" si="24"/>
        <v>-78809.644203123637</v>
      </c>
      <c r="AP10" s="71">
        <f t="shared" si="24"/>
        <v>-78971.979166666657</v>
      </c>
      <c r="AQ10" s="71">
        <f t="shared" si="24"/>
        <v>-79134.648513655411</v>
      </c>
      <c r="AR10" s="71">
        <f t="shared" si="24"/>
        <v>-79297.652932865109</v>
      </c>
      <c r="AS10" s="71">
        <f t="shared" si="24"/>
        <v>-79460.993114489625</v>
      </c>
      <c r="AT10" s="71">
        <f t="shared" si="24"/>
        <v>-79624.669750144589</v>
      </c>
      <c r="AU10" s="71">
        <f t="shared" si="24"/>
        <v>-79788.6835328702</v>
      </c>
      <c r="AV10" s="71">
        <f t="shared" si="24"/>
        <v>-79953.035157134218</v>
      </c>
      <c r="AW10" s="71">
        <f t="shared" si="24"/>
        <v>-80117.725318834899</v>
      </c>
      <c r="AX10" s="71">
        <f t="shared" si="24"/>
        <v>-80282.754715303949</v>
      </c>
      <c r="AY10" s="71">
        <f t="shared" si="24"/>
        <v>-80448.124045309421</v>
      </c>
      <c r="AZ10" s="71">
        <f t="shared" si="24"/>
        <v>-80613.834009058774</v>
      </c>
      <c r="BA10" s="71">
        <f t="shared" si="24"/>
        <v>-80779.88530820173</v>
      </c>
      <c r="BB10" s="71">
        <f t="shared" si="24"/>
        <v>-80946.278645833314</v>
      </c>
      <c r="BC10" s="71">
        <f t="shared" si="24"/>
        <v>-81113.014726496796</v>
      </c>
      <c r="BD10" s="71">
        <f t="shared" si="24"/>
        <v>-81280.094256186727</v>
      </c>
      <c r="BE10" s="71">
        <f t="shared" si="24"/>
        <v>-81447.517942351871</v>
      </c>
      <c r="BF10" s="71">
        <f t="shared" si="24"/>
        <v>-81615.286493898195</v>
      </c>
      <c r="BG10" s="71">
        <f t="shared" si="24"/>
        <v>-81783.400621191948</v>
      </c>
      <c r="BH10" s="71">
        <f t="shared" si="24"/>
        <v>-81951.861036062561</v>
      </c>
      <c r="BI10" s="71">
        <f t="shared" si="24"/>
        <v>-82120.668451805759</v>
      </c>
      <c r="BJ10" s="71">
        <f t="shared" si="24"/>
        <v>-82289.823583186531</v>
      </c>
      <c r="BK10" s="71">
        <f t="shared" si="24"/>
        <v>-82459.327146442156</v>
      </c>
      <c r="BL10" s="71">
        <f t="shared" si="24"/>
        <v>-82629.179859285228</v>
      </c>
      <c r="BM10" s="71">
        <f t="shared" si="24"/>
        <v>-82799.38244090676</v>
      </c>
      <c r="BN10" s="71">
        <f t="shared" si="24"/>
        <v>-82969.935611979134</v>
      </c>
      <c r="BO10" s="71">
        <f t="shared" si="24"/>
        <v>-83140.840094659216</v>
      </c>
      <c r="BP10" s="71">
        <f t="shared" si="24"/>
        <v>-83312.096612591384</v>
      </c>
      <c r="BQ10" s="71">
        <f t="shared" si="24"/>
        <v>-83483.705890910656</v>
      </c>
      <c r="BR10" s="71">
        <f t="shared" si="24"/>
        <v>-83655.668656245645</v>
      </c>
      <c r="BS10" s="71">
        <f t="shared" ref="BS10:ED10" si="25">-$B$7*$B$13/12*(1+$B$14)^((BS3-1)/12)</f>
        <v>-83827.985636721744</v>
      </c>
      <c r="BT10" s="71">
        <f t="shared" si="25"/>
        <v>-84000.657561964123</v>
      </c>
      <c r="BU10" s="71">
        <f t="shared" si="25"/>
        <v>-84173.685163100905</v>
      </c>
      <c r="BV10" s="71">
        <f t="shared" si="25"/>
        <v>-84347.069172766191</v>
      </c>
      <c r="BW10" s="71">
        <f t="shared" si="25"/>
        <v>-84520.810325103201</v>
      </c>
      <c r="BX10" s="71">
        <f t="shared" si="25"/>
        <v>-84694.909355767348</v>
      </c>
      <c r="BY10" s="71">
        <f t="shared" si="25"/>
        <v>-84869.367001929422</v>
      </c>
      <c r="BZ10" s="71">
        <f t="shared" si="25"/>
        <v>-85044.184002278605</v>
      </c>
      <c r="CA10" s="71">
        <f t="shared" si="25"/>
        <v>-85219.36109702567</v>
      </c>
      <c r="CB10" s="71">
        <f t="shared" si="25"/>
        <v>-85394.899027906169</v>
      </c>
      <c r="CC10" s="71">
        <f t="shared" si="25"/>
        <v>-85570.798538183415</v>
      </c>
      <c r="CD10" s="71">
        <f t="shared" si="25"/>
        <v>-85747.060372651773</v>
      </c>
      <c r="CE10" s="71">
        <f t="shared" si="25"/>
        <v>-85923.685277639772</v>
      </c>
      <c r="CF10" s="71">
        <f t="shared" si="25"/>
        <v>-86100.67400101322</v>
      </c>
      <c r="CG10" s="71">
        <f t="shared" si="25"/>
        <v>-86278.02729217842</v>
      </c>
      <c r="CH10" s="71">
        <f t="shared" si="25"/>
        <v>-86455.745902085342</v>
      </c>
      <c r="CI10" s="71">
        <f t="shared" si="25"/>
        <v>-86633.830583230767</v>
      </c>
      <c r="CJ10" s="71">
        <f t="shared" si="25"/>
        <v>-86812.28208966153</v>
      </c>
      <c r="CK10" s="71">
        <f t="shared" si="25"/>
        <v>-86991.101176977638</v>
      </c>
      <c r="CL10" s="71">
        <f t="shared" si="25"/>
        <v>-87170.288602335582</v>
      </c>
      <c r="CM10" s="71">
        <f t="shared" si="25"/>
        <v>-87349.845124451298</v>
      </c>
      <c r="CN10" s="71">
        <f t="shared" si="25"/>
        <v>-87529.771503603813</v>
      </c>
      <c r="CO10" s="71">
        <f t="shared" si="25"/>
        <v>-87710.068501638001</v>
      </c>
      <c r="CP10" s="71">
        <f t="shared" si="25"/>
        <v>-87890.736881968071</v>
      </c>
      <c r="CQ10" s="71">
        <f t="shared" si="25"/>
        <v>-88071.777409580754</v>
      </c>
      <c r="CR10" s="71">
        <f t="shared" si="25"/>
        <v>-88253.19085103854</v>
      </c>
      <c r="CS10" s="71">
        <f t="shared" si="25"/>
        <v>-88434.97797448287</v>
      </c>
      <c r="CT10" s="71">
        <f t="shared" si="25"/>
        <v>-88617.139549637475</v>
      </c>
      <c r="CU10" s="71">
        <f t="shared" si="25"/>
        <v>-88799.676347811532</v>
      </c>
      <c r="CV10" s="71">
        <f t="shared" si="25"/>
        <v>-88982.589141903067</v>
      </c>
      <c r="CW10" s="71">
        <f t="shared" si="25"/>
        <v>-89165.878706402087</v>
      </c>
      <c r="CX10" s="71">
        <f t="shared" si="25"/>
        <v>-89349.545817393955</v>
      </c>
      <c r="CY10" s="71">
        <f t="shared" si="25"/>
        <v>-89533.59125256259</v>
      </c>
      <c r="CZ10" s="71">
        <f t="shared" si="25"/>
        <v>-89718.015791193902</v>
      </c>
      <c r="DA10" s="71">
        <f t="shared" si="25"/>
        <v>-89902.820214178937</v>
      </c>
      <c r="DB10" s="71">
        <f t="shared" si="25"/>
        <v>-90088.00530401725</v>
      </c>
      <c r="DC10" s="71">
        <f t="shared" si="25"/>
        <v>-90273.571844820282</v>
      </c>
      <c r="DD10" s="71">
        <f t="shared" si="25"/>
        <v>-90459.520622314492</v>
      </c>
      <c r="DE10" s="71">
        <f t="shared" si="25"/>
        <v>-90645.852423844932</v>
      </c>
      <c r="DF10" s="71">
        <f t="shared" si="25"/>
        <v>-90832.568038378406</v>
      </c>
      <c r="DG10" s="71">
        <f t="shared" si="25"/>
        <v>-91019.668256506819</v>
      </c>
      <c r="DH10" s="71">
        <f t="shared" si="25"/>
        <v>-91207.153870450624</v>
      </c>
      <c r="DI10" s="71">
        <f t="shared" si="25"/>
        <v>-91395.025674062126</v>
      </c>
      <c r="DJ10" s="71">
        <f t="shared" si="25"/>
        <v>-91583.284462828786</v>
      </c>
      <c r="DK10" s="71">
        <f t="shared" si="25"/>
        <v>-91771.931033876652</v>
      </c>
      <c r="DL10" s="71">
        <f t="shared" si="25"/>
        <v>-91960.966185973739</v>
      </c>
      <c r="DM10" s="71">
        <f t="shared" si="25"/>
        <v>-92150.390719533403</v>
      </c>
      <c r="DN10" s="71">
        <f t="shared" si="25"/>
        <v>-92340.205436617674</v>
      </c>
      <c r="DO10" s="71">
        <f t="shared" si="25"/>
        <v>-92530.411140940763</v>
      </c>
      <c r="DP10" s="71">
        <f t="shared" si="25"/>
        <v>-92721.00863787235</v>
      </c>
      <c r="DQ10" s="71">
        <f t="shared" si="25"/>
        <v>-92911.998734441047</v>
      </c>
      <c r="DR10" s="71">
        <f t="shared" si="25"/>
        <v>-93103.382239337836</v>
      </c>
      <c r="DS10" s="71">
        <f t="shared" si="25"/>
        <v>-93295.159962919468</v>
      </c>
      <c r="DT10" s="71">
        <f t="shared" si="25"/>
        <v>-93487.332717211888</v>
      </c>
      <c r="DU10" s="71">
        <f t="shared" si="25"/>
        <v>-93679.901315913667</v>
      </c>
      <c r="DV10" s="71">
        <f t="shared" si="25"/>
        <v>-93872.866574399508</v>
      </c>
      <c r="DW10" s="71">
        <f t="shared" si="25"/>
        <v>-94066.229309723567</v>
      </c>
      <c r="DX10" s="71">
        <f t="shared" si="25"/>
        <v>-94259.990340623073</v>
      </c>
      <c r="DY10" s="71">
        <f t="shared" si="25"/>
        <v>-94454.150487521722</v>
      </c>
      <c r="DZ10" s="71">
        <f t="shared" si="25"/>
        <v>-94648.710572533135</v>
      </c>
      <c r="EA10" s="71">
        <f t="shared" si="25"/>
        <v>-94843.671419464285</v>
      </c>
      <c r="EB10" s="71">
        <f t="shared" si="25"/>
        <v>-95039.033853819143</v>
      </c>
      <c r="EC10" s="71">
        <f t="shared" si="25"/>
        <v>-95234.798702802073</v>
      </c>
      <c r="ED10" s="71">
        <f t="shared" si="25"/>
        <v>-95430.966795321277</v>
      </c>
      <c r="EE10" s="71">
        <f t="shared" ref="EE10:EG10" si="26">-$B$7*$B$13/12*(1+$B$14)^((EE3-1)/12)</f>
        <v>-95627.538961992454</v>
      </c>
      <c r="EF10" s="71">
        <f t="shared" si="26"/>
        <v>-95824.51603514218</v>
      </c>
      <c r="EG10" s="72">
        <f t="shared" si="26"/>
        <v>-96021.898848811499</v>
      </c>
    </row>
    <row r="11" spans="1:137" s="4" customFormat="1" x14ac:dyDescent="0.4">
      <c r="A11" s="8" t="s">
        <v>9</v>
      </c>
      <c r="B11" s="14">
        <v>3</v>
      </c>
      <c r="C11" s="3"/>
      <c r="D11" s="73" t="s">
        <v>52</v>
      </c>
      <c r="E11" s="74">
        <f>SUM(E9:E10)</f>
        <v>0</v>
      </c>
      <c r="F11" s="75">
        <f t="shared" ref="F11:BQ11" si="27">SUM(F9:F10)</f>
        <v>95466.666666666672</v>
      </c>
      <c r="G11" s="75">
        <f t="shared" si="27"/>
        <v>95852.069881915479</v>
      </c>
      <c r="H11" s="75">
        <f t="shared" si="27"/>
        <v>96238.878344006735</v>
      </c>
      <c r="I11" s="75">
        <f t="shared" si="27"/>
        <v>96627.096932827932</v>
      </c>
      <c r="J11" s="75">
        <f t="shared" si="27"/>
        <v>97016.730544777776</v>
      </c>
      <c r="K11" s="75">
        <f t="shared" si="27"/>
        <v>97407.784092821239</v>
      </c>
      <c r="L11" s="75">
        <f t="shared" si="27"/>
        <v>97800.262506544925</v>
      </c>
      <c r="M11" s="75">
        <f t="shared" si="27"/>
        <v>98194.170732212166</v>
      </c>
      <c r="N11" s="75">
        <f t="shared" si="27"/>
        <v>98589.513732819134</v>
      </c>
      <c r="O11" s="75">
        <f t="shared" si="27"/>
        <v>98986.296488150154</v>
      </c>
      <c r="P11" s="75">
        <f t="shared" si="27"/>
        <v>99384.5239948339</v>
      </c>
      <c r="Q11" s="75">
        <f t="shared" si="27"/>
        <v>99784.201266399643</v>
      </c>
      <c r="R11" s="75">
        <f t="shared" si="27"/>
        <v>100185.33333333334</v>
      </c>
      <c r="S11" s="75">
        <f t="shared" si="27"/>
        <v>100587.92524313446</v>
      </c>
      <c r="T11" s="75">
        <f t="shared" si="27"/>
        <v>100991.98206037244</v>
      </c>
      <c r="U11" s="75">
        <f t="shared" si="27"/>
        <v>101397.50886674369</v>
      </c>
      <c r="V11" s="75">
        <f t="shared" si="27"/>
        <v>101804.51076112885</v>
      </c>
      <c r="W11" s="75">
        <f t="shared" si="27"/>
        <v>102212.99285964979</v>
      </c>
      <c r="X11" s="75">
        <f t="shared" si="27"/>
        <v>102622.96029572732</v>
      </c>
      <c r="Y11" s="75">
        <f t="shared" si="27"/>
        <v>103034.41822013854</v>
      </c>
      <c r="Z11" s="75">
        <f t="shared" si="27"/>
        <v>103447.37180107522</v>
      </c>
      <c r="AA11" s="75">
        <f t="shared" si="27"/>
        <v>103861.82622420136</v>
      </c>
      <c r="AB11" s="75">
        <f t="shared" si="27"/>
        <v>104277.78669271154</v>
      </c>
      <c r="AC11" s="75">
        <f t="shared" si="27"/>
        <v>104695.2584273895</v>
      </c>
      <c r="AD11" s="75">
        <f t="shared" si="27"/>
        <v>105114.24666666669</v>
      </c>
      <c r="AE11" s="75">
        <f t="shared" si="27"/>
        <v>105534.75666668102</v>
      </c>
      <c r="AF11" s="75">
        <f t="shared" si="27"/>
        <v>105956.79370133589</v>
      </c>
      <c r="AG11" s="75">
        <f t="shared" si="27"/>
        <v>106380.36306235938</v>
      </c>
      <c r="AH11" s="75">
        <f t="shared" si="27"/>
        <v>106805.47005936393</v>
      </c>
      <c r="AI11" s="75">
        <f t="shared" si="27"/>
        <v>107232.12001990546</v>
      </c>
      <c r="AJ11" s="75">
        <f t="shared" si="27"/>
        <v>107660.31828954347</v>
      </c>
      <c r="AK11" s="75">
        <f t="shared" si="27"/>
        <v>108090.07023190097</v>
      </c>
      <c r="AL11" s="75">
        <f t="shared" si="27"/>
        <v>108521.3812287247</v>
      </c>
      <c r="AM11" s="75">
        <f t="shared" si="27"/>
        <v>108954.25667994548</v>
      </c>
      <c r="AN11" s="75">
        <f t="shared" si="27"/>
        <v>109388.70200373884</v>
      </c>
      <c r="AO11" s="75">
        <f t="shared" si="27"/>
        <v>109824.72263658568</v>
      </c>
      <c r="AP11" s="75">
        <f t="shared" si="27"/>
        <v>110262.32403333337</v>
      </c>
      <c r="AQ11" s="75">
        <f t="shared" si="27"/>
        <v>110701.51166725706</v>
      </c>
      <c r="AR11" s="75">
        <f t="shared" si="27"/>
        <v>111142.29103012086</v>
      </c>
      <c r="AS11" s="75">
        <f t="shared" si="27"/>
        <v>111584.66763223946</v>
      </c>
      <c r="AT11" s="75">
        <f t="shared" si="27"/>
        <v>112028.64700254012</v>
      </c>
      <c r="AU11" s="75">
        <f t="shared" si="27"/>
        <v>112474.23468862442</v>
      </c>
      <c r="AV11" s="75">
        <f t="shared" si="27"/>
        <v>112921.43625683074</v>
      </c>
      <c r="AW11" s="75">
        <f t="shared" si="27"/>
        <v>113370.25729229643</v>
      </c>
      <c r="AX11" s="75">
        <f t="shared" si="27"/>
        <v>113820.70339902057</v>
      </c>
      <c r="AY11" s="75">
        <f t="shared" si="27"/>
        <v>114272.78019992674</v>
      </c>
      <c r="AZ11" s="75">
        <f t="shared" si="27"/>
        <v>114726.49333692616</v>
      </c>
      <c r="BA11" s="75">
        <f t="shared" si="27"/>
        <v>115181.84847098072</v>
      </c>
      <c r="BB11" s="75">
        <f t="shared" si="27"/>
        <v>115638.8512821667</v>
      </c>
      <c r="BC11" s="75">
        <f t="shared" si="27"/>
        <v>116097.50746973834</v>
      </c>
      <c r="BD11" s="75">
        <f t="shared" si="27"/>
        <v>116557.82275219141</v>
      </c>
      <c r="BE11" s="75">
        <f t="shared" si="27"/>
        <v>117019.8028673279</v>
      </c>
      <c r="BF11" s="75">
        <f t="shared" si="27"/>
        <v>117483.45357231982</v>
      </c>
      <c r="BG11" s="75">
        <f t="shared" si="27"/>
        <v>117948.78064377379</v>
      </c>
      <c r="BH11" s="75">
        <f t="shared" si="27"/>
        <v>118415.78987779605</v>
      </c>
      <c r="BI11" s="75">
        <f t="shared" si="27"/>
        <v>118884.48709005701</v>
      </c>
      <c r="BJ11" s="75">
        <f t="shared" si="27"/>
        <v>119354.87811585669</v>
      </c>
      <c r="BK11" s="75">
        <f t="shared" si="27"/>
        <v>119826.96881018985</v>
      </c>
      <c r="BL11" s="75">
        <f t="shared" si="27"/>
        <v>120300.76504781192</v>
      </c>
      <c r="BM11" s="75">
        <f t="shared" si="27"/>
        <v>120776.2727233043</v>
      </c>
      <c r="BN11" s="75">
        <f t="shared" si="27"/>
        <v>121253.49775114091</v>
      </c>
      <c r="BO11" s="75">
        <f t="shared" si="27"/>
        <v>121732.44606575399</v>
      </c>
      <c r="BP11" s="75">
        <f t="shared" si="27"/>
        <v>122213.1236216008</v>
      </c>
      <c r="BQ11" s="75">
        <f t="shared" si="27"/>
        <v>122695.53639323027</v>
      </c>
      <c r="BR11" s="75">
        <f t="shared" ref="BR11:EC11" si="28">SUM(BR9:BR10)</f>
        <v>123179.69037534976</v>
      </c>
      <c r="BS11" s="75">
        <f t="shared" si="28"/>
        <v>123665.59158289232</v>
      </c>
      <c r="BT11" s="75">
        <f t="shared" si="28"/>
        <v>124153.2460510839</v>
      </c>
      <c r="BU11" s="75">
        <f t="shared" si="28"/>
        <v>124642.65983551113</v>
      </c>
      <c r="BV11" s="75">
        <f t="shared" si="28"/>
        <v>125133.83901218882</v>
      </c>
      <c r="BW11" s="75">
        <f t="shared" si="28"/>
        <v>125626.78967762811</v>
      </c>
      <c r="BX11" s="75">
        <f t="shared" si="28"/>
        <v>126121.51794890467</v>
      </c>
      <c r="BY11" s="75">
        <f t="shared" si="28"/>
        <v>126618.02996372724</v>
      </c>
      <c r="BZ11" s="75">
        <f t="shared" si="28"/>
        <v>127116.33188050624</v>
      </c>
      <c r="CA11" s="75">
        <f t="shared" si="28"/>
        <v>127616.4298784226</v>
      </c>
      <c r="CB11" s="75">
        <f t="shared" si="28"/>
        <v>128118.33015749701</v>
      </c>
      <c r="CC11" s="75">
        <f t="shared" si="28"/>
        <v>128622.03893865933</v>
      </c>
      <c r="CD11" s="75">
        <f t="shared" si="28"/>
        <v>129127.56246381796</v>
      </c>
      <c r="CE11" s="75">
        <f t="shared" si="28"/>
        <v>129634.90699592995</v>
      </c>
      <c r="CF11" s="75">
        <f t="shared" si="28"/>
        <v>130144.07881907088</v>
      </c>
      <c r="CG11" s="75">
        <f t="shared" si="28"/>
        <v>130655.08423850514</v>
      </c>
      <c r="CH11" s="75">
        <f t="shared" si="28"/>
        <v>131167.92958075646</v>
      </c>
      <c r="CI11" s="75">
        <f t="shared" si="28"/>
        <v>131682.62119367879</v>
      </c>
      <c r="CJ11" s="75">
        <f t="shared" si="28"/>
        <v>132199.16544652713</v>
      </c>
      <c r="CK11" s="75">
        <f t="shared" si="28"/>
        <v>132717.56873002881</v>
      </c>
      <c r="CL11" s="75">
        <f t="shared" si="28"/>
        <v>133237.83745645484</v>
      </c>
      <c r="CM11" s="75">
        <f t="shared" si="28"/>
        <v>133759.97805969202</v>
      </c>
      <c r="CN11" s="75">
        <f t="shared" si="28"/>
        <v>134283.99699531408</v>
      </c>
      <c r="CO11" s="75">
        <f t="shared" si="28"/>
        <v>134809.90074065467</v>
      </c>
      <c r="CP11" s="75">
        <f t="shared" si="28"/>
        <v>135337.69579487931</v>
      </c>
      <c r="CQ11" s="75">
        <f t="shared" si="28"/>
        <v>135867.38867905806</v>
      </c>
      <c r="CR11" s="75">
        <f t="shared" si="28"/>
        <v>136398.98593623849</v>
      </c>
      <c r="CS11" s="75">
        <f t="shared" si="28"/>
        <v>136932.49413151882</v>
      </c>
      <c r="CT11" s="75">
        <f t="shared" si="28"/>
        <v>137467.91985212124</v>
      </c>
      <c r="CU11" s="75">
        <f t="shared" si="28"/>
        <v>138005.26970746549</v>
      </c>
      <c r="CV11" s="75">
        <f t="shared" si="28"/>
        <v>138544.55032924275</v>
      </c>
      <c r="CW11" s="75">
        <f t="shared" si="28"/>
        <v>139085.76837148977</v>
      </c>
      <c r="CX11" s="75">
        <f t="shared" si="28"/>
        <v>139628.93051066317</v>
      </c>
      <c r="CY11" s="75">
        <f t="shared" si="28"/>
        <v>140174.04344571388</v>
      </c>
      <c r="CZ11" s="75">
        <f t="shared" si="28"/>
        <v>140721.11389816226</v>
      </c>
      <c r="DA11" s="75">
        <f t="shared" si="28"/>
        <v>141270.14861217301</v>
      </c>
      <c r="DB11" s="75">
        <f t="shared" si="28"/>
        <v>141821.15435463047</v>
      </c>
      <c r="DC11" s="75">
        <f t="shared" si="28"/>
        <v>142374.13791521417</v>
      </c>
      <c r="DD11" s="75">
        <f t="shared" si="28"/>
        <v>142929.10610647488</v>
      </c>
      <c r="DE11" s="75">
        <f t="shared" si="28"/>
        <v>143486.06576391036</v>
      </c>
      <c r="DF11" s="75">
        <f t="shared" si="28"/>
        <v>144045.02374604199</v>
      </c>
      <c r="DG11" s="75">
        <f t="shared" si="28"/>
        <v>144605.98693449105</v>
      </c>
      <c r="DH11" s="75">
        <f t="shared" si="28"/>
        <v>145168.96223405597</v>
      </c>
      <c r="DI11" s="75">
        <f t="shared" si="28"/>
        <v>145733.95657278877</v>
      </c>
      <c r="DJ11" s="75">
        <f t="shared" si="28"/>
        <v>146300.97690207307</v>
      </c>
      <c r="DK11" s="75">
        <f t="shared" si="28"/>
        <v>146870.03019670135</v>
      </c>
      <c r="DL11" s="75">
        <f t="shared" si="28"/>
        <v>147441.12345495267</v>
      </c>
      <c r="DM11" s="75">
        <f t="shared" si="28"/>
        <v>148014.26369867122</v>
      </c>
      <c r="DN11" s="75">
        <f t="shared" si="28"/>
        <v>148589.45797334419</v>
      </c>
      <c r="DO11" s="75">
        <f t="shared" si="28"/>
        <v>149166.71334818064</v>
      </c>
      <c r="DP11" s="75">
        <f t="shared" si="28"/>
        <v>149746.0369161905</v>
      </c>
      <c r="DQ11" s="75">
        <f t="shared" si="28"/>
        <v>150327.43579426338</v>
      </c>
      <c r="DR11" s="75">
        <f t="shared" si="28"/>
        <v>150910.91712324845</v>
      </c>
      <c r="DS11" s="75">
        <f t="shared" si="28"/>
        <v>151496.48806803348</v>
      </c>
      <c r="DT11" s="75">
        <f t="shared" si="28"/>
        <v>152084.15581762532</v>
      </c>
      <c r="DU11" s="75">
        <f t="shared" si="28"/>
        <v>152673.92758522986</v>
      </c>
      <c r="DV11" s="75">
        <f t="shared" si="28"/>
        <v>153265.81060833257</v>
      </c>
      <c r="DW11" s="75">
        <f t="shared" si="28"/>
        <v>153859.81214877908</v>
      </c>
      <c r="DX11" s="75">
        <f t="shared" si="28"/>
        <v>154455.9394928563</v>
      </c>
      <c r="DY11" s="75">
        <f t="shared" si="28"/>
        <v>155054.19995137359</v>
      </c>
      <c r="DZ11" s="75">
        <f t="shared" si="28"/>
        <v>155654.60085974445</v>
      </c>
      <c r="EA11" s="75">
        <f t="shared" si="28"/>
        <v>156257.14957806814</v>
      </c>
      <c r="EB11" s="75">
        <f t="shared" si="28"/>
        <v>156861.85349121178</v>
      </c>
      <c r="EC11" s="75">
        <f t="shared" si="28"/>
        <v>157468.72000889268</v>
      </c>
      <c r="ED11" s="75">
        <f t="shared" ref="ED11:EG11" si="29">SUM(ED9:ED10)</f>
        <v>158077.75656576117</v>
      </c>
      <c r="EE11" s="75">
        <f t="shared" si="29"/>
        <v>158688.97062148314</v>
      </c>
      <c r="EF11" s="75">
        <f t="shared" si="29"/>
        <v>159302.3696608234</v>
      </c>
      <c r="EG11" s="76">
        <f t="shared" si="29"/>
        <v>159917.96119372896</v>
      </c>
    </row>
    <row r="12" spans="1:137" s="4" customFormat="1" x14ac:dyDescent="0.4">
      <c r="A12" s="8" t="s">
        <v>10</v>
      </c>
      <c r="B12" s="15">
        <v>0.03</v>
      </c>
      <c r="C12" s="3"/>
      <c r="D12" s="66" t="s">
        <v>53</v>
      </c>
      <c r="E12" s="70">
        <v>0</v>
      </c>
      <c r="F12" s="71">
        <f>IF(AND(F3&gt;=$B$16,F3&lt;=$B$17),-$B$15/($B$17-$B$16+1),0)</f>
        <v>0</v>
      </c>
      <c r="G12" s="71">
        <f t="shared" ref="G12:BR12" si="30">IF(AND(G3&gt;=$B$16,G3&lt;=$B$17),-$B$15/($B$17-$B$16+1),0)</f>
        <v>0</v>
      </c>
      <c r="H12" s="71">
        <f t="shared" si="30"/>
        <v>0</v>
      </c>
      <c r="I12" s="71">
        <f t="shared" si="30"/>
        <v>0</v>
      </c>
      <c r="J12" s="71">
        <f t="shared" si="30"/>
        <v>0</v>
      </c>
      <c r="K12" s="71">
        <f t="shared" si="30"/>
        <v>0</v>
      </c>
      <c r="L12" s="71">
        <f t="shared" si="30"/>
        <v>0</v>
      </c>
      <c r="M12" s="71">
        <f t="shared" si="30"/>
        <v>0</v>
      </c>
      <c r="N12" s="71">
        <f t="shared" si="30"/>
        <v>0</v>
      </c>
      <c r="O12" s="71">
        <f t="shared" si="30"/>
        <v>0</v>
      </c>
      <c r="P12" s="71">
        <f t="shared" si="30"/>
        <v>0</v>
      </c>
      <c r="Q12" s="71">
        <f t="shared" si="30"/>
        <v>-15384.615384615385</v>
      </c>
      <c r="R12" s="71">
        <f t="shared" si="30"/>
        <v>-15384.615384615385</v>
      </c>
      <c r="S12" s="71">
        <f t="shared" si="30"/>
        <v>-15384.615384615385</v>
      </c>
      <c r="T12" s="71">
        <f t="shared" si="30"/>
        <v>-15384.615384615385</v>
      </c>
      <c r="U12" s="71">
        <f t="shared" si="30"/>
        <v>-15384.615384615385</v>
      </c>
      <c r="V12" s="71">
        <f t="shared" si="30"/>
        <v>-15384.615384615385</v>
      </c>
      <c r="W12" s="71">
        <f t="shared" si="30"/>
        <v>-15384.615384615385</v>
      </c>
      <c r="X12" s="71">
        <f t="shared" si="30"/>
        <v>-15384.615384615385</v>
      </c>
      <c r="Y12" s="71">
        <f t="shared" si="30"/>
        <v>-15384.615384615385</v>
      </c>
      <c r="Z12" s="71">
        <f t="shared" si="30"/>
        <v>-15384.615384615385</v>
      </c>
      <c r="AA12" s="71">
        <f t="shared" si="30"/>
        <v>-15384.615384615385</v>
      </c>
      <c r="AB12" s="71">
        <f t="shared" si="30"/>
        <v>-15384.615384615385</v>
      </c>
      <c r="AC12" s="71">
        <f t="shared" si="30"/>
        <v>-15384.615384615385</v>
      </c>
      <c r="AD12" s="71">
        <f t="shared" si="30"/>
        <v>0</v>
      </c>
      <c r="AE12" s="71">
        <f t="shared" si="30"/>
        <v>0</v>
      </c>
      <c r="AF12" s="71">
        <f t="shared" si="30"/>
        <v>0</v>
      </c>
      <c r="AG12" s="71">
        <f t="shared" si="30"/>
        <v>0</v>
      </c>
      <c r="AH12" s="71">
        <f t="shared" si="30"/>
        <v>0</v>
      </c>
      <c r="AI12" s="71">
        <f t="shared" si="30"/>
        <v>0</v>
      </c>
      <c r="AJ12" s="71">
        <f t="shared" si="30"/>
        <v>0</v>
      </c>
      <c r="AK12" s="71">
        <f t="shared" si="30"/>
        <v>0</v>
      </c>
      <c r="AL12" s="71">
        <f t="shared" si="30"/>
        <v>0</v>
      </c>
      <c r="AM12" s="71">
        <f t="shared" si="30"/>
        <v>0</v>
      </c>
      <c r="AN12" s="71">
        <f t="shared" si="30"/>
        <v>0</v>
      </c>
      <c r="AO12" s="71">
        <f t="shared" si="30"/>
        <v>0</v>
      </c>
      <c r="AP12" s="71">
        <f t="shared" si="30"/>
        <v>0</v>
      </c>
      <c r="AQ12" s="71">
        <f t="shared" si="30"/>
        <v>0</v>
      </c>
      <c r="AR12" s="71">
        <f t="shared" si="30"/>
        <v>0</v>
      </c>
      <c r="AS12" s="71">
        <f t="shared" si="30"/>
        <v>0</v>
      </c>
      <c r="AT12" s="71">
        <f t="shared" si="30"/>
        <v>0</v>
      </c>
      <c r="AU12" s="71">
        <f t="shared" si="30"/>
        <v>0</v>
      </c>
      <c r="AV12" s="71">
        <f t="shared" si="30"/>
        <v>0</v>
      </c>
      <c r="AW12" s="71">
        <f t="shared" si="30"/>
        <v>0</v>
      </c>
      <c r="AX12" s="71">
        <f t="shared" si="30"/>
        <v>0</v>
      </c>
      <c r="AY12" s="71">
        <f t="shared" si="30"/>
        <v>0</v>
      </c>
      <c r="AZ12" s="71">
        <f t="shared" si="30"/>
        <v>0</v>
      </c>
      <c r="BA12" s="71">
        <f t="shared" si="30"/>
        <v>0</v>
      </c>
      <c r="BB12" s="71">
        <f t="shared" si="30"/>
        <v>0</v>
      </c>
      <c r="BC12" s="71">
        <f t="shared" si="30"/>
        <v>0</v>
      </c>
      <c r="BD12" s="71">
        <f t="shared" si="30"/>
        <v>0</v>
      </c>
      <c r="BE12" s="71">
        <f t="shared" si="30"/>
        <v>0</v>
      </c>
      <c r="BF12" s="71">
        <f t="shared" si="30"/>
        <v>0</v>
      </c>
      <c r="BG12" s="71">
        <f t="shared" si="30"/>
        <v>0</v>
      </c>
      <c r="BH12" s="71">
        <f t="shared" si="30"/>
        <v>0</v>
      </c>
      <c r="BI12" s="71">
        <f t="shared" si="30"/>
        <v>0</v>
      </c>
      <c r="BJ12" s="71">
        <f t="shared" si="30"/>
        <v>0</v>
      </c>
      <c r="BK12" s="71">
        <f t="shared" si="30"/>
        <v>0</v>
      </c>
      <c r="BL12" s="71">
        <f t="shared" si="30"/>
        <v>0</v>
      </c>
      <c r="BM12" s="71">
        <f t="shared" si="30"/>
        <v>0</v>
      </c>
      <c r="BN12" s="71">
        <f t="shared" si="30"/>
        <v>0</v>
      </c>
      <c r="BO12" s="71">
        <f t="shared" si="30"/>
        <v>0</v>
      </c>
      <c r="BP12" s="71">
        <f t="shared" si="30"/>
        <v>0</v>
      </c>
      <c r="BQ12" s="71">
        <f t="shared" si="30"/>
        <v>0</v>
      </c>
      <c r="BR12" s="71">
        <f t="shared" si="30"/>
        <v>0</v>
      </c>
      <c r="BS12" s="71">
        <f t="shared" ref="BS12:ED12" si="31">IF(AND(BS3&gt;=$B$16,BS3&lt;=$B$17),-$B$15/($B$17-$B$16+1),0)</f>
        <v>0</v>
      </c>
      <c r="BT12" s="71">
        <f t="shared" si="31"/>
        <v>0</v>
      </c>
      <c r="BU12" s="71">
        <f t="shared" si="31"/>
        <v>0</v>
      </c>
      <c r="BV12" s="71">
        <f t="shared" si="31"/>
        <v>0</v>
      </c>
      <c r="BW12" s="71">
        <f t="shared" si="31"/>
        <v>0</v>
      </c>
      <c r="BX12" s="71">
        <f t="shared" si="31"/>
        <v>0</v>
      </c>
      <c r="BY12" s="71">
        <f t="shared" si="31"/>
        <v>0</v>
      </c>
      <c r="BZ12" s="71">
        <f t="shared" si="31"/>
        <v>0</v>
      </c>
      <c r="CA12" s="71">
        <f t="shared" si="31"/>
        <v>0</v>
      </c>
      <c r="CB12" s="71">
        <f t="shared" si="31"/>
        <v>0</v>
      </c>
      <c r="CC12" s="71">
        <f t="shared" si="31"/>
        <v>0</v>
      </c>
      <c r="CD12" s="71">
        <f t="shared" si="31"/>
        <v>0</v>
      </c>
      <c r="CE12" s="71">
        <f t="shared" si="31"/>
        <v>0</v>
      </c>
      <c r="CF12" s="71">
        <f t="shared" si="31"/>
        <v>0</v>
      </c>
      <c r="CG12" s="71">
        <f t="shared" si="31"/>
        <v>0</v>
      </c>
      <c r="CH12" s="71">
        <f t="shared" si="31"/>
        <v>0</v>
      </c>
      <c r="CI12" s="71">
        <f t="shared" si="31"/>
        <v>0</v>
      </c>
      <c r="CJ12" s="71">
        <f t="shared" si="31"/>
        <v>0</v>
      </c>
      <c r="CK12" s="71">
        <f t="shared" si="31"/>
        <v>0</v>
      </c>
      <c r="CL12" s="71">
        <f t="shared" si="31"/>
        <v>0</v>
      </c>
      <c r="CM12" s="71">
        <f t="shared" si="31"/>
        <v>0</v>
      </c>
      <c r="CN12" s="71">
        <f t="shared" si="31"/>
        <v>0</v>
      </c>
      <c r="CO12" s="71">
        <f t="shared" si="31"/>
        <v>0</v>
      </c>
      <c r="CP12" s="71">
        <f t="shared" si="31"/>
        <v>0</v>
      </c>
      <c r="CQ12" s="71">
        <f t="shared" si="31"/>
        <v>0</v>
      </c>
      <c r="CR12" s="71">
        <f t="shared" si="31"/>
        <v>0</v>
      </c>
      <c r="CS12" s="71">
        <f t="shared" si="31"/>
        <v>0</v>
      </c>
      <c r="CT12" s="71">
        <f t="shared" si="31"/>
        <v>0</v>
      </c>
      <c r="CU12" s="71">
        <f t="shared" si="31"/>
        <v>0</v>
      </c>
      <c r="CV12" s="71">
        <f t="shared" si="31"/>
        <v>0</v>
      </c>
      <c r="CW12" s="71">
        <f t="shared" si="31"/>
        <v>0</v>
      </c>
      <c r="CX12" s="71">
        <f t="shared" si="31"/>
        <v>0</v>
      </c>
      <c r="CY12" s="71">
        <f t="shared" si="31"/>
        <v>0</v>
      </c>
      <c r="CZ12" s="71">
        <f t="shared" si="31"/>
        <v>0</v>
      </c>
      <c r="DA12" s="71">
        <f t="shared" si="31"/>
        <v>0</v>
      </c>
      <c r="DB12" s="71">
        <f t="shared" si="31"/>
        <v>0</v>
      </c>
      <c r="DC12" s="71">
        <f t="shared" si="31"/>
        <v>0</v>
      </c>
      <c r="DD12" s="71">
        <f t="shared" si="31"/>
        <v>0</v>
      </c>
      <c r="DE12" s="71">
        <f t="shared" si="31"/>
        <v>0</v>
      </c>
      <c r="DF12" s="71">
        <f t="shared" si="31"/>
        <v>0</v>
      </c>
      <c r="DG12" s="71">
        <f t="shared" si="31"/>
        <v>0</v>
      </c>
      <c r="DH12" s="71">
        <f t="shared" si="31"/>
        <v>0</v>
      </c>
      <c r="DI12" s="71">
        <f t="shared" si="31"/>
        <v>0</v>
      </c>
      <c r="DJ12" s="71">
        <f t="shared" si="31"/>
        <v>0</v>
      </c>
      <c r="DK12" s="71">
        <f t="shared" si="31"/>
        <v>0</v>
      </c>
      <c r="DL12" s="71">
        <f t="shared" si="31"/>
        <v>0</v>
      </c>
      <c r="DM12" s="71">
        <f t="shared" si="31"/>
        <v>0</v>
      </c>
      <c r="DN12" s="71">
        <f t="shared" si="31"/>
        <v>0</v>
      </c>
      <c r="DO12" s="71">
        <f t="shared" si="31"/>
        <v>0</v>
      </c>
      <c r="DP12" s="71">
        <f t="shared" si="31"/>
        <v>0</v>
      </c>
      <c r="DQ12" s="71">
        <f t="shared" si="31"/>
        <v>0</v>
      </c>
      <c r="DR12" s="71">
        <f t="shared" si="31"/>
        <v>0</v>
      </c>
      <c r="DS12" s="71">
        <f t="shared" si="31"/>
        <v>0</v>
      </c>
      <c r="DT12" s="71">
        <f t="shared" si="31"/>
        <v>0</v>
      </c>
      <c r="DU12" s="71">
        <f t="shared" si="31"/>
        <v>0</v>
      </c>
      <c r="DV12" s="71">
        <f t="shared" si="31"/>
        <v>0</v>
      </c>
      <c r="DW12" s="71">
        <f t="shared" si="31"/>
        <v>0</v>
      </c>
      <c r="DX12" s="71">
        <f t="shared" si="31"/>
        <v>0</v>
      </c>
      <c r="DY12" s="71">
        <f t="shared" si="31"/>
        <v>0</v>
      </c>
      <c r="DZ12" s="71">
        <f t="shared" si="31"/>
        <v>0</v>
      </c>
      <c r="EA12" s="71">
        <f t="shared" si="31"/>
        <v>0</v>
      </c>
      <c r="EB12" s="71">
        <f t="shared" si="31"/>
        <v>0</v>
      </c>
      <c r="EC12" s="71">
        <f t="shared" si="31"/>
        <v>0</v>
      </c>
      <c r="ED12" s="71">
        <f t="shared" si="31"/>
        <v>0</v>
      </c>
      <c r="EE12" s="71">
        <f t="shared" ref="EE12:EG12" si="32">IF(AND(EE3&gt;=$B$16,EE3&lt;=$B$17),-$B$15/($B$17-$B$16+1),0)</f>
        <v>0</v>
      </c>
      <c r="EF12" s="71">
        <f t="shared" si="32"/>
        <v>0</v>
      </c>
      <c r="EG12" s="72">
        <f t="shared" si="32"/>
        <v>0</v>
      </c>
    </row>
    <row r="13" spans="1:137" s="4" customFormat="1" x14ac:dyDescent="0.4">
      <c r="A13" s="8" t="s">
        <v>11</v>
      </c>
      <c r="B13" s="14">
        <v>11</v>
      </c>
      <c r="C13" s="3"/>
      <c r="D13" s="66" t="s">
        <v>54</v>
      </c>
      <c r="E13" s="70">
        <v>0</v>
      </c>
      <c r="F13" s="71">
        <f>-$B$7*$B$18/12*(1+$B$19)^(F4-1)</f>
        <v>-2000</v>
      </c>
      <c r="G13" s="71">
        <f t="shared" ref="G13:BR13" si="33">-$B$7*$B$18/12*(1+$B$19)^(G4-1)</f>
        <v>-2000</v>
      </c>
      <c r="H13" s="71">
        <f t="shared" si="33"/>
        <v>-2000</v>
      </c>
      <c r="I13" s="71">
        <f t="shared" si="33"/>
        <v>-2000</v>
      </c>
      <c r="J13" s="71">
        <f t="shared" si="33"/>
        <v>-2000</v>
      </c>
      <c r="K13" s="71">
        <f t="shared" si="33"/>
        <v>-2000</v>
      </c>
      <c r="L13" s="71">
        <f t="shared" si="33"/>
        <v>-2000</v>
      </c>
      <c r="M13" s="71">
        <f t="shared" si="33"/>
        <v>-2000</v>
      </c>
      <c r="N13" s="71">
        <f t="shared" si="33"/>
        <v>-2000</v>
      </c>
      <c r="O13" s="71">
        <f t="shared" si="33"/>
        <v>-2000</v>
      </c>
      <c r="P13" s="71">
        <f t="shared" si="33"/>
        <v>-2000</v>
      </c>
      <c r="Q13" s="71">
        <f t="shared" si="33"/>
        <v>-2000</v>
      </c>
      <c r="R13" s="71">
        <f t="shared" si="33"/>
        <v>-2040</v>
      </c>
      <c r="S13" s="71">
        <f t="shared" si="33"/>
        <v>-2040</v>
      </c>
      <c r="T13" s="71">
        <f t="shared" si="33"/>
        <v>-2040</v>
      </c>
      <c r="U13" s="71">
        <f t="shared" si="33"/>
        <v>-2040</v>
      </c>
      <c r="V13" s="71">
        <f t="shared" si="33"/>
        <v>-2040</v>
      </c>
      <c r="W13" s="71">
        <f t="shared" si="33"/>
        <v>-2040</v>
      </c>
      <c r="X13" s="71">
        <f t="shared" si="33"/>
        <v>-2040</v>
      </c>
      <c r="Y13" s="71">
        <f t="shared" si="33"/>
        <v>-2040</v>
      </c>
      <c r="Z13" s="71">
        <f t="shared" si="33"/>
        <v>-2040</v>
      </c>
      <c r="AA13" s="71">
        <f t="shared" si="33"/>
        <v>-2040</v>
      </c>
      <c r="AB13" s="71">
        <f t="shared" si="33"/>
        <v>-2040</v>
      </c>
      <c r="AC13" s="71">
        <f t="shared" si="33"/>
        <v>-2040</v>
      </c>
      <c r="AD13" s="71">
        <f t="shared" si="33"/>
        <v>-2080.8000000000002</v>
      </c>
      <c r="AE13" s="71">
        <f t="shared" si="33"/>
        <v>-2080.8000000000002</v>
      </c>
      <c r="AF13" s="71">
        <f t="shared" si="33"/>
        <v>-2080.8000000000002</v>
      </c>
      <c r="AG13" s="71">
        <f t="shared" si="33"/>
        <v>-2080.8000000000002</v>
      </c>
      <c r="AH13" s="71">
        <f t="shared" si="33"/>
        <v>-2080.8000000000002</v>
      </c>
      <c r="AI13" s="71">
        <f t="shared" si="33"/>
        <v>-2080.8000000000002</v>
      </c>
      <c r="AJ13" s="71">
        <f t="shared" si="33"/>
        <v>-2080.8000000000002</v>
      </c>
      <c r="AK13" s="71">
        <f t="shared" si="33"/>
        <v>-2080.8000000000002</v>
      </c>
      <c r="AL13" s="71">
        <f t="shared" si="33"/>
        <v>-2080.8000000000002</v>
      </c>
      <c r="AM13" s="71">
        <f t="shared" si="33"/>
        <v>-2080.8000000000002</v>
      </c>
      <c r="AN13" s="71">
        <f t="shared" si="33"/>
        <v>-2080.8000000000002</v>
      </c>
      <c r="AO13" s="71">
        <f t="shared" si="33"/>
        <v>-2080.8000000000002</v>
      </c>
      <c r="AP13" s="71">
        <f t="shared" si="33"/>
        <v>-2122.4159999999997</v>
      </c>
      <c r="AQ13" s="71">
        <f t="shared" si="33"/>
        <v>-2122.4159999999997</v>
      </c>
      <c r="AR13" s="71">
        <f t="shared" si="33"/>
        <v>-2122.4159999999997</v>
      </c>
      <c r="AS13" s="71">
        <f t="shared" si="33"/>
        <v>-2122.4159999999997</v>
      </c>
      <c r="AT13" s="71">
        <f t="shared" si="33"/>
        <v>-2122.4159999999997</v>
      </c>
      <c r="AU13" s="71">
        <f t="shared" si="33"/>
        <v>-2122.4159999999997</v>
      </c>
      <c r="AV13" s="71">
        <f t="shared" si="33"/>
        <v>-2122.4159999999997</v>
      </c>
      <c r="AW13" s="71">
        <f t="shared" si="33"/>
        <v>-2122.4159999999997</v>
      </c>
      <c r="AX13" s="71">
        <f t="shared" si="33"/>
        <v>-2122.4159999999997</v>
      </c>
      <c r="AY13" s="71">
        <f t="shared" si="33"/>
        <v>-2122.4159999999997</v>
      </c>
      <c r="AZ13" s="71">
        <f t="shared" si="33"/>
        <v>-2122.4159999999997</v>
      </c>
      <c r="BA13" s="71">
        <f t="shared" si="33"/>
        <v>-2122.4159999999997</v>
      </c>
      <c r="BB13" s="71">
        <f t="shared" si="33"/>
        <v>-2164.8643200000001</v>
      </c>
      <c r="BC13" s="71">
        <f t="shared" si="33"/>
        <v>-2164.8643200000001</v>
      </c>
      <c r="BD13" s="71">
        <f t="shared" si="33"/>
        <v>-2164.8643200000001</v>
      </c>
      <c r="BE13" s="71">
        <f t="shared" si="33"/>
        <v>-2164.8643200000001</v>
      </c>
      <c r="BF13" s="71">
        <f t="shared" si="33"/>
        <v>-2164.8643200000001</v>
      </c>
      <c r="BG13" s="71">
        <f t="shared" si="33"/>
        <v>-2164.8643200000001</v>
      </c>
      <c r="BH13" s="71">
        <f t="shared" si="33"/>
        <v>-2164.8643200000001</v>
      </c>
      <c r="BI13" s="71">
        <f t="shared" si="33"/>
        <v>-2164.8643200000001</v>
      </c>
      <c r="BJ13" s="71">
        <f t="shared" si="33"/>
        <v>-2164.8643200000001</v>
      </c>
      <c r="BK13" s="71">
        <f t="shared" si="33"/>
        <v>-2164.8643200000001</v>
      </c>
      <c r="BL13" s="71">
        <f t="shared" si="33"/>
        <v>-2164.8643200000001</v>
      </c>
      <c r="BM13" s="71">
        <f t="shared" si="33"/>
        <v>-2164.8643200000001</v>
      </c>
      <c r="BN13" s="71">
        <f t="shared" si="33"/>
        <v>-2208.1616064</v>
      </c>
      <c r="BO13" s="71">
        <f t="shared" si="33"/>
        <v>-2208.1616064</v>
      </c>
      <c r="BP13" s="71">
        <f t="shared" si="33"/>
        <v>-2208.1616064</v>
      </c>
      <c r="BQ13" s="71">
        <f t="shared" si="33"/>
        <v>-2208.1616064</v>
      </c>
      <c r="BR13" s="71">
        <f t="shared" si="33"/>
        <v>-2208.1616064</v>
      </c>
      <c r="BS13" s="71">
        <f t="shared" ref="BS13:ED13" si="34">-$B$7*$B$18/12*(1+$B$19)^(BS4-1)</f>
        <v>-2208.1616064</v>
      </c>
      <c r="BT13" s="71">
        <f t="shared" si="34"/>
        <v>-2208.1616064</v>
      </c>
      <c r="BU13" s="71">
        <f t="shared" si="34"/>
        <v>-2208.1616064</v>
      </c>
      <c r="BV13" s="71">
        <f t="shared" si="34"/>
        <v>-2208.1616064</v>
      </c>
      <c r="BW13" s="71">
        <f t="shared" si="34"/>
        <v>-2208.1616064</v>
      </c>
      <c r="BX13" s="71">
        <f t="shared" si="34"/>
        <v>-2208.1616064</v>
      </c>
      <c r="BY13" s="71">
        <f t="shared" si="34"/>
        <v>-2208.1616064</v>
      </c>
      <c r="BZ13" s="71">
        <f t="shared" si="34"/>
        <v>-2252.3248385280003</v>
      </c>
      <c r="CA13" s="71">
        <f t="shared" si="34"/>
        <v>-2252.3248385280003</v>
      </c>
      <c r="CB13" s="71">
        <f t="shared" si="34"/>
        <v>-2252.3248385280003</v>
      </c>
      <c r="CC13" s="71">
        <f t="shared" si="34"/>
        <v>-2252.3248385280003</v>
      </c>
      <c r="CD13" s="71">
        <f t="shared" si="34"/>
        <v>-2252.3248385280003</v>
      </c>
      <c r="CE13" s="71">
        <f t="shared" si="34"/>
        <v>-2252.3248385280003</v>
      </c>
      <c r="CF13" s="71">
        <f t="shared" si="34"/>
        <v>-2252.3248385280003</v>
      </c>
      <c r="CG13" s="71">
        <f t="shared" si="34"/>
        <v>-2252.3248385280003</v>
      </c>
      <c r="CH13" s="71">
        <f t="shared" si="34"/>
        <v>-2252.3248385280003</v>
      </c>
      <c r="CI13" s="71">
        <f t="shared" si="34"/>
        <v>-2252.3248385280003</v>
      </c>
      <c r="CJ13" s="71">
        <f t="shared" si="34"/>
        <v>-2252.3248385280003</v>
      </c>
      <c r="CK13" s="71">
        <f t="shared" si="34"/>
        <v>-2252.3248385280003</v>
      </c>
      <c r="CL13" s="71">
        <f t="shared" si="34"/>
        <v>-2297.3713352985596</v>
      </c>
      <c r="CM13" s="71">
        <f t="shared" si="34"/>
        <v>-2297.3713352985596</v>
      </c>
      <c r="CN13" s="71">
        <f t="shared" si="34"/>
        <v>-2297.3713352985596</v>
      </c>
      <c r="CO13" s="71">
        <f t="shared" si="34"/>
        <v>-2297.3713352985596</v>
      </c>
      <c r="CP13" s="71">
        <f t="shared" si="34"/>
        <v>-2297.3713352985596</v>
      </c>
      <c r="CQ13" s="71">
        <f t="shared" si="34"/>
        <v>-2297.3713352985596</v>
      </c>
      <c r="CR13" s="71">
        <f t="shared" si="34"/>
        <v>-2297.3713352985596</v>
      </c>
      <c r="CS13" s="71">
        <f t="shared" si="34"/>
        <v>-2297.3713352985596</v>
      </c>
      <c r="CT13" s="71">
        <f t="shared" si="34"/>
        <v>-2297.3713352985596</v>
      </c>
      <c r="CU13" s="71">
        <f t="shared" si="34"/>
        <v>-2297.3713352985596</v>
      </c>
      <c r="CV13" s="71">
        <f t="shared" si="34"/>
        <v>-2297.3713352985596</v>
      </c>
      <c r="CW13" s="71">
        <f t="shared" si="34"/>
        <v>-2297.3713352985596</v>
      </c>
      <c r="CX13" s="71">
        <f t="shared" si="34"/>
        <v>-2343.318762004531</v>
      </c>
      <c r="CY13" s="71">
        <f t="shared" si="34"/>
        <v>-2343.318762004531</v>
      </c>
      <c r="CZ13" s="71">
        <f t="shared" si="34"/>
        <v>-2343.318762004531</v>
      </c>
      <c r="DA13" s="71">
        <f t="shared" si="34"/>
        <v>-2343.318762004531</v>
      </c>
      <c r="DB13" s="71">
        <f t="shared" si="34"/>
        <v>-2343.318762004531</v>
      </c>
      <c r="DC13" s="71">
        <f t="shared" si="34"/>
        <v>-2343.318762004531</v>
      </c>
      <c r="DD13" s="71">
        <f t="shared" si="34"/>
        <v>-2343.318762004531</v>
      </c>
      <c r="DE13" s="71">
        <f t="shared" si="34"/>
        <v>-2343.318762004531</v>
      </c>
      <c r="DF13" s="71">
        <f t="shared" si="34"/>
        <v>-2343.318762004531</v>
      </c>
      <c r="DG13" s="71">
        <f t="shared" si="34"/>
        <v>-2343.318762004531</v>
      </c>
      <c r="DH13" s="71">
        <f t="shared" si="34"/>
        <v>-2343.318762004531</v>
      </c>
      <c r="DI13" s="71">
        <f t="shared" si="34"/>
        <v>-2343.318762004531</v>
      </c>
      <c r="DJ13" s="71">
        <f t="shared" si="34"/>
        <v>-2390.1851372446217</v>
      </c>
      <c r="DK13" s="71">
        <f t="shared" si="34"/>
        <v>-2390.1851372446217</v>
      </c>
      <c r="DL13" s="71">
        <f t="shared" si="34"/>
        <v>-2390.1851372446217</v>
      </c>
      <c r="DM13" s="71">
        <f t="shared" si="34"/>
        <v>-2390.1851372446217</v>
      </c>
      <c r="DN13" s="71">
        <f t="shared" si="34"/>
        <v>-2390.1851372446217</v>
      </c>
      <c r="DO13" s="71">
        <f t="shared" si="34"/>
        <v>-2390.1851372446217</v>
      </c>
      <c r="DP13" s="71">
        <f t="shared" si="34"/>
        <v>-2390.1851372446217</v>
      </c>
      <c r="DQ13" s="71">
        <f t="shared" si="34"/>
        <v>-2390.1851372446217</v>
      </c>
      <c r="DR13" s="71">
        <f t="shared" si="34"/>
        <v>-2390.1851372446217</v>
      </c>
      <c r="DS13" s="71">
        <f t="shared" si="34"/>
        <v>-2390.1851372446217</v>
      </c>
      <c r="DT13" s="71">
        <f t="shared" si="34"/>
        <v>-2390.1851372446217</v>
      </c>
      <c r="DU13" s="71">
        <f t="shared" si="34"/>
        <v>-2390.1851372446217</v>
      </c>
      <c r="DV13" s="71">
        <f t="shared" si="34"/>
        <v>-2437.9888399895144</v>
      </c>
      <c r="DW13" s="71">
        <f t="shared" si="34"/>
        <v>-2437.9888399895144</v>
      </c>
      <c r="DX13" s="71">
        <f t="shared" si="34"/>
        <v>-2437.9888399895144</v>
      </c>
      <c r="DY13" s="71">
        <f t="shared" si="34"/>
        <v>-2437.9888399895144</v>
      </c>
      <c r="DZ13" s="71">
        <f t="shared" si="34"/>
        <v>-2437.9888399895144</v>
      </c>
      <c r="EA13" s="71">
        <f t="shared" si="34"/>
        <v>-2437.9888399895144</v>
      </c>
      <c r="EB13" s="71">
        <f t="shared" si="34"/>
        <v>-2437.9888399895144</v>
      </c>
      <c r="EC13" s="71">
        <f t="shared" si="34"/>
        <v>-2437.9888399895144</v>
      </c>
      <c r="ED13" s="71">
        <f t="shared" si="34"/>
        <v>-2437.9888399895144</v>
      </c>
      <c r="EE13" s="71">
        <f t="shared" ref="EE13:EG13" si="35">-$B$7*$B$18/12*(1+$B$19)^(EE4-1)</f>
        <v>-2437.9888399895144</v>
      </c>
      <c r="EF13" s="71">
        <f t="shared" si="35"/>
        <v>-2437.9888399895144</v>
      </c>
      <c r="EG13" s="72">
        <f t="shared" si="35"/>
        <v>-2437.9888399895144</v>
      </c>
    </row>
    <row r="14" spans="1:137" s="4" customFormat="1" x14ac:dyDescent="0.4">
      <c r="A14" s="8" t="s">
        <v>12</v>
      </c>
      <c r="B14" s="15">
        <v>2.5000000000000001E-2</v>
      </c>
      <c r="C14" s="3"/>
      <c r="D14" s="73" t="s">
        <v>55</v>
      </c>
      <c r="E14" s="74">
        <f>SUM(E11:E13)</f>
        <v>0</v>
      </c>
      <c r="F14" s="75">
        <f t="shared" ref="F14:BQ14" si="36">SUM(F11:F13)</f>
        <v>93466.666666666672</v>
      </c>
      <c r="G14" s="75">
        <f t="shared" si="36"/>
        <v>93852.069881915479</v>
      </c>
      <c r="H14" s="75">
        <f t="shared" si="36"/>
        <v>94238.878344006735</v>
      </c>
      <c r="I14" s="75">
        <f t="shared" si="36"/>
        <v>94627.096932827932</v>
      </c>
      <c r="J14" s="75">
        <f t="shared" si="36"/>
        <v>95016.730544777776</v>
      </c>
      <c r="K14" s="75">
        <f t="shared" si="36"/>
        <v>95407.784092821239</v>
      </c>
      <c r="L14" s="75">
        <f t="shared" si="36"/>
        <v>95800.262506544925</v>
      </c>
      <c r="M14" s="75">
        <f t="shared" si="36"/>
        <v>96194.170732212166</v>
      </c>
      <c r="N14" s="75">
        <f t="shared" si="36"/>
        <v>96589.513732819134</v>
      </c>
      <c r="O14" s="75">
        <f t="shared" si="36"/>
        <v>96986.296488150154</v>
      </c>
      <c r="P14" s="75">
        <f t="shared" si="36"/>
        <v>97384.5239948339</v>
      </c>
      <c r="Q14" s="75">
        <f t="shared" si="36"/>
        <v>82399.585881784253</v>
      </c>
      <c r="R14" s="75">
        <f t="shared" si="36"/>
        <v>82760.717948717953</v>
      </c>
      <c r="S14" s="75">
        <f t="shared" si="36"/>
        <v>83163.309858519075</v>
      </c>
      <c r="T14" s="75">
        <f t="shared" si="36"/>
        <v>83567.366675757046</v>
      </c>
      <c r="U14" s="75">
        <f t="shared" si="36"/>
        <v>83972.893482128304</v>
      </c>
      <c r="V14" s="75">
        <f t="shared" si="36"/>
        <v>84379.895376513465</v>
      </c>
      <c r="W14" s="75">
        <f t="shared" si="36"/>
        <v>84788.377475034402</v>
      </c>
      <c r="X14" s="75">
        <f t="shared" si="36"/>
        <v>85198.344911111926</v>
      </c>
      <c r="Y14" s="75">
        <f t="shared" si="36"/>
        <v>85609.802835523151</v>
      </c>
      <c r="Z14" s="75">
        <f t="shared" si="36"/>
        <v>86022.75641645983</v>
      </c>
      <c r="AA14" s="75">
        <f t="shared" si="36"/>
        <v>86437.210839585969</v>
      </c>
      <c r="AB14" s="75">
        <f t="shared" si="36"/>
        <v>86853.171308096149</v>
      </c>
      <c r="AC14" s="75">
        <f t="shared" si="36"/>
        <v>87270.643042774114</v>
      </c>
      <c r="AD14" s="75">
        <f t="shared" si="36"/>
        <v>103033.44666666668</v>
      </c>
      <c r="AE14" s="75">
        <f t="shared" si="36"/>
        <v>103453.95666668101</v>
      </c>
      <c r="AF14" s="75">
        <f t="shared" si="36"/>
        <v>103875.99370133589</v>
      </c>
      <c r="AG14" s="75">
        <f t="shared" si="36"/>
        <v>104299.56306235938</v>
      </c>
      <c r="AH14" s="75">
        <f t="shared" si="36"/>
        <v>104724.67005936393</v>
      </c>
      <c r="AI14" s="75">
        <f t="shared" si="36"/>
        <v>105151.32001990546</v>
      </c>
      <c r="AJ14" s="75">
        <f t="shared" si="36"/>
        <v>105579.51828954347</v>
      </c>
      <c r="AK14" s="75">
        <f t="shared" si="36"/>
        <v>106009.27023190097</v>
      </c>
      <c r="AL14" s="75">
        <f t="shared" si="36"/>
        <v>106440.5812287247</v>
      </c>
      <c r="AM14" s="75">
        <f t="shared" si="36"/>
        <v>106873.45667994548</v>
      </c>
      <c r="AN14" s="75">
        <f t="shared" si="36"/>
        <v>107307.90200373884</v>
      </c>
      <c r="AO14" s="75">
        <f t="shared" si="36"/>
        <v>107743.92263658567</v>
      </c>
      <c r="AP14" s="75">
        <f t="shared" si="36"/>
        <v>108139.90803333337</v>
      </c>
      <c r="AQ14" s="75">
        <f t="shared" si="36"/>
        <v>108579.09566725706</v>
      </c>
      <c r="AR14" s="75">
        <f t="shared" si="36"/>
        <v>109019.87503012086</v>
      </c>
      <c r="AS14" s="75">
        <f t="shared" si="36"/>
        <v>109462.25163223947</v>
      </c>
      <c r="AT14" s="75">
        <f t="shared" si="36"/>
        <v>109906.23100254012</v>
      </c>
      <c r="AU14" s="75">
        <f t="shared" si="36"/>
        <v>110351.81868862442</v>
      </c>
      <c r="AV14" s="75">
        <f t="shared" si="36"/>
        <v>110799.02025683074</v>
      </c>
      <c r="AW14" s="75">
        <f t="shared" si="36"/>
        <v>111247.84129229643</v>
      </c>
      <c r="AX14" s="75">
        <f t="shared" si="36"/>
        <v>111698.28739902057</v>
      </c>
      <c r="AY14" s="75">
        <f t="shared" si="36"/>
        <v>112150.36419992674</v>
      </c>
      <c r="AZ14" s="75">
        <f t="shared" si="36"/>
        <v>112604.07733692616</v>
      </c>
      <c r="BA14" s="75">
        <f t="shared" si="36"/>
        <v>113059.43247098073</v>
      </c>
      <c r="BB14" s="75">
        <f t="shared" si="36"/>
        <v>113473.9869621667</v>
      </c>
      <c r="BC14" s="75">
        <f t="shared" si="36"/>
        <v>113932.64314973835</v>
      </c>
      <c r="BD14" s="75">
        <f t="shared" si="36"/>
        <v>114392.95843219142</v>
      </c>
      <c r="BE14" s="75">
        <f t="shared" si="36"/>
        <v>114854.93854732791</v>
      </c>
      <c r="BF14" s="75">
        <f t="shared" si="36"/>
        <v>115318.58925231983</v>
      </c>
      <c r="BG14" s="75">
        <f t="shared" si="36"/>
        <v>115783.9163237738</v>
      </c>
      <c r="BH14" s="75">
        <f t="shared" si="36"/>
        <v>116250.92555779606</v>
      </c>
      <c r="BI14" s="75">
        <f t="shared" si="36"/>
        <v>116719.62277005702</v>
      </c>
      <c r="BJ14" s="75">
        <f t="shared" si="36"/>
        <v>117190.01379585669</v>
      </c>
      <c r="BK14" s="75">
        <f t="shared" si="36"/>
        <v>117662.10449018986</v>
      </c>
      <c r="BL14" s="75">
        <f t="shared" si="36"/>
        <v>118135.90072781192</v>
      </c>
      <c r="BM14" s="75">
        <f t="shared" si="36"/>
        <v>118611.4084033043</v>
      </c>
      <c r="BN14" s="75">
        <f t="shared" si="36"/>
        <v>119045.33614474091</v>
      </c>
      <c r="BO14" s="75">
        <f t="shared" si="36"/>
        <v>119524.28445935399</v>
      </c>
      <c r="BP14" s="75">
        <f t="shared" si="36"/>
        <v>120004.9620152008</v>
      </c>
      <c r="BQ14" s="75">
        <f t="shared" si="36"/>
        <v>120487.37478683027</v>
      </c>
      <c r="BR14" s="75">
        <f t="shared" ref="BR14:EC14" si="37">SUM(BR11:BR13)</f>
        <v>120971.52876894976</v>
      </c>
      <c r="BS14" s="75">
        <f t="shared" si="37"/>
        <v>121457.42997649232</v>
      </c>
      <c r="BT14" s="75">
        <f t="shared" si="37"/>
        <v>121945.0844446839</v>
      </c>
      <c r="BU14" s="75">
        <f t="shared" si="37"/>
        <v>122434.49822911114</v>
      </c>
      <c r="BV14" s="75">
        <f t="shared" si="37"/>
        <v>122925.67740578883</v>
      </c>
      <c r="BW14" s="75">
        <f t="shared" si="37"/>
        <v>123418.62807122812</v>
      </c>
      <c r="BX14" s="75">
        <f t="shared" si="37"/>
        <v>123913.35634250467</v>
      </c>
      <c r="BY14" s="75">
        <f t="shared" si="37"/>
        <v>124409.86835732724</v>
      </c>
      <c r="BZ14" s="75">
        <f t="shared" si="37"/>
        <v>124864.00704197824</v>
      </c>
      <c r="CA14" s="75">
        <f t="shared" si="37"/>
        <v>125364.1050398946</v>
      </c>
      <c r="CB14" s="75">
        <f t="shared" si="37"/>
        <v>125866.00531896901</v>
      </c>
      <c r="CC14" s="75">
        <f t="shared" si="37"/>
        <v>126369.71410013133</v>
      </c>
      <c r="CD14" s="75">
        <f t="shared" si="37"/>
        <v>126875.23762528996</v>
      </c>
      <c r="CE14" s="75">
        <f t="shared" si="37"/>
        <v>127382.58215740195</v>
      </c>
      <c r="CF14" s="75">
        <f t="shared" si="37"/>
        <v>127891.75398054288</v>
      </c>
      <c r="CG14" s="75">
        <f t="shared" si="37"/>
        <v>128402.75939997713</v>
      </c>
      <c r="CH14" s="75">
        <f t="shared" si="37"/>
        <v>128915.60474222846</v>
      </c>
      <c r="CI14" s="75">
        <f t="shared" si="37"/>
        <v>129430.29635515079</v>
      </c>
      <c r="CJ14" s="75">
        <f t="shared" si="37"/>
        <v>129946.84060799913</v>
      </c>
      <c r="CK14" s="75">
        <f t="shared" si="37"/>
        <v>130465.24389150081</v>
      </c>
      <c r="CL14" s="75">
        <f t="shared" si="37"/>
        <v>130940.46612115628</v>
      </c>
      <c r="CM14" s="75">
        <f t="shared" si="37"/>
        <v>131462.60672439347</v>
      </c>
      <c r="CN14" s="75">
        <f t="shared" si="37"/>
        <v>131986.62566001553</v>
      </c>
      <c r="CO14" s="75">
        <f t="shared" si="37"/>
        <v>132512.52940535612</v>
      </c>
      <c r="CP14" s="75">
        <f t="shared" si="37"/>
        <v>133040.32445958076</v>
      </c>
      <c r="CQ14" s="75">
        <f t="shared" si="37"/>
        <v>133570.01734375951</v>
      </c>
      <c r="CR14" s="75">
        <f t="shared" si="37"/>
        <v>134101.61460093994</v>
      </c>
      <c r="CS14" s="75">
        <f t="shared" si="37"/>
        <v>134635.12279622027</v>
      </c>
      <c r="CT14" s="75">
        <f t="shared" si="37"/>
        <v>135170.54851682269</v>
      </c>
      <c r="CU14" s="75">
        <f t="shared" si="37"/>
        <v>135707.89837216694</v>
      </c>
      <c r="CV14" s="75">
        <f t="shared" si="37"/>
        <v>136247.1789939442</v>
      </c>
      <c r="CW14" s="75">
        <f t="shared" si="37"/>
        <v>136788.39703619122</v>
      </c>
      <c r="CX14" s="75">
        <f t="shared" si="37"/>
        <v>137285.61174865864</v>
      </c>
      <c r="CY14" s="75">
        <f t="shared" si="37"/>
        <v>137830.72468370936</v>
      </c>
      <c r="CZ14" s="75">
        <f t="shared" si="37"/>
        <v>138377.79513615774</v>
      </c>
      <c r="DA14" s="75">
        <f t="shared" si="37"/>
        <v>138926.82985016849</v>
      </c>
      <c r="DB14" s="75">
        <f t="shared" si="37"/>
        <v>139477.83559262595</v>
      </c>
      <c r="DC14" s="75">
        <f t="shared" si="37"/>
        <v>140030.81915320965</v>
      </c>
      <c r="DD14" s="75">
        <f t="shared" si="37"/>
        <v>140585.78734447036</v>
      </c>
      <c r="DE14" s="75">
        <f t="shared" si="37"/>
        <v>141142.74700190584</v>
      </c>
      <c r="DF14" s="75">
        <f t="shared" si="37"/>
        <v>141701.70498403747</v>
      </c>
      <c r="DG14" s="75">
        <f t="shared" si="37"/>
        <v>142262.66817248653</v>
      </c>
      <c r="DH14" s="75">
        <f t="shared" si="37"/>
        <v>142825.64347205145</v>
      </c>
      <c r="DI14" s="75">
        <f t="shared" si="37"/>
        <v>143390.63781078425</v>
      </c>
      <c r="DJ14" s="75">
        <f t="shared" si="37"/>
        <v>143910.79176482846</v>
      </c>
      <c r="DK14" s="75">
        <f t="shared" si="37"/>
        <v>144479.84505945674</v>
      </c>
      <c r="DL14" s="75">
        <f t="shared" si="37"/>
        <v>145050.93831770806</v>
      </c>
      <c r="DM14" s="75">
        <f t="shared" si="37"/>
        <v>145624.07856142661</v>
      </c>
      <c r="DN14" s="75">
        <f t="shared" si="37"/>
        <v>146199.27283609958</v>
      </c>
      <c r="DO14" s="75">
        <f t="shared" si="37"/>
        <v>146776.52821093603</v>
      </c>
      <c r="DP14" s="75">
        <f t="shared" si="37"/>
        <v>147355.85177894589</v>
      </c>
      <c r="DQ14" s="75">
        <f t="shared" si="37"/>
        <v>147937.25065701877</v>
      </c>
      <c r="DR14" s="75">
        <f t="shared" si="37"/>
        <v>148520.73198600384</v>
      </c>
      <c r="DS14" s="75">
        <f t="shared" si="37"/>
        <v>149106.30293078886</v>
      </c>
      <c r="DT14" s="75">
        <f t="shared" si="37"/>
        <v>149693.97068038071</v>
      </c>
      <c r="DU14" s="75">
        <f t="shared" si="37"/>
        <v>150283.74244798525</v>
      </c>
      <c r="DV14" s="75">
        <f t="shared" si="37"/>
        <v>150827.82176834304</v>
      </c>
      <c r="DW14" s="75">
        <f t="shared" si="37"/>
        <v>151421.82330878955</v>
      </c>
      <c r="DX14" s="75">
        <f t="shared" si="37"/>
        <v>152017.95065286677</v>
      </c>
      <c r="DY14" s="75">
        <f t="shared" si="37"/>
        <v>152616.21111138407</v>
      </c>
      <c r="DZ14" s="75">
        <f t="shared" si="37"/>
        <v>153216.61201975492</v>
      </c>
      <c r="EA14" s="75">
        <f t="shared" si="37"/>
        <v>153819.16073807862</v>
      </c>
      <c r="EB14" s="75">
        <f t="shared" si="37"/>
        <v>154423.86465122225</v>
      </c>
      <c r="EC14" s="75">
        <f t="shared" si="37"/>
        <v>155030.73116890315</v>
      </c>
      <c r="ED14" s="75">
        <f t="shared" ref="ED14:EG14" si="38">SUM(ED11:ED13)</f>
        <v>155639.76772577164</v>
      </c>
      <c r="EE14" s="75">
        <f t="shared" si="38"/>
        <v>156250.98178149361</v>
      </c>
      <c r="EF14" s="75">
        <f t="shared" si="38"/>
        <v>156864.38082083387</v>
      </c>
      <c r="EG14" s="76">
        <f t="shared" si="38"/>
        <v>157479.97235373943</v>
      </c>
    </row>
    <row r="15" spans="1:137" s="4" customFormat="1" x14ac:dyDescent="0.4">
      <c r="A15" s="8" t="s">
        <v>13</v>
      </c>
      <c r="B15" s="9">
        <v>200000</v>
      </c>
      <c r="C15" s="3"/>
      <c r="D15" s="66" t="s">
        <v>56</v>
      </c>
      <c r="E15" s="70">
        <v>0</v>
      </c>
      <c r="F15" s="71">
        <f>PPMT($B$29/12,F3,$B$30*12,$B$2*$B$27,0,0)</f>
        <v>-18435.943375623294</v>
      </c>
      <c r="G15" s="71">
        <f t="shared" ref="G15:BR15" si="39">PPMT($B$29/12,G3,$B$30*12,$B$2*$B$27,0,0)</f>
        <v>-18505.078163281887</v>
      </c>
      <c r="H15" s="71">
        <f t="shared" si="39"/>
        <v>-18574.472206394195</v>
      </c>
      <c r="I15" s="71">
        <f t="shared" si="39"/>
        <v>-18644.126477168171</v>
      </c>
      <c r="J15" s="71">
        <f t="shared" si="39"/>
        <v>-18714.041951457551</v>
      </c>
      <c r="K15" s="71">
        <f t="shared" si="39"/>
        <v>-18784.219608775515</v>
      </c>
      <c r="L15" s="71">
        <f t="shared" si="39"/>
        <v>-18854.660432308425</v>
      </c>
      <c r="M15" s="71">
        <f t="shared" si="39"/>
        <v>-18925.365408929581</v>
      </c>
      <c r="N15" s="71">
        <f t="shared" si="39"/>
        <v>-18996.335529213065</v>
      </c>
      <c r="O15" s="71">
        <f t="shared" si="39"/>
        <v>-19067.571787447618</v>
      </c>
      <c r="P15" s="71">
        <f t="shared" si="39"/>
        <v>-19139.075181650547</v>
      </c>
      <c r="Q15" s="71">
        <f t="shared" si="39"/>
        <v>-19210.84671358173</v>
      </c>
      <c r="R15" s="71">
        <f t="shared" si="39"/>
        <v>-19282.887388757666</v>
      </c>
      <c r="S15" s="71">
        <f t="shared" si="39"/>
        <v>-19355.198216465506</v>
      </c>
      <c r="T15" s="71">
        <f t="shared" si="39"/>
        <v>-19427.780209777255</v>
      </c>
      <c r="U15" s="71">
        <f t="shared" si="39"/>
        <v>-19500.634385563917</v>
      </c>
      <c r="V15" s="71">
        <f t="shared" si="39"/>
        <v>-19573.761764509778</v>
      </c>
      <c r="W15" s="71">
        <f t="shared" si="39"/>
        <v>-19647.163371126695</v>
      </c>
      <c r="X15" s="71">
        <f t="shared" si="39"/>
        <v>-19720.84023376842</v>
      </c>
      <c r="Y15" s="71">
        <f t="shared" si="39"/>
        <v>-19794.793384645051</v>
      </c>
      <c r="Z15" s="71">
        <f t="shared" si="39"/>
        <v>-19869.023859837474</v>
      </c>
      <c r="AA15" s="71">
        <f t="shared" si="39"/>
        <v>-19943.532699311858</v>
      </c>
      <c r="AB15" s="71">
        <f t="shared" si="39"/>
        <v>-20018.320946934284</v>
      </c>
      <c r="AC15" s="71">
        <f t="shared" si="39"/>
        <v>-20093.389650485286</v>
      </c>
      <c r="AD15" s="71">
        <f t="shared" si="39"/>
        <v>-20168.7398616746</v>
      </c>
      <c r="AE15" s="71">
        <f t="shared" si="39"/>
        <v>-20244.372636155884</v>
      </c>
      <c r="AF15" s="71">
        <f t="shared" si="39"/>
        <v>-20320.289033541467</v>
      </c>
      <c r="AG15" s="71">
        <f t="shared" si="39"/>
        <v>-20396.490117417245</v>
      </c>
      <c r="AH15" s="71">
        <f t="shared" si="39"/>
        <v>-20472.976955357564</v>
      </c>
      <c r="AI15" s="71">
        <f t="shared" si="39"/>
        <v>-20549.750618940154</v>
      </c>
      <c r="AJ15" s="71">
        <f t="shared" si="39"/>
        <v>-20626.81218376118</v>
      </c>
      <c r="AK15" s="71">
        <f t="shared" si="39"/>
        <v>-20704.162729450283</v>
      </c>
      <c r="AL15" s="71">
        <f t="shared" si="39"/>
        <v>-20781.803339685717</v>
      </c>
      <c r="AM15" s="71">
        <f t="shared" si="39"/>
        <v>-20859.735102209546</v>
      </c>
      <c r="AN15" s="71">
        <f t="shared" si="39"/>
        <v>-20937.959108842824</v>
      </c>
      <c r="AO15" s="71">
        <f t="shared" si="39"/>
        <v>-21016.47645550099</v>
      </c>
      <c r="AP15" s="71">
        <f t="shared" si="39"/>
        <v>-21095.288242209121</v>
      </c>
      <c r="AQ15" s="71">
        <f t="shared" si="39"/>
        <v>-21174.395573117403</v>
      </c>
      <c r="AR15" s="71">
        <f t="shared" si="39"/>
        <v>-21253.799556516598</v>
      </c>
      <c r="AS15" s="71">
        <f t="shared" si="39"/>
        <v>-21333.501304853529</v>
      </c>
      <c r="AT15" s="71">
        <f t="shared" si="39"/>
        <v>-21413.501934746731</v>
      </c>
      <c r="AU15" s="71">
        <f t="shared" si="39"/>
        <v>-21493.802567002032</v>
      </c>
      <c r="AV15" s="71">
        <f t="shared" si="39"/>
        <v>-21574.404326628286</v>
      </c>
      <c r="AW15" s="71">
        <f t="shared" si="39"/>
        <v>-21655.308342853146</v>
      </c>
      <c r="AX15" s="71">
        <f t="shared" si="39"/>
        <v>-21736.515749138842</v>
      </c>
      <c r="AY15" s="71">
        <f t="shared" si="39"/>
        <v>-21818.027683198114</v>
      </c>
      <c r="AZ15" s="71">
        <f t="shared" si="39"/>
        <v>-21899.845287010106</v>
      </c>
      <c r="BA15" s="71">
        <f t="shared" si="39"/>
        <v>-21981.969706836397</v>
      </c>
      <c r="BB15" s="71">
        <f t="shared" si="39"/>
        <v>-22064.402093237026</v>
      </c>
      <c r="BC15" s="71">
        <f t="shared" si="39"/>
        <v>-22147.143601086671</v>
      </c>
      <c r="BD15" s="71">
        <f t="shared" si="39"/>
        <v>-22230.195389590746</v>
      </c>
      <c r="BE15" s="71">
        <f t="shared" si="39"/>
        <v>-22313.558622301713</v>
      </c>
      <c r="BF15" s="71">
        <f t="shared" si="39"/>
        <v>-22397.234467135342</v>
      </c>
      <c r="BG15" s="71">
        <f t="shared" si="39"/>
        <v>-22481.224096387097</v>
      </c>
      <c r="BH15" s="71">
        <f t="shared" si="39"/>
        <v>-22565.528686748552</v>
      </c>
      <c r="BI15" s="71">
        <f t="shared" si="39"/>
        <v>-22650.149419323858</v>
      </c>
      <c r="BJ15" s="71">
        <f t="shared" si="39"/>
        <v>-22735.087479646321</v>
      </c>
      <c r="BK15" s="71">
        <f t="shared" si="39"/>
        <v>-22820.344057694998</v>
      </c>
      <c r="BL15" s="71">
        <f t="shared" si="39"/>
        <v>-22905.920347911357</v>
      </c>
      <c r="BM15" s="71">
        <f t="shared" si="39"/>
        <v>-22991.817549216023</v>
      </c>
      <c r="BN15" s="71">
        <f t="shared" si="39"/>
        <v>-23078.03686502558</v>
      </c>
      <c r="BO15" s="71">
        <f t="shared" si="39"/>
        <v>-23164.579503269422</v>
      </c>
      <c r="BP15" s="71">
        <f t="shared" si="39"/>
        <v>-23251.446676406686</v>
      </c>
      <c r="BQ15" s="71">
        <f t="shared" si="39"/>
        <v>-23338.639601443214</v>
      </c>
      <c r="BR15" s="71">
        <f t="shared" si="39"/>
        <v>-23426.159499948622</v>
      </c>
      <c r="BS15" s="71">
        <f t="shared" ref="BS15:ED15" si="40">PPMT($B$29/12,BS3,$B$30*12,$B$2*$B$27,0,0)</f>
        <v>-23514.007598073436</v>
      </c>
      <c r="BT15" s="71">
        <f t="shared" si="40"/>
        <v>-23602.185126566204</v>
      </c>
      <c r="BU15" s="71">
        <f t="shared" si="40"/>
        <v>-23690.69332079083</v>
      </c>
      <c r="BV15" s="71">
        <f t="shared" si="40"/>
        <v>-23779.533420743795</v>
      </c>
      <c r="BW15" s="71">
        <f t="shared" si="40"/>
        <v>-23868.706671071584</v>
      </c>
      <c r="BX15" s="71">
        <f t="shared" si="40"/>
        <v>-23958.214321088104</v>
      </c>
      <c r="BY15" s="71">
        <f t="shared" si="40"/>
        <v>-24048.057624792185</v>
      </c>
      <c r="BZ15" s="71">
        <f t="shared" si="40"/>
        <v>-24138.237840885155</v>
      </c>
      <c r="CA15" s="71">
        <f t="shared" si="40"/>
        <v>-24228.756232788473</v>
      </c>
      <c r="CB15" s="71">
        <f t="shared" si="40"/>
        <v>-24319.614068661431</v>
      </c>
      <c r="CC15" s="71">
        <f t="shared" si="40"/>
        <v>-24410.812621418911</v>
      </c>
      <c r="CD15" s="71">
        <f t="shared" si="40"/>
        <v>-24502.353168749232</v>
      </c>
      <c r="CE15" s="71">
        <f t="shared" si="40"/>
        <v>-24594.236993132039</v>
      </c>
      <c r="CF15" s="71">
        <f t="shared" si="40"/>
        <v>-24686.465381856287</v>
      </c>
      <c r="CG15" s="71">
        <f t="shared" si="40"/>
        <v>-24779.039627038248</v>
      </c>
      <c r="CH15" s="71">
        <f t="shared" si="40"/>
        <v>-24871.961025639637</v>
      </c>
      <c r="CI15" s="71">
        <f t="shared" si="40"/>
        <v>-24965.230879485789</v>
      </c>
      <c r="CJ15" s="71">
        <f t="shared" si="40"/>
        <v>-25058.850495283859</v>
      </c>
      <c r="CK15" s="71">
        <f t="shared" si="40"/>
        <v>-25152.82118464118</v>
      </c>
      <c r="CL15" s="71">
        <f t="shared" si="40"/>
        <v>-25247.144264083581</v>
      </c>
      <c r="CM15" s="71">
        <f t="shared" si="40"/>
        <v>-25341.821055073891</v>
      </c>
      <c r="CN15" s="71">
        <f t="shared" si="40"/>
        <v>-25436.852884030421</v>
      </c>
      <c r="CO15" s="71">
        <f t="shared" si="40"/>
        <v>-25532.241082345536</v>
      </c>
      <c r="CP15" s="71">
        <f t="shared" si="40"/>
        <v>-25627.986986404328</v>
      </c>
      <c r="CQ15" s="71">
        <f t="shared" si="40"/>
        <v>-25724.091937603345</v>
      </c>
      <c r="CR15" s="71">
        <f t="shared" si="40"/>
        <v>-25820.557282369358</v>
      </c>
      <c r="CS15" s="71">
        <f t="shared" si="40"/>
        <v>-25917.384372178247</v>
      </c>
      <c r="CT15" s="71">
        <f t="shared" si="40"/>
        <v>-26014.574563573911</v>
      </c>
      <c r="CU15" s="71">
        <f t="shared" si="40"/>
        <v>-26112.129218187314</v>
      </c>
      <c r="CV15" s="71">
        <f t="shared" si="40"/>
        <v>-26210.049702755514</v>
      </c>
      <c r="CW15" s="71">
        <f t="shared" si="40"/>
        <v>-26308.337389140852</v>
      </c>
      <c r="CX15" s="71">
        <f t="shared" si="40"/>
        <v>-26406.993654350132</v>
      </c>
      <c r="CY15" s="71">
        <f t="shared" si="40"/>
        <v>-26506.019880553944</v>
      </c>
      <c r="CZ15" s="71">
        <f t="shared" si="40"/>
        <v>-26605.41745510602</v>
      </c>
      <c r="DA15" s="71">
        <f t="shared" si="40"/>
        <v>-26705.187770562665</v>
      </c>
      <c r="DB15" s="71">
        <f t="shared" si="40"/>
        <v>-26805.332224702277</v>
      </c>
      <c r="DC15" s="71">
        <f t="shared" si="40"/>
        <v>-26905.852220544908</v>
      </c>
      <c r="DD15" s="71">
        <f t="shared" si="40"/>
        <v>-27006.749166371948</v>
      </c>
      <c r="DE15" s="71">
        <f t="shared" si="40"/>
        <v>-27108.024475745846</v>
      </c>
      <c r="DF15" s="71">
        <f t="shared" si="40"/>
        <v>-27209.679567529896</v>
      </c>
      <c r="DG15" s="71">
        <f t="shared" si="40"/>
        <v>-27311.715865908132</v>
      </c>
      <c r="DH15" s="71">
        <f t="shared" si="40"/>
        <v>-27414.134800405289</v>
      </c>
      <c r="DI15" s="71">
        <f t="shared" si="40"/>
        <v>-27516.937805906808</v>
      </c>
      <c r="DJ15" s="71">
        <f t="shared" si="40"/>
        <v>-27620.126322678956</v>
      </c>
      <c r="DK15" s="71">
        <f t="shared" si="40"/>
        <v>-27723.701796389003</v>
      </c>
      <c r="DL15" s="71">
        <f t="shared" si="40"/>
        <v>-27827.665678125464</v>
      </c>
      <c r="DM15" s="71">
        <f t="shared" si="40"/>
        <v>-27932.019424418431</v>
      </c>
      <c r="DN15" s="71">
        <f t="shared" si="40"/>
        <v>-28036.764497260003</v>
      </c>
      <c r="DO15" s="71">
        <f t="shared" si="40"/>
        <v>-28141.902364124726</v>
      </c>
      <c r="DP15" s="71">
        <f t="shared" si="40"/>
        <v>-28247.434497990198</v>
      </c>
      <c r="DQ15" s="71">
        <f t="shared" si="40"/>
        <v>-28353.362377357658</v>
      </c>
      <c r="DR15" s="71">
        <f t="shared" si="40"/>
        <v>-28459.687486272749</v>
      </c>
      <c r="DS15" s="71">
        <f t="shared" si="40"/>
        <v>-28566.411314346271</v>
      </c>
      <c r="DT15" s="71">
        <f t="shared" si="40"/>
        <v>-28673.535356775072</v>
      </c>
      <c r="DU15" s="71">
        <f t="shared" si="40"/>
        <v>-28781.061114362979</v>
      </c>
      <c r="DV15" s="71">
        <f t="shared" si="40"/>
        <v>-28888.990093541837</v>
      </c>
      <c r="DW15" s="71">
        <f t="shared" si="40"/>
        <v>-28997.323806392622</v>
      </c>
      <c r="DX15" s="71">
        <f t="shared" si="40"/>
        <v>-29106.063770666595</v>
      </c>
      <c r="DY15" s="71">
        <f t="shared" si="40"/>
        <v>-29215.211509806591</v>
      </c>
      <c r="DZ15" s="71">
        <f t="shared" si="40"/>
        <v>-29324.768552968366</v>
      </c>
      <c r="EA15" s="71">
        <f t="shared" si="40"/>
        <v>-29434.736435041999</v>
      </c>
      <c r="EB15" s="71">
        <f t="shared" si="40"/>
        <v>-29545.116696673405</v>
      </c>
      <c r="EC15" s="71">
        <f t="shared" si="40"/>
        <v>-29655.910884285931</v>
      </c>
      <c r="ED15" s="71">
        <f t="shared" si="40"/>
        <v>-29767.120550102005</v>
      </c>
      <c r="EE15" s="71">
        <f t="shared" ref="EE15:EG15" si="41">PPMT($B$29/12,EE3,$B$30*12,$B$2*$B$27,0,0)</f>
        <v>-29878.747252164885</v>
      </c>
      <c r="EF15" s="71">
        <f t="shared" si="41"/>
        <v>-29990.792554360505</v>
      </c>
      <c r="EG15" s="72">
        <f t="shared" si="41"/>
        <v>-30103.258026439355</v>
      </c>
    </row>
    <row r="16" spans="1:137" s="4" customFormat="1" x14ac:dyDescent="0.4">
      <c r="A16" s="8" t="s">
        <v>14</v>
      </c>
      <c r="B16" s="16">
        <v>12</v>
      </c>
      <c r="C16" s="3"/>
      <c r="D16" s="66" t="s">
        <v>57</v>
      </c>
      <c r="E16" s="70">
        <v>0</v>
      </c>
      <c r="F16" s="71">
        <f>IPMT($B$29/12,F3,$B$30*12,$B$2*$B$27,0,0)</f>
        <v>-52499.999999999993</v>
      </c>
      <c r="G16" s="71">
        <f t="shared" ref="G16:BR16" si="42">IPMT($B$29/12,G3,$B$30*12,$B$2*$B$27,0,0)</f>
        <v>-52430.865212341399</v>
      </c>
      <c r="H16" s="71">
        <f t="shared" si="42"/>
        <v>-52361.471169229095</v>
      </c>
      <c r="I16" s="71">
        <f t="shared" si="42"/>
        <v>-52291.816898455123</v>
      </c>
      <c r="J16" s="71">
        <f t="shared" si="42"/>
        <v>-52221.901424165742</v>
      </c>
      <c r="K16" s="71">
        <f t="shared" si="42"/>
        <v>-52151.723766847776</v>
      </c>
      <c r="L16" s="71">
        <f t="shared" si="42"/>
        <v>-52081.282943314858</v>
      </c>
      <c r="M16" s="71">
        <f t="shared" si="42"/>
        <v>-52010.577966693709</v>
      </c>
      <c r="N16" s="71">
        <f t="shared" si="42"/>
        <v>-51939.607846410225</v>
      </c>
      <c r="O16" s="71">
        <f t="shared" si="42"/>
        <v>-51868.371588175665</v>
      </c>
      <c r="P16" s="71">
        <f t="shared" si="42"/>
        <v>-51796.868193972739</v>
      </c>
      <c r="Q16" s="71">
        <f t="shared" si="42"/>
        <v>-51725.096662041557</v>
      </c>
      <c r="R16" s="71">
        <f t="shared" si="42"/>
        <v>-51653.05598686562</v>
      </c>
      <c r="S16" s="71">
        <f t="shared" si="42"/>
        <v>-51580.745159157785</v>
      </c>
      <c r="T16" s="71">
        <f t="shared" si="42"/>
        <v>-51508.163165846032</v>
      </c>
      <c r="U16" s="71">
        <f t="shared" si="42"/>
        <v>-51435.30899005937</v>
      </c>
      <c r="V16" s="71">
        <f t="shared" si="42"/>
        <v>-51362.181611113505</v>
      </c>
      <c r="W16" s="71">
        <f t="shared" si="42"/>
        <v>-51288.780004496599</v>
      </c>
      <c r="X16" s="71">
        <f t="shared" si="42"/>
        <v>-51215.103141854866</v>
      </c>
      <c r="Y16" s="71">
        <f t="shared" si="42"/>
        <v>-51141.149990978243</v>
      </c>
      <c r="Z16" s="71">
        <f t="shared" si="42"/>
        <v>-51066.919515785812</v>
      </c>
      <c r="AA16" s="71">
        <f t="shared" si="42"/>
        <v>-50992.41067631144</v>
      </c>
      <c r="AB16" s="71">
        <f t="shared" si="42"/>
        <v>-50917.622428689006</v>
      </c>
      <c r="AC16" s="71">
        <f t="shared" si="42"/>
        <v>-50842.553725138001</v>
      </c>
      <c r="AD16" s="71">
        <f t="shared" si="42"/>
        <v>-50767.203513948691</v>
      </c>
      <c r="AE16" s="71">
        <f t="shared" si="42"/>
        <v>-50691.57073946741</v>
      </c>
      <c r="AF16" s="71">
        <f t="shared" si="42"/>
        <v>-50615.65434208182</v>
      </c>
      <c r="AG16" s="71">
        <f t="shared" si="42"/>
        <v>-50539.453258206042</v>
      </c>
      <c r="AH16" s="71">
        <f t="shared" si="42"/>
        <v>-50462.966420265715</v>
      </c>
      <c r="AI16" s="71">
        <f t="shared" si="42"/>
        <v>-50386.192756683144</v>
      </c>
      <c r="AJ16" s="71">
        <f t="shared" si="42"/>
        <v>-50309.131191862114</v>
      </c>
      <c r="AK16" s="71">
        <f t="shared" si="42"/>
        <v>-50231.780646173</v>
      </c>
      <c r="AL16" s="71">
        <f t="shared" si="42"/>
        <v>-50154.140035937569</v>
      </c>
      <c r="AM16" s="71">
        <f t="shared" si="42"/>
        <v>-50076.208273413751</v>
      </c>
      <c r="AN16" s="71">
        <f t="shared" si="42"/>
        <v>-49997.984266780462</v>
      </c>
      <c r="AO16" s="71">
        <f t="shared" si="42"/>
        <v>-49919.466920122301</v>
      </c>
      <c r="AP16" s="71">
        <f t="shared" si="42"/>
        <v>-49840.65513341417</v>
      </c>
      <c r="AQ16" s="71">
        <f t="shared" si="42"/>
        <v>-49761.547802505884</v>
      </c>
      <c r="AR16" s="71">
        <f t="shared" si="42"/>
        <v>-49682.143819106692</v>
      </c>
      <c r="AS16" s="71">
        <f t="shared" si="42"/>
        <v>-49602.442070769757</v>
      </c>
      <c r="AT16" s="71">
        <f t="shared" si="42"/>
        <v>-49522.441440876559</v>
      </c>
      <c r="AU16" s="71">
        <f t="shared" si="42"/>
        <v>-49442.140808621261</v>
      </c>
      <c r="AV16" s="71">
        <f t="shared" si="42"/>
        <v>-49361.539048995</v>
      </c>
      <c r="AW16" s="71">
        <f t="shared" si="42"/>
        <v>-49280.635032770137</v>
      </c>
      <c r="AX16" s="71">
        <f t="shared" si="42"/>
        <v>-49199.427626484452</v>
      </c>
      <c r="AY16" s="71">
        <f t="shared" si="42"/>
        <v>-49117.915692425166</v>
      </c>
      <c r="AZ16" s="71">
        <f t="shared" si="42"/>
        <v>-49036.098088613173</v>
      </c>
      <c r="BA16" s="71">
        <f t="shared" si="42"/>
        <v>-48953.973668786894</v>
      </c>
      <c r="BB16" s="71">
        <f t="shared" si="42"/>
        <v>-48871.541282386264</v>
      </c>
      <c r="BC16" s="71">
        <f t="shared" si="42"/>
        <v>-48788.799774536616</v>
      </c>
      <c r="BD16" s="71">
        <f t="shared" si="42"/>
        <v>-48705.74798603254</v>
      </c>
      <c r="BE16" s="71">
        <f t="shared" si="42"/>
        <v>-48622.384753321574</v>
      </c>
      <c r="BF16" s="71">
        <f t="shared" si="42"/>
        <v>-48538.708908487941</v>
      </c>
      <c r="BG16" s="71">
        <f t="shared" si="42"/>
        <v>-48454.719279236189</v>
      </c>
      <c r="BH16" s="71">
        <f t="shared" si="42"/>
        <v>-48370.414688874735</v>
      </c>
      <c r="BI16" s="71">
        <f t="shared" si="42"/>
        <v>-48285.793956299436</v>
      </c>
      <c r="BJ16" s="71">
        <f t="shared" si="42"/>
        <v>-48200.855895976965</v>
      </c>
      <c r="BK16" s="71">
        <f t="shared" si="42"/>
        <v>-48115.599317928289</v>
      </c>
      <c r="BL16" s="71">
        <f t="shared" si="42"/>
        <v>-48030.023027711941</v>
      </c>
      <c r="BM16" s="71">
        <f t="shared" si="42"/>
        <v>-47944.12582640726</v>
      </c>
      <c r="BN16" s="71">
        <f t="shared" si="42"/>
        <v>-47857.906510597713</v>
      </c>
      <c r="BO16" s="71">
        <f t="shared" si="42"/>
        <v>-47771.363872353861</v>
      </c>
      <c r="BP16" s="71">
        <f t="shared" si="42"/>
        <v>-47684.496699216601</v>
      </c>
      <c r="BQ16" s="71">
        <f t="shared" si="42"/>
        <v>-47597.30377418008</v>
      </c>
      <c r="BR16" s="71">
        <f t="shared" si="42"/>
        <v>-47509.783875674671</v>
      </c>
      <c r="BS16" s="71">
        <f t="shared" ref="BS16:ED16" si="43">IPMT($B$29/12,BS3,$B$30*12,$B$2*$B$27,0,0)</f>
        <v>-47421.93577754985</v>
      </c>
      <c r="BT16" s="71">
        <f t="shared" si="43"/>
        <v>-47333.758249057086</v>
      </c>
      <c r="BU16" s="71">
        <f t="shared" si="43"/>
        <v>-47245.250054832453</v>
      </c>
      <c r="BV16" s="71">
        <f t="shared" si="43"/>
        <v>-47156.409954879491</v>
      </c>
      <c r="BW16" s="71">
        <f t="shared" si="43"/>
        <v>-47067.236704551702</v>
      </c>
      <c r="BX16" s="71">
        <f t="shared" si="43"/>
        <v>-46977.729054535193</v>
      </c>
      <c r="BY16" s="71">
        <f t="shared" si="43"/>
        <v>-46887.885750831105</v>
      </c>
      <c r="BZ16" s="71">
        <f t="shared" si="43"/>
        <v>-46797.705534738139</v>
      </c>
      <c r="CA16" s="71">
        <f t="shared" si="43"/>
        <v>-46707.187142834809</v>
      </c>
      <c r="CB16" s="71">
        <f t="shared" si="43"/>
        <v>-46616.329306961859</v>
      </c>
      <c r="CC16" s="71">
        <f t="shared" si="43"/>
        <v>-46525.13075420438</v>
      </c>
      <c r="CD16" s="71">
        <f t="shared" si="43"/>
        <v>-46433.590206874054</v>
      </c>
      <c r="CE16" s="71">
        <f t="shared" si="43"/>
        <v>-46341.706382491247</v>
      </c>
      <c r="CF16" s="71">
        <f t="shared" si="43"/>
        <v>-46249.477993766995</v>
      </c>
      <c r="CG16" s="71">
        <f t="shared" si="43"/>
        <v>-46156.903748585042</v>
      </c>
      <c r="CH16" s="71">
        <f t="shared" si="43"/>
        <v>-46063.982349983657</v>
      </c>
      <c r="CI16" s="71">
        <f t="shared" si="43"/>
        <v>-45970.712496137494</v>
      </c>
      <c r="CJ16" s="71">
        <f t="shared" si="43"/>
        <v>-45877.092880339434</v>
      </c>
      <c r="CK16" s="71">
        <f t="shared" si="43"/>
        <v>-45783.122190982111</v>
      </c>
      <c r="CL16" s="71">
        <f t="shared" si="43"/>
        <v>-45688.799111539709</v>
      </c>
      <c r="CM16" s="71">
        <f t="shared" si="43"/>
        <v>-45594.122320549403</v>
      </c>
      <c r="CN16" s="71">
        <f t="shared" si="43"/>
        <v>-45499.090491592862</v>
      </c>
      <c r="CO16" s="71">
        <f t="shared" si="43"/>
        <v>-45403.702293277755</v>
      </c>
      <c r="CP16" s="71">
        <f t="shared" si="43"/>
        <v>-45307.956389218962</v>
      </c>
      <c r="CQ16" s="71">
        <f t="shared" si="43"/>
        <v>-45211.851438019941</v>
      </c>
      <c r="CR16" s="71">
        <f t="shared" si="43"/>
        <v>-45115.386093253939</v>
      </c>
      <c r="CS16" s="71">
        <f t="shared" si="43"/>
        <v>-45018.559003445043</v>
      </c>
      <c r="CT16" s="71">
        <f t="shared" si="43"/>
        <v>-44921.368812049375</v>
      </c>
      <c r="CU16" s="71">
        <f t="shared" si="43"/>
        <v>-44823.814157435969</v>
      </c>
      <c r="CV16" s="71">
        <f t="shared" si="43"/>
        <v>-44725.893672867773</v>
      </c>
      <c r="CW16" s="71">
        <f t="shared" si="43"/>
        <v>-44627.605986482442</v>
      </c>
      <c r="CX16" s="71">
        <f t="shared" si="43"/>
        <v>-44528.949721273159</v>
      </c>
      <c r="CY16" s="71">
        <f t="shared" si="43"/>
        <v>-44429.92349506935</v>
      </c>
      <c r="CZ16" s="71">
        <f t="shared" si="43"/>
        <v>-44330.525920517262</v>
      </c>
      <c r="DA16" s="71">
        <f t="shared" si="43"/>
        <v>-44230.755605060622</v>
      </c>
      <c r="DB16" s="71">
        <f t="shared" si="43"/>
        <v>-44130.611150921002</v>
      </c>
      <c r="DC16" s="71">
        <f t="shared" si="43"/>
        <v>-44030.091155078379</v>
      </c>
      <c r="DD16" s="71">
        <f t="shared" si="43"/>
        <v>-43929.194209251327</v>
      </c>
      <c r="DE16" s="71">
        <f t="shared" si="43"/>
        <v>-43827.918899877448</v>
      </c>
      <c r="DF16" s="71">
        <f t="shared" si="43"/>
        <v>-43726.263808093398</v>
      </c>
      <c r="DG16" s="71">
        <f t="shared" si="43"/>
        <v>-43624.227509715158</v>
      </c>
      <c r="DH16" s="71">
        <f t="shared" si="43"/>
        <v>-43521.808575218005</v>
      </c>
      <c r="DI16" s="71">
        <f t="shared" si="43"/>
        <v>-43419.005569716479</v>
      </c>
      <c r="DJ16" s="71">
        <f t="shared" si="43"/>
        <v>-43315.81705294433</v>
      </c>
      <c r="DK16" s="71">
        <f t="shared" si="43"/>
        <v>-43212.241579234294</v>
      </c>
      <c r="DL16" s="71">
        <f t="shared" si="43"/>
        <v>-43108.277697497826</v>
      </c>
      <c r="DM16" s="71">
        <f t="shared" si="43"/>
        <v>-43003.923951204852</v>
      </c>
      <c r="DN16" s="71">
        <f t="shared" si="43"/>
        <v>-42899.178878363295</v>
      </c>
      <c r="DO16" s="71">
        <f t="shared" si="43"/>
        <v>-42794.041011498564</v>
      </c>
      <c r="DP16" s="71">
        <f t="shared" si="43"/>
        <v>-42688.508877633096</v>
      </c>
      <c r="DQ16" s="71">
        <f t="shared" si="43"/>
        <v>-42582.580998265628</v>
      </c>
      <c r="DR16" s="71">
        <f t="shared" si="43"/>
        <v>-42476.255889350541</v>
      </c>
      <c r="DS16" s="71">
        <f t="shared" si="43"/>
        <v>-42369.532061277016</v>
      </c>
      <c r="DT16" s="71">
        <f t="shared" si="43"/>
        <v>-42262.408018848218</v>
      </c>
      <c r="DU16" s="71">
        <f t="shared" si="43"/>
        <v>-42154.882261260311</v>
      </c>
      <c r="DV16" s="71">
        <f t="shared" si="43"/>
        <v>-42046.953282081449</v>
      </c>
      <c r="DW16" s="71">
        <f t="shared" si="43"/>
        <v>-41938.619569230672</v>
      </c>
      <c r="DX16" s="71">
        <f t="shared" si="43"/>
        <v>-41829.879604956695</v>
      </c>
      <c r="DY16" s="71">
        <f t="shared" si="43"/>
        <v>-41720.731865816691</v>
      </c>
      <c r="DZ16" s="71">
        <f t="shared" si="43"/>
        <v>-41611.174822654917</v>
      </c>
      <c r="EA16" s="71">
        <f t="shared" si="43"/>
        <v>-41501.206940581287</v>
      </c>
      <c r="EB16" s="71">
        <f t="shared" si="43"/>
        <v>-41390.826678949881</v>
      </c>
      <c r="EC16" s="71">
        <f t="shared" si="43"/>
        <v>-41280.032491337355</v>
      </c>
      <c r="ED16" s="71">
        <f t="shared" si="43"/>
        <v>-41168.822825521282</v>
      </c>
      <c r="EE16" s="71">
        <f t="shared" ref="EE16:EG16" si="44">IPMT($B$29/12,EE3,$B$30*12,$B$2*$B$27,0,0)</f>
        <v>-41057.196123458394</v>
      </c>
      <c r="EF16" s="71">
        <f t="shared" si="44"/>
        <v>-40945.150821262789</v>
      </c>
      <c r="EG16" s="72">
        <f t="shared" si="44"/>
        <v>-40832.685349183936</v>
      </c>
    </row>
    <row r="17" spans="1:137" s="4" customFormat="1" x14ac:dyDescent="0.4">
      <c r="A17" s="8" t="s">
        <v>15</v>
      </c>
      <c r="B17" s="16">
        <v>24</v>
      </c>
      <c r="C17" s="3"/>
      <c r="D17" s="73" t="s">
        <v>58</v>
      </c>
      <c r="E17" s="74">
        <f>SUM(E14:E16)</f>
        <v>0</v>
      </c>
      <c r="F17" s="75">
        <f t="shared" ref="F17:BQ17" si="45">SUM(F14:F16)</f>
        <v>22530.723291043389</v>
      </c>
      <c r="G17" s="75">
        <f t="shared" si="45"/>
        <v>22916.126506292196</v>
      </c>
      <c r="H17" s="75">
        <f t="shared" si="45"/>
        <v>23302.934968383437</v>
      </c>
      <c r="I17" s="75">
        <f t="shared" si="45"/>
        <v>23691.153557204634</v>
      </c>
      <c r="J17" s="75">
        <f t="shared" si="45"/>
        <v>24080.787169154486</v>
      </c>
      <c r="K17" s="75">
        <f t="shared" si="45"/>
        <v>24471.840717197949</v>
      </c>
      <c r="L17" s="75">
        <f t="shared" si="45"/>
        <v>24864.319130921634</v>
      </c>
      <c r="M17" s="75">
        <f t="shared" si="45"/>
        <v>25258.227356588868</v>
      </c>
      <c r="N17" s="75">
        <f t="shared" si="45"/>
        <v>25653.570357195851</v>
      </c>
      <c r="O17" s="75">
        <f t="shared" si="45"/>
        <v>26050.353112526864</v>
      </c>
      <c r="P17" s="75">
        <f t="shared" si="45"/>
        <v>26448.58061921061</v>
      </c>
      <c r="Q17" s="75">
        <f t="shared" si="45"/>
        <v>11463.642506160963</v>
      </c>
      <c r="R17" s="75">
        <f t="shared" si="45"/>
        <v>11824.77457309467</v>
      </c>
      <c r="S17" s="75">
        <f t="shared" si="45"/>
        <v>12227.366482895784</v>
      </c>
      <c r="T17" s="75">
        <f t="shared" si="45"/>
        <v>12631.423300133763</v>
      </c>
      <c r="U17" s="75">
        <f t="shared" si="45"/>
        <v>13036.950106505021</v>
      </c>
      <c r="V17" s="75">
        <f t="shared" si="45"/>
        <v>13443.952000890182</v>
      </c>
      <c r="W17" s="75">
        <f t="shared" si="45"/>
        <v>13852.434099411112</v>
      </c>
      <c r="X17" s="75">
        <f t="shared" si="45"/>
        <v>14262.401535488636</v>
      </c>
      <c r="Y17" s="75">
        <f t="shared" si="45"/>
        <v>14673.859459899861</v>
      </c>
      <c r="Z17" s="75">
        <f t="shared" si="45"/>
        <v>15086.813040836547</v>
      </c>
      <c r="AA17" s="75">
        <f t="shared" si="45"/>
        <v>15501.267463962664</v>
      </c>
      <c r="AB17" s="75">
        <f t="shared" si="45"/>
        <v>15917.227932472859</v>
      </c>
      <c r="AC17" s="75">
        <f t="shared" si="45"/>
        <v>16334.699667150824</v>
      </c>
      <c r="AD17" s="75">
        <f t="shared" si="45"/>
        <v>32097.503291043387</v>
      </c>
      <c r="AE17" s="75">
        <f t="shared" si="45"/>
        <v>32518.013291057723</v>
      </c>
      <c r="AF17" s="75">
        <f t="shared" si="45"/>
        <v>32940.050325712597</v>
      </c>
      <c r="AG17" s="75">
        <f t="shared" si="45"/>
        <v>33363.619686736092</v>
      </c>
      <c r="AH17" s="75">
        <f t="shared" si="45"/>
        <v>33788.72668374065</v>
      </c>
      <c r="AI17" s="75">
        <f t="shared" si="45"/>
        <v>34215.376644282151</v>
      </c>
      <c r="AJ17" s="75">
        <f t="shared" si="45"/>
        <v>34643.574913920173</v>
      </c>
      <c r="AK17" s="75">
        <f t="shared" si="45"/>
        <v>35073.326856277687</v>
      </c>
      <c r="AL17" s="75">
        <f t="shared" si="45"/>
        <v>35504.637853101405</v>
      </c>
      <c r="AM17" s="75">
        <f t="shared" si="45"/>
        <v>35937.513304322187</v>
      </c>
      <c r="AN17" s="75">
        <f t="shared" si="45"/>
        <v>36371.95862811555</v>
      </c>
      <c r="AO17" s="75">
        <f t="shared" si="45"/>
        <v>36807.979260962384</v>
      </c>
      <c r="AP17" s="75">
        <f t="shared" si="45"/>
        <v>37203.964657710079</v>
      </c>
      <c r="AQ17" s="75">
        <f t="shared" si="45"/>
        <v>37643.152291633771</v>
      </c>
      <c r="AR17" s="75">
        <f t="shared" si="45"/>
        <v>38083.931654497566</v>
      </c>
      <c r="AS17" s="75">
        <f t="shared" si="45"/>
        <v>38526.308256616176</v>
      </c>
      <c r="AT17" s="75">
        <f t="shared" si="45"/>
        <v>38970.287626916834</v>
      </c>
      <c r="AU17" s="75">
        <f t="shared" si="45"/>
        <v>39415.875313001132</v>
      </c>
      <c r="AV17" s="75">
        <f t="shared" si="45"/>
        <v>39863.07688120746</v>
      </c>
      <c r="AW17" s="75">
        <f t="shared" si="45"/>
        <v>40311.897916673159</v>
      </c>
      <c r="AX17" s="75">
        <f t="shared" si="45"/>
        <v>40762.34402339728</v>
      </c>
      <c r="AY17" s="75">
        <f t="shared" si="45"/>
        <v>41214.420824303459</v>
      </c>
      <c r="AZ17" s="75">
        <f t="shared" si="45"/>
        <v>41668.133961302883</v>
      </c>
      <c r="BA17" s="75">
        <f t="shared" si="45"/>
        <v>42123.489095357429</v>
      </c>
      <c r="BB17" s="75">
        <f t="shared" si="45"/>
        <v>42538.043586543405</v>
      </c>
      <c r="BC17" s="75">
        <f t="shared" si="45"/>
        <v>42996.699774115055</v>
      </c>
      <c r="BD17" s="75">
        <f t="shared" si="45"/>
        <v>43457.015056568125</v>
      </c>
      <c r="BE17" s="75">
        <f t="shared" si="45"/>
        <v>43918.995171704621</v>
      </c>
      <c r="BF17" s="75">
        <f t="shared" si="45"/>
        <v>44382.645876696552</v>
      </c>
      <c r="BG17" s="75">
        <f t="shared" si="45"/>
        <v>44847.972948150506</v>
      </c>
      <c r="BH17" s="75">
        <f t="shared" si="45"/>
        <v>45314.982182172767</v>
      </c>
      <c r="BI17" s="75">
        <f t="shared" si="45"/>
        <v>45783.679394433719</v>
      </c>
      <c r="BJ17" s="75">
        <f t="shared" si="45"/>
        <v>46254.070420233409</v>
      </c>
      <c r="BK17" s="75">
        <f t="shared" si="45"/>
        <v>46726.161114566574</v>
      </c>
      <c r="BL17" s="75">
        <f t="shared" si="45"/>
        <v>47199.957352188634</v>
      </c>
      <c r="BM17" s="75">
        <f t="shared" si="45"/>
        <v>47675.465027681021</v>
      </c>
      <c r="BN17" s="75">
        <f t="shared" si="45"/>
        <v>48109.392769117614</v>
      </c>
      <c r="BO17" s="75">
        <f t="shared" si="45"/>
        <v>48588.341083730716</v>
      </c>
      <c r="BP17" s="75">
        <f t="shared" si="45"/>
        <v>49069.018639577509</v>
      </c>
      <c r="BQ17" s="75">
        <f t="shared" si="45"/>
        <v>49551.431411206984</v>
      </c>
      <c r="BR17" s="75">
        <f t="shared" ref="BR17:EC17" si="46">SUM(BR14:BR16)</f>
        <v>50035.585393326466</v>
      </c>
      <c r="BS17" s="75">
        <f t="shared" si="46"/>
        <v>50521.48660086903</v>
      </c>
      <c r="BT17" s="75">
        <f t="shared" si="46"/>
        <v>51009.141069060621</v>
      </c>
      <c r="BU17" s="75">
        <f t="shared" si="46"/>
        <v>51498.554853487854</v>
      </c>
      <c r="BV17" s="75">
        <f t="shared" si="46"/>
        <v>51989.734030165535</v>
      </c>
      <c r="BW17" s="75">
        <f t="shared" si="46"/>
        <v>52482.684695604825</v>
      </c>
      <c r="BX17" s="75">
        <f t="shared" si="46"/>
        <v>52977.412966881377</v>
      </c>
      <c r="BY17" s="75">
        <f t="shared" si="46"/>
        <v>53473.924981703953</v>
      </c>
      <c r="BZ17" s="75">
        <f t="shared" si="46"/>
        <v>53928.063666354952</v>
      </c>
      <c r="CA17" s="75">
        <f t="shared" si="46"/>
        <v>54428.161664271305</v>
      </c>
      <c r="CB17" s="75">
        <f t="shared" si="46"/>
        <v>54930.061943345725</v>
      </c>
      <c r="CC17" s="75">
        <f t="shared" si="46"/>
        <v>55433.770724508038</v>
      </c>
      <c r="CD17" s="75">
        <f t="shared" si="46"/>
        <v>55939.294249666666</v>
      </c>
      <c r="CE17" s="75">
        <f t="shared" si="46"/>
        <v>56446.63878177866</v>
      </c>
      <c r="CF17" s="75">
        <f t="shared" si="46"/>
        <v>56955.810604919607</v>
      </c>
      <c r="CG17" s="75">
        <f t="shared" si="46"/>
        <v>57466.816024353844</v>
      </c>
      <c r="CH17" s="75">
        <f t="shared" si="46"/>
        <v>57979.661366605163</v>
      </c>
      <c r="CI17" s="75">
        <f t="shared" si="46"/>
        <v>58494.35297952751</v>
      </c>
      <c r="CJ17" s="75">
        <f t="shared" si="46"/>
        <v>59010.897232375835</v>
      </c>
      <c r="CK17" s="75">
        <f t="shared" si="46"/>
        <v>59529.300515877512</v>
      </c>
      <c r="CL17" s="75">
        <f t="shared" si="46"/>
        <v>60004.522745532995</v>
      </c>
      <c r="CM17" s="75">
        <f t="shared" si="46"/>
        <v>60526.663348770177</v>
      </c>
      <c r="CN17" s="75">
        <f t="shared" si="46"/>
        <v>61050.682284392249</v>
      </c>
      <c r="CO17" s="75">
        <f t="shared" si="46"/>
        <v>61576.586029732825</v>
      </c>
      <c r="CP17" s="75">
        <f t="shared" si="46"/>
        <v>62104.381083957473</v>
      </c>
      <c r="CQ17" s="75">
        <f t="shared" si="46"/>
        <v>62634.073968136225</v>
      </c>
      <c r="CR17" s="75">
        <f t="shared" si="46"/>
        <v>63165.671225316648</v>
      </c>
      <c r="CS17" s="75">
        <f t="shared" si="46"/>
        <v>63699.179420596978</v>
      </c>
      <c r="CT17" s="75">
        <f t="shared" si="46"/>
        <v>64234.605141199398</v>
      </c>
      <c r="CU17" s="75">
        <f t="shared" si="46"/>
        <v>64771.954996543653</v>
      </c>
      <c r="CV17" s="75">
        <f t="shared" si="46"/>
        <v>65311.235618320912</v>
      </c>
      <c r="CW17" s="75">
        <f t="shared" si="46"/>
        <v>65852.453660567931</v>
      </c>
      <c r="CX17" s="75">
        <f t="shared" si="46"/>
        <v>66349.668373035354</v>
      </c>
      <c r="CY17" s="75">
        <f t="shared" si="46"/>
        <v>66894.781308086065</v>
      </c>
      <c r="CZ17" s="75">
        <f t="shared" si="46"/>
        <v>67441.851760534468</v>
      </c>
      <c r="DA17" s="75">
        <f t="shared" si="46"/>
        <v>67990.886474545201</v>
      </c>
      <c r="DB17" s="75">
        <f t="shared" si="46"/>
        <v>68541.892217002678</v>
      </c>
      <c r="DC17" s="75">
        <f t="shared" si="46"/>
        <v>69094.875777586363</v>
      </c>
      <c r="DD17" s="75">
        <f t="shared" si="46"/>
        <v>69649.843968847097</v>
      </c>
      <c r="DE17" s="75">
        <f t="shared" si="46"/>
        <v>70206.803626282548</v>
      </c>
      <c r="DF17" s="75">
        <f t="shared" si="46"/>
        <v>70765.761608414177</v>
      </c>
      <c r="DG17" s="75">
        <f t="shared" si="46"/>
        <v>71326.724796863244</v>
      </c>
      <c r="DH17" s="75">
        <f t="shared" si="46"/>
        <v>71889.700096428161</v>
      </c>
      <c r="DI17" s="75">
        <f t="shared" si="46"/>
        <v>72454.694435160956</v>
      </c>
      <c r="DJ17" s="75">
        <f t="shared" si="46"/>
        <v>72974.848389205174</v>
      </c>
      <c r="DK17" s="75">
        <f t="shared" si="46"/>
        <v>73543.901683833436</v>
      </c>
      <c r="DL17" s="75">
        <f t="shared" si="46"/>
        <v>74114.99494208477</v>
      </c>
      <c r="DM17" s="75">
        <f t="shared" si="46"/>
        <v>74688.13518580333</v>
      </c>
      <c r="DN17" s="75">
        <f t="shared" si="46"/>
        <v>75263.329460476278</v>
      </c>
      <c r="DO17" s="75">
        <f t="shared" si="46"/>
        <v>75840.584835312737</v>
      </c>
      <c r="DP17" s="75">
        <f t="shared" si="46"/>
        <v>76419.908403322595</v>
      </c>
      <c r="DQ17" s="75">
        <f t="shared" si="46"/>
        <v>77001.307281395479</v>
      </c>
      <c r="DR17" s="75">
        <f t="shared" si="46"/>
        <v>77584.78861038055</v>
      </c>
      <c r="DS17" s="75">
        <f t="shared" si="46"/>
        <v>78170.359555165574</v>
      </c>
      <c r="DT17" s="75">
        <f t="shared" si="46"/>
        <v>78758.027304757416</v>
      </c>
      <c r="DU17" s="75">
        <f t="shared" si="46"/>
        <v>79347.799072361959</v>
      </c>
      <c r="DV17" s="75">
        <f t="shared" si="46"/>
        <v>79891.878392719751</v>
      </c>
      <c r="DW17" s="75">
        <f t="shared" si="46"/>
        <v>80485.879933166259</v>
      </c>
      <c r="DX17" s="75">
        <f t="shared" si="46"/>
        <v>81082.00727724348</v>
      </c>
      <c r="DY17" s="75">
        <f t="shared" si="46"/>
        <v>81680.267735760775</v>
      </c>
      <c r="DZ17" s="75">
        <f t="shared" si="46"/>
        <v>82280.668644131627</v>
      </c>
      <c r="EA17" s="75">
        <f t="shared" si="46"/>
        <v>82883.217362455325</v>
      </c>
      <c r="EB17" s="75">
        <f t="shared" si="46"/>
        <v>83487.921275598957</v>
      </c>
      <c r="EC17" s="75">
        <f t="shared" si="46"/>
        <v>84094.787793279858</v>
      </c>
      <c r="ED17" s="75">
        <f t="shared" ref="ED17:EG17" si="47">SUM(ED14:ED16)</f>
        <v>84703.824350148352</v>
      </c>
      <c r="EE17" s="75">
        <f t="shared" si="47"/>
        <v>85315.03840587032</v>
      </c>
      <c r="EF17" s="75">
        <f t="shared" si="47"/>
        <v>85928.437445210584</v>
      </c>
      <c r="EG17" s="76">
        <f t="shared" si="47"/>
        <v>86544.028978116141</v>
      </c>
    </row>
    <row r="18" spans="1:137" s="4" customFormat="1" x14ac:dyDescent="0.4">
      <c r="A18" s="8" t="s">
        <v>16</v>
      </c>
      <c r="B18" s="14">
        <v>0.3</v>
      </c>
      <c r="C18" s="3"/>
      <c r="D18" s="66" t="s">
        <v>1</v>
      </c>
      <c r="E18" s="70">
        <f>-B2</f>
        <v>-20000000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1">
        <v>0</v>
      </c>
      <c r="L18" s="71">
        <v>0</v>
      </c>
      <c r="M18" s="71">
        <v>0</v>
      </c>
      <c r="N18" s="71">
        <v>0</v>
      </c>
      <c r="O18" s="71">
        <v>0</v>
      </c>
      <c r="P18" s="71">
        <v>0</v>
      </c>
      <c r="Q18" s="71">
        <v>0</v>
      </c>
      <c r="R18" s="71">
        <v>0</v>
      </c>
      <c r="S18" s="71">
        <v>0</v>
      </c>
      <c r="T18" s="71">
        <v>0</v>
      </c>
      <c r="U18" s="71">
        <v>0</v>
      </c>
      <c r="V18" s="71">
        <v>0</v>
      </c>
      <c r="W18" s="71">
        <v>0</v>
      </c>
      <c r="X18" s="71">
        <v>0</v>
      </c>
      <c r="Y18" s="71">
        <v>0</v>
      </c>
      <c r="Z18" s="71">
        <v>0</v>
      </c>
      <c r="AA18" s="71">
        <v>0</v>
      </c>
      <c r="AB18" s="71">
        <v>0</v>
      </c>
      <c r="AC18" s="71">
        <v>0</v>
      </c>
      <c r="AD18" s="71">
        <v>0</v>
      </c>
      <c r="AE18" s="71">
        <v>0</v>
      </c>
      <c r="AF18" s="71">
        <v>0</v>
      </c>
      <c r="AG18" s="71">
        <v>0</v>
      </c>
      <c r="AH18" s="71">
        <v>0</v>
      </c>
      <c r="AI18" s="71">
        <v>0</v>
      </c>
      <c r="AJ18" s="71">
        <v>0</v>
      </c>
      <c r="AK18" s="71">
        <v>0</v>
      </c>
      <c r="AL18" s="71">
        <v>0</v>
      </c>
      <c r="AM18" s="71">
        <v>0</v>
      </c>
      <c r="AN18" s="71">
        <v>0</v>
      </c>
      <c r="AO18" s="71">
        <v>0</v>
      </c>
      <c r="AP18" s="71">
        <v>0</v>
      </c>
      <c r="AQ18" s="71">
        <v>0</v>
      </c>
      <c r="AR18" s="71">
        <v>0</v>
      </c>
      <c r="AS18" s="71">
        <v>0</v>
      </c>
      <c r="AT18" s="71">
        <v>0</v>
      </c>
      <c r="AU18" s="71">
        <v>0</v>
      </c>
      <c r="AV18" s="71">
        <v>0</v>
      </c>
      <c r="AW18" s="71">
        <v>0</v>
      </c>
      <c r="AX18" s="71">
        <v>0</v>
      </c>
      <c r="AY18" s="71">
        <v>0</v>
      </c>
      <c r="AZ18" s="71">
        <v>0</v>
      </c>
      <c r="BA18" s="71">
        <v>0</v>
      </c>
      <c r="BB18" s="71">
        <v>0</v>
      </c>
      <c r="BC18" s="71">
        <v>0</v>
      </c>
      <c r="BD18" s="71">
        <v>0</v>
      </c>
      <c r="BE18" s="71">
        <v>0</v>
      </c>
      <c r="BF18" s="71">
        <v>0</v>
      </c>
      <c r="BG18" s="71">
        <v>0</v>
      </c>
      <c r="BH18" s="71">
        <v>0</v>
      </c>
      <c r="BI18" s="71">
        <v>0</v>
      </c>
      <c r="BJ18" s="71">
        <v>0</v>
      </c>
      <c r="BK18" s="71">
        <v>0</v>
      </c>
      <c r="BL18" s="71">
        <v>0</v>
      </c>
      <c r="BM18" s="71">
        <v>0</v>
      </c>
      <c r="BN18" s="71">
        <v>0</v>
      </c>
      <c r="BO18" s="71">
        <v>0</v>
      </c>
      <c r="BP18" s="71">
        <v>0</v>
      </c>
      <c r="BQ18" s="71">
        <v>0</v>
      </c>
      <c r="BR18" s="71">
        <v>0</v>
      </c>
      <c r="BS18" s="71">
        <v>0</v>
      </c>
      <c r="BT18" s="71">
        <v>0</v>
      </c>
      <c r="BU18" s="71">
        <v>0</v>
      </c>
      <c r="BV18" s="71">
        <v>0</v>
      </c>
      <c r="BW18" s="71">
        <v>0</v>
      </c>
      <c r="BX18" s="71">
        <v>0</v>
      </c>
      <c r="BY18" s="71">
        <v>0</v>
      </c>
      <c r="BZ18" s="71">
        <v>0</v>
      </c>
      <c r="CA18" s="71">
        <v>0</v>
      </c>
      <c r="CB18" s="71">
        <v>0</v>
      </c>
      <c r="CC18" s="71">
        <v>0</v>
      </c>
      <c r="CD18" s="71">
        <v>0</v>
      </c>
      <c r="CE18" s="71">
        <v>0</v>
      </c>
      <c r="CF18" s="71">
        <v>0</v>
      </c>
      <c r="CG18" s="71">
        <v>0</v>
      </c>
      <c r="CH18" s="71">
        <v>0</v>
      </c>
      <c r="CI18" s="71">
        <v>0</v>
      </c>
      <c r="CJ18" s="71">
        <v>0</v>
      </c>
      <c r="CK18" s="71">
        <v>0</v>
      </c>
      <c r="CL18" s="71">
        <v>0</v>
      </c>
      <c r="CM18" s="71">
        <v>0</v>
      </c>
      <c r="CN18" s="71">
        <v>0</v>
      </c>
      <c r="CO18" s="71">
        <v>0</v>
      </c>
      <c r="CP18" s="71">
        <v>0</v>
      </c>
      <c r="CQ18" s="71">
        <v>0</v>
      </c>
      <c r="CR18" s="71">
        <v>0</v>
      </c>
      <c r="CS18" s="71">
        <v>0</v>
      </c>
      <c r="CT18" s="71">
        <v>0</v>
      </c>
      <c r="CU18" s="71">
        <v>0</v>
      </c>
      <c r="CV18" s="71">
        <v>0</v>
      </c>
      <c r="CW18" s="71">
        <v>0</v>
      </c>
      <c r="CX18" s="71">
        <v>0</v>
      </c>
      <c r="CY18" s="71">
        <v>0</v>
      </c>
      <c r="CZ18" s="71">
        <v>0</v>
      </c>
      <c r="DA18" s="71">
        <v>0</v>
      </c>
      <c r="DB18" s="71">
        <v>0</v>
      </c>
      <c r="DC18" s="71">
        <v>0</v>
      </c>
      <c r="DD18" s="71">
        <v>0</v>
      </c>
      <c r="DE18" s="71">
        <v>0</v>
      </c>
      <c r="DF18" s="71">
        <v>0</v>
      </c>
      <c r="DG18" s="71">
        <v>0</v>
      </c>
      <c r="DH18" s="71">
        <v>0</v>
      </c>
      <c r="DI18" s="71">
        <v>0</v>
      </c>
      <c r="DJ18" s="71">
        <v>0</v>
      </c>
      <c r="DK18" s="71">
        <v>0</v>
      </c>
      <c r="DL18" s="71">
        <v>0</v>
      </c>
      <c r="DM18" s="71">
        <v>0</v>
      </c>
      <c r="DN18" s="71">
        <v>0</v>
      </c>
      <c r="DO18" s="71">
        <v>0</v>
      </c>
      <c r="DP18" s="71">
        <v>0</v>
      </c>
      <c r="DQ18" s="71">
        <v>0</v>
      </c>
      <c r="DR18" s="71">
        <v>0</v>
      </c>
      <c r="DS18" s="71">
        <v>0</v>
      </c>
      <c r="DT18" s="71">
        <v>0</v>
      </c>
      <c r="DU18" s="71">
        <v>0</v>
      </c>
      <c r="DV18" s="71">
        <v>0</v>
      </c>
      <c r="DW18" s="71">
        <v>0</v>
      </c>
      <c r="DX18" s="71">
        <v>0</v>
      </c>
      <c r="DY18" s="71">
        <v>0</v>
      </c>
      <c r="DZ18" s="71">
        <v>0</v>
      </c>
      <c r="EA18" s="71">
        <v>0</v>
      </c>
      <c r="EB18" s="71">
        <v>0</v>
      </c>
      <c r="EC18" s="71">
        <v>0</v>
      </c>
      <c r="ED18" s="71">
        <v>0</v>
      </c>
      <c r="EE18" s="71">
        <v>0</v>
      </c>
      <c r="EF18" s="71">
        <v>0</v>
      </c>
      <c r="EG18" s="72">
        <v>0</v>
      </c>
    </row>
    <row r="19" spans="1:137" s="4" customFormat="1" x14ac:dyDescent="0.4">
      <c r="A19" s="17" t="s">
        <v>17</v>
      </c>
      <c r="B19" s="18">
        <v>0.02</v>
      </c>
      <c r="C19" s="3"/>
      <c r="D19" s="66" t="s">
        <v>2</v>
      </c>
      <c r="E19" s="70">
        <f>-B3</f>
        <v>-100000</v>
      </c>
      <c r="F19" s="71">
        <v>0</v>
      </c>
      <c r="G19" s="71">
        <v>0</v>
      </c>
      <c r="H19" s="71">
        <v>0</v>
      </c>
      <c r="I19" s="71">
        <v>0</v>
      </c>
      <c r="J19" s="71">
        <v>0</v>
      </c>
      <c r="K19" s="71">
        <v>0</v>
      </c>
      <c r="L19" s="71">
        <v>0</v>
      </c>
      <c r="M19" s="71">
        <v>0</v>
      </c>
      <c r="N19" s="71">
        <v>0</v>
      </c>
      <c r="O19" s="71">
        <v>0</v>
      </c>
      <c r="P19" s="71">
        <v>0</v>
      </c>
      <c r="Q19" s="71">
        <v>0</v>
      </c>
      <c r="R19" s="71">
        <v>0</v>
      </c>
      <c r="S19" s="71">
        <v>0</v>
      </c>
      <c r="T19" s="71">
        <v>0</v>
      </c>
      <c r="U19" s="71">
        <v>0</v>
      </c>
      <c r="V19" s="71">
        <v>0</v>
      </c>
      <c r="W19" s="71">
        <v>0</v>
      </c>
      <c r="X19" s="71">
        <v>0</v>
      </c>
      <c r="Y19" s="71">
        <v>0</v>
      </c>
      <c r="Z19" s="71">
        <v>0</v>
      </c>
      <c r="AA19" s="71">
        <v>0</v>
      </c>
      <c r="AB19" s="71">
        <v>0</v>
      </c>
      <c r="AC19" s="71">
        <v>0</v>
      </c>
      <c r="AD19" s="71">
        <v>0</v>
      </c>
      <c r="AE19" s="71">
        <v>0</v>
      </c>
      <c r="AF19" s="71">
        <v>0</v>
      </c>
      <c r="AG19" s="71">
        <v>0</v>
      </c>
      <c r="AH19" s="71">
        <v>0</v>
      </c>
      <c r="AI19" s="71">
        <v>0</v>
      </c>
      <c r="AJ19" s="71">
        <v>0</v>
      </c>
      <c r="AK19" s="71">
        <v>0</v>
      </c>
      <c r="AL19" s="71">
        <v>0</v>
      </c>
      <c r="AM19" s="71">
        <v>0</v>
      </c>
      <c r="AN19" s="71">
        <v>0</v>
      </c>
      <c r="AO19" s="71">
        <v>0</v>
      </c>
      <c r="AP19" s="71">
        <v>0</v>
      </c>
      <c r="AQ19" s="71">
        <v>0</v>
      </c>
      <c r="AR19" s="71">
        <v>0</v>
      </c>
      <c r="AS19" s="71">
        <v>0</v>
      </c>
      <c r="AT19" s="71">
        <v>0</v>
      </c>
      <c r="AU19" s="71">
        <v>0</v>
      </c>
      <c r="AV19" s="71">
        <v>0</v>
      </c>
      <c r="AW19" s="71">
        <v>0</v>
      </c>
      <c r="AX19" s="71">
        <v>0</v>
      </c>
      <c r="AY19" s="71">
        <v>0</v>
      </c>
      <c r="AZ19" s="71">
        <v>0</v>
      </c>
      <c r="BA19" s="71">
        <v>0</v>
      </c>
      <c r="BB19" s="71">
        <v>0</v>
      </c>
      <c r="BC19" s="71">
        <v>0</v>
      </c>
      <c r="BD19" s="71">
        <v>0</v>
      </c>
      <c r="BE19" s="71">
        <v>0</v>
      </c>
      <c r="BF19" s="71">
        <v>0</v>
      </c>
      <c r="BG19" s="71">
        <v>0</v>
      </c>
      <c r="BH19" s="71">
        <v>0</v>
      </c>
      <c r="BI19" s="71">
        <v>0</v>
      </c>
      <c r="BJ19" s="71">
        <v>0</v>
      </c>
      <c r="BK19" s="71">
        <v>0</v>
      </c>
      <c r="BL19" s="71">
        <v>0</v>
      </c>
      <c r="BM19" s="71">
        <v>0</v>
      </c>
      <c r="BN19" s="71">
        <v>0</v>
      </c>
      <c r="BO19" s="71">
        <v>0</v>
      </c>
      <c r="BP19" s="71">
        <v>0</v>
      </c>
      <c r="BQ19" s="71">
        <v>0</v>
      </c>
      <c r="BR19" s="71">
        <v>0</v>
      </c>
      <c r="BS19" s="71">
        <v>0</v>
      </c>
      <c r="BT19" s="71">
        <v>0</v>
      </c>
      <c r="BU19" s="71">
        <v>0</v>
      </c>
      <c r="BV19" s="71">
        <v>0</v>
      </c>
      <c r="BW19" s="71">
        <v>0</v>
      </c>
      <c r="BX19" s="71">
        <v>0</v>
      </c>
      <c r="BY19" s="71">
        <v>0</v>
      </c>
      <c r="BZ19" s="71">
        <v>0</v>
      </c>
      <c r="CA19" s="71">
        <v>0</v>
      </c>
      <c r="CB19" s="71">
        <v>0</v>
      </c>
      <c r="CC19" s="71">
        <v>0</v>
      </c>
      <c r="CD19" s="71">
        <v>0</v>
      </c>
      <c r="CE19" s="71">
        <v>0</v>
      </c>
      <c r="CF19" s="71">
        <v>0</v>
      </c>
      <c r="CG19" s="71">
        <v>0</v>
      </c>
      <c r="CH19" s="71">
        <v>0</v>
      </c>
      <c r="CI19" s="71">
        <v>0</v>
      </c>
      <c r="CJ19" s="71">
        <v>0</v>
      </c>
      <c r="CK19" s="71">
        <v>0</v>
      </c>
      <c r="CL19" s="71">
        <v>0</v>
      </c>
      <c r="CM19" s="71">
        <v>0</v>
      </c>
      <c r="CN19" s="71">
        <v>0</v>
      </c>
      <c r="CO19" s="71">
        <v>0</v>
      </c>
      <c r="CP19" s="71">
        <v>0</v>
      </c>
      <c r="CQ19" s="71">
        <v>0</v>
      </c>
      <c r="CR19" s="71">
        <v>0</v>
      </c>
      <c r="CS19" s="71">
        <v>0</v>
      </c>
      <c r="CT19" s="71">
        <v>0</v>
      </c>
      <c r="CU19" s="71">
        <v>0</v>
      </c>
      <c r="CV19" s="71">
        <v>0</v>
      </c>
      <c r="CW19" s="71">
        <v>0</v>
      </c>
      <c r="CX19" s="71">
        <v>0</v>
      </c>
      <c r="CY19" s="71">
        <v>0</v>
      </c>
      <c r="CZ19" s="71">
        <v>0</v>
      </c>
      <c r="DA19" s="71">
        <v>0</v>
      </c>
      <c r="DB19" s="71">
        <v>0</v>
      </c>
      <c r="DC19" s="71">
        <v>0</v>
      </c>
      <c r="DD19" s="71">
        <v>0</v>
      </c>
      <c r="DE19" s="71">
        <v>0</v>
      </c>
      <c r="DF19" s="71">
        <v>0</v>
      </c>
      <c r="DG19" s="71">
        <v>0</v>
      </c>
      <c r="DH19" s="71">
        <v>0</v>
      </c>
      <c r="DI19" s="71">
        <v>0</v>
      </c>
      <c r="DJ19" s="71">
        <v>0</v>
      </c>
      <c r="DK19" s="71">
        <v>0</v>
      </c>
      <c r="DL19" s="71">
        <v>0</v>
      </c>
      <c r="DM19" s="71">
        <v>0</v>
      </c>
      <c r="DN19" s="71">
        <v>0</v>
      </c>
      <c r="DO19" s="71">
        <v>0</v>
      </c>
      <c r="DP19" s="71">
        <v>0</v>
      </c>
      <c r="DQ19" s="71">
        <v>0</v>
      </c>
      <c r="DR19" s="71">
        <v>0</v>
      </c>
      <c r="DS19" s="71">
        <v>0</v>
      </c>
      <c r="DT19" s="71">
        <v>0</v>
      </c>
      <c r="DU19" s="71">
        <v>0</v>
      </c>
      <c r="DV19" s="71">
        <v>0</v>
      </c>
      <c r="DW19" s="71">
        <v>0</v>
      </c>
      <c r="DX19" s="71">
        <v>0</v>
      </c>
      <c r="DY19" s="71">
        <v>0</v>
      </c>
      <c r="DZ19" s="71">
        <v>0</v>
      </c>
      <c r="EA19" s="71">
        <v>0</v>
      </c>
      <c r="EB19" s="71">
        <v>0</v>
      </c>
      <c r="EC19" s="71">
        <v>0</v>
      </c>
      <c r="ED19" s="71">
        <v>0</v>
      </c>
      <c r="EE19" s="71">
        <v>0</v>
      </c>
      <c r="EF19" s="71">
        <v>0</v>
      </c>
      <c r="EG19" s="72">
        <v>0</v>
      </c>
    </row>
    <row r="20" spans="1:137" s="4" customFormat="1" x14ac:dyDescent="0.4">
      <c r="A20" s="3"/>
      <c r="B20" s="3"/>
      <c r="C20" s="3"/>
      <c r="D20" s="66" t="s">
        <v>59</v>
      </c>
      <c r="E20" s="70">
        <v>0</v>
      </c>
      <c r="F20" s="71">
        <f>IF(F3=$B$23,SUM(G11:R11)/$B$22,0)</f>
        <v>0</v>
      </c>
      <c r="G20" s="71">
        <f t="shared" ref="G20:BR20" si="48">IF(G3=$B$23,SUM(H11:S11)/$B$22,0)</f>
        <v>0</v>
      </c>
      <c r="H20" s="71">
        <f t="shared" si="48"/>
        <v>0</v>
      </c>
      <c r="I20" s="71">
        <f t="shared" si="48"/>
        <v>0</v>
      </c>
      <c r="J20" s="71">
        <f t="shared" si="48"/>
        <v>0</v>
      </c>
      <c r="K20" s="71">
        <f t="shared" si="48"/>
        <v>0</v>
      </c>
      <c r="L20" s="71">
        <f t="shared" si="48"/>
        <v>0</v>
      </c>
      <c r="M20" s="71">
        <f t="shared" si="48"/>
        <v>0</v>
      </c>
      <c r="N20" s="71">
        <f t="shared" si="48"/>
        <v>0</v>
      </c>
      <c r="O20" s="71">
        <f t="shared" si="48"/>
        <v>0</v>
      </c>
      <c r="P20" s="71">
        <f t="shared" si="48"/>
        <v>0</v>
      </c>
      <c r="Q20" s="71">
        <f t="shared" si="48"/>
        <v>0</v>
      </c>
      <c r="R20" s="71">
        <f t="shared" si="48"/>
        <v>0</v>
      </c>
      <c r="S20" s="71">
        <f t="shared" si="48"/>
        <v>0</v>
      </c>
      <c r="T20" s="71">
        <f t="shared" si="48"/>
        <v>0</v>
      </c>
      <c r="U20" s="71">
        <f t="shared" si="48"/>
        <v>0</v>
      </c>
      <c r="V20" s="71">
        <f t="shared" si="48"/>
        <v>0</v>
      </c>
      <c r="W20" s="71">
        <f t="shared" si="48"/>
        <v>0</v>
      </c>
      <c r="X20" s="71">
        <f t="shared" si="48"/>
        <v>0</v>
      </c>
      <c r="Y20" s="71">
        <f t="shared" si="48"/>
        <v>0</v>
      </c>
      <c r="Z20" s="71">
        <f t="shared" si="48"/>
        <v>0</v>
      </c>
      <c r="AA20" s="71">
        <f t="shared" si="48"/>
        <v>0</v>
      </c>
      <c r="AB20" s="71">
        <f t="shared" si="48"/>
        <v>0</v>
      </c>
      <c r="AC20" s="71">
        <f t="shared" si="48"/>
        <v>0</v>
      </c>
      <c r="AD20" s="71">
        <f t="shared" si="48"/>
        <v>0</v>
      </c>
      <c r="AE20" s="71">
        <f t="shared" si="48"/>
        <v>0</v>
      </c>
      <c r="AF20" s="71">
        <f t="shared" si="48"/>
        <v>0</v>
      </c>
      <c r="AG20" s="71">
        <f t="shared" si="48"/>
        <v>0</v>
      </c>
      <c r="AH20" s="71">
        <f t="shared" si="48"/>
        <v>0</v>
      </c>
      <c r="AI20" s="71">
        <f t="shared" si="48"/>
        <v>0</v>
      </c>
      <c r="AJ20" s="71">
        <f t="shared" si="48"/>
        <v>0</v>
      </c>
      <c r="AK20" s="71">
        <f t="shared" si="48"/>
        <v>0</v>
      </c>
      <c r="AL20" s="71">
        <f t="shared" si="48"/>
        <v>0</v>
      </c>
      <c r="AM20" s="71">
        <f t="shared" si="48"/>
        <v>0</v>
      </c>
      <c r="AN20" s="71">
        <f t="shared" si="48"/>
        <v>0</v>
      </c>
      <c r="AO20" s="71">
        <f t="shared" si="48"/>
        <v>0</v>
      </c>
      <c r="AP20" s="71">
        <f t="shared" si="48"/>
        <v>0</v>
      </c>
      <c r="AQ20" s="71">
        <f t="shared" si="48"/>
        <v>0</v>
      </c>
      <c r="AR20" s="71">
        <f t="shared" si="48"/>
        <v>0</v>
      </c>
      <c r="AS20" s="71">
        <f t="shared" si="48"/>
        <v>0</v>
      </c>
      <c r="AT20" s="71">
        <f t="shared" si="48"/>
        <v>0</v>
      </c>
      <c r="AU20" s="71">
        <f t="shared" si="48"/>
        <v>0</v>
      </c>
      <c r="AV20" s="71">
        <f t="shared" si="48"/>
        <v>0</v>
      </c>
      <c r="AW20" s="71">
        <f t="shared" si="48"/>
        <v>0</v>
      </c>
      <c r="AX20" s="71">
        <f t="shared" si="48"/>
        <v>0</v>
      </c>
      <c r="AY20" s="71">
        <f t="shared" si="48"/>
        <v>0</v>
      </c>
      <c r="AZ20" s="71">
        <f t="shared" si="48"/>
        <v>0</v>
      </c>
      <c r="BA20" s="71">
        <f t="shared" si="48"/>
        <v>0</v>
      </c>
      <c r="BB20" s="71">
        <f t="shared" si="48"/>
        <v>0</v>
      </c>
      <c r="BC20" s="71">
        <f t="shared" si="48"/>
        <v>0</v>
      </c>
      <c r="BD20" s="71">
        <f t="shared" si="48"/>
        <v>0</v>
      </c>
      <c r="BE20" s="71">
        <f t="shared" si="48"/>
        <v>0</v>
      </c>
      <c r="BF20" s="71">
        <f t="shared" si="48"/>
        <v>0</v>
      </c>
      <c r="BG20" s="71">
        <f t="shared" si="48"/>
        <v>0</v>
      </c>
      <c r="BH20" s="71">
        <f t="shared" si="48"/>
        <v>0</v>
      </c>
      <c r="BI20" s="71">
        <f t="shared" si="48"/>
        <v>0</v>
      </c>
      <c r="BJ20" s="71">
        <f t="shared" si="48"/>
        <v>0</v>
      </c>
      <c r="BK20" s="71">
        <f t="shared" si="48"/>
        <v>0</v>
      </c>
      <c r="BL20" s="71">
        <f t="shared" si="48"/>
        <v>0</v>
      </c>
      <c r="BM20" s="71">
        <f t="shared" si="48"/>
        <v>0</v>
      </c>
      <c r="BN20" s="71">
        <f t="shared" si="48"/>
        <v>0</v>
      </c>
      <c r="BO20" s="71">
        <f t="shared" si="48"/>
        <v>0</v>
      </c>
      <c r="BP20" s="71">
        <f t="shared" si="48"/>
        <v>0</v>
      </c>
      <c r="BQ20" s="71">
        <f t="shared" si="48"/>
        <v>0</v>
      </c>
      <c r="BR20" s="71">
        <f t="shared" si="48"/>
        <v>0</v>
      </c>
      <c r="BS20" s="71">
        <f t="shared" ref="BS20:ED20" si="49">IF(BS3=$B$23,SUM(BT11:CE11)/$B$22,0)</f>
        <v>0</v>
      </c>
      <c r="BT20" s="71">
        <f t="shared" si="49"/>
        <v>0</v>
      </c>
      <c r="BU20" s="71">
        <f t="shared" si="49"/>
        <v>0</v>
      </c>
      <c r="BV20" s="71">
        <f t="shared" si="49"/>
        <v>0</v>
      </c>
      <c r="BW20" s="71">
        <f t="shared" si="49"/>
        <v>0</v>
      </c>
      <c r="BX20" s="71">
        <f t="shared" si="49"/>
        <v>0</v>
      </c>
      <c r="BY20" s="71">
        <f t="shared" si="49"/>
        <v>0</v>
      </c>
      <c r="BZ20" s="71">
        <f t="shared" si="49"/>
        <v>0</v>
      </c>
      <c r="CA20" s="71">
        <f t="shared" si="49"/>
        <v>0</v>
      </c>
      <c r="CB20" s="71">
        <f t="shared" si="49"/>
        <v>0</v>
      </c>
      <c r="CC20" s="71">
        <f t="shared" si="49"/>
        <v>0</v>
      </c>
      <c r="CD20" s="71">
        <f t="shared" si="49"/>
        <v>0</v>
      </c>
      <c r="CE20" s="71">
        <f t="shared" si="49"/>
        <v>0</v>
      </c>
      <c r="CF20" s="71">
        <f t="shared" si="49"/>
        <v>0</v>
      </c>
      <c r="CG20" s="71">
        <f t="shared" si="49"/>
        <v>0</v>
      </c>
      <c r="CH20" s="71">
        <f t="shared" si="49"/>
        <v>0</v>
      </c>
      <c r="CI20" s="71">
        <f t="shared" si="49"/>
        <v>0</v>
      </c>
      <c r="CJ20" s="71">
        <f t="shared" si="49"/>
        <v>0</v>
      </c>
      <c r="CK20" s="71">
        <f t="shared" si="49"/>
        <v>25134335.170063533</v>
      </c>
      <c r="CL20" s="71">
        <f t="shared" si="49"/>
        <v>0</v>
      </c>
      <c r="CM20" s="71">
        <f t="shared" si="49"/>
        <v>0</v>
      </c>
      <c r="CN20" s="71">
        <f t="shared" si="49"/>
        <v>0</v>
      </c>
      <c r="CO20" s="71">
        <f t="shared" si="49"/>
        <v>0</v>
      </c>
      <c r="CP20" s="71">
        <f t="shared" si="49"/>
        <v>0</v>
      </c>
      <c r="CQ20" s="71">
        <f t="shared" si="49"/>
        <v>0</v>
      </c>
      <c r="CR20" s="71">
        <f t="shared" si="49"/>
        <v>0</v>
      </c>
      <c r="CS20" s="71">
        <f t="shared" si="49"/>
        <v>0</v>
      </c>
      <c r="CT20" s="71">
        <f t="shared" si="49"/>
        <v>0</v>
      </c>
      <c r="CU20" s="71">
        <f t="shared" si="49"/>
        <v>0</v>
      </c>
      <c r="CV20" s="71">
        <f t="shared" si="49"/>
        <v>0</v>
      </c>
      <c r="CW20" s="71">
        <f t="shared" si="49"/>
        <v>0</v>
      </c>
      <c r="CX20" s="71">
        <f t="shared" si="49"/>
        <v>0</v>
      </c>
      <c r="CY20" s="71">
        <f t="shared" si="49"/>
        <v>0</v>
      </c>
      <c r="CZ20" s="71">
        <f t="shared" si="49"/>
        <v>0</v>
      </c>
      <c r="DA20" s="71">
        <f t="shared" si="49"/>
        <v>0</v>
      </c>
      <c r="DB20" s="71">
        <f t="shared" si="49"/>
        <v>0</v>
      </c>
      <c r="DC20" s="71">
        <f t="shared" si="49"/>
        <v>0</v>
      </c>
      <c r="DD20" s="71">
        <f t="shared" si="49"/>
        <v>0</v>
      </c>
      <c r="DE20" s="71">
        <f t="shared" si="49"/>
        <v>0</v>
      </c>
      <c r="DF20" s="71">
        <f t="shared" si="49"/>
        <v>0</v>
      </c>
      <c r="DG20" s="71">
        <f t="shared" si="49"/>
        <v>0</v>
      </c>
      <c r="DH20" s="71">
        <f t="shared" si="49"/>
        <v>0</v>
      </c>
      <c r="DI20" s="71">
        <f t="shared" si="49"/>
        <v>0</v>
      </c>
      <c r="DJ20" s="71">
        <f t="shared" si="49"/>
        <v>0</v>
      </c>
      <c r="DK20" s="71">
        <f t="shared" si="49"/>
        <v>0</v>
      </c>
      <c r="DL20" s="71">
        <f t="shared" si="49"/>
        <v>0</v>
      </c>
      <c r="DM20" s="71">
        <f t="shared" si="49"/>
        <v>0</v>
      </c>
      <c r="DN20" s="71">
        <f t="shared" si="49"/>
        <v>0</v>
      </c>
      <c r="DO20" s="71">
        <f t="shared" si="49"/>
        <v>0</v>
      </c>
      <c r="DP20" s="71">
        <f t="shared" si="49"/>
        <v>0</v>
      </c>
      <c r="DQ20" s="71">
        <f t="shared" si="49"/>
        <v>0</v>
      </c>
      <c r="DR20" s="71">
        <f t="shared" si="49"/>
        <v>0</v>
      </c>
      <c r="DS20" s="71">
        <f t="shared" si="49"/>
        <v>0</v>
      </c>
      <c r="DT20" s="71">
        <f t="shared" si="49"/>
        <v>0</v>
      </c>
      <c r="DU20" s="71">
        <f t="shared" si="49"/>
        <v>0</v>
      </c>
      <c r="DV20" s="71">
        <f t="shared" si="49"/>
        <v>0</v>
      </c>
      <c r="DW20" s="71">
        <f t="shared" si="49"/>
        <v>0</v>
      </c>
      <c r="DX20" s="71">
        <f t="shared" si="49"/>
        <v>0</v>
      </c>
      <c r="DY20" s="71">
        <f t="shared" si="49"/>
        <v>0</v>
      </c>
      <c r="DZ20" s="71">
        <f t="shared" si="49"/>
        <v>0</v>
      </c>
      <c r="EA20" s="71">
        <f t="shared" si="49"/>
        <v>0</v>
      </c>
      <c r="EB20" s="71">
        <f t="shared" si="49"/>
        <v>0</v>
      </c>
      <c r="EC20" s="71">
        <f t="shared" si="49"/>
        <v>0</v>
      </c>
      <c r="ED20" s="71">
        <f t="shared" si="49"/>
        <v>0</v>
      </c>
      <c r="EE20" s="71">
        <f t="shared" ref="EE20:EG20" si="50">IF(EE3=$B$23,SUM(EF11:EQ11)/$B$22,0)</f>
        <v>0</v>
      </c>
      <c r="EF20" s="71">
        <f t="shared" si="50"/>
        <v>0</v>
      </c>
      <c r="EG20" s="72">
        <f t="shared" si="50"/>
        <v>0</v>
      </c>
    </row>
    <row r="21" spans="1:137" s="4" customFormat="1" x14ac:dyDescent="0.4">
      <c r="A21" s="1" t="s">
        <v>18</v>
      </c>
      <c r="B21" s="2"/>
      <c r="C21" s="3"/>
      <c r="D21" s="66" t="s">
        <v>60</v>
      </c>
      <c r="E21" s="70">
        <v>0</v>
      </c>
      <c r="F21" s="71">
        <f>F20*-$B$24</f>
        <v>0</v>
      </c>
      <c r="G21" s="71">
        <f t="shared" ref="G21:BR21" si="51">G20*-$B$24</f>
        <v>0</v>
      </c>
      <c r="H21" s="71">
        <f t="shared" si="51"/>
        <v>0</v>
      </c>
      <c r="I21" s="71">
        <f t="shared" si="51"/>
        <v>0</v>
      </c>
      <c r="J21" s="71">
        <f t="shared" si="51"/>
        <v>0</v>
      </c>
      <c r="K21" s="71">
        <f t="shared" si="51"/>
        <v>0</v>
      </c>
      <c r="L21" s="71">
        <f t="shared" si="51"/>
        <v>0</v>
      </c>
      <c r="M21" s="71">
        <f t="shared" si="51"/>
        <v>0</v>
      </c>
      <c r="N21" s="71">
        <f t="shared" si="51"/>
        <v>0</v>
      </c>
      <c r="O21" s="71">
        <f t="shared" si="51"/>
        <v>0</v>
      </c>
      <c r="P21" s="71">
        <f t="shared" si="51"/>
        <v>0</v>
      </c>
      <c r="Q21" s="71">
        <f t="shared" si="51"/>
        <v>0</v>
      </c>
      <c r="R21" s="71">
        <f t="shared" si="51"/>
        <v>0</v>
      </c>
      <c r="S21" s="71">
        <f t="shared" si="51"/>
        <v>0</v>
      </c>
      <c r="T21" s="71">
        <f t="shared" si="51"/>
        <v>0</v>
      </c>
      <c r="U21" s="71">
        <f t="shared" si="51"/>
        <v>0</v>
      </c>
      <c r="V21" s="71">
        <f t="shared" si="51"/>
        <v>0</v>
      </c>
      <c r="W21" s="71">
        <f t="shared" si="51"/>
        <v>0</v>
      </c>
      <c r="X21" s="71">
        <f t="shared" si="51"/>
        <v>0</v>
      </c>
      <c r="Y21" s="71">
        <f t="shared" si="51"/>
        <v>0</v>
      </c>
      <c r="Z21" s="71">
        <f t="shared" si="51"/>
        <v>0</v>
      </c>
      <c r="AA21" s="71">
        <f t="shared" si="51"/>
        <v>0</v>
      </c>
      <c r="AB21" s="71">
        <f t="shared" si="51"/>
        <v>0</v>
      </c>
      <c r="AC21" s="71">
        <f t="shared" si="51"/>
        <v>0</v>
      </c>
      <c r="AD21" s="71">
        <f t="shared" si="51"/>
        <v>0</v>
      </c>
      <c r="AE21" s="71">
        <f t="shared" si="51"/>
        <v>0</v>
      </c>
      <c r="AF21" s="71">
        <f t="shared" si="51"/>
        <v>0</v>
      </c>
      <c r="AG21" s="71">
        <f t="shared" si="51"/>
        <v>0</v>
      </c>
      <c r="AH21" s="71">
        <f t="shared" si="51"/>
        <v>0</v>
      </c>
      <c r="AI21" s="71">
        <f t="shared" si="51"/>
        <v>0</v>
      </c>
      <c r="AJ21" s="71">
        <f t="shared" si="51"/>
        <v>0</v>
      </c>
      <c r="AK21" s="71">
        <f t="shared" si="51"/>
        <v>0</v>
      </c>
      <c r="AL21" s="71">
        <f t="shared" si="51"/>
        <v>0</v>
      </c>
      <c r="AM21" s="71">
        <f t="shared" si="51"/>
        <v>0</v>
      </c>
      <c r="AN21" s="71">
        <f t="shared" si="51"/>
        <v>0</v>
      </c>
      <c r="AO21" s="71">
        <f t="shared" si="51"/>
        <v>0</v>
      </c>
      <c r="AP21" s="71">
        <f t="shared" si="51"/>
        <v>0</v>
      </c>
      <c r="AQ21" s="71">
        <f t="shared" si="51"/>
        <v>0</v>
      </c>
      <c r="AR21" s="71">
        <f t="shared" si="51"/>
        <v>0</v>
      </c>
      <c r="AS21" s="71">
        <f t="shared" si="51"/>
        <v>0</v>
      </c>
      <c r="AT21" s="71">
        <f t="shared" si="51"/>
        <v>0</v>
      </c>
      <c r="AU21" s="71">
        <f t="shared" si="51"/>
        <v>0</v>
      </c>
      <c r="AV21" s="71">
        <f t="shared" si="51"/>
        <v>0</v>
      </c>
      <c r="AW21" s="71">
        <f t="shared" si="51"/>
        <v>0</v>
      </c>
      <c r="AX21" s="71">
        <f t="shared" si="51"/>
        <v>0</v>
      </c>
      <c r="AY21" s="71">
        <f t="shared" si="51"/>
        <v>0</v>
      </c>
      <c r="AZ21" s="71">
        <f t="shared" si="51"/>
        <v>0</v>
      </c>
      <c r="BA21" s="71">
        <f t="shared" si="51"/>
        <v>0</v>
      </c>
      <c r="BB21" s="71">
        <f t="shared" si="51"/>
        <v>0</v>
      </c>
      <c r="BC21" s="71">
        <f t="shared" si="51"/>
        <v>0</v>
      </c>
      <c r="BD21" s="71">
        <f t="shared" si="51"/>
        <v>0</v>
      </c>
      <c r="BE21" s="71">
        <f t="shared" si="51"/>
        <v>0</v>
      </c>
      <c r="BF21" s="71">
        <f t="shared" si="51"/>
        <v>0</v>
      </c>
      <c r="BG21" s="71">
        <f t="shared" si="51"/>
        <v>0</v>
      </c>
      <c r="BH21" s="71">
        <f t="shared" si="51"/>
        <v>0</v>
      </c>
      <c r="BI21" s="71">
        <f t="shared" si="51"/>
        <v>0</v>
      </c>
      <c r="BJ21" s="71">
        <f t="shared" si="51"/>
        <v>0</v>
      </c>
      <c r="BK21" s="71">
        <f t="shared" si="51"/>
        <v>0</v>
      </c>
      <c r="BL21" s="71">
        <f t="shared" si="51"/>
        <v>0</v>
      </c>
      <c r="BM21" s="71">
        <f t="shared" si="51"/>
        <v>0</v>
      </c>
      <c r="BN21" s="71">
        <f t="shared" si="51"/>
        <v>0</v>
      </c>
      <c r="BO21" s="71">
        <f t="shared" si="51"/>
        <v>0</v>
      </c>
      <c r="BP21" s="71">
        <f t="shared" si="51"/>
        <v>0</v>
      </c>
      <c r="BQ21" s="71">
        <f t="shared" si="51"/>
        <v>0</v>
      </c>
      <c r="BR21" s="71">
        <f t="shared" si="51"/>
        <v>0</v>
      </c>
      <c r="BS21" s="71">
        <f t="shared" ref="BS21:ED21" si="52">BS20*-$B$24</f>
        <v>0</v>
      </c>
      <c r="BT21" s="71">
        <f t="shared" si="52"/>
        <v>0</v>
      </c>
      <c r="BU21" s="71">
        <f t="shared" si="52"/>
        <v>0</v>
      </c>
      <c r="BV21" s="71">
        <f t="shared" si="52"/>
        <v>0</v>
      </c>
      <c r="BW21" s="71">
        <f t="shared" si="52"/>
        <v>0</v>
      </c>
      <c r="BX21" s="71">
        <f t="shared" si="52"/>
        <v>0</v>
      </c>
      <c r="BY21" s="71">
        <f t="shared" si="52"/>
        <v>0</v>
      </c>
      <c r="BZ21" s="71">
        <f t="shared" si="52"/>
        <v>0</v>
      </c>
      <c r="CA21" s="71">
        <f t="shared" si="52"/>
        <v>0</v>
      </c>
      <c r="CB21" s="71">
        <f t="shared" si="52"/>
        <v>0</v>
      </c>
      <c r="CC21" s="71">
        <f t="shared" si="52"/>
        <v>0</v>
      </c>
      <c r="CD21" s="71">
        <f t="shared" si="52"/>
        <v>0</v>
      </c>
      <c r="CE21" s="71">
        <f t="shared" si="52"/>
        <v>0</v>
      </c>
      <c r="CF21" s="71">
        <f t="shared" si="52"/>
        <v>0</v>
      </c>
      <c r="CG21" s="71">
        <f t="shared" si="52"/>
        <v>0</v>
      </c>
      <c r="CH21" s="71">
        <f t="shared" si="52"/>
        <v>0</v>
      </c>
      <c r="CI21" s="71">
        <f t="shared" si="52"/>
        <v>0</v>
      </c>
      <c r="CJ21" s="71">
        <f t="shared" si="52"/>
        <v>0</v>
      </c>
      <c r="CK21" s="71">
        <f t="shared" si="52"/>
        <v>-628358.37925158837</v>
      </c>
      <c r="CL21" s="71">
        <f t="shared" si="52"/>
        <v>0</v>
      </c>
      <c r="CM21" s="71">
        <f t="shared" si="52"/>
        <v>0</v>
      </c>
      <c r="CN21" s="71">
        <f t="shared" si="52"/>
        <v>0</v>
      </c>
      <c r="CO21" s="71">
        <f t="shared" si="52"/>
        <v>0</v>
      </c>
      <c r="CP21" s="71">
        <f t="shared" si="52"/>
        <v>0</v>
      </c>
      <c r="CQ21" s="71">
        <f t="shared" si="52"/>
        <v>0</v>
      </c>
      <c r="CR21" s="71">
        <f t="shared" si="52"/>
        <v>0</v>
      </c>
      <c r="CS21" s="71">
        <f t="shared" si="52"/>
        <v>0</v>
      </c>
      <c r="CT21" s="71">
        <f t="shared" si="52"/>
        <v>0</v>
      </c>
      <c r="CU21" s="71">
        <f t="shared" si="52"/>
        <v>0</v>
      </c>
      <c r="CV21" s="71">
        <f t="shared" si="52"/>
        <v>0</v>
      </c>
      <c r="CW21" s="71">
        <f t="shared" si="52"/>
        <v>0</v>
      </c>
      <c r="CX21" s="71">
        <f t="shared" si="52"/>
        <v>0</v>
      </c>
      <c r="CY21" s="71">
        <f t="shared" si="52"/>
        <v>0</v>
      </c>
      <c r="CZ21" s="71">
        <f t="shared" si="52"/>
        <v>0</v>
      </c>
      <c r="DA21" s="71">
        <f t="shared" si="52"/>
        <v>0</v>
      </c>
      <c r="DB21" s="71">
        <f t="shared" si="52"/>
        <v>0</v>
      </c>
      <c r="DC21" s="71">
        <f t="shared" si="52"/>
        <v>0</v>
      </c>
      <c r="DD21" s="71">
        <f t="shared" si="52"/>
        <v>0</v>
      </c>
      <c r="DE21" s="71">
        <f t="shared" si="52"/>
        <v>0</v>
      </c>
      <c r="DF21" s="71">
        <f t="shared" si="52"/>
        <v>0</v>
      </c>
      <c r="DG21" s="71">
        <f t="shared" si="52"/>
        <v>0</v>
      </c>
      <c r="DH21" s="71">
        <f t="shared" si="52"/>
        <v>0</v>
      </c>
      <c r="DI21" s="71">
        <f t="shared" si="52"/>
        <v>0</v>
      </c>
      <c r="DJ21" s="71">
        <f t="shared" si="52"/>
        <v>0</v>
      </c>
      <c r="DK21" s="71">
        <f t="shared" si="52"/>
        <v>0</v>
      </c>
      <c r="DL21" s="71">
        <f t="shared" si="52"/>
        <v>0</v>
      </c>
      <c r="DM21" s="71">
        <f t="shared" si="52"/>
        <v>0</v>
      </c>
      <c r="DN21" s="71">
        <f t="shared" si="52"/>
        <v>0</v>
      </c>
      <c r="DO21" s="71">
        <f t="shared" si="52"/>
        <v>0</v>
      </c>
      <c r="DP21" s="71">
        <f t="shared" si="52"/>
        <v>0</v>
      </c>
      <c r="DQ21" s="71">
        <f t="shared" si="52"/>
        <v>0</v>
      </c>
      <c r="DR21" s="71">
        <f t="shared" si="52"/>
        <v>0</v>
      </c>
      <c r="DS21" s="71">
        <f t="shared" si="52"/>
        <v>0</v>
      </c>
      <c r="DT21" s="71">
        <f t="shared" si="52"/>
        <v>0</v>
      </c>
      <c r="DU21" s="71">
        <f t="shared" si="52"/>
        <v>0</v>
      </c>
      <c r="DV21" s="71">
        <f t="shared" si="52"/>
        <v>0</v>
      </c>
      <c r="DW21" s="71">
        <f t="shared" si="52"/>
        <v>0</v>
      </c>
      <c r="DX21" s="71">
        <f t="shared" si="52"/>
        <v>0</v>
      </c>
      <c r="DY21" s="71">
        <f t="shared" si="52"/>
        <v>0</v>
      </c>
      <c r="DZ21" s="71">
        <f t="shared" si="52"/>
        <v>0</v>
      </c>
      <c r="EA21" s="71">
        <f t="shared" si="52"/>
        <v>0</v>
      </c>
      <c r="EB21" s="71">
        <f t="shared" si="52"/>
        <v>0</v>
      </c>
      <c r="EC21" s="71">
        <f t="shared" si="52"/>
        <v>0</v>
      </c>
      <c r="ED21" s="71">
        <f t="shared" si="52"/>
        <v>0</v>
      </c>
      <c r="EE21" s="71">
        <f t="shared" ref="EE21:EG21" si="53">EE20*-$B$24</f>
        <v>0</v>
      </c>
      <c r="EF21" s="71">
        <f t="shared" si="53"/>
        <v>0</v>
      </c>
      <c r="EG21" s="72">
        <f t="shared" si="53"/>
        <v>0</v>
      </c>
    </row>
    <row r="22" spans="1:137" s="4" customFormat="1" x14ac:dyDescent="0.4">
      <c r="A22" s="8" t="s">
        <v>19</v>
      </c>
      <c r="B22" s="15">
        <v>6.5000000000000002E-2</v>
      </c>
      <c r="C22" s="3"/>
      <c r="D22" s="73" t="s">
        <v>61</v>
      </c>
      <c r="E22" s="74">
        <f>IF(E3&gt;$B$23,0,SUM(E14,E18:E21))</f>
        <v>-20100000</v>
      </c>
      <c r="F22" s="75">
        <f t="shared" ref="F22:BQ22" si="54">IF(F3&gt;$B$23,0,SUM(F14,F18:F21))</f>
        <v>93466.666666666672</v>
      </c>
      <c r="G22" s="75">
        <f t="shared" si="54"/>
        <v>93852.069881915479</v>
      </c>
      <c r="H22" s="75">
        <f t="shared" si="54"/>
        <v>94238.878344006735</v>
      </c>
      <c r="I22" s="75">
        <f t="shared" si="54"/>
        <v>94627.096932827932</v>
      </c>
      <c r="J22" s="75">
        <f t="shared" si="54"/>
        <v>95016.730544777776</v>
      </c>
      <c r="K22" s="75">
        <f t="shared" si="54"/>
        <v>95407.784092821239</v>
      </c>
      <c r="L22" s="75">
        <f t="shared" si="54"/>
        <v>95800.262506544925</v>
      </c>
      <c r="M22" s="75">
        <f t="shared" si="54"/>
        <v>96194.170732212166</v>
      </c>
      <c r="N22" s="75">
        <f t="shared" si="54"/>
        <v>96589.513732819134</v>
      </c>
      <c r="O22" s="75">
        <f t="shared" si="54"/>
        <v>96986.296488150154</v>
      </c>
      <c r="P22" s="75">
        <f t="shared" si="54"/>
        <v>97384.5239948339</v>
      </c>
      <c r="Q22" s="75">
        <f t="shared" si="54"/>
        <v>82399.585881784253</v>
      </c>
      <c r="R22" s="75">
        <f t="shared" si="54"/>
        <v>82760.717948717953</v>
      </c>
      <c r="S22" s="75">
        <f t="shared" si="54"/>
        <v>83163.309858519075</v>
      </c>
      <c r="T22" s="75">
        <f t="shared" si="54"/>
        <v>83567.366675757046</v>
      </c>
      <c r="U22" s="75">
        <f t="shared" si="54"/>
        <v>83972.893482128304</v>
      </c>
      <c r="V22" s="75">
        <f t="shared" si="54"/>
        <v>84379.895376513465</v>
      </c>
      <c r="W22" s="75">
        <f t="shared" si="54"/>
        <v>84788.377475034402</v>
      </c>
      <c r="X22" s="75">
        <f t="shared" si="54"/>
        <v>85198.344911111926</v>
      </c>
      <c r="Y22" s="75">
        <f t="shared" si="54"/>
        <v>85609.802835523151</v>
      </c>
      <c r="Z22" s="75">
        <f t="shared" si="54"/>
        <v>86022.75641645983</v>
      </c>
      <c r="AA22" s="75">
        <f t="shared" si="54"/>
        <v>86437.210839585969</v>
      </c>
      <c r="AB22" s="75">
        <f t="shared" si="54"/>
        <v>86853.171308096149</v>
      </c>
      <c r="AC22" s="75">
        <f t="shared" si="54"/>
        <v>87270.643042774114</v>
      </c>
      <c r="AD22" s="75">
        <f t="shared" si="54"/>
        <v>103033.44666666668</v>
      </c>
      <c r="AE22" s="75">
        <f t="shared" si="54"/>
        <v>103453.95666668101</v>
      </c>
      <c r="AF22" s="75">
        <f t="shared" si="54"/>
        <v>103875.99370133589</v>
      </c>
      <c r="AG22" s="75">
        <f t="shared" si="54"/>
        <v>104299.56306235938</v>
      </c>
      <c r="AH22" s="75">
        <f t="shared" si="54"/>
        <v>104724.67005936393</v>
      </c>
      <c r="AI22" s="75">
        <f t="shared" si="54"/>
        <v>105151.32001990546</v>
      </c>
      <c r="AJ22" s="75">
        <f t="shared" si="54"/>
        <v>105579.51828954347</v>
      </c>
      <c r="AK22" s="75">
        <f t="shared" si="54"/>
        <v>106009.27023190097</v>
      </c>
      <c r="AL22" s="75">
        <f t="shared" si="54"/>
        <v>106440.5812287247</v>
      </c>
      <c r="AM22" s="75">
        <f t="shared" si="54"/>
        <v>106873.45667994548</v>
      </c>
      <c r="AN22" s="75">
        <f t="shared" si="54"/>
        <v>107307.90200373884</v>
      </c>
      <c r="AO22" s="75">
        <f t="shared" si="54"/>
        <v>107743.92263658567</v>
      </c>
      <c r="AP22" s="75">
        <f t="shared" si="54"/>
        <v>108139.90803333337</v>
      </c>
      <c r="AQ22" s="75">
        <f t="shared" si="54"/>
        <v>108579.09566725706</v>
      </c>
      <c r="AR22" s="75">
        <f t="shared" si="54"/>
        <v>109019.87503012086</v>
      </c>
      <c r="AS22" s="75">
        <f t="shared" si="54"/>
        <v>109462.25163223947</v>
      </c>
      <c r="AT22" s="75">
        <f t="shared" si="54"/>
        <v>109906.23100254012</v>
      </c>
      <c r="AU22" s="75">
        <f t="shared" si="54"/>
        <v>110351.81868862442</v>
      </c>
      <c r="AV22" s="75">
        <f t="shared" si="54"/>
        <v>110799.02025683074</v>
      </c>
      <c r="AW22" s="75">
        <f t="shared" si="54"/>
        <v>111247.84129229643</v>
      </c>
      <c r="AX22" s="75">
        <f t="shared" si="54"/>
        <v>111698.28739902057</v>
      </c>
      <c r="AY22" s="75">
        <f t="shared" si="54"/>
        <v>112150.36419992674</v>
      </c>
      <c r="AZ22" s="75">
        <f t="shared" si="54"/>
        <v>112604.07733692616</v>
      </c>
      <c r="BA22" s="75">
        <f t="shared" si="54"/>
        <v>113059.43247098073</v>
      </c>
      <c r="BB22" s="75">
        <f t="shared" si="54"/>
        <v>113473.9869621667</v>
      </c>
      <c r="BC22" s="75">
        <f t="shared" si="54"/>
        <v>113932.64314973835</v>
      </c>
      <c r="BD22" s="75">
        <f t="shared" si="54"/>
        <v>114392.95843219142</v>
      </c>
      <c r="BE22" s="75">
        <f t="shared" si="54"/>
        <v>114854.93854732791</v>
      </c>
      <c r="BF22" s="75">
        <f t="shared" si="54"/>
        <v>115318.58925231983</v>
      </c>
      <c r="BG22" s="75">
        <f t="shared" si="54"/>
        <v>115783.9163237738</v>
      </c>
      <c r="BH22" s="75">
        <f t="shared" si="54"/>
        <v>116250.92555779606</v>
      </c>
      <c r="BI22" s="75">
        <f t="shared" si="54"/>
        <v>116719.62277005702</v>
      </c>
      <c r="BJ22" s="75">
        <f t="shared" si="54"/>
        <v>117190.01379585669</v>
      </c>
      <c r="BK22" s="75">
        <f t="shared" si="54"/>
        <v>117662.10449018986</v>
      </c>
      <c r="BL22" s="75">
        <f t="shared" si="54"/>
        <v>118135.90072781192</v>
      </c>
      <c r="BM22" s="75">
        <f t="shared" si="54"/>
        <v>118611.4084033043</v>
      </c>
      <c r="BN22" s="75">
        <f t="shared" si="54"/>
        <v>119045.33614474091</v>
      </c>
      <c r="BO22" s="75">
        <f t="shared" si="54"/>
        <v>119524.28445935399</v>
      </c>
      <c r="BP22" s="75">
        <f t="shared" si="54"/>
        <v>120004.9620152008</v>
      </c>
      <c r="BQ22" s="75">
        <f t="shared" si="54"/>
        <v>120487.37478683027</v>
      </c>
      <c r="BR22" s="75">
        <f t="shared" ref="BR22:EC22" si="55">IF(BR3&gt;$B$23,0,SUM(BR14,BR18:BR21))</f>
        <v>120971.52876894976</v>
      </c>
      <c r="BS22" s="75">
        <f t="shared" si="55"/>
        <v>121457.42997649232</v>
      </c>
      <c r="BT22" s="75">
        <f t="shared" si="55"/>
        <v>121945.0844446839</v>
      </c>
      <c r="BU22" s="75">
        <f t="shared" si="55"/>
        <v>122434.49822911114</v>
      </c>
      <c r="BV22" s="75">
        <f t="shared" si="55"/>
        <v>122925.67740578883</v>
      </c>
      <c r="BW22" s="75">
        <f t="shared" si="55"/>
        <v>123418.62807122812</v>
      </c>
      <c r="BX22" s="75">
        <f t="shared" si="55"/>
        <v>123913.35634250467</v>
      </c>
      <c r="BY22" s="75">
        <f t="shared" si="55"/>
        <v>124409.86835732724</v>
      </c>
      <c r="BZ22" s="75">
        <f t="shared" si="55"/>
        <v>124864.00704197824</v>
      </c>
      <c r="CA22" s="75">
        <f t="shared" si="55"/>
        <v>125364.1050398946</v>
      </c>
      <c r="CB22" s="75">
        <f t="shared" si="55"/>
        <v>125866.00531896901</v>
      </c>
      <c r="CC22" s="75">
        <f t="shared" si="55"/>
        <v>126369.71410013133</v>
      </c>
      <c r="CD22" s="75">
        <f t="shared" si="55"/>
        <v>126875.23762528996</v>
      </c>
      <c r="CE22" s="75">
        <f t="shared" si="55"/>
        <v>127382.58215740195</v>
      </c>
      <c r="CF22" s="75">
        <f t="shared" si="55"/>
        <v>127891.75398054288</v>
      </c>
      <c r="CG22" s="75">
        <f t="shared" si="55"/>
        <v>128402.75939997713</v>
      </c>
      <c r="CH22" s="75">
        <f t="shared" si="55"/>
        <v>128915.60474222846</v>
      </c>
      <c r="CI22" s="75">
        <f t="shared" si="55"/>
        <v>129430.29635515079</v>
      </c>
      <c r="CJ22" s="75">
        <f t="shared" si="55"/>
        <v>129946.84060799913</v>
      </c>
      <c r="CK22" s="75">
        <f t="shared" si="55"/>
        <v>24636442.034703445</v>
      </c>
      <c r="CL22" s="75">
        <f t="shared" si="55"/>
        <v>0</v>
      </c>
      <c r="CM22" s="75">
        <f t="shared" si="55"/>
        <v>0</v>
      </c>
      <c r="CN22" s="75">
        <f t="shared" si="55"/>
        <v>0</v>
      </c>
      <c r="CO22" s="75">
        <f t="shared" si="55"/>
        <v>0</v>
      </c>
      <c r="CP22" s="75">
        <f t="shared" si="55"/>
        <v>0</v>
      </c>
      <c r="CQ22" s="75">
        <f t="shared" si="55"/>
        <v>0</v>
      </c>
      <c r="CR22" s="75">
        <f t="shared" si="55"/>
        <v>0</v>
      </c>
      <c r="CS22" s="75">
        <f t="shared" si="55"/>
        <v>0</v>
      </c>
      <c r="CT22" s="75">
        <f t="shared" si="55"/>
        <v>0</v>
      </c>
      <c r="CU22" s="75">
        <f t="shared" si="55"/>
        <v>0</v>
      </c>
      <c r="CV22" s="75">
        <f t="shared" si="55"/>
        <v>0</v>
      </c>
      <c r="CW22" s="75">
        <f t="shared" si="55"/>
        <v>0</v>
      </c>
      <c r="CX22" s="75">
        <f t="shared" si="55"/>
        <v>0</v>
      </c>
      <c r="CY22" s="75">
        <f t="shared" si="55"/>
        <v>0</v>
      </c>
      <c r="CZ22" s="75">
        <f t="shared" si="55"/>
        <v>0</v>
      </c>
      <c r="DA22" s="75">
        <f t="shared" si="55"/>
        <v>0</v>
      </c>
      <c r="DB22" s="75">
        <f t="shared" si="55"/>
        <v>0</v>
      </c>
      <c r="DC22" s="75">
        <f t="shared" si="55"/>
        <v>0</v>
      </c>
      <c r="DD22" s="75">
        <f t="shared" si="55"/>
        <v>0</v>
      </c>
      <c r="DE22" s="75">
        <f t="shared" si="55"/>
        <v>0</v>
      </c>
      <c r="DF22" s="75">
        <f t="shared" si="55"/>
        <v>0</v>
      </c>
      <c r="DG22" s="75">
        <f t="shared" si="55"/>
        <v>0</v>
      </c>
      <c r="DH22" s="75">
        <f t="shared" si="55"/>
        <v>0</v>
      </c>
      <c r="DI22" s="75">
        <f t="shared" si="55"/>
        <v>0</v>
      </c>
      <c r="DJ22" s="75">
        <f t="shared" si="55"/>
        <v>0</v>
      </c>
      <c r="DK22" s="75">
        <f t="shared" si="55"/>
        <v>0</v>
      </c>
      <c r="DL22" s="75">
        <f t="shared" si="55"/>
        <v>0</v>
      </c>
      <c r="DM22" s="75">
        <f t="shared" si="55"/>
        <v>0</v>
      </c>
      <c r="DN22" s="75">
        <f t="shared" si="55"/>
        <v>0</v>
      </c>
      <c r="DO22" s="75">
        <f t="shared" si="55"/>
        <v>0</v>
      </c>
      <c r="DP22" s="75">
        <f t="shared" si="55"/>
        <v>0</v>
      </c>
      <c r="DQ22" s="75">
        <f t="shared" si="55"/>
        <v>0</v>
      </c>
      <c r="DR22" s="75">
        <f t="shared" si="55"/>
        <v>0</v>
      </c>
      <c r="DS22" s="75">
        <f t="shared" si="55"/>
        <v>0</v>
      </c>
      <c r="DT22" s="75">
        <f t="shared" si="55"/>
        <v>0</v>
      </c>
      <c r="DU22" s="75">
        <f t="shared" si="55"/>
        <v>0</v>
      </c>
      <c r="DV22" s="75">
        <f t="shared" si="55"/>
        <v>0</v>
      </c>
      <c r="DW22" s="75">
        <f t="shared" si="55"/>
        <v>0</v>
      </c>
      <c r="DX22" s="75">
        <f t="shared" si="55"/>
        <v>0</v>
      </c>
      <c r="DY22" s="75">
        <f t="shared" si="55"/>
        <v>0</v>
      </c>
      <c r="DZ22" s="75">
        <f t="shared" si="55"/>
        <v>0</v>
      </c>
      <c r="EA22" s="75">
        <f t="shared" si="55"/>
        <v>0</v>
      </c>
      <c r="EB22" s="75">
        <f t="shared" si="55"/>
        <v>0</v>
      </c>
      <c r="EC22" s="75">
        <f t="shared" si="55"/>
        <v>0</v>
      </c>
      <c r="ED22" s="75">
        <f t="shared" ref="ED22:EG22" si="56">IF(ED3&gt;$B$23,0,SUM(ED14,ED18:ED21))</f>
        <v>0</v>
      </c>
      <c r="EE22" s="75">
        <f t="shared" si="56"/>
        <v>0</v>
      </c>
      <c r="EF22" s="75">
        <f t="shared" si="56"/>
        <v>0</v>
      </c>
      <c r="EG22" s="76">
        <f t="shared" si="56"/>
        <v>0</v>
      </c>
    </row>
    <row r="23" spans="1:137" s="4" customFormat="1" x14ac:dyDescent="0.4">
      <c r="A23" s="8" t="s">
        <v>20</v>
      </c>
      <c r="B23" s="19">
        <v>84</v>
      </c>
      <c r="C23" s="3"/>
      <c r="D23" s="66" t="s">
        <v>62</v>
      </c>
      <c r="E23" s="70">
        <f>B2*B27</f>
        <v>14000000</v>
      </c>
      <c r="F23" s="71">
        <v>0</v>
      </c>
      <c r="G23" s="71">
        <v>0</v>
      </c>
      <c r="H23" s="71">
        <v>0</v>
      </c>
      <c r="I23" s="71">
        <v>0</v>
      </c>
      <c r="J23" s="71">
        <v>0</v>
      </c>
      <c r="K23" s="71">
        <v>0</v>
      </c>
      <c r="L23" s="71">
        <v>0</v>
      </c>
      <c r="M23" s="71">
        <v>0</v>
      </c>
      <c r="N23" s="71">
        <v>0</v>
      </c>
      <c r="O23" s="71">
        <v>0</v>
      </c>
      <c r="P23" s="71">
        <v>0</v>
      </c>
      <c r="Q23" s="71">
        <v>0</v>
      </c>
      <c r="R23" s="71">
        <v>0</v>
      </c>
      <c r="S23" s="71">
        <v>0</v>
      </c>
      <c r="T23" s="71">
        <v>0</v>
      </c>
      <c r="U23" s="71">
        <v>0</v>
      </c>
      <c r="V23" s="71">
        <v>0</v>
      </c>
      <c r="W23" s="71">
        <v>0</v>
      </c>
      <c r="X23" s="71">
        <v>0</v>
      </c>
      <c r="Y23" s="71">
        <v>0</v>
      </c>
      <c r="Z23" s="71">
        <v>0</v>
      </c>
      <c r="AA23" s="71">
        <v>0</v>
      </c>
      <c r="AB23" s="71">
        <v>0</v>
      </c>
      <c r="AC23" s="71">
        <v>0</v>
      </c>
      <c r="AD23" s="71">
        <v>0</v>
      </c>
      <c r="AE23" s="71">
        <v>0</v>
      </c>
      <c r="AF23" s="71">
        <v>0</v>
      </c>
      <c r="AG23" s="71">
        <v>0</v>
      </c>
      <c r="AH23" s="71">
        <v>0</v>
      </c>
      <c r="AI23" s="71">
        <v>0</v>
      </c>
      <c r="AJ23" s="71">
        <v>0</v>
      </c>
      <c r="AK23" s="71">
        <v>0</v>
      </c>
      <c r="AL23" s="71">
        <v>0</v>
      </c>
      <c r="AM23" s="71">
        <v>0</v>
      </c>
      <c r="AN23" s="71">
        <v>0</v>
      </c>
      <c r="AO23" s="71">
        <v>0</v>
      </c>
      <c r="AP23" s="71">
        <v>0</v>
      </c>
      <c r="AQ23" s="71">
        <v>0</v>
      </c>
      <c r="AR23" s="71">
        <v>0</v>
      </c>
      <c r="AS23" s="71">
        <v>0</v>
      </c>
      <c r="AT23" s="71">
        <v>0</v>
      </c>
      <c r="AU23" s="71">
        <v>0</v>
      </c>
      <c r="AV23" s="71">
        <v>0</v>
      </c>
      <c r="AW23" s="71">
        <v>0</v>
      </c>
      <c r="AX23" s="71">
        <v>0</v>
      </c>
      <c r="AY23" s="71">
        <v>0</v>
      </c>
      <c r="AZ23" s="71">
        <v>0</v>
      </c>
      <c r="BA23" s="71">
        <v>0</v>
      </c>
      <c r="BB23" s="71">
        <v>0</v>
      </c>
      <c r="BC23" s="71">
        <v>0</v>
      </c>
      <c r="BD23" s="71">
        <v>0</v>
      </c>
      <c r="BE23" s="71">
        <v>0</v>
      </c>
      <c r="BF23" s="71">
        <v>0</v>
      </c>
      <c r="BG23" s="71">
        <v>0</v>
      </c>
      <c r="BH23" s="71">
        <v>0</v>
      </c>
      <c r="BI23" s="71">
        <v>0</v>
      </c>
      <c r="BJ23" s="71">
        <v>0</v>
      </c>
      <c r="BK23" s="71">
        <v>0</v>
      </c>
      <c r="BL23" s="71">
        <v>0</v>
      </c>
      <c r="BM23" s="71">
        <v>0</v>
      </c>
      <c r="BN23" s="71">
        <v>0</v>
      </c>
      <c r="BO23" s="71">
        <v>0</v>
      </c>
      <c r="BP23" s="71">
        <v>0</v>
      </c>
      <c r="BQ23" s="71">
        <v>0</v>
      </c>
      <c r="BR23" s="71">
        <v>0</v>
      </c>
      <c r="BS23" s="71">
        <v>0</v>
      </c>
      <c r="BT23" s="71">
        <v>0</v>
      </c>
      <c r="BU23" s="71">
        <v>0</v>
      </c>
      <c r="BV23" s="71">
        <v>0</v>
      </c>
      <c r="BW23" s="71">
        <v>0</v>
      </c>
      <c r="BX23" s="71">
        <v>0</v>
      </c>
      <c r="BY23" s="71">
        <v>0</v>
      </c>
      <c r="BZ23" s="71">
        <v>0</v>
      </c>
      <c r="CA23" s="71">
        <v>0</v>
      </c>
      <c r="CB23" s="71">
        <v>0</v>
      </c>
      <c r="CC23" s="71">
        <v>0</v>
      </c>
      <c r="CD23" s="71">
        <v>0</v>
      </c>
      <c r="CE23" s="71">
        <v>0</v>
      </c>
      <c r="CF23" s="71">
        <v>0</v>
      </c>
      <c r="CG23" s="71">
        <v>0</v>
      </c>
      <c r="CH23" s="71">
        <v>0</v>
      </c>
      <c r="CI23" s="71">
        <v>0</v>
      </c>
      <c r="CJ23" s="71">
        <v>0</v>
      </c>
      <c r="CK23" s="71">
        <v>0</v>
      </c>
      <c r="CL23" s="71">
        <v>0</v>
      </c>
      <c r="CM23" s="71">
        <v>0</v>
      </c>
      <c r="CN23" s="71">
        <v>0</v>
      </c>
      <c r="CO23" s="71">
        <v>0</v>
      </c>
      <c r="CP23" s="71">
        <v>0</v>
      </c>
      <c r="CQ23" s="71">
        <v>0</v>
      </c>
      <c r="CR23" s="71">
        <v>0</v>
      </c>
      <c r="CS23" s="71">
        <v>0</v>
      </c>
      <c r="CT23" s="71">
        <v>0</v>
      </c>
      <c r="CU23" s="71">
        <v>0</v>
      </c>
      <c r="CV23" s="71">
        <v>0</v>
      </c>
      <c r="CW23" s="71">
        <v>0</v>
      </c>
      <c r="CX23" s="71">
        <v>0</v>
      </c>
      <c r="CY23" s="71">
        <v>0</v>
      </c>
      <c r="CZ23" s="71">
        <v>0</v>
      </c>
      <c r="DA23" s="71">
        <v>0</v>
      </c>
      <c r="DB23" s="71">
        <v>0</v>
      </c>
      <c r="DC23" s="71">
        <v>0</v>
      </c>
      <c r="DD23" s="71">
        <v>0</v>
      </c>
      <c r="DE23" s="71">
        <v>0</v>
      </c>
      <c r="DF23" s="71">
        <v>0</v>
      </c>
      <c r="DG23" s="71">
        <v>0</v>
      </c>
      <c r="DH23" s="71">
        <v>0</v>
      </c>
      <c r="DI23" s="71">
        <v>0</v>
      </c>
      <c r="DJ23" s="71">
        <v>0</v>
      </c>
      <c r="DK23" s="71">
        <v>0</v>
      </c>
      <c r="DL23" s="71">
        <v>0</v>
      </c>
      <c r="DM23" s="71">
        <v>0</v>
      </c>
      <c r="DN23" s="71">
        <v>0</v>
      </c>
      <c r="DO23" s="71">
        <v>0</v>
      </c>
      <c r="DP23" s="71">
        <v>0</v>
      </c>
      <c r="DQ23" s="71">
        <v>0</v>
      </c>
      <c r="DR23" s="71">
        <v>0</v>
      </c>
      <c r="DS23" s="71">
        <v>0</v>
      </c>
      <c r="DT23" s="71">
        <v>0</v>
      </c>
      <c r="DU23" s="71">
        <v>0</v>
      </c>
      <c r="DV23" s="71">
        <v>0</v>
      </c>
      <c r="DW23" s="71">
        <v>0</v>
      </c>
      <c r="DX23" s="71">
        <v>0</v>
      </c>
      <c r="DY23" s="71">
        <v>0</v>
      </c>
      <c r="DZ23" s="71">
        <v>0</v>
      </c>
      <c r="EA23" s="71">
        <v>0</v>
      </c>
      <c r="EB23" s="71">
        <v>0</v>
      </c>
      <c r="EC23" s="71">
        <v>0</v>
      </c>
      <c r="ED23" s="71">
        <v>0</v>
      </c>
      <c r="EE23" s="71">
        <v>0</v>
      </c>
      <c r="EF23" s="71">
        <v>0</v>
      </c>
      <c r="EG23" s="72">
        <v>0</v>
      </c>
    </row>
    <row r="24" spans="1:137" s="4" customFormat="1" x14ac:dyDescent="0.4">
      <c r="A24" s="17" t="s">
        <v>21</v>
      </c>
      <c r="B24" s="20">
        <v>2.5000000000000001E-2</v>
      </c>
      <c r="C24" s="3"/>
      <c r="D24" s="66" t="s">
        <v>78</v>
      </c>
      <c r="E24" s="70">
        <f>E23*-B28</f>
        <v>-140000</v>
      </c>
      <c r="F24" s="71">
        <v>0</v>
      </c>
      <c r="G24" s="71">
        <v>0</v>
      </c>
      <c r="H24" s="71">
        <v>0</v>
      </c>
      <c r="I24" s="71">
        <v>0</v>
      </c>
      <c r="J24" s="71">
        <v>0</v>
      </c>
      <c r="K24" s="71">
        <v>0</v>
      </c>
      <c r="L24" s="71">
        <v>0</v>
      </c>
      <c r="M24" s="71">
        <v>0</v>
      </c>
      <c r="N24" s="71">
        <v>0</v>
      </c>
      <c r="O24" s="71">
        <v>0</v>
      </c>
      <c r="P24" s="71">
        <v>0</v>
      </c>
      <c r="Q24" s="71">
        <v>0</v>
      </c>
      <c r="R24" s="71">
        <v>0</v>
      </c>
      <c r="S24" s="71">
        <v>0</v>
      </c>
      <c r="T24" s="71">
        <v>0</v>
      </c>
      <c r="U24" s="71">
        <v>0</v>
      </c>
      <c r="V24" s="71">
        <v>0</v>
      </c>
      <c r="W24" s="71">
        <v>0</v>
      </c>
      <c r="X24" s="71">
        <v>0</v>
      </c>
      <c r="Y24" s="71">
        <v>0</v>
      </c>
      <c r="Z24" s="71">
        <v>0</v>
      </c>
      <c r="AA24" s="71">
        <v>0</v>
      </c>
      <c r="AB24" s="71">
        <v>0</v>
      </c>
      <c r="AC24" s="71">
        <v>0</v>
      </c>
      <c r="AD24" s="71">
        <v>0</v>
      </c>
      <c r="AE24" s="71">
        <v>0</v>
      </c>
      <c r="AF24" s="71">
        <v>0</v>
      </c>
      <c r="AG24" s="71">
        <v>0</v>
      </c>
      <c r="AH24" s="71">
        <v>0</v>
      </c>
      <c r="AI24" s="71">
        <v>0</v>
      </c>
      <c r="AJ24" s="71">
        <v>0</v>
      </c>
      <c r="AK24" s="71">
        <v>0</v>
      </c>
      <c r="AL24" s="71">
        <v>0</v>
      </c>
      <c r="AM24" s="71">
        <v>0</v>
      </c>
      <c r="AN24" s="71">
        <v>0</v>
      </c>
      <c r="AO24" s="71">
        <v>0</v>
      </c>
      <c r="AP24" s="71">
        <v>0</v>
      </c>
      <c r="AQ24" s="71">
        <v>0</v>
      </c>
      <c r="AR24" s="71">
        <v>0</v>
      </c>
      <c r="AS24" s="71">
        <v>0</v>
      </c>
      <c r="AT24" s="71">
        <v>0</v>
      </c>
      <c r="AU24" s="71">
        <v>0</v>
      </c>
      <c r="AV24" s="71">
        <v>0</v>
      </c>
      <c r="AW24" s="71">
        <v>0</v>
      </c>
      <c r="AX24" s="71">
        <v>0</v>
      </c>
      <c r="AY24" s="71">
        <v>0</v>
      </c>
      <c r="AZ24" s="71">
        <v>0</v>
      </c>
      <c r="BA24" s="71">
        <v>0</v>
      </c>
      <c r="BB24" s="71">
        <v>0</v>
      </c>
      <c r="BC24" s="71">
        <v>0</v>
      </c>
      <c r="BD24" s="71">
        <v>0</v>
      </c>
      <c r="BE24" s="71">
        <v>0</v>
      </c>
      <c r="BF24" s="71">
        <v>0</v>
      </c>
      <c r="BG24" s="71">
        <v>0</v>
      </c>
      <c r="BH24" s="71">
        <v>0</v>
      </c>
      <c r="BI24" s="71">
        <v>0</v>
      </c>
      <c r="BJ24" s="71">
        <v>0</v>
      </c>
      <c r="BK24" s="71">
        <v>0</v>
      </c>
      <c r="BL24" s="71">
        <v>0</v>
      </c>
      <c r="BM24" s="71">
        <v>0</v>
      </c>
      <c r="BN24" s="71">
        <v>0</v>
      </c>
      <c r="BO24" s="71">
        <v>0</v>
      </c>
      <c r="BP24" s="71">
        <v>0</v>
      </c>
      <c r="BQ24" s="71">
        <v>0</v>
      </c>
      <c r="BR24" s="71">
        <v>0</v>
      </c>
      <c r="BS24" s="71">
        <v>0</v>
      </c>
      <c r="BT24" s="71">
        <v>0</v>
      </c>
      <c r="BU24" s="71">
        <v>0</v>
      </c>
      <c r="BV24" s="71">
        <v>0</v>
      </c>
      <c r="BW24" s="71">
        <v>0</v>
      </c>
      <c r="BX24" s="71">
        <v>0</v>
      </c>
      <c r="BY24" s="71">
        <v>0</v>
      </c>
      <c r="BZ24" s="71">
        <v>0</v>
      </c>
      <c r="CA24" s="71">
        <v>0</v>
      </c>
      <c r="CB24" s="71">
        <v>0</v>
      </c>
      <c r="CC24" s="71">
        <v>0</v>
      </c>
      <c r="CD24" s="71">
        <v>0</v>
      </c>
      <c r="CE24" s="71">
        <v>0</v>
      </c>
      <c r="CF24" s="71">
        <v>0</v>
      </c>
      <c r="CG24" s="71">
        <v>0</v>
      </c>
      <c r="CH24" s="71">
        <v>0</v>
      </c>
      <c r="CI24" s="71">
        <v>0</v>
      </c>
      <c r="CJ24" s="71">
        <v>0</v>
      </c>
      <c r="CK24" s="71">
        <v>0</v>
      </c>
      <c r="CL24" s="71">
        <v>0</v>
      </c>
      <c r="CM24" s="71">
        <v>0</v>
      </c>
      <c r="CN24" s="71">
        <v>0</v>
      </c>
      <c r="CO24" s="71">
        <v>0</v>
      </c>
      <c r="CP24" s="71">
        <v>0</v>
      </c>
      <c r="CQ24" s="71">
        <v>0</v>
      </c>
      <c r="CR24" s="71">
        <v>0</v>
      </c>
      <c r="CS24" s="71">
        <v>0</v>
      </c>
      <c r="CT24" s="71">
        <v>0</v>
      </c>
      <c r="CU24" s="71">
        <v>0</v>
      </c>
      <c r="CV24" s="71">
        <v>0</v>
      </c>
      <c r="CW24" s="71">
        <v>0</v>
      </c>
      <c r="CX24" s="71">
        <v>0</v>
      </c>
      <c r="CY24" s="71">
        <v>0</v>
      </c>
      <c r="CZ24" s="71">
        <v>0</v>
      </c>
      <c r="DA24" s="71">
        <v>0</v>
      </c>
      <c r="DB24" s="71">
        <v>0</v>
      </c>
      <c r="DC24" s="71">
        <v>0</v>
      </c>
      <c r="DD24" s="71">
        <v>0</v>
      </c>
      <c r="DE24" s="71">
        <v>0</v>
      </c>
      <c r="DF24" s="71">
        <v>0</v>
      </c>
      <c r="DG24" s="71">
        <v>0</v>
      </c>
      <c r="DH24" s="71">
        <v>0</v>
      </c>
      <c r="DI24" s="71">
        <v>0</v>
      </c>
      <c r="DJ24" s="71">
        <v>0</v>
      </c>
      <c r="DK24" s="71">
        <v>0</v>
      </c>
      <c r="DL24" s="71">
        <v>0</v>
      </c>
      <c r="DM24" s="71">
        <v>0</v>
      </c>
      <c r="DN24" s="71">
        <v>0</v>
      </c>
      <c r="DO24" s="71">
        <v>0</v>
      </c>
      <c r="DP24" s="71">
        <v>0</v>
      </c>
      <c r="DQ24" s="71">
        <v>0</v>
      </c>
      <c r="DR24" s="71">
        <v>0</v>
      </c>
      <c r="DS24" s="71">
        <v>0</v>
      </c>
      <c r="DT24" s="71">
        <v>0</v>
      </c>
      <c r="DU24" s="71">
        <v>0</v>
      </c>
      <c r="DV24" s="71">
        <v>0</v>
      </c>
      <c r="DW24" s="71">
        <v>0</v>
      </c>
      <c r="DX24" s="71">
        <v>0</v>
      </c>
      <c r="DY24" s="71">
        <v>0</v>
      </c>
      <c r="DZ24" s="71">
        <v>0</v>
      </c>
      <c r="EA24" s="71">
        <v>0</v>
      </c>
      <c r="EB24" s="71">
        <v>0</v>
      </c>
      <c r="EC24" s="71">
        <v>0</v>
      </c>
      <c r="ED24" s="71">
        <v>0</v>
      </c>
      <c r="EE24" s="71">
        <v>0</v>
      </c>
      <c r="EF24" s="71">
        <v>0</v>
      </c>
      <c r="EG24" s="72">
        <v>0</v>
      </c>
    </row>
    <row r="25" spans="1:137" s="4" customFormat="1" x14ac:dyDescent="0.4">
      <c r="A25" s="3"/>
      <c r="B25" s="3"/>
      <c r="C25" s="3"/>
      <c r="D25" s="66" t="s">
        <v>63</v>
      </c>
      <c r="E25" s="70">
        <v>0</v>
      </c>
      <c r="F25" s="71">
        <f>IF(F3=$B$23,-($E$23+SUM($F$15:F15)),0)</f>
        <v>0</v>
      </c>
      <c r="G25" s="71">
        <f>IF(G3=$B$23,-($E$23+SUM($F$15:G15)),0)</f>
        <v>0</v>
      </c>
      <c r="H25" s="71">
        <f>IF(H3=$B$23,-($E$23+SUM($F$15:H15)),0)</f>
        <v>0</v>
      </c>
      <c r="I25" s="71">
        <f>IF(I3=$B$23,-($E$23+SUM($F$15:I15)),0)</f>
        <v>0</v>
      </c>
      <c r="J25" s="71">
        <f>IF(J3=$B$23,-($E$23+SUM($F$15:J15)),0)</f>
        <v>0</v>
      </c>
      <c r="K25" s="71">
        <f>IF(K3=$B$23,-($E$23+SUM($F$15:K15)),0)</f>
        <v>0</v>
      </c>
      <c r="L25" s="71">
        <f>IF(L3=$B$23,-($E$23+SUM($F$15:L15)),0)</f>
        <v>0</v>
      </c>
      <c r="M25" s="71">
        <f>IF(M3=$B$23,-($E$23+SUM($F$15:M15)),0)</f>
        <v>0</v>
      </c>
      <c r="N25" s="71">
        <f>IF(N3=$B$23,-($E$23+SUM($F$15:N15)),0)</f>
        <v>0</v>
      </c>
      <c r="O25" s="71">
        <f>IF(O3=$B$23,-($E$23+SUM($F$15:O15)),0)</f>
        <v>0</v>
      </c>
      <c r="P25" s="71">
        <f>IF(P3=$B$23,-($E$23+SUM($F$15:P15)),0)</f>
        <v>0</v>
      </c>
      <c r="Q25" s="71">
        <f>IF(Q3=$B$23,-($E$23+SUM($F$15:Q15)),0)</f>
        <v>0</v>
      </c>
      <c r="R25" s="71">
        <f>IF(R3=$B$23,-($E$23+SUM($F$15:R15)),0)</f>
        <v>0</v>
      </c>
      <c r="S25" s="71">
        <f>IF(S3=$B$23,-($E$23+SUM($F$15:S15)),0)</f>
        <v>0</v>
      </c>
      <c r="T25" s="71">
        <f>IF(T3=$B$23,-($E$23+SUM($F$15:T15)),0)</f>
        <v>0</v>
      </c>
      <c r="U25" s="71">
        <f>IF(U3=$B$23,-($E$23+SUM($F$15:U15)),0)</f>
        <v>0</v>
      </c>
      <c r="V25" s="71">
        <f>IF(V3=$B$23,-($E$23+SUM($F$15:V15)),0)</f>
        <v>0</v>
      </c>
      <c r="W25" s="71">
        <f>IF(W3=$B$23,-($E$23+SUM($F$15:W15)),0)</f>
        <v>0</v>
      </c>
      <c r="X25" s="71">
        <f>IF(X3=$B$23,-($E$23+SUM($F$15:X15)),0)</f>
        <v>0</v>
      </c>
      <c r="Y25" s="71">
        <f>IF(Y3=$B$23,-($E$23+SUM($F$15:Y15)),0)</f>
        <v>0</v>
      </c>
      <c r="Z25" s="71">
        <f>IF(Z3=$B$23,-($E$23+SUM($F$15:Z15)),0)</f>
        <v>0</v>
      </c>
      <c r="AA25" s="71">
        <f>IF(AA3=$B$23,-($E$23+SUM($F$15:AA15)),0)</f>
        <v>0</v>
      </c>
      <c r="AB25" s="71">
        <f>IF(AB3=$B$23,-($E$23+SUM($F$15:AB15)),0)</f>
        <v>0</v>
      </c>
      <c r="AC25" s="71">
        <f>IF(AC3=$B$23,-($E$23+SUM($F$15:AC15)),0)</f>
        <v>0</v>
      </c>
      <c r="AD25" s="71">
        <f>IF(AD3=$B$23,-($E$23+SUM($F$15:AD15)),0)</f>
        <v>0</v>
      </c>
      <c r="AE25" s="71">
        <f>IF(AE3=$B$23,-($E$23+SUM($F$15:AE15)),0)</f>
        <v>0</v>
      </c>
      <c r="AF25" s="71">
        <f>IF(AF3=$B$23,-($E$23+SUM($F$15:AF15)),0)</f>
        <v>0</v>
      </c>
      <c r="AG25" s="71">
        <f>IF(AG3=$B$23,-($E$23+SUM($F$15:AG15)),0)</f>
        <v>0</v>
      </c>
      <c r="AH25" s="71">
        <f>IF(AH3=$B$23,-($E$23+SUM($F$15:AH15)),0)</f>
        <v>0</v>
      </c>
      <c r="AI25" s="71">
        <f>IF(AI3=$B$23,-($E$23+SUM($F$15:AI15)),0)</f>
        <v>0</v>
      </c>
      <c r="AJ25" s="71">
        <f>IF(AJ3=$B$23,-($E$23+SUM($F$15:AJ15)),0)</f>
        <v>0</v>
      </c>
      <c r="AK25" s="71">
        <f>IF(AK3=$B$23,-($E$23+SUM($F$15:AK15)),0)</f>
        <v>0</v>
      </c>
      <c r="AL25" s="71">
        <f>IF(AL3=$B$23,-($E$23+SUM($F$15:AL15)),0)</f>
        <v>0</v>
      </c>
      <c r="AM25" s="71">
        <f>IF(AM3=$B$23,-($E$23+SUM($F$15:AM15)),0)</f>
        <v>0</v>
      </c>
      <c r="AN25" s="71">
        <f>IF(AN3=$B$23,-($E$23+SUM($F$15:AN15)),0)</f>
        <v>0</v>
      </c>
      <c r="AO25" s="71">
        <f>IF(AO3=$B$23,-($E$23+SUM($F$15:AO15)),0)</f>
        <v>0</v>
      </c>
      <c r="AP25" s="71">
        <f>IF(AP3=$B$23,-($E$23+SUM($F$15:AP15)),0)</f>
        <v>0</v>
      </c>
      <c r="AQ25" s="71">
        <f>IF(AQ3=$B$23,-($E$23+SUM($F$15:AQ15)),0)</f>
        <v>0</v>
      </c>
      <c r="AR25" s="71">
        <f>IF(AR3=$B$23,-($E$23+SUM($F$15:AR15)),0)</f>
        <v>0</v>
      </c>
      <c r="AS25" s="71">
        <f>IF(AS3=$B$23,-($E$23+SUM($F$15:AS15)),0)</f>
        <v>0</v>
      </c>
      <c r="AT25" s="71">
        <f>IF(AT3=$B$23,-($E$23+SUM($F$15:AT15)),0)</f>
        <v>0</v>
      </c>
      <c r="AU25" s="71">
        <f>IF(AU3=$B$23,-($E$23+SUM($F$15:AU15)),0)</f>
        <v>0</v>
      </c>
      <c r="AV25" s="71">
        <f>IF(AV3=$B$23,-($E$23+SUM($F$15:AV15)),0)</f>
        <v>0</v>
      </c>
      <c r="AW25" s="71">
        <f>IF(AW3=$B$23,-($E$23+SUM($F$15:AW15)),0)</f>
        <v>0</v>
      </c>
      <c r="AX25" s="71">
        <f>IF(AX3=$B$23,-($E$23+SUM($F$15:AX15)),0)</f>
        <v>0</v>
      </c>
      <c r="AY25" s="71">
        <f>IF(AY3=$B$23,-($E$23+SUM($F$15:AY15)),0)</f>
        <v>0</v>
      </c>
      <c r="AZ25" s="71">
        <f>IF(AZ3=$B$23,-($E$23+SUM($F$15:AZ15)),0)</f>
        <v>0</v>
      </c>
      <c r="BA25" s="71">
        <f>IF(BA3=$B$23,-($E$23+SUM($F$15:BA15)),0)</f>
        <v>0</v>
      </c>
      <c r="BB25" s="71">
        <f>IF(BB3=$B$23,-($E$23+SUM($F$15:BB15)),0)</f>
        <v>0</v>
      </c>
      <c r="BC25" s="71">
        <f>IF(BC3=$B$23,-($E$23+SUM($F$15:BC15)),0)</f>
        <v>0</v>
      </c>
      <c r="BD25" s="71">
        <f>IF(BD3=$B$23,-($E$23+SUM($F$15:BD15)),0)</f>
        <v>0</v>
      </c>
      <c r="BE25" s="71">
        <f>IF(BE3=$B$23,-($E$23+SUM($F$15:BE15)),0)</f>
        <v>0</v>
      </c>
      <c r="BF25" s="71">
        <f>IF(BF3=$B$23,-($E$23+SUM($F$15:BF15)),0)</f>
        <v>0</v>
      </c>
      <c r="BG25" s="71">
        <f>IF(BG3=$B$23,-($E$23+SUM($F$15:BG15)),0)</f>
        <v>0</v>
      </c>
      <c r="BH25" s="71">
        <f>IF(BH3=$B$23,-($E$23+SUM($F$15:BH15)),0)</f>
        <v>0</v>
      </c>
      <c r="BI25" s="71">
        <f>IF(BI3=$B$23,-($E$23+SUM($F$15:BI15)),0)</f>
        <v>0</v>
      </c>
      <c r="BJ25" s="71">
        <f>IF(BJ3=$B$23,-($E$23+SUM($F$15:BJ15)),0)</f>
        <v>0</v>
      </c>
      <c r="BK25" s="71">
        <f>IF(BK3=$B$23,-($E$23+SUM($F$15:BK15)),0)</f>
        <v>0</v>
      </c>
      <c r="BL25" s="71">
        <f>IF(BL3=$B$23,-($E$23+SUM($F$15:BL15)),0)</f>
        <v>0</v>
      </c>
      <c r="BM25" s="71">
        <f>IF(BM3=$B$23,-($E$23+SUM($F$15:BM15)),0)</f>
        <v>0</v>
      </c>
      <c r="BN25" s="71">
        <f>IF(BN3=$B$23,-($E$23+SUM($F$15:BN15)),0)</f>
        <v>0</v>
      </c>
      <c r="BO25" s="71">
        <f>IF(BO3=$B$23,-($E$23+SUM($F$15:BO15)),0)</f>
        <v>0</v>
      </c>
      <c r="BP25" s="71">
        <f>IF(BP3=$B$23,-($E$23+SUM($F$15:BP15)),0)</f>
        <v>0</v>
      </c>
      <c r="BQ25" s="71">
        <f>IF(BQ3=$B$23,-($E$23+SUM($F$15:BQ15)),0)</f>
        <v>0</v>
      </c>
      <c r="BR25" s="71">
        <f>IF(BR3=$B$23,-($E$23+SUM($F$15:BR15)),0)</f>
        <v>0</v>
      </c>
      <c r="BS25" s="71">
        <f>IF(BS3=$B$23,-($E$23+SUM($F$15:BS15)),0)</f>
        <v>0</v>
      </c>
      <c r="BT25" s="71">
        <f>IF(BT3=$B$23,-($E$23+SUM($F$15:BT15)),0)</f>
        <v>0</v>
      </c>
      <c r="BU25" s="71">
        <f>IF(BU3=$B$23,-($E$23+SUM($F$15:BU15)),0)</f>
        <v>0</v>
      </c>
      <c r="BV25" s="71">
        <f>IF(BV3=$B$23,-($E$23+SUM($F$15:BV15)),0)</f>
        <v>0</v>
      </c>
      <c r="BW25" s="71">
        <f>IF(BW3=$B$23,-($E$23+SUM($F$15:BW15)),0)</f>
        <v>0</v>
      </c>
      <c r="BX25" s="71">
        <f>IF(BX3=$B$23,-($E$23+SUM($F$15:BX15)),0)</f>
        <v>0</v>
      </c>
      <c r="BY25" s="71">
        <f>IF(BY3=$B$23,-($E$23+SUM($F$15:BY15)),0)</f>
        <v>0</v>
      </c>
      <c r="BZ25" s="71">
        <f>IF(BZ3=$B$23,-($E$23+SUM($F$15:BZ15)),0)</f>
        <v>0</v>
      </c>
      <c r="CA25" s="71">
        <f>IF(CA3=$B$23,-($E$23+SUM($F$15:CA15)),0)</f>
        <v>0</v>
      </c>
      <c r="CB25" s="71">
        <f>IF(CB3=$B$23,-($E$23+SUM($F$15:CB15)),0)</f>
        <v>0</v>
      </c>
      <c r="CC25" s="71">
        <f>IF(CC3=$B$23,-($E$23+SUM($F$15:CC15)),0)</f>
        <v>0</v>
      </c>
      <c r="CD25" s="71">
        <f>IF(CD3=$B$23,-($E$23+SUM($F$15:CD15)),0)</f>
        <v>0</v>
      </c>
      <c r="CE25" s="71">
        <f>IF(CE3=$B$23,-($E$23+SUM($F$15:CE15)),0)</f>
        <v>0</v>
      </c>
      <c r="CF25" s="71">
        <f>IF(CF3=$B$23,-($E$23+SUM($F$15:CF15)),0)</f>
        <v>0</v>
      </c>
      <c r="CG25" s="71">
        <f>IF(CG3=$B$23,-($E$23+SUM($F$15:CG15)),0)</f>
        <v>0</v>
      </c>
      <c r="CH25" s="71">
        <f>IF(CH3=$B$23,-($E$23+SUM($F$15:CH15)),0)</f>
        <v>0</v>
      </c>
      <c r="CI25" s="71">
        <f>IF(CI3=$B$23,-($E$23+SUM($F$15:CI15)),0)</f>
        <v>0</v>
      </c>
      <c r="CJ25" s="71">
        <f>IF(CJ3=$B$23,-($E$23+SUM($F$15:CJ15)),0)</f>
        <v>0</v>
      </c>
      <c r="CK25" s="71">
        <f>IF(CK3=$B$23,-($E$23+SUM($F$15:CK15)),0)</f>
        <v>-12183679.763077259</v>
      </c>
      <c r="CL25" s="71">
        <f>IF(CL3=$B$23,-($E$23+SUM($F$15:CL15)),0)</f>
        <v>0</v>
      </c>
      <c r="CM25" s="71">
        <f>IF(CM3=$B$23,-($E$23+SUM($F$15:CM15)),0)</f>
        <v>0</v>
      </c>
      <c r="CN25" s="71">
        <f>IF(CN3=$B$23,-($E$23+SUM($F$15:CN15)),0)</f>
        <v>0</v>
      </c>
      <c r="CO25" s="71">
        <f>IF(CO3=$B$23,-($E$23+SUM($F$15:CO15)),0)</f>
        <v>0</v>
      </c>
      <c r="CP25" s="71">
        <f>IF(CP3=$B$23,-($E$23+SUM($F$15:CP15)),0)</f>
        <v>0</v>
      </c>
      <c r="CQ25" s="71">
        <f>IF(CQ3=$B$23,-($E$23+SUM($F$15:CQ15)),0)</f>
        <v>0</v>
      </c>
      <c r="CR25" s="71">
        <f>IF(CR3=$B$23,-($E$23+SUM($F$15:CR15)),0)</f>
        <v>0</v>
      </c>
      <c r="CS25" s="71">
        <f>IF(CS3=$B$23,-($E$23+SUM($F$15:CS15)),0)</f>
        <v>0</v>
      </c>
      <c r="CT25" s="71">
        <f>IF(CT3=$B$23,-($E$23+SUM($F$15:CT15)),0)</f>
        <v>0</v>
      </c>
      <c r="CU25" s="71">
        <f>IF(CU3=$B$23,-($E$23+SUM($F$15:CU15)),0)</f>
        <v>0</v>
      </c>
      <c r="CV25" s="71">
        <f>IF(CV3=$B$23,-($E$23+SUM($F$15:CV15)),0)</f>
        <v>0</v>
      </c>
      <c r="CW25" s="71">
        <f>IF(CW3=$B$23,-($E$23+SUM($F$15:CW15)),0)</f>
        <v>0</v>
      </c>
      <c r="CX25" s="71">
        <f>IF(CX3=$B$23,-($E$23+SUM($F$15:CX15)),0)</f>
        <v>0</v>
      </c>
      <c r="CY25" s="71">
        <f>IF(CY3=$B$23,-($E$23+SUM($F$15:CY15)),0)</f>
        <v>0</v>
      </c>
      <c r="CZ25" s="71">
        <f>IF(CZ3=$B$23,-($E$23+SUM($F$15:CZ15)),0)</f>
        <v>0</v>
      </c>
      <c r="DA25" s="71">
        <f>IF(DA3=$B$23,-($E$23+SUM($F$15:DA15)),0)</f>
        <v>0</v>
      </c>
      <c r="DB25" s="71">
        <f>IF(DB3=$B$23,-($E$23+SUM($F$15:DB15)),0)</f>
        <v>0</v>
      </c>
      <c r="DC25" s="71">
        <f>IF(DC3=$B$23,-($E$23+SUM($F$15:DC15)),0)</f>
        <v>0</v>
      </c>
      <c r="DD25" s="71">
        <f>IF(DD3=$B$23,-($E$23+SUM($F$15:DD15)),0)</f>
        <v>0</v>
      </c>
      <c r="DE25" s="71">
        <f>IF(DE3=$B$23,-($E$23+SUM($F$15:DE15)),0)</f>
        <v>0</v>
      </c>
      <c r="DF25" s="71">
        <f>IF(DF3=$B$23,-($E$23+SUM($F$15:DF15)),0)</f>
        <v>0</v>
      </c>
      <c r="DG25" s="71">
        <f>IF(DG3=$B$23,-($E$23+SUM($F$15:DG15)),0)</f>
        <v>0</v>
      </c>
      <c r="DH25" s="71">
        <f>IF(DH3=$B$23,-($E$23+SUM($F$15:DH15)),0)</f>
        <v>0</v>
      </c>
      <c r="DI25" s="71">
        <f>IF(DI3=$B$23,-($E$23+SUM($F$15:DI15)),0)</f>
        <v>0</v>
      </c>
      <c r="DJ25" s="71">
        <f>IF(DJ3=$B$23,-($E$23+SUM($F$15:DJ15)),0)</f>
        <v>0</v>
      </c>
      <c r="DK25" s="71">
        <f>IF(DK3=$B$23,-($E$23+SUM($F$15:DK15)),0)</f>
        <v>0</v>
      </c>
      <c r="DL25" s="71">
        <f>IF(DL3=$B$23,-($E$23+SUM($F$15:DL15)),0)</f>
        <v>0</v>
      </c>
      <c r="DM25" s="71">
        <f>IF(DM3=$B$23,-($E$23+SUM($F$15:DM15)),0)</f>
        <v>0</v>
      </c>
      <c r="DN25" s="71">
        <f>IF(DN3=$B$23,-($E$23+SUM($F$15:DN15)),0)</f>
        <v>0</v>
      </c>
      <c r="DO25" s="71">
        <f>IF(DO3=$B$23,-($E$23+SUM($F$15:DO15)),0)</f>
        <v>0</v>
      </c>
      <c r="DP25" s="71">
        <f>IF(DP3=$B$23,-($E$23+SUM($F$15:DP15)),0)</f>
        <v>0</v>
      </c>
      <c r="DQ25" s="71">
        <f>IF(DQ3=$B$23,-($E$23+SUM($F$15:DQ15)),0)</f>
        <v>0</v>
      </c>
      <c r="DR25" s="71">
        <f>IF(DR3=$B$23,-($E$23+SUM($F$15:DR15)),0)</f>
        <v>0</v>
      </c>
      <c r="DS25" s="71">
        <f>IF(DS3=$B$23,-($E$23+SUM($F$15:DS15)),0)</f>
        <v>0</v>
      </c>
      <c r="DT25" s="71">
        <f>IF(DT3=$B$23,-($E$23+SUM($F$15:DT15)),0)</f>
        <v>0</v>
      </c>
      <c r="DU25" s="71">
        <f>IF(DU3=$B$23,-($E$23+SUM($F$15:DU15)),0)</f>
        <v>0</v>
      </c>
      <c r="DV25" s="71">
        <f>IF(DV3=$B$23,-($E$23+SUM($F$15:DV15)),0)</f>
        <v>0</v>
      </c>
      <c r="DW25" s="71">
        <f>IF(DW3=$B$23,-($E$23+SUM($F$15:DW15)),0)</f>
        <v>0</v>
      </c>
      <c r="DX25" s="71">
        <f>IF(DX3=$B$23,-($E$23+SUM($F$15:DX15)),0)</f>
        <v>0</v>
      </c>
      <c r="DY25" s="71">
        <f>IF(DY3=$B$23,-($E$23+SUM($F$15:DY15)),0)</f>
        <v>0</v>
      </c>
      <c r="DZ25" s="71">
        <f>IF(DZ3=$B$23,-($E$23+SUM($F$15:DZ15)),0)</f>
        <v>0</v>
      </c>
      <c r="EA25" s="71">
        <f>IF(EA3=$B$23,-($E$23+SUM($F$15:EA15)),0)</f>
        <v>0</v>
      </c>
      <c r="EB25" s="71">
        <f>IF(EB3=$B$23,-($E$23+SUM($F$15:EB15)),0)</f>
        <v>0</v>
      </c>
      <c r="EC25" s="71">
        <f>IF(EC3=$B$23,-($E$23+SUM($F$15:EC15)),0)</f>
        <v>0</v>
      </c>
      <c r="ED25" s="71">
        <f>IF(ED3=$B$23,-($E$23+SUM($F$15:ED15)),0)</f>
        <v>0</v>
      </c>
      <c r="EE25" s="71">
        <f>IF(EE3=$B$23,-($E$23+SUM($F$15:EE15)),0)</f>
        <v>0</v>
      </c>
      <c r="EF25" s="71">
        <f>IF(EF3=$B$23,-($E$23+SUM($F$15:EF15)),0)</f>
        <v>0</v>
      </c>
      <c r="EG25" s="72">
        <f>IF(EG3=$B$23,-($E$23+SUM($F$15:EG15)),0)</f>
        <v>0</v>
      </c>
    </row>
    <row r="26" spans="1:137" s="4" customFormat="1" x14ac:dyDescent="0.4">
      <c r="A26" s="1" t="s">
        <v>22</v>
      </c>
      <c r="B26" s="2"/>
      <c r="C26" s="3"/>
      <c r="D26" s="79" t="s">
        <v>64</v>
      </c>
      <c r="E26" s="80">
        <f t="shared" ref="E26:AJ26" si="57">IF(E3&gt;$B$23,0,SUM(E17:E21,E23:E25))</f>
        <v>-6240000</v>
      </c>
      <c r="F26" s="81">
        <f t="shared" si="57"/>
        <v>22530.723291043389</v>
      </c>
      <c r="G26" s="81">
        <f t="shared" si="57"/>
        <v>22916.126506292196</v>
      </c>
      <c r="H26" s="81">
        <f t="shared" si="57"/>
        <v>23302.934968383437</v>
      </c>
      <c r="I26" s="81">
        <f t="shared" si="57"/>
        <v>23691.153557204634</v>
      </c>
      <c r="J26" s="81">
        <f t="shared" si="57"/>
        <v>24080.787169154486</v>
      </c>
      <c r="K26" s="81">
        <f t="shared" si="57"/>
        <v>24471.840717197949</v>
      </c>
      <c r="L26" s="81">
        <f t="shared" si="57"/>
        <v>24864.319130921634</v>
      </c>
      <c r="M26" s="81">
        <f t="shared" si="57"/>
        <v>25258.227356588868</v>
      </c>
      <c r="N26" s="81">
        <f t="shared" si="57"/>
        <v>25653.570357195851</v>
      </c>
      <c r="O26" s="81">
        <f t="shared" si="57"/>
        <v>26050.353112526864</v>
      </c>
      <c r="P26" s="81">
        <f t="shared" si="57"/>
        <v>26448.58061921061</v>
      </c>
      <c r="Q26" s="81">
        <f t="shared" si="57"/>
        <v>11463.642506160963</v>
      </c>
      <c r="R26" s="81">
        <f t="shared" si="57"/>
        <v>11824.77457309467</v>
      </c>
      <c r="S26" s="81">
        <f t="shared" si="57"/>
        <v>12227.366482895784</v>
      </c>
      <c r="T26" s="81">
        <f t="shared" si="57"/>
        <v>12631.423300133763</v>
      </c>
      <c r="U26" s="81">
        <f t="shared" si="57"/>
        <v>13036.950106505021</v>
      </c>
      <c r="V26" s="81">
        <f t="shared" si="57"/>
        <v>13443.952000890182</v>
      </c>
      <c r="W26" s="81">
        <f t="shared" si="57"/>
        <v>13852.434099411112</v>
      </c>
      <c r="X26" s="81">
        <f t="shared" si="57"/>
        <v>14262.401535488636</v>
      </c>
      <c r="Y26" s="81">
        <f t="shared" si="57"/>
        <v>14673.859459899861</v>
      </c>
      <c r="Z26" s="81">
        <f t="shared" si="57"/>
        <v>15086.813040836547</v>
      </c>
      <c r="AA26" s="81">
        <f t="shared" si="57"/>
        <v>15501.267463962664</v>
      </c>
      <c r="AB26" s="81">
        <f t="shared" si="57"/>
        <v>15917.227932472859</v>
      </c>
      <c r="AC26" s="81">
        <f t="shared" si="57"/>
        <v>16334.699667150824</v>
      </c>
      <c r="AD26" s="81">
        <f t="shared" si="57"/>
        <v>32097.503291043387</v>
      </c>
      <c r="AE26" s="81">
        <f t="shared" si="57"/>
        <v>32518.013291057723</v>
      </c>
      <c r="AF26" s="81">
        <f t="shared" si="57"/>
        <v>32940.050325712597</v>
      </c>
      <c r="AG26" s="81">
        <f t="shared" si="57"/>
        <v>33363.619686736092</v>
      </c>
      <c r="AH26" s="81">
        <f t="shared" si="57"/>
        <v>33788.72668374065</v>
      </c>
      <c r="AI26" s="81">
        <f t="shared" si="57"/>
        <v>34215.376644282151</v>
      </c>
      <c r="AJ26" s="81">
        <f t="shared" si="57"/>
        <v>34643.574913920173</v>
      </c>
      <c r="AK26" s="81">
        <f t="shared" ref="AK26:BP26" si="58">IF(AK3&gt;$B$23,0,SUM(AK17:AK21,AK23:AK25))</f>
        <v>35073.326856277687</v>
      </c>
      <c r="AL26" s="81">
        <f t="shared" si="58"/>
        <v>35504.637853101405</v>
      </c>
      <c r="AM26" s="81">
        <f t="shared" si="58"/>
        <v>35937.513304322187</v>
      </c>
      <c r="AN26" s="81">
        <f t="shared" si="58"/>
        <v>36371.95862811555</v>
      </c>
      <c r="AO26" s="81">
        <f t="shared" si="58"/>
        <v>36807.979260962384</v>
      </c>
      <c r="AP26" s="81">
        <f t="shared" si="58"/>
        <v>37203.964657710079</v>
      </c>
      <c r="AQ26" s="81">
        <f t="shared" si="58"/>
        <v>37643.152291633771</v>
      </c>
      <c r="AR26" s="81">
        <f t="shared" si="58"/>
        <v>38083.931654497566</v>
      </c>
      <c r="AS26" s="81">
        <f t="shared" si="58"/>
        <v>38526.308256616176</v>
      </c>
      <c r="AT26" s="81">
        <f t="shared" si="58"/>
        <v>38970.287626916834</v>
      </c>
      <c r="AU26" s="81">
        <f t="shared" si="58"/>
        <v>39415.875313001132</v>
      </c>
      <c r="AV26" s="81">
        <f t="shared" si="58"/>
        <v>39863.07688120746</v>
      </c>
      <c r="AW26" s="81">
        <f t="shared" si="58"/>
        <v>40311.897916673159</v>
      </c>
      <c r="AX26" s="81">
        <f t="shared" si="58"/>
        <v>40762.34402339728</v>
      </c>
      <c r="AY26" s="81">
        <f t="shared" si="58"/>
        <v>41214.420824303459</v>
      </c>
      <c r="AZ26" s="81">
        <f t="shared" si="58"/>
        <v>41668.133961302883</v>
      </c>
      <c r="BA26" s="81">
        <f t="shared" si="58"/>
        <v>42123.489095357429</v>
      </c>
      <c r="BB26" s="81">
        <f t="shared" si="58"/>
        <v>42538.043586543405</v>
      </c>
      <c r="BC26" s="81">
        <f t="shared" si="58"/>
        <v>42996.699774115055</v>
      </c>
      <c r="BD26" s="81">
        <f t="shared" si="58"/>
        <v>43457.015056568125</v>
      </c>
      <c r="BE26" s="81">
        <f t="shared" si="58"/>
        <v>43918.995171704621</v>
      </c>
      <c r="BF26" s="81">
        <f t="shared" si="58"/>
        <v>44382.645876696552</v>
      </c>
      <c r="BG26" s="81">
        <f t="shared" si="58"/>
        <v>44847.972948150506</v>
      </c>
      <c r="BH26" s="81">
        <f t="shared" si="58"/>
        <v>45314.982182172767</v>
      </c>
      <c r="BI26" s="81">
        <f t="shared" si="58"/>
        <v>45783.679394433719</v>
      </c>
      <c r="BJ26" s="81">
        <f t="shared" si="58"/>
        <v>46254.070420233409</v>
      </c>
      <c r="BK26" s="81">
        <f t="shared" si="58"/>
        <v>46726.161114566574</v>
      </c>
      <c r="BL26" s="81">
        <f t="shared" si="58"/>
        <v>47199.957352188634</v>
      </c>
      <c r="BM26" s="81">
        <f t="shared" si="58"/>
        <v>47675.465027681021</v>
      </c>
      <c r="BN26" s="81">
        <f t="shared" si="58"/>
        <v>48109.392769117614</v>
      </c>
      <c r="BO26" s="81">
        <f t="shared" si="58"/>
        <v>48588.341083730716</v>
      </c>
      <c r="BP26" s="81">
        <f t="shared" si="58"/>
        <v>49069.018639577509</v>
      </c>
      <c r="BQ26" s="81">
        <f t="shared" ref="BQ26:CV26" si="59">IF(BQ3&gt;$B$23,0,SUM(BQ17:BQ21,BQ23:BQ25))</f>
        <v>49551.431411206984</v>
      </c>
      <c r="BR26" s="81">
        <f t="shared" si="59"/>
        <v>50035.585393326466</v>
      </c>
      <c r="BS26" s="81">
        <f t="shared" si="59"/>
        <v>50521.48660086903</v>
      </c>
      <c r="BT26" s="81">
        <f t="shared" si="59"/>
        <v>51009.141069060621</v>
      </c>
      <c r="BU26" s="81">
        <f t="shared" si="59"/>
        <v>51498.554853487854</v>
      </c>
      <c r="BV26" s="81">
        <f t="shared" si="59"/>
        <v>51989.734030165535</v>
      </c>
      <c r="BW26" s="81">
        <f t="shared" si="59"/>
        <v>52482.684695604825</v>
      </c>
      <c r="BX26" s="81">
        <f t="shared" si="59"/>
        <v>52977.412966881377</v>
      </c>
      <c r="BY26" s="81">
        <f t="shared" si="59"/>
        <v>53473.924981703953</v>
      </c>
      <c r="BZ26" s="81">
        <f t="shared" si="59"/>
        <v>53928.063666354952</v>
      </c>
      <c r="CA26" s="81">
        <f t="shared" si="59"/>
        <v>54428.161664271305</v>
      </c>
      <c r="CB26" s="81">
        <f t="shared" si="59"/>
        <v>54930.061943345725</v>
      </c>
      <c r="CC26" s="81">
        <f t="shared" si="59"/>
        <v>55433.770724508038</v>
      </c>
      <c r="CD26" s="81">
        <f t="shared" si="59"/>
        <v>55939.294249666666</v>
      </c>
      <c r="CE26" s="81">
        <f t="shared" si="59"/>
        <v>56446.63878177866</v>
      </c>
      <c r="CF26" s="81">
        <f t="shared" si="59"/>
        <v>56955.810604919607</v>
      </c>
      <c r="CG26" s="81">
        <f t="shared" si="59"/>
        <v>57466.816024353844</v>
      </c>
      <c r="CH26" s="81">
        <f t="shared" si="59"/>
        <v>57979.661366605163</v>
      </c>
      <c r="CI26" s="81">
        <f t="shared" si="59"/>
        <v>58494.35297952751</v>
      </c>
      <c r="CJ26" s="81">
        <f t="shared" si="59"/>
        <v>59010.897232375835</v>
      </c>
      <c r="CK26" s="81">
        <f t="shared" si="59"/>
        <v>12381826.328250565</v>
      </c>
      <c r="CL26" s="81">
        <f t="shared" si="59"/>
        <v>0</v>
      </c>
      <c r="CM26" s="81">
        <f t="shared" si="59"/>
        <v>0</v>
      </c>
      <c r="CN26" s="81">
        <f t="shared" si="59"/>
        <v>0</v>
      </c>
      <c r="CO26" s="81">
        <f t="shared" si="59"/>
        <v>0</v>
      </c>
      <c r="CP26" s="81">
        <f t="shared" si="59"/>
        <v>0</v>
      </c>
      <c r="CQ26" s="81">
        <f t="shared" si="59"/>
        <v>0</v>
      </c>
      <c r="CR26" s="81">
        <f t="shared" si="59"/>
        <v>0</v>
      </c>
      <c r="CS26" s="81">
        <f t="shared" si="59"/>
        <v>0</v>
      </c>
      <c r="CT26" s="81">
        <f t="shared" si="59"/>
        <v>0</v>
      </c>
      <c r="CU26" s="81">
        <f t="shared" si="59"/>
        <v>0</v>
      </c>
      <c r="CV26" s="81">
        <f t="shared" si="59"/>
        <v>0</v>
      </c>
      <c r="CW26" s="81">
        <f t="shared" ref="CW26:EB26" si="60">IF(CW3&gt;$B$23,0,SUM(CW17:CW21,CW23:CW25))</f>
        <v>0</v>
      </c>
      <c r="CX26" s="81">
        <f t="shared" si="60"/>
        <v>0</v>
      </c>
      <c r="CY26" s="81">
        <f t="shared" si="60"/>
        <v>0</v>
      </c>
      <c r="CZ26" s="81">
        <f t="shared" si="60"/>
        <v>0</v>
      </c>
      <c r="DA26" s="81">
        <f t="shared" si="60"/>
        <v>0</v>
      </c>
      <c r="DB26" s="81">
        <f t="shared" si="60"/>
        <v>0</v>
      </c>
      <c r="DC26" s="81">
        <f t="shared" si="60"/>
        <v>0</v>
      </c>
      <c r="DD26" s="81">
        <f t="shared" si="60"/>
        <v>0</v>
      </c>
      <c r="DE26" s="81">
        <f t="shared" si="60"/>
        <v>0</v>
      </c>
      <c r="DF26" s="81">
        <f t="shared" si="60"/>
        <v>0</v>
      </c>
      <c r="DG26" s="81">
        <f t="shared" si="60"/>
        <v>0</v>
      </c>
      <c r="DH26" s="81">
        <f t="shared" si="60"/>
        <v>0</v>
      </c>
      <c r="DI26" s="81">
        <f t="shared" si="60"/>
        <v>0</v>
      </c>
      <c r="DJ26" s="81">
        <f t="shared" si="60"/>
        <v>0</v>
      </c>
      <c r="DK26" s="81">
        <f t="shared" si="60"/>
        <v>0</v>
      </c>
      <c r="DL26" s="81">
        <f t="shared" si="60"/>
        <v>0</v>
      </c>
      <c r="DM26" s="81">
        <f t="shared" si="60"/>
        <v>0</v>
      </c>
      <c r="DN26" s="81">
        <f t="shared" si="60"/>
        <v>0</v>
      </c>
      <c r="DO26" s="81">
        <f t="shared" si="60"/>
        <v>0</v>
      </c>
      <c r="DP26" s="81">
        <f t="shared" si="60"/>
        <v>0</v>
      </c>
      <c r="DQ26" s="81">
        <f t="shared" si="60"/>
        <v>0</v>
      </c>
      <c r="DR26" s="81">
        <f t="shared" si="60"/>
        <v>0</v>
      </c>
      <c r="DS26" s="81">
        <f t="shared" si="60"/>
        <v>0</v>
      </c>
      <c r="DT26" s="81">
        <f t="shared" si="60"/>
        <v>0</v>
      </c>
      <c r="DU26" s="81">
        <f t="shared" si="60"/>
        <v>0</v>
      </c>
      <c r="DV26" s="81">
        <f t="shared" si="60"/>
        <v>0</v>
      </c>
      <c r="DW26" s="81">
        <f t="shared" si="60"/>
        <v>0</v>
      </c>
      <c r="DX26" s="81">
        <f t="shared" si="60"/>
        <v>0</v>
      </c>
      <c r="DY26" s="81">
        <f t="shared" si="60"/>
        <v>0</v>
      </c>
      <c r="DZ26" s="81">
        <f t="shared" si="60"/>
        <v>0</v>
      </c>
      <c r="EA26" s="81">
        <f t="shared" si="60"/>
        <v>0</v>
      </c>
      <c r="EB26" s="81">
        <f t="shared" si="60"/>
        <v>0</v>
      </c>
      <c r="EC26" s="81">
        <f t="shared" ref="EC26:FH26" si="61">IF(EC3&gt;$B$23,0,SUM(EC17:EC21,EC23:EC25))</f>
        <v>0</v>
      </c>
      <c r="ED26" s="81">
        <f t="shared" si="61"/>
        <v>0</v>
      </c>
      <c r="EE26" s="81">
        <f t="shared" si="61"/>
        <v>0</v>
      </c>
      <c r="EF26" s="81">
        <f t="shared" si="61"/>
        <v>0</v>
      </c>
      <c r="EG26" s="76">
        <f t="shared" si="61"/>
        <v>0</v>
      </c>
    </row>
    <row r="27" spans="1:137" s="4" customFormat="1" x14ac:dyDescent="0.4">
      <c r="A27" s="5" t="s">
        <v>23</v>
      </c>
      <c r="B27" s="21">
        <v>0.7</v>
      </c>
      <c r="C27" s="3"/>
      <c r="D27" s="84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5"/>
      <c r="AE27" s="85"/>
      <c r="AF27" s="85"/>
      <c r="AG27" s="85"/>
      <c r="AH27" s="85"/>
      <c r="AI27" s="85"/>
      <c r="AJ27" s="85"/>
      <c r="AK27" s="85"/>
      <c r="AL27" s="85"/>
      <c r="AM27" s="85"/>
      <c r="AN27" s="85"/>
      <c r="AO27" s="85"/>
      <c r="AP27" s="85"/>
      <c r="AQ27" s="85"/>
      <c r="AR27" s="85"/>
      <c r="AS27" s="85"/>
      <c r="AT27" s="85"/>
      <c r="AU27" s="85"/>
      <c r="AV27" s="85"/>
      <c r="AW27" s="85"/>
      <c r="AX27" s="85"/>
      <c r="AY27" s="85"/>
      <c r="AZ27" s="85"/>
      <c r="BA27" s="85"/>
      <c r="BB27" s="85"/>
      <c r="BC27" s="85"/>
      <c r="BD27" s="85"/>
      <c r="BE27" s="85"/>
      <c r="BF27" s="85"/>
      <c r="BG27" s="85"/>
      <c r="BH27" s="85"/>
      <c r="BI27" s="85"/>
      <c r="BJ27" s="85"/>
      <c r="BK27" s="85"/>
      <c r="BL27" s="85"/>
      <c r="BM27" s="85"/>
      <c r="BN27" s="85"/>
      <c r="BO27" s="85"/>
      <c r="BP27" s="85"/>
      <c r="BQ27" s="85"/>
      <c r="BR27" s="85"/>
      <c r="BS27" s="85"/>
      <c r="BT27" s="85"/>
      <c r="BU27" s="85"/>
      <c r="BV27" s="85"/>
      <c r="BW27" s="85"/>
      <c r="BX27" s="85"/>
      <c r="BY27" s="85"/>
      <c r="BZ27" s="85"/>
      <c r="CA27" s="85"/>
      <c r="CB27" s="85"/>
      <c r="CC27" s="85"/>
      <c r="CD27" s="85"/>
      <c r="CE27" s="85"/>
      <c r="CF27" s="85"/>
      <c r="CG27" s="85"/>
      <c r="CH27" s="85"/>
      <c r="CI27" s="85"/>
      <c r="CJ27" s="85"/>
      <c r="CK27" s="85"/>
      <c r="CL27" s="85"/>
      <c r="CM27" s="85"/>
      <c r="CN27" s="85"/>
      <c r="CO27" s="85"/>
      <c r="CP27" s="85"/>
      <c r="CQ27" s="85"/>
      <c r="CR27" s="85"/>
      <c r="CS27" s="85"/>
      <c r="CT27" s="85"/>
      <c r="CU27" s="85"/>
      <c r="CV27" s="85"/>
      <c r="CW27" s="85"/>
      <c r="CX27" s="85"/>
      <c r="CY27" s="85"/>
      <c r="CZ27" s="85"/>
      <c r="DA27" s="85"/>
      <c r="DB27" s="85"/>
      <c r="DC27" s="85"/>
      <c r="DD27" s="85"/>
      <c r="DE27" s="85"/>
      <c r="DF27" s="85"/>
      <c r="DG27" s="85"/>
      <c r="DH27" s="85"/>
      <c r="DI27" s="85"/>
      <c r="DJ27" s="85"/>
      <c r="DK27" s="85"/>
      <c r="DL27" s="85"/>
      <c r="DM27" s="85"/>
      <c r="DN27" s="85"/>
      <c r="DO27" s="85"/>
      <c r="DP27" s="85"/>
      <c r="DQ27" s="85"/>
      <c r="DR27" s="85"/>
      <c r="DS27" s="85"/>
      <c r="DT27" s="85"/>
      <c r="DU27" s="85"/>
      <c r="DV27" s="85"/>
      <c r="DW27" s="85"/>
      <c r="DX27" s="85"/>
      <c r="DY27" s="85"/>
      <c r="DZ27" s="85"/>
      <c r="EA27" s="85"/>
      <c r="EB27" s="85"/>
      <c r="EC27" s="85"/>
      <c r="ED27" s="85"/>
      <c r="EE27" s="85"/>
      <c r="EF27" s="85"/>
      <c r="EG27" s="85"/>
    </row>
    <row r="28" spans="1:137" s="4" customFormat="1" x14ac:dyDescent="0.4">
      <c r="A28" s="8" t="s">
        <v>24</v>
      </c>
      <c r="B28" s="22">
        <v>0.01</v>
      </c>
      <c r="C28" s="3"/>
      <c r="D28" s="50" t="s">
        <v>65</v>
      </c>
      <c r="E28" s="46">
        <v>1</v>
      </c>
      <c r="F28" s="46">
        <f>E28+1</f>
        <v>2</v>
      </c>
      <c r="G28" s="46">
        <f t="shared" ref="G28:N28" si="62">F28+1</f>
        <v>3</v>
      </c>
      <c r="H28" s="46">
        <f t="shared" si="62"/>
        <v>4</v>
      </c>
      <c r="I28" s="46">
        <f t="shared" si="62"/>
        <v>5</v>
      </c>
      <c r="J28" s="46">
        <f t="shared" si="62"/>
        <v>6</v>
      </c>
      <c r="K28" s="46">
        <f t="shared" si="62"/>
        <v>7</v>
      </c>
      <c r="L28" s="46">
        <f t="shared" si="62"/>
        <v>8</v>
      </c>
      <c r="M28" s="46">
        <f t="shared" si="62"/>
        <v>9</v>
      </c>
      <c r="N28" s="46">
        <f t="shared" si="62"/>
        <v>10</v>
      </c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  <c r="AX28" s="77"/>
      <c r="AY28" s="77"/>
      <c r="AZ28" s="77"/>
      <c r="BA28" s="77"/>
      <c r="BB28" s="77"/>
      <c r="BC28" s="77"/>
      <c r="BD28" s="77"/>
      <c r="BE28" s="77"/>
      <c r="BF28" s="77"/>
      <c r="BG28" s="77"/>
      <c r="BH28" s="77"/>
      <c r="BI28" s="77"/>
      <c r="BJ28" s="77"/>
      <c r="BK28" s="77"/>
      <c r="BL28" s="77"/>
      <c r="BM28" s="77"/>
      <c r="BN28" s="77"/>
      <c r="BO28" s="77"/>
      <c r="BP28" s="77"/>
      <c r="BQ28" s="77"/>
      <c r="BR28" s="77"/>
      <c r="BS28" s="77"/>
      <c r="BT28" s="77"/>
      <c r="BU28" s="77"/>
      <c r="BV28" s="77"/>
      <c r="BW28" s="77"/>
      <c r="BX28" s="77"/>
      <c r="BY28" s="77"/>
      <c r="BZ28" s="77"/>
      <c r="CA28" s="77"/>
      <c r="CB28" s="77"/>
      <c r="CC28" s="77"/>
      <c r="CD28" s="77"/>
      <c r="CE28" s="77"/>
      <c r="CF28" s="77"/>
      <c r="CG28" s="77"/>
      <c r="CH28" s="77"/>
      <c r="CI28" s="77"/>
      <c r="CJ28" s="77"/>
      <c r="CK28" s="77"/>
      <c r="CL28" s="77"/>
      <c r="CM28" s="77"/>
      <c r="CN28" s="77"/>
      <c r="CO28" s="77"/>
      <c r="CP28" s="77"/>
      <c r="CQ28" s="77"/>
      <c r="CR28" s="77"/>
      <c r="CS28" s="77"/>
      <c r="CT28" s="77"/>
      <c r="CU28" s="77"/>
      <c r="CV28" s="77"/>
      <c r="CW28" s="77"/>
      <c r="CX28" s="77"/>
      <c r="CY28" s="77"/>
      <c r="CZ28" s="77"/>
      <c r="DA28" s="77"/>
      <c r="DB28" s="77"/>
      <c r="DC28" s="77"/>
      <c r="DD28" s="77"/>
      <c r="DE28" s="77"/>
      <c r="DF28" s="77"/>
      <c r="DG28" s="77"/>
      <c r="DH28" s="77"/>
      <c r="DI28" s="77"/>
      <c r="DJ28" s="77"/>
      <c r="DK28" s="77"/>
      <c r="DL28" s="77"/>
      <c r="DM28" s="77"/>
      <c r="DN28" s="77"/>
      <c r="DO28" s="77"/>
      <c r="DP28" s="77"/>
      <c r="DQ28" s="77"/>
      <c r="DR28" s="77"/>
      <c r="DS28" s="77"/>
      <c r="DT28" s="77"/>
      <c r="DU28" s="77"/>
      <c r="DV28" s="77"/>
      <c r="DW28" s="77"/>
      <c r="DX28" s="77"/>
      <c r="DY28" s="77"/>
      <c r="DZ28" s="77"/>
      <c r="EA28" s="77"/>
      <c r="EB28" s="77"/>
      <c r="EC28" s="77"/>
      <c r="ED28" s="77"/>
      <c r="EE28" s="77"/>
      <c r="EF28" s="77"/>
      <c r="EG28" s="77"/>
    </row>
    <row r="29" spans="1:137" s="4" customFormat="1" x14ac:dyDescent="0.4">
      <c r="A29" s="8" t="s">
        <v>25</v>
      </c>
      <c r="B29" s="22">
        <v>4.4999999999999998E-2</v>
      </c>
      <c r="C29" s="3"/>
      <c r="D29" s="66" t="s">
        <v>66</v>
      </c>
      <c r="E29" s="87">
        <f>SUMIF($E$4:$EG$4,E28,$E$14:$EG$14)/ABS(SUMIFS($E$22:$EG$22,$E$22:$EG$22,"&lt;0",$E$4:$EG$4,"&lt;"&amp;E28))</f>
        <v>5.6316596009918424E-2</v>
      </c>
      <c r="F29" s="88">
        <f t="shared" ref="F29:N29" si="63">SUMIF($E$4:$EG$4,F28,$E$14:$EG$14)/ABS(SUMIFS($E$22:$EG$22,$E$22:$EG$22,"&lt;0",$E$4:$EG$4,"&lt;"&amp;F28))</f>
        <v>5.0747487073145338E-2</v>
      </c>
      <c r="G29" s="88">
        <f t="shared" si="63"/>
        <v>6.2910129415261279E-2</v>
      </c>
      <c r="H29" s="88">
        <f t="shared" si="63"/>
        <v>6.6020806119905323E-2</v>
      </c>
      <c r="I29" s="88">
        <f t="shared" si="63"/>
        <v>6.9270000418534025E-2</v>
      </c>
      <c r="J29" s="88">
        <f t="shared" si="63"/>
        <v>7.2663583532448353E-2</v>
      </c>
      <c r="K29" s="88">
        <f t="shared" si="63"/>
        <v>7.6207669167217135E-2</v>
      </c>
      <c r="L29" s="88">
        <f t="shared" si="63"/>
        <v>7.9908623384604333E-2</v>
      </c>
      <c r="M29" s="88">
        <f t="shared" si="63"/>
        <v>8.3773074873147557E-2</v>
      </c>
      <c r="N29" s="89">
        <f t="shared" si="63"/>
        <v>8.7807925633411887E-2</v>
      </c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77"/>
      <c r="AQ29" s="77"/>
      <c r="AR29" s="77"/>
      <c r="AS29" s="77"/>
      <c r="AT29" s="77"/>
      <c r="AU29" s="77"/>
      <c r="AV29" s="77"/>
      <c r="AW29" s="77"/>
      <c r="AX29" s="77"/>
      <c r="AY29" s="77"/>
      <c r="AZ29" s="77"/>
      <c r="BA29" s="77"/>
      <c r="BB29" s="77"/>
      <c r="BC29" s="77"/>
      <c r="BD29" s="77"/>
      <c r="BE29" s="77"/>
      <c r="BF29" s="77"/>
      <c r="BG29" s="77"/>
      <c r="BH29" s="77"/>
      <c r="BI29" s="77"/>
      <c r="BJ29" s="77"/>
      <c r="BK29" s="77"/>
      <c r="BL29" s="77"/>
      <c r="BM29" s="77"/>
      <c r="BN29" s="77"/>
      <c r="BO29" s="77"/>
      <c r="BP29" s="77"/>
      <c r="BQ29" s="77"/>
      <c r="BR29" s="77"/>
      <c r="BS29" s="77"/>
      <c r="BT29" s="77"/>
      <c r="BU29" s="77"/>
      <c r="BV29" s="77"/>
      <c r="BW29" s="77"/>
      <c r="BX29" s="77"/>
      <c r="BY29" s="77"/>
      <c r="BZ29" s="77"/>
      <c r="CA29" s="77"/>
      <c r="CB29" s="77"/>
      <c r="CC29" s="77"/>
      <c r="CD29" s="77"/>
      <c r="CE29" s="77"/>
      <c r="CF29" s="77"/>
      <c r="CG29" s="77"/>
      <c r="CH29" s="77"/>
      <c r="CI29" s="77"/>
      <c r="CJ29" s="77"/>
      <c r="CK29" s="77"/>
      <c r="CL29" s="77"/>
      <c r="CM29" s="77"/>
      <c r="CN29" s="77"/>
      <c r="CO29" s="77"/>
      <c r="CP29" s="77"/>
      <c r="CQ29" s="77"/>
      <c r="CR29" s="77"/>
      <c r="CS29" s="77"/>
      <c r="CT29" s="77"/>
      <c r="CU29" s="77"/>
      <c r="CV29" s="77"/>
      <c r="CW29" s="77"/>
      <c r="CX29" s="77"/>
      <c r="CY29" s="77"/>
      <c r="CZ29" s="77"/>
      <c r="DA29" s="77"/>
      <c r="DB29" s="77"/>
      <c r="DC29" s="77"/>
      <c r="DD29" s="77"/>
      <c r="DE29" s="77"/>
      <c r="DF29" s="77"/>
      <c r="DG29" s="77"/>
      <c r="DH29" s="77"/>
      <c r="DI29" s="77"/>
      <c r="DJ29" s="77"/>
      <c r="DK29" s="77"/>
      <c r="DL29" s="77"/>
      <c r="DM29" s="77"/>
      <c r="DN29" s="77"/>
      <c r="DO29" s="77"/>
      <c r="DP29" s="77"/>
      <c r="DQ29" s="77"/>
      <c r="DR29" s="77"/>
      <c r="DS29" s="77"/>
      <c r="DT29" s="77"/>
      <c r="DU29" s="77"/>
      <c r="DV29" s="77"/>
      <c r="DW29" s="77"/>
      <c r="DX29" s="77"/>
      <c r="DY29" s="77"/>
      <c r="DZ29" s="77"/>
      <c r="EA29" s="77"/>
      <c r="EB29" s="77"/>
      <c r="EC29" s="77"/>
      <c r="ED29" s="77"/>
      <c r="EE29" s="77"/>
      <c r="EF29" s="77"/>
      <c r="EG29" s="77"/>
    </row>
    <row r="30" spans="1:137" s="25" customFormat="1" x14ac:dyDescent="0.4">
      <c r="A30" s="17" t="s">
        <v>26</v>
      </c>
      <c r="B30" s="24">
        <v>30</v>
      </c>
      <c r="C30" s="3"/>
      <c r="D30" s="86" t="s">
        <v>67</v>
      </c>
      <c r="E30" s="90">
        <f t="shared" ref="E30:N30" si="64">SUMIF($E$4:$EG$4,E28,$E$17:$EG$17)/ABS(SUMIFS($E$26:$EG$26,$E$26:$EG$26,"&lt;0",$E$4:$EG$4,"&lt;"&amp;E28))</f>
        <v>4.4989144117288604E-2</v>
      </c>
      <c r="F30" s="91">
        <f t="shared" si="64"/>
        <v>2.705018744595223E-2</v>
      </c>
      <c r="G30" s="91">
        <f t="shared" si="64"/>
        <v>6.6227929605652561E-2</v>
      </c>
      <c r="H30" s="91">
        <f t="shared" si="64"/>
        <v>7.6247897836957887E-2</v>
      </c>
      <c r="I30" s="91">
        <f t="shared" si="64"/>
        <v>8.6714052548886922E-2</v>
      </c>
      <c r="J30" s="91">
        <f t="shared" si="64"/>
        <v>9.764530584851483E-2</v>
      </c>
      <c r="K30" s="91">
        <f t="shared" si="64"/>
        <v>0.10906135092204884</v>
      </c>
      <c r="L30" s="91">
        <f t="shared" si="64"/>
        <v>0.1209826938338249</v>
      </c>
      <c r="M30" s="91">
        <f t="shared" si="64"/>
        <v>0.13343068660942087</v>
      </c>
      <c r="N30" s="92">
        <f t="shared" si="64"/>
        <v>0.1464275616545031</v>
      </c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77"/>
      <c r="AS30" s="77"/>
      <c r="AT30" s="77"/>
      <c r="AU30" s="77"/>
      <c r="AV30" s="77"/>
      <c r="AW30" s="77"/>
      <c r="AX30" s="77"/>
      <c r="AY30" s="77"/>
      <c r="AZ30" s="77"/>
      <c r="BA30" s="77"/>
      <c r="BB30" s="77"/>
      <c r="BC30" s="77"/>
      <c r="BD30" s="77"/>
      <c r="BE30" s="77"/>
      <c r="BF30" s="77"/>
      <c r="BG30" s="77"/>
      <c r="BH30" s="77"/>
      <c r="BI30" s="77"/>
      <c r="BJ30" s="77"/>
      <c r="BK30" s="77"/>
      <c r="BL30" s="77"/>
      <c r="BM30" s="77"/>
      <c r="BN30" s="77"/>
      <c r="BO30" s="77"/>
      <c r="BP30" s="77"/>
      <c r="BQ30" s="77"/>
      <c r="BR30" s="77"/>
      <c r="BS30" s="77"/>
      <c r="BT30" s="77"/>
      <c r="BU30" s="77"/>
      <c r="BV30" s="77"/>
      <c r="BW30" s="77"/>
      <c r="BX30" s="77"/>
      <c r="BY30" s="77"/>
      <c r="BZ30" s="77"/>
      <c r="CA30" s="77"/>
      <c r="CB30" s="77"/>
      <c r="CC30" s="77"/>
      <c r="CD30" s="77"/>
      <c r="CE30" s="77"/>
      <c r="CF30" s="77"/>
      <c r="CG30" s="77"/>
      <c r="CH30" s="77"/>
      <c r="CI30" s="77"/>
      <c r="CJ30" s="77"/>
      <c r="CK30" s="77"/>
      <c r="CL30" s="77"/>
      <c r="CM30" s="77"/>
      <c r="CN30" s="77"/>
      <c r="CO30" s="77"/>
      <c r="CP30" s="77"/>
      <c r="CQ30" s="77"/>
      <c r="CR30" s="77"/>
      <c r="CS30" s="77"/>
      <c r="CT30" s="77"/>
      <c r="CU30" s="77"/>
      <c r="CV30" s="77"/>
      <c r="CW30" s="77"/>
      <c r="CX30" s="77"/>
      <c r="CY30" s="77"/>
      <c r="CZ30" s="77"/>
      <c r="DA30" s="77"/>
      <c r="DB30" s="77"/>
      <c r="DC30" s="77"/>
      <c r="DD30" s="77"/>
      <c r="DE30" s="77"/>
      <c r="DF30" s="77"/>
      <c r="DG30" s="77"/>
      <c r="DH30" s="77"/>
      <c r="DI30" s="77"/>
      <c r="DJ30" s="77"/>
      <c r="DK30" s="77"/>
      <c r="DL30" s="77"/>
      <c r="DM30" s="77"/>
      <c r="DN30" s="77"/>
      <c r="DO30" s="77"/>
      <c r="DP30" s="77"/>
      <c r="DQ30" s="77"/>
      <c r="DR30" s="77"/>
      <c r="DS30" s="77"/>
      <c r="DT30" s="77"/>
      <c r="DU30" s="77"/>
      <c r="DV30" s="77"/>
      <c r="DW30" s="77"/>
      <c r="DX30" s="77"/>
      <c r="DY30" s="77"/>
      <c r="DZ30" s="77"/>
      <c r="EA30" s="77"/>
      <c r="EB30" s="77"/>
      <c r="EC30" s="77"/>
      <c r="ED30" s="77"/>
      <c r="EE30" s="77"/>
      <c r="EF30" s="77"/>
      <c r="EG30" s="77"/>
    </row>
    <row r="31" spans="1:137" s="25" customFormat="1" x14ac:dyDescent="0.4">
      <c r="A31" s="26"/>
      <c r="B31" s="27"/>
      <c r="C31" s="3"/>
      <c r="D31" s="82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  <c r="AT31" s="77"/>
      <c r="AU31" s="77"/>
      <c r="AV31" s="77"/>
      <c r="AW31" s="77"/>
      <c r="AX31" s="77"/>
      <c r="AY31" s="77"/>
      <c r="AZ31" s="77"/>
      <c r="BA31" s="77"/>
      <c r="BB31" s="77"/>
      <c r="BC31" s="77"/>
      <c r="BD31" s="77"/>
      <c r="BE31" s="77"/>
      <c r="BF31" s="77"/>
      <c r="BG31" s="77"/>
      <c r="BH31" s="77"/>
      <c r="BI31" s="77"/>
      <c r="BJ31" s="77"/>
      <c r="BK31" s="77"/>
      <c r="BL31" s="77"/>
      <c r="BM31" s="77"/>
      <c r="BN31" s="77"/>
      <c r="BO31" s="77"/>
      <c r="BP31" s="77"/>
      <c r="BQ31" s="77"/>
      <c r="BR31" s="77"/>
      <c r="BS31" s="77"/>
      <c r="BT31" s="77"/>
      <c r="BU31" s="77"/>
      <c r="BV31" s="77"/>
      <c r="BW31" s="77"/>
      <c r="BX31" s="77"/>
      <c r="BY31" s="77"/>
      <c r="BZ31" s="77"/>
      <c r="CA31" s="77"/>
      <c r="CB31" s="77"/>
      <c r="CC31" s="77"/>
      <c r="CD31" s="77"/>
      <c r="CE31" s="77"/>
      <c r="CF31" s="77"/>
      <c r="CG31" s="77"/>
      <c r="CH31" s="77"/>
      <c r="CI31" s="77"/>
      <c r="CJ31" s="77"/>
      <c r="CK31" s="77"/>
      <c r="CL31" s="77"/>
      <c r="CM31" s="77"/>
      <c r="CN31" s="77"/>
      <c r="CO31" s="77"/>
      <c r="CP31" s="77"/>
      <c r="CQ31" s="77"/>
      <c r="CR31" s="77"/>
      <c r="CS31" s="77"/>
      <c r="CT31" s="77"/>
      <c r="CU31" s="77"/>
      <c r="CV31" s="77"/>
      <c r="CW31" s="77"/>
      <c r="CX31" s="77"/>
      <c r="CY31" s="77"/>
      <c r="CZ31" s="77"/>
      <c r="DA31" s="77"/>
      <c r="DB31" s="77"/>
      <c r="DC31" s="77"/>
      <c r="DD31" s="77"/>
      <c r="DE31" s="77"/>
      <c r="DF31" s="77"/>
      <c r="DG31" s="77"/>
      <c r="DH31" s="77"/>
      <c r="DI31" s="77"/>
      <c r="DJ31" s="77"/>
      <c r="DK31" s="77"/>
      <c r="DL31" s="77"/>
      <c r="DM31" s="77"/>
      <c r="DN31" s="77"/>
      <c r="DO31" s="77"/>
      <c r="DP31" s="77"/>
      <c r="DQ31" s="77"/>
      <c r="DR31" s="77"/>
      <c r="DS31" s="77"/>
      <c r="DT31" s="77"/>
      <c r="DU31" s="77"/>
      <c r="DV31" s="77"/>
      <c r="DW31" s="77"/>
      <c r="DX31" s="77"/>
      <c r="DY31" s="77"/>
      <c r="DZ31" s="77"/>
      <c r="EA31" s="77"/>
      <c r="EB31" s="77"/>
      <c r="EC31" s="77"/>
      <c r="ED31" s="77"/>
      <c r="EE31" s="77"/>
      <c r="EF31" s="77"/>
      <c r="EG31" s="77"/>
    </row>
    <row r="32" spans="1:137" s="25" customFormat="1" x14ac:dyDescent="0.4">
      <c r="A32" s="1" t="s">
        <v>27</v>
      </c>
      <c r="B32" s="2"/>
      <c r="D32" s="82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77"/>
      <c r="AS32" s="77"/>
      <c r="AT32" s="77"/>
      <c r="AU32" s="77"/>
      <c r="AV32" s="77"/>
      <c r="AW32" s="77"/>
      <c r="AX32" s="77"/>
      <c r="AY32" s="77"/>
      <c r="AZ32" s="77"/>
      <c r="BA32" s="77"/>
      <c r="BB32" s="77"/>
      <c r="BC32" s="77"/>
      <c r="BD32" s="77"/>
      <c r="BE32" s="77"/>
      <c r="BF32" s="77"/>
      <c r="BG32" s="77"/>
      <c r="BH32" s="77"/>
      <c r="BI32" s="77"/>
      <c r="BJ32" s="77"/>
      <c r="BK32" s="77"/>
      <c r="BL32" s="77"/>
      <c r="BM32" s="77"/>
      <c r="BN32" s="77"/>
      <c r="BO32" s="77"/>
      <c r="BP32" s="77"/>
      <c r="BQ32" s="77"/>
      <c r="BR32" s="77"/>
      <c r="BS32" s="77"/>
      <c r="BT32" s="77"/>
      <c r="BU32" s="77"/>
      <c r="BV32" s="77"/>
      <c r="BW32" s="77"/>
      <c r="BX32" s="77"/>
      <c r="BY32" s="77"/>
      <c r="BZ32" s="77"/>
      <c r="CA32" s="77"/>
      <c r="CB32" s="77"/>
      <c r="CC32" s="77"/>
      <c r="CD32" s="77"/>
      <c r="CE32" s="77"/>
      <c r="CF32" s="77"/>
      <c r="CG32" s="77"/>
      <c r="CH32" s="77"/>
      <c r="CI32" s="77"/>
      <c r="CJ32" s="77"/>
      <c r="CK32" s="77"/>
      <c r="CL32" s="77"/>
      <c r="CM32" s="77"/>
      <c r="CN32" s="77"/>
      <c r="CO32" s="77"/>
      <c r="CP32" s="77"/>
      <c r="CQ32" s="77"/>
      <c r="CR32" s="77"/>
      <c r="CS32" s="77"/>
      <c r="CT32" s="77"/>
      <c r="CU32" s="77"/>
      <c r="CV32" s="77"/>
      <c r="CW32" s="77"/>
      <c r="CX32" s="77"/>
      <c r="CY32" s="77"/>
      <c r="CZ32" s="77"/>
      <c r="DA32" s="77"/>
      <c r="DB32" s="77"/>
      <c r="DC32" s="77"/>
      <c r="DD32" s="77"/>
      <c r="DE32" s="77"/>
      <c r="DF32" s="77"/>
      <c r="DG32" s="77"/>
      <c r="DH32" s="77"/>
      <c r="DI32" s="77"/>
      <c r="DJ32" s="77"/>
      <c r="DK32" s="77"/>
      <c r="DL32" s="77"/>
      <c r="DM32" s="77"/>
      <c r="DN32" s="77"/>
      <c r="DO32" s="77"/>
      <c r="DP32" s="77"/>
      <c r="DQ32" s="77"/>
      <c r="DR32" s="77"/>
      <c r="DS32" s="77"/>
      <c r="DT32" s="77"/>
      <c r="DU32" s="77"/>
      <c r="DV32" s="77"/>
      <c r="DW32" s="77"/>
      <c r="DX32" s="77"/>
      <c r="DY32" s="77"/>
      <c r="DZ32" s="77"/>
      <c r="EA32" s="77"/>
      <c r="EB32" s="77"/>
      <c r="EC32" s="77"/>
      <c r="ED32" s="77"/>
      <c r="EE32" s="77"/>
      <c r="EF32" s="77"/>
      <c r="EG32" s="77"/>
    </row>
    <row r="33" spans="1:137" x14ac:dyDescent="0.4">
      <c r="A33" s="5" t="s">
        <v>28</v>
      </c>
      <c r="B33" s="28">
        <f>SUM(F11:Q11)/B2</f>
        <v>5.8567409759198781E-2</v>
      </c>
      <c r="D33" s="82"/>
      <c r="E33" s="101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/>
      <c r="AT33" s="77"/>
      <c r="AU33" s="77"/>
      <c r="AV33" s="77"/>
      <c r="AW33" s="77"/>
      <c r="AX33" s="77"/>
      <c r="AY33" s="77"/>
      <c r="AZ33" s="77"/>
      <c r="BA33" s="77"/>
      <c r="BB33" s="77"/>
      <c r="BC33" s="77"/>
      <c r="BD33" s="77"/>
      <c r="BE33" s="77"/>
      <c r="BF33" s="77"/>
      <c r="BG33" s="77"/>
      <c r="BH33" s="77"/>
      <c r="BI33" s="77"/>
      <c r="BJ33" s="77"/>
      <c r="BK33" s="77"/>
      <c r="BL33" s="77"/>
      <c r="BM33" s="77"/>
      <c r="BN33" s="77"/>
      <c r="BO33" s="77"/>
      <c r="BP33" s="77"/>
      <c r="BQ33" s="77"/>
      <c r="BR33" s="77"/>
      <c r="BS33" s="77"/>
      <c r="BT33" s="77"/>
      <c r="BU33" s="77"/>
      <c r="BV33" s="77"/>
      <c r="BW33" s="77"/>
      <c r="BX33" s="77"/>
      <c r="BY33" s="77"/>
      <c r="BZ33" s="77"/>
      <c r="CA33" s="77"/>
      <c r="CB33" s="77"/>
      <c r="CC33" s="77"/>
      <c r="CD33" s="77"/>
      <c r="CE33" s="77"/>
      <c r="CF33" s="77"/>
      <c r="CG33" s="77"/>
      <c r="CH33" s="77"/>
      <c r="CI33" s="77"/>
      <c r="CJ33" s="77"/>
      <c r="CK33" s="77"/>
      <c r="CL33" s="77"/>
      <c r="CM33" s="77"/>
      <c r="CN33" s="77"/>
      <c r="CO33" s="77"/>
      <c r="CP33" s="77"/>
      <c r="CQ33" s="77"/>
      <c r="CR33" s="77"/>
      <c r="CS33" s="77"/>
      <c r="CT33" s="77"/>
      <c r="CU33" s="77"/>
      <c r="CV33" s="77"/>
      <c r="CW33" s="77"/>
      <c r="CX33" s="77"/>
      <c r="CY33" s="77"/>
      <c r="CZ33" s="77"/>
      <c r="DA33" s="77"/>
      <c r="DB33" s="77"/>
      <c r="DC33" s="77"/>
      <c r="DD33" s="77"/>
      <c r="DE33" s="77"/>
      <c r="DF33" s="77"/>
      <c r="DG33" s="77"/>
      <c r="DH33" s="77"/>
      <c r="DI33" s="77"/>
      <c r="DJ33" s="77"/>
      <c r="DK33" s="77"/>
      <c r="DL33" s="77"/>
      <c r="DM33" s="77"/>
      <c r="DN33" s="77"/>
      <c r="DO33" s="77"/>
      <c r="DP33" s="77"/>
      <c r="DQ33" s="77"/>
      <c r="DR33" s="77"/>
      <c r="DS33" s="77"/>
      <c r="DT33" s="77"/>
      <c r="DU33" s="77"/>
      <c r="DV33" s="77"/>
      <c r="DW33" s="77"/>
      <c r="DX33" s="77"/>
      <c r="DY33" s="77"/>
      <c r="DZ33" s="77"/>
      <c r="EA33" s="77"/>
      <c r="EB33" s="77"/>
      <c r="EC33" s="77"/>
      <c r="ED33" s="77"/>
      <c r="EE33" s="77"/>
      <c r="EF33" s="77"/>
      <c r="EG33" s="77"/>
    </row>
    <row r="34" spans="1:137" x14ac:dyDescent="0.4">
      <c r="A34" s="8" t="s">
        <v>29</v>
      </c>
      <c r="B34" s="29">
        <f>-SUM(F15:Q16)/(B2*B27)</f>
        <v>6.0802237179105684E-2</v>
      </c>
      <c r="D34" s="83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8"/>
      <c r="BB34" s="78"/>
      <c r="BC34" s="78"/>
      <c r="BD34" s="78"/>
      <c r="BE34" s="78"/>
      <c r="BF34" s="78"/>
      <c r="BG34" s="78"/>
      <c r="BH34" s="78"/>
      <c r="BI34" s="78"/>
      <c r="BJ34" s="78"/>
      <c r="BK34" s="78"/>
      <c r="BL34" s="78"/>
      <c r="BM34" s="78"/>
      <c r="BN34" s="78"/>
      <c r="BO34" s="78"/>
      <c r="BP34" s="78"/>
      <c r="BQ34" s="78"/>
      <c r="BR34" s="78"/>
      <c r="BS34" s="78"/>
      <c r="BT34" s="78"/>
      <c r="BU34" s="78"/>
      <c r="BV34" s="78"/>
      <c r="BW34" s="78"/>
      <c r="BX34" s="78"/>
      <c r="BY34" s="78"/>
      <c r="BZ34" s="78"/>
      <c r="CA34" s="78"/>
      <c r="CB34" s="78"/>
      <c r="CC34" s="78"/>
      <c r="CD34" s="78"/>
      <c r="CE34" s="78"/>
      <c r="CF34" s="78"/>
      <c r="CG34" s="78"/>
      <c r="CH34" s="78"/>
      <c r="CI34" s="78"/>
      <c r="CJ34" s="78"/>
      <c r="CK34" s="78"/>
      <c r="CL34" s="78"/>
      <c r="CM34" s="78"/>
      <c r="CN34" s="78"/>
      <c r="CO34" s="78"/>
      <c r="CP34" s="78"/>
      <c r="CQ34" s="78"/>
      <c r="CR34" s="78"/>
      <c r="CS34" s="78"/>
      <c r="CT34" s="78"/>
      <c r="CU34" s="78"/>
      <c r="CV34" s="78"/>
      <c r="CW34" s="78"/>
      <c r="CX34" s="78"/>
      <c r="CY34" s="78"/>
      <c r="CZ34" s="78"/>
      <c r="DA34" s="78"/>
      <c r="DB34" s="78"/>
      <c r="DC34" s="78"/>
      <c r="DD34" s="78"/>
      <c r="DE34" s="78"/>
      <c r="DF34" s="78"/>
      <c r="DG34" s="78"/>
      <c r="DH34" s="78"/>
      <c r="DI34" s="78"/>
      <c r="DJ34" s="78"/>
      <c r="DK34" s="78"/>
      <c r="DL34" s="78"/>
      <c r="DM34" s="78"/>
      <c r="DN34" s="78"/>
      <c r="DO34" s="78"/>
      <c r="DP34" s="78"/>
      <c r="DQ34" s="78"/>
      <c r="DR34" s="78"/>
      <c r="DS34" s="78"/>
      <c r="DT34" s="78"/>
      <c r="DU34" s="78"/>
      <c r="DV34" s="78"/>
      <c r="DW34" s="78"/>
      <c r="DX34" s="78"/>
      <c r="DY34" s="78"/>
      <c r="DZ34" s="78"/>
      <c r="EA34" s="78"/>
      <c r="EB34" s="78"/>
      <c r="EC34" s="78"/>
      <c r="ED34" s="78"/>
      <c r="EE34" s="78"/>
      <c r="EF34" s="78"/>
      <c r="EG34" s="77"/>
    </row>
    <row r="35" spans="1:137" x14ac:dyDescent="0.4">
      <c r="A35" s="8" t="s">
        <v>30</v>
      </c>
      <c r="B35" s="29">
        <f>XIRR(E22:EG22,E2:EG2)</f>
        <v>8.9851543307304396E-2</v>
      </c>
      <c r="D35" s="83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8"/>
      <c r="BE35" s="78"/>
      <c r="BF35" s="78"/>
      <c r="BG35" s="78"/>
      <c r="BH35" s="78"/>
      <c r="BI35" s="78"/>
      <c r="BJ35" s="78"/>
      <c r="BK35" s="78"/>
      <c r="BL35" s="78"/>
      <c r="BM35" s="78"/>
      <c r="BN35" s="78"/>
      <c r="BO35" s="78"/>
      <c r="BP35" s="78"/>
      <c r="BQ35" s="78"/>
      <c r="BR35" s="78"/>
      <c r="BS35" s="78"/>
      <c r="BT35" s="78"/>
      <c r="BU35" s="78"/>
      <c r="BV35" s="78"/>
      <c r="BW35" s="78"/>
      <c r="BX35" s="78"/>
      <c r="BY35" s="78"/>
      <c r="BZ35" s="78"/>
      <c r="CA35" s="78"/>
      <c r="CB35" s="78"/>
      <c r="CC35" s="78"/>
      <c r="CD35" s="78"/>
      <c r="CE35" s="78"/>
      <c r="CF35" s="78"/>
      <c r="CG35" s="78"/>
      <c r="CH35" s="78"/>
      <c r="CI35" s="78"/>
      <c r="CJ35" s="78"/>
      <c r="CK35" s="78"/>
      <c r="CL35" s="78"/>
      <c r="CM35" s="78"/>
      <c r="CN35" s="78"/>
      <c r="CO35" s="78"/>
      <c r="CP35" s="78"/>
      <c r="CQ35" s="78"/>
      <c r="CR35" s="78"/>
      <c r="CS35" s="78"/>
      <c r="CT35" s="78"/>
      <c r="CU35" s="78"/>
      <c r="CV35" s="78"/>
      <c r="CW35" s="78"/>
      <c r="CX35" s="78"/>
      <c r="CY35" s="78"/>
      <c r="CZ35" s="78"/>
      <c r="DA35" s="78"/>
      <c r="DB35" s="78"/>
      <c r="DC35" s="78"/>
      <c r="DD35" s="78"/>
      <c r="DE35" s="78"/>
      <c r="DF35" s="78"/>
      <c r="DG35" s="78"/>
      <c r="DH35" s="78"/>
      <c r="DI35" s="78"/>
      <c r="DJ35" s="78"/>
      <c r="DK35" s="78"/>
      <c r="DL35" s="78"/>
      <c r="DM35" s="78"/>
      <c r="DN35" s="78"/>
      <c r="DO35" s="78"/>
      <c r="DP35" s="78"/>
      <c r="DQ35" s="78"/>
      <c r="DR35" s="78"/>
      <c r="DS35" s="78"/>
      <c r="DT35" s="78"/>
      <c r="DU35" s="78"/>
      <c r="DV35" s="78"/>
      <c r="DW35" s="78"/>
      <c r="DX35" s="78"/>
      <c r="DY35" s="78"/>
      <c r="DZ35" s="78"/>
      <c r="EA35" s="78"/>
      <c r="EB35" s="78"/>
      <c r="EC35" s="78"/>
      <c r="ED35" s="78"/>
      <c r="EE35" s="78"/>
      <c r="EF35" s="78"/>
      <c r="EG35" s="77"/>
    </row>
    <row r="36" spans="1:137" x14ac:dyDescent="0.4">
      <c r="A36" s="8" t="s">
        <v>31</v>
      </c>
      <c r="B36" s="29">
        <f>XIRR(E26:EG26,E2:EG2)</f>
        <v>0.15610054135322574</v>
      </c>
      <c r="D36" s="83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78"/>
      <c r="BB36" s="78"/>
      <c r="BC36" s="78"/>
      <c r="BD36" s="78"/>
      <c r="BE36" s="78"/>
      <c r="BF36" s="78"/>
      <c r="BG36" s="78"/>
      <c r="BH36" s="78"/>
      <c r="BI36" s="78"/>
      <c r="BJ36" s="78"/>
      <c r="BK36" s="78"/>
      <c r="BL36" s="78"/>
      <c r="BM36" s="78"/>
      <c r="BN36" s="78"/>
      <c r="BO36" s="78"/>
      <c r="BP36" s="78"/>
      <c r="BQ36" s="78"/>
      <c r="BR36" s="78"/>
      <c r="BS36" s="78"/>
      <c r="BT36" s="78"/>
      <c r="BU36" s="78"/>
      <c r="BV36" s="78"/>
      <c r="BW36" s="78"/>
      <c r="BX36" s="78"/>
      <c r="BY36" s="78"/>
      <c r="BZ36" s="78"/>
      <c r="CA36" s="78"/>
      <c r="CB36" s="78"/>
      <c r="CC36" s="78"/>
      <c r="CD36" s="78"/>
      <c r="CE36" s="78"/>
      <c r="CF36" s="78"/>
      <c r="CG36" s="78"/>
      <c r="CH36" s="78"/>
      <c r="CI36" s="78"/>
      <c r="CJ36" s="78"/>
      <c r="CK36" s="78"/>
      <c r="CL36" s="78"/>
      <c r="CM36" s="78"/>
      <c r="CN36" s="78"/>
      <c r="CO36" s="78"/>
      <c r="CP36" s="78"/>
      <c r="CQ36" s="78"/>
      <c r="CR36" s="78"/>
      <c r="CS36" s="78"/>
      <c r="CT36" s="78"/>
      <c r="CU36" s="78"/>
      <c r="CV36" s="78"/>
      <c r="CW36" s="78"/>
      <c r="CX36" s="78"/>
      <c r="CY36" s="78"/>
      <c r="CZ36" s="78"/>
      <c r="DA36" s="78"/>
      <c r="DB36" s="78"/>
      <c r="DC36" s="78"/>
      <c r="DD36" s="78"/>
      <c r="DE36" s="78"/>
      <c r="DF36" s="78"/>
      <c r="DG36" s="78"/>
      <c r="DH36" s="78"/>
      <c r="DI36" s="78"/>
      <c r="DJ36" s="78"/>
      <c r="DK36" s="78"/>
      <c r="DL36" s="78"/>
      <c r="DM36" s="78"/>
      <c r="DN36" s="78"/>
      <c r="DO36" s="78"/>
      <c r="DP36" s="78"/>
      <c r="DQ36" s="78"/>
      <c r="DR36" s="78"/>
      <c r="DS36" s="78"/>
      <c r="DT36" s="78"/>
      <c r="DU36" s="78"/>
      <c r="DV36" s="78"/>
      <c r="DW36" s="78"/>
      <c r="DX36" s="78"/>
      <c r="DY36" s="78"/>
      <c r="DZ36" s="78"/>
      <c r="EA36" s="78"/>
      <c r="EB36" s="78"/>
      <c r="EC36" s="78"/>
      <c r="ED36" s="78"/>
      <c r="EE36" s="78"/>
      <c r="EF36" s="78"/>
      <c r="EG36" s="77"/>
    </row>
    <row r="37" spans="1:137" x14ac:dyDescent="0.4">
      <c r="A37" s="8" t="s">
        <v>32</v>
      </c>
      <c r="B37" s="30">
        <f>AVERAGEIF($E$28:$N$28,"&lt;="&amp;$B$23/12,E29:N29)</f>
        <v>6.487661024806142E-2</v>
      </c>
      <c r="D37" s="83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78"/>
      <c r="BB37" s="78"/>
      <c r="BC37" s="78"/>
      <c r="BD37" s="78"/>
      <c r="BE37" s="78"/>
      <c r="BF37" s="78"/>
      <c r="BG37" s="78"/>
      <c r="BH37" s="78"/>
      <c r="BI37" s="78"/>
      <c r="BJ37" s="78"/>
      <c r="BK37" s="78"/>
      <c r="BL37" s="78"/>
      <c r="BM37" s="78"/>
      <c r="BN37" s="78"/>
      <c r="BO37" s="78"/>
      <c r="BP37" s="78"/>
      <c r="BQ37" s="78"/>
      <c r="BR37" s="78"/>
      <c r="BS37" s="78"/>
      <c r="BT37" s="78"/>
      <c r="BU37" s="78"/>
      <c r="BV37" s="78"/>
      <c r="BW37" s="78"/>
      <c r="BX37" s="78"/>
      <c r="BY37" s="78"/>
      <c r="BZ37" s="78"/>
      <c r="CA37" s="78"/>
      <c r="CB37" s="78"/>
      <c r="CC37" s="78"/>
      <c r="CD37" s="78"/>
      <c r="CE37" s="78"/>
      <c r="CF37" s="78"/>
      <c r="CG37" s="78"/>
      <c r="CH37" s="78"/>
      <c r="CI37" s="78"/>
      <c r="CJ37" s="78"/>
      <c r="CK37" s="78"/>
      <c r="CL37" s="78"/>
      <c r="CM37" s="78"/>
      <c r="CN37" s="78"/>
      <c r="CO37" s="78"/>
      <c r="CP37" s="78"/>
      <c r="CQ37" s="78"/>
      <c r="CR37" s="78"/>
      <c r="CS37" s="78"/>
      <c r="CT37" s="78"/>
      <c r="CU37" s="78"/>
      <c r="CV37" s="78"/>
      <c r="CW37" s="78"/>
      <c r="CX37" s="78"/>
      <c r="CY37" s="78"/>
      <c r="CZ37" s="78"/>
      <c r="DA37" s="78"/>
      <c r="DB37" s="78"/>
      <c r="DC37" s="78"/>
      <c r="DD37" s="78"/>
      <c r="DE37" s="78"/>
      <c r="DF37" s="78"/>
      <c r="DG37" s="78"/>
      <c r="DH37" s="78"/>
      <c r="DI37" s="78"/>
      <c r="DJ37" s="78"/>
      <c r="DK37" s="78"/>
      <c r="DL37" s="78"/>
      <c r="DM37" s="78"/>
      <c r="DN37" s="78"/>
      <c r="DO37" s="78"/>
      <c r="DP37" s="78"/>
      <c r="DQ37" s="78"/>
      <c r="DR37" s="78"/>
      <c r="DS37" s="78"/>
      <c r="DT37" s="78"/>
      <c r="DU37" s="78"/>
      <c r="DV37" s="78"/>
      <c r="DW37" s="78"/>
      <c r="DX37" s="78"/>
      <c r="DY37" s="78"/>
      <c r="DZ37" s="78"/>
      <c r="EA37" s="78"/>
      <c r="EB37" s="78"/>
      <c r="EC37" s="78"/>
      <c r="ED37" s="78"/>
      <c r="EE37" s="78"/>
      <c r="EF37" s="78"/>
      <c r="EG37" s="77"/>
    </row>
    <row r="38" spans="1:137" x14ac:dyDescent="0.4">
      <c r="A38" s="8" t="s">
        <v>33</v>
      </c>
      <c r="B38" s="30">
        <f>AVERAGEIF($E$28:$N$28,"&lt;="&amp;$B$23/12,E30:N30)</f>
        <v>7.2562266903614558E-2</v>
      </c>
      <c r="D38" s="83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  <c r="AU38" s="78"/>
      <c r="AV38" s="78"/>
      <c r="AW38" s="78"/>
      <c r="AX38" s="78"/>
      <c r="AY38" s="78"/>
      <c r="AZ38" s="78"/>
      <c r="BA38" s="78"/>
      <c r="BB38" s="78"/>
      <c r="BC38" s="78"/>
      <c r="BD38" s="78"/>
      <c r="BE38" s="78"/>
      <c r="BF38" s="78"/>
      <c r="BG38" s="78"/>
      <c r="BH38" s="78"/>
      <c r="BI38" s="78"/>
      <c r="BJ38" s="78"/>
      <c r="BK38" s="78"/>
      <c r="BL38" s="78"/>
      <c r="BM38" s="78"/>
      <c r="BN38" s="78"/>
      <c r="BO38" s="78"/>
      <c r="BP38" s="78"/>
      <c r="BQ38" s="78"/>
      <c r="BR38" s="78"/>
      <c r="BS38" s="78"/>
      <c r="BT38" s="78"/>
      <c r="BU38" s="78"/>
      <c r="BV38" s="78"/>
      <c r="BW38" s="78"/>
      <c r="BX38" s="78"/>
      <c r="BY38" s="78"/>
      <c r="BZ38" s="78"/>
      <c r="CA38" s="78"/>
      <c r="CB38" s="78"/>
      <c r="CC38" s="78"/>
      <c r="CD38" s="78"/>
      <c r="CE38" s="78"/>
      <c r="CF38" s="78"/>
      <c r="CG38" s="78"/>
      <c r="CH38" s="78"/>
      <c r="CI38" s="78"/>
      <c r="CJ38" s="78"/>
      <c r="CK38" s="78"/>
      <c r="CL38" s="78"/>
      <c r="CM38" s="78"/>
      <c r="CN38" s="78"/>
      <c r="CO38" s="78"/>
      <c r="CP38" s="78"/>
      <c r="CQ38" s="78"/>
      <c r="CR38" s="78"/>
      <c r="CS38" s="78"/>
      <c r="CT38" s="78"/>
      <c r="CU38" s="78"/>
      <c r="CV38" s="78"/>
      <c r="CW38" s="78"/>
      <c r="CX38" s="78"/>
      <c r="CY38" s="78"/>
      <c r="CZ38" s="78"/>
      <c r="DA38" s="78"/>
      <c r="DB38" s="78"/>
      <c r="DC38" s="78"/>
      <c r="DD38" s="78"/>
      <c r="DE38" s="78"/>
      <c r="DF38" s="78"/>
      <c r="DG38" s="78"/>
      <c r="DH38" s="78"/>
      <c r="DI38" s="78"/>
      <c r="DJ38" s="78"/>
      <c r="DK38" s="78"/>
      <c r="DL38" s="78"/>
      <c r="DM38" s="78"/>
      <c r="DN38" s="78"/>
      <c r="DO38" s="78"/>
      <c r="DP38" s="78"/>
      <c r="DQ38" s="78"/>
      <c r="DR38" s="78"/>
      <c r="DS38" s="78"/>
      <c r="DT38" s="78"/>
      <c r="DU38" s="78"/>
      <c r="DV38" s="78"/>
      <c r="DW38" s="78"/>
      <c r="DX38" s="78"/>
      <c r="DY38" s="78"/>
      <c r="DZ38" s="78"/>
      <c r="EA38" s="78"/>
      <c r="EB38" s="78"/>
      <c r="EC38" s="78"/>
      <c r="ED38" s="78"/>
      <c r="EE38" s="78"/>
      <c r="EF38" s="78"/>
      <c r="EG38" s="77"/>
    </row>
    <row r="39" spans="1:137" x14ac:dyDescent="0.4">
      <c r="A39" s="8" t="s">
        <v>34</v>
      </c>
      <c r="B39" s="31">
        <f>SUMIF(E22:EG22,"&gt;0",E22:EG22)/ABS(SUMIF(E22:EG22,"&lt;0",E22:EG22))</f>
        <v>1.6733390971499595</v>
      </c>
      <c r="D39" s="83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78"/>
      <c r="BB39" s="78"/>
      <c r="BC39" s="78"/>
      <c r="BD39" s="78"/>
      <c r="BE39" s="78"/>
      <c r="BF39" s="78"/>
      <c r="BG39" s="78"/>
      <c r="BH39" s="78"/>
      <c r="BI39" s="78"/>
      <c r="BJ39" s="78"/>
      <c r="BK39" s="78"/>
      <c r="BL39" s="78"/>
      <c r="BM39" s="78"/>
      <c r="BN39" s="78"/>
      <c r="BO39" s="78"/>
      <c r="BP39" s="78"/>
      <c r="BQ39" s="78"/>
      <c r="BR39" s="78"/>
      <c r="BS39" s="78"/>
      <c r="BT39" s="78"/>
      <c r="BU39" s="78"/>
      <c r="BV39" s="78"/>
      <c r="BW39" s="78"/>
      <c r="BX39" s="78"/>
      <c r="BY39" s="78"/>
      <c r="BZ39" s="78"/>
      <c r="CA39" s="78"/>
      <c r="CB39" s="78"/>
      <c r="CC39" s="78"/>
      <c r="CD39" s="78"/>
      <c r="CE39" s="78"/>
      <c r="CF39" s="78"/>
      <c r="CG39" s="78"/>
      <c r="CH39" s="78"/>
      <c r="CI39" s="78"/>
      <c r="CJ39" s="78"/>
      <c r="CK39" s="78"/>
      <c r="CL39" s="78"/>
      <c r="CM39" s="78"/>
      <c r="CN39" s="78"/>
      <c r="CO39" s="78"/>
      <c r="CP39" s="78"/>
      <c r="CQ39" s="78"/>
      <c r="CR39" s="78"/>
      <c r="CS39" s="78"/>
      <c r="CT39" s="78"/>
      <c r="CU39" s="78"/>
      <c r="CV39" s="78"/>
      <c r="CW39" s="78"/>
      <c r="CX39" s="78"/>
      <c r="CY39" s="78"/>
      <c r="CZ39" s="78"/>
      <c r="DA39" s="78"/>
      <c r="DB39" s="78"/>
      <c r="DC39" s="78"/>
      <c r="DD39" s="78"/>
      <c r="DE39" s="78"/>
      <c r="DF39" s="78"/>
      <c r="DG39" s="78"/>
      <c r="DH39" s="78"/>
      <c r="DI39" s="78"/>
      <c r="DJ39" s="78"/>
      <c r="DK39" s="78"/>
      <c r="DL39" s="78"/>
      <c r="DM39" s="78"/>
      <c r="DN39" s="78"/>
      <c r="DO39" s="78"/>
      <c r="DP39" s="78"/>
      <c r="DQ39" s="78"/>
      <c r="DR39" s="78"/>
      <c r="DS39" s="78"/>
      <c r="DT39" s="78"/>
      <c r="DU39" s="78"/>
      <c r="DV39" s="78"/>
      <c r="DW39" s="78"/>
      <c r="DX39" s="78"/>
      <c r="DY39" s="78"/>
      <c r="DZ39" s="78"/>
      <c r="EA39" s="78"/>
      <c r="EB39" s="78"/>
      <c r="EC39" s="78"/>
      <c r="ED39" s="78"/>
      <c r="EE39" s="78"/>
      <c r="EF39" s="78"/>
      <c r="EG39" s="77"/>
    </row>
    <row r="40" spans="1:137" x14ac:dyDescent="0.4">
      <c r="A40" s="8" t="s">
        <v>35</v>
      </c>
      <c r="B40" s="31">
        <f>SUMIF(E26:EG26,"&gt;0",E26:EG26)/ABS(SUMIF(E26:EG26,"&lt;0",E26:EG26))</f>
        <v>2.4826629561032965</v>
      </c>
      <c r="D40" s="83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  <c r="AU40" s="78"/>
      <c r="AV40" s="78"/>
      <c r="AW40" s="78"/>
      <c r="AX40" s="78"/>
      <c r="AY40" s="78"/>
      <c r="AZ40" s="78"/>
      <c r="BA40" s="78"/>
      <c r="BB40" s="78"/>
      <c r="BC40" s="78"/>
      <c r="BD40" s="78"/>
      <c r="BE40" s="78"/>
      <c r="BF40" s="78"/>
      <c r="BG40" s="78"/>
      <c r="BH40" s="78"/>
      <c r="BI40" s="78"/>
      <c r="BJ40" s="78"/>
      <c r="BK40" s="78"/>
      <c r="BL40" s="78"/>
      <c r="BM40" s="78"/>
      <c r="BN40" s="78"/>
      <c r="BO40" s="78"/>
      <c r="BP40" s="78"/>
      <c r="BQ40" s="78"/>
      <c r="BR40" s="78"/>
      <c r="BS40" s="78"/>
      <c r="BT40" s="78"/>
      <c r="BU40" s="78"/>
      <c r="BV40" s="78"/>
      <c r="BW40" s="78"/>
      <c r="BX40" s="78"/>
      <c r="BY40" s="78"/>
      <c r="BZ40" s="78"/>
      <c r="CA40" s="78"/>
      <c r="CB40" s="78"/>
      <c r="CC40" s="78"/>
      <c r="CD40" s="78"/>
      <c r="CE40" s="78"/>
      <c r="CF40" s="78"/>
      <c r="CG40" s="78"/>
      <c r="CH40" s="78"/>
      <c r="CI40" s="78"/>
      <c r="CJ40" s="78"/>
      <c r="CK40" s="78"/>
      <c r="CL40" s="78"/>
      <c r="CM40" s="78"/>
      <c r="CN40" s="78"/>
      <c r="CO40" s="78"/>
      <c r="CP40" s="78"/>
      <c r="CQ40" s="78"/>
      <c r="CR40" s="78"/>
      <c r="CS40" s="78"/>
      <c r="CT40" s="78"/>
      <c r="CU40" s="78"/>
      <c r="CV40" s="78"/>
      <c r="CW40" s="78"/>
      <c r="CX40" s="78"/>
      <c r="CY40" s="78"/>
      <c r="CZ40" s="78"/>
      <c r="DA40" s="78"/>
      <c r="DB40" s="78"/>
      <c r="DC40" s="78"/>
      <c r="DD40" s="78"/>
      <c r="DE40" s="78"/>
      <c r="DF40" s="78"/>
      <c r="DG40" s="78"/>
      <c r="DH40" s="78"/>
      <c r="DI40" s="78"/>
      <c r="DJ40" s="78"/>
      <c r="DK40" s="78"/>
      <c r="DL40" s="78"/>
      <c r="DM40" s="78"/>
      <c r="DN40" s="78"/>
      <c r="DO40" s="78"/>
      <c r="DP40" s="78"/>
      <c r="DQ40" s="78"/>
      <c r="DR40" s="78"/>
      <c r="DS40" s="78"/>
      <c r="DT40" s="78"/>
      <c r="DU40" s="78"/>
      <c r="DV40" s="78"/>
      <c r="DW40" s="78"/>
      <c r="DX40" s="78"/>
      <c r="DY40" s="78"/>
      <c r="DZ40" s="78"/>
      <c r="EA40" s="78"/>
      <c r="EB40" s="78"/>
      <c r="EC40" s="78"/>
      <c r="ED40" s="78"/>
      <c r="EE40" s="78"/>
      <c r="EF40" s="78"/>
      <c r="EG40" s="77"/>
    </row>
    <row r="41" spans="1:137" x14ac:dyDescent="0.4">
      <c r="A41" s="8" t="s">
        <v>36</v>
      </c>
      <c r="B41" s="31">
        <f>SUM(F11:Q11)/ABS(SUM(F15:Q16))</f>
        <v>1.3760633178836177</v>
      </c>
    </row>
    <row r="42" spans="1:137" x14ac:dyDescent="0.4">
      <c r="A42" s="8" t="s">
        <v>37</v>
      </c>
      <c r="B42" s="30">
        <f>SUM(F11:Q11)/(B2*B27)</f>
        <v>8.3667728227426824E-2</v>
      </c>
    </row>
    <row r="43" spans="1:137" x14ac:dyDescent="0.4">
      <c r="A43" s="8" t="s">
        <v>38</v>
      </c>
      <c r="B43" s="30">
        <f>ABS(SUM(E25:EG25))/SUM(E20:EG20)</f>
        <v>0.4847424720264229</v>
      </c>
    </row>
    <row r="44" spans="1:137" x14ac:dyDescent="0.4">
      <c r="A44" s="17" t="s">
        <v>39</v>
      </c>
      <c r="B44" s="32">
        <f>ABS(SUM(F10:Q10))/SUM(F9:Q9)</f>
        <v>0.43176684557499712</v>
      </c>
    </row>
    <row r="46" spans="1:137" x14ac:dyDescent="0.4">
      <c r="A46" s="33" t="s">
        <v>40</v>
      </c>
      <c r="B46" s="34"/>
      <c r="D46" s="5" t="s">
        <v>20</v>
      </c>
      <c r="E46" s="35">
        <v>60</v>
      </c>
      <c r="F46" s="35">
        <v>72</v>
      </c>
      <c r="G46" s="35">
        <v>84</v>
      </c>
      <c r="H46" s="35">
        <v>96</v>
      </c>
      <c r="I46" s="36">
        <v>108</v>
      </c>
    </row>
    <row r="47" spans="1:137" x14ac:dyDescent="0.4">
      <c r="A47" s="37" t="s">
        <v>41</v>
      </c>
      <c r="D47" s="17" t="s">
        <v>19</v>
      </c>
      <c r="E47" s="38">
        <v>0.06</v>
      </c>
      <c r="F47" s="38">
        <v>6.25E-2</v>
      </c>
      <c r="G47" s="38">
        <v>6.5000000000000002E-2</v>
      </c>
      <c r="H47" s="38">
        <v>6.7500000000000004E-2</v>
      </c>
      <c r="I47" s="39">
        <v>7.0000000000000007E-2</v>
      </c>
    </row>
    <row r="48" spans="1:137" x14ac:dyDescent="0.4">
      <c r="A48" s="40" t="s">
        <v>77</v>
      </c>
      <c r="E48" s="41"/>
      <c r="F48" s="41"/>
      <c r="G48" s="41"/>
      <c r="H48" s="41"/>
      <c r="I48" s="41"/>
    </row>
    <row r="49" spans="1:11" x14ac:dyDescent="0.4">
      <c r="A49" s="40" t="s">
        <v>42</v>
      </c>
      <c r="D49" s="93">
        <f>B36</f>
        <v>0.15610054135322574</v>
      </c>
      <c r="E49" s="94">
        <f>E46</f>
        <v>60</v>
      </c>
      <c r="F49" s="94">
        <f t="shared" ref="F49:I49" si="65">F46</f>
        <v>72</v>
      </c>
      <c r="G49" s="94">
        <f t="shared" si="65"/>
        <v>84</v>
      </c>
      <c r="H49" s="94">
        <f t="shared" si="65"/>
        <v>96</v>
      </c>
      <c r="I49" s="95">
        <f t="shared" si="65"/>
        <v>108</v>
      </c>
      <c r="J49" s="25"/>
      <c r="K49" s="25"/>
    </row>
    <row r="50" spans="1:11" x14ac:dyDescent="0.4">
      <c r="A50" s="43" t="s">
        <v>43</v>
      </c>
      <c r="D50" s="96">
        <f>E47</f>
        <v>0.06</v>
      </c>
      <c r="E50" s="99">
        <f t="dataTable" ref="E50:I54" dt2D="1" dtr="1" r1="B23" r2="B22"/>
        <v>0.17664113640785215</v>
      </c>
      <c r="F50" s="99">
        <v>0.17784447073936463</v>
      </c>
      <c r="G50" s="99">
        <v>0.17739655375480656</v>
      </c>
      <c r="H50" s="99">
        <v>0.17623605132102965</v>
      </c>
      <c r="I50" s="99">
        <v>0.17469487786293028</v>
      </c>
      <c r="J50" s="25"/>
      <c r="K50" s="25"/>
    </row>
    <row r="51" spans="1:11" x14ac:dyDescent="0.4">
      <c r="A51" s="45">
        <f>COUNTIF(E50:I54,"&gt;17.0%")/COUNT(E50:I54)</f>
        <v>0.2</v>
      </c>
      <c r="D51" s="97">
        <f>F47</f>
        <v>6.25E-2</v>
      </c>
      <c r="E51" s="99">
        <v>0.15832781195640563</v>
      </c>
      <c r="F51" s="99">
        <v>0.16404195427894594</v>
      </c>
      <c r="G51" s="99">
        <v>0.166632479429245</v>
      </c>
      <c r="H51" s="99">
        <v>0.16761370301246648</v>
      </c>
      <c r="I51" s="99">
        <v>0.16764398217201235</v>
      </c>
      <c r="J51" s="25"/>
      <c r="K51" s="25"/>
    </row>
    <row r="52" spans="1:11" x14ac:dyDescent="0.4">
      <c r="D52" s="97">
        <f>G47</f>
        <v>6.5000000000000002E-2</v>
      </c>
      <c r="E52" s="99">
        <v>0.14027673602104185</v>
      </c>
      <c r="F52" s="99">
        <v>0.15048723816871645</v>
      </c>
      <c r="G52" s="99">
        <v>0.15610054135322574</v>
      </c>
      <c r="H52" s="99">
        <v>0.15920669436454776</v>
      </c>
      <c r="I52" s="99">
        <v>0.16079134345054627</v>
      </c>
      <c r="J52" s="25"/>
      <c r="K52" s="25"/>
    </row>
    <row r="53" spans="1:11" x14ac:dyDescent="0.4">
      <c r="D53" s="97">
        <f>H47</f>
        <v>6.7500000000000004E-2</v>
      </c>
      <c r="E53" s="99">
        <v>0.1224234402179718</v>
      </c>
      <c r="F53" s="99">
        <v>0.13713715672492982</v>
      </c>
      <c r="G53" s="99">
        <v>0.14576949477195741</v>
      </c>
      <c r="H53" s="99">
        <v>0.1509908974170685</v>
      </c>
      <c r="I53" s="99">
        <v>0.15411739945411682</v>
      </c>
      <c r="J53" s="25"/>
      <c r="K53" s="25"/>
    </row>
    <row r="54" spans="1:11" x14ac:dyDescent="0.4">
      <c r="D54" s="98">
        <f>I47</f>
        <v>7.0000000000000007E-2</v>
      </c>
      <c r="E54" s="99">
        <v>0.1047053158283234</v>
      </c>
      <c r="F54" s="99">
        <v>0.12395101189613345</v>
      </c>
      <c r="G54" s="99">
        <v>0.13561051487922671</v>
      </c>
      <c r="H54" s="99">
        <v>0.14294443726539616</v>
      </c>
      <c r="I54" s="99">
        <v>0.14760455489158633</v>
      </c>
      <c r="J54" s="25"/>
      <c r="K54" s="25"/>
    </row>
    <row r="55" spans="1:11" x14ac:dyDescent="0.4">
      <c r="D55" s="25"/>
      <c r="E55" s="25"/>
      <c r="F55" s="25"/>
      <c r="G55" s="25"/>
      <c r="H55" s="25"/>
      <c r="I55" s="25"/>
      <c r="J55" s="25"/>
      <c r="K55" s="25"/>
    </row>
    <row r="56" spans="1:11" x14ac:dyDescent="0.4">
      <c r="D56" s="25"/>
      <c r="E56" s="25"/>
      <c r="F56" s="25"/>
      <c r="G56" s="25"/>
      <c r="H56" s="25"/>
      <c r="I56" s="25"/>
      <c r="J56" s="25"/>
      <c r="K56" s="25"/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 Instructions</vt:lpstr>
      <vt:lpstr>PERE Exam</vt:lpstr>
      <vt:lpstr>PERE Exam -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Kivel</dc:creator>
  <cp:lastModifiedBy>Justin Kivel</cp:lastModifiedBy>
  <dcterms:created xsi:type="dcterms:W3CDTF">2020-09-18T18:20:02Z</dcterms:created>
  <dcterms:modified xsi:type="dcterms:W3CDTF">2020-10-18T02:45:10Z</dcterms:modified>
</cp:coreProperties>
</file>