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a682c4b2c7546b/Desktop/"/>
    </mc:Choice>
  </mc:AlternateContent>
  <xr:revisionPtr revIDLastSave="502" documentId="8_{32623F6E-FD36-416B-B18E-FA0F2A49E083}" xr6:coauthVersionLast="47" xr6:coauthVersionMax="47" xr10:uidLastSave="{469D9B46-837A-46E8-BBF0-FDD76EB1DCCB}"/>
  <bookViews>
    <workbookView xWindow="52425" yWindow="225" windowWidth="14325" windowHeight="7245" tabRatio="794" activeTab="5" xr2:uid="{00000000-000D-0000-FFFF-FFFF00000000}"/>
  </bookViews>
  <sheets>
    <sheet name="Crowdfunding" sheetId="1" r:id="rId1"/>
    <sheet name="Category" sheetId="2" r:id="rId2"/>
    <sheet name="Sub-Category" sheetId="3" r:id="rId3"/>
    <sheet name="date-outcome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Crowdfunding!$A$1:$R$1001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7" l="1"/>
  <c r="I14" i="7"/>
  <c r="I13" i="7"/>
  <c r="I12" i="7"/>
  <c r="H15" i="7"/>
  <c r="H14" i="7"/>
  <c r="H13" i="7"/>
  <c r="H12" i="7"/>
  <c r="I11" i="7"/>
  <c r="H11" i="7"/>
  <c r="I10" i="7"/>
  <c r="H10" i="7"/>
  <c r="D13" i="6"/>
  <c r="D12" i="6"/>
  <c r="D11" i="6"/>
  <c r="D10" i="6"/>
  <c r="D9" i="6"/>
  <c r="D8" i="6"/>
  <c r="D7" i="6"/>
  <c r="D6" i="6"/>
  <c r="D4" i="6"/>
  <c r="D3" i="6"/>
  <c r="D2" i="6"/>
  <c r="C2" i="6"/>
  <c r="D5" i="6"/>
  <c r="C13" i="6"/>
  <c r="C11" i="6"/>
  <c r="C10" i="6"/>
  <c r="C9" i="6"/>
  <c r="C8" i="6"/>
  <c r="C7" i="6"/>
  <c r="C6" i="6"/>
  <c r="C5" i="6"/>
  <c r="C4" i="6"/>
  <c r="C12" i="6"/>
  <c r="C3" i="6"/>
  <c r="B3" i="6"/>
  <c r="B2" i="6"/>
  <c r="B13" i="6"/>
  <c r="B12" i="6"/>
  <c r="B11" i="6"/>
  <c r="B10" i="6"/>
  <c r="B9" i="6"/>
  <c r="B8" i="6"/>
  <c r="B7" i="6"/>
  <c r="B6" i="6"/>
  <c r="B5" i="6"/>
  <c r="B4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" i="6" l="1"/>
  <c r="G10" i="6" s="1"/>
  <c r="E7" i="6"/>
  <c r="G7" i="6" s="1"/>
  <c r="E2" i="6"/>
  <c r="G2" i="6" s="1"/>
  <c r="E8" i="6"/>
  <c r="H8" i="6" s="1"/>
  <c r="E9" i="6"/>
  <c r="H9" i="6" s="1"/>
  <c r="E13" i="6"/>
  <c r="G13" i="6" s="1"/>
  <c r="E5" i="6"/>
  <c r="G5" i="6" s="1"/>
  <c r="E12" i="6"/>
  <c r="H12" i="6" s="1"/>
  <c r="E4" i="6"/>
  <c r="H4" i="6" s="1"/>
  <c r="E11" i="6"/>
  <c r="G11" i="6" s="1"/>
  <c r="E3" i="6"/>
  <c r="F3" i="6" s="1"/>
  <c r="E6" i="6"/>
  <c r="G6" i="6" s="1"/>
  <c r="F5" i="6" l="1"/>
  <c r="G12" i="6"/>
  <c r="H7" i="6"/>
  <c r="F7" i="6"/>
  <c r="H10" i="6"/>
  <c r="F10" i="6"/>
  <c r="H5" i="6"/>
  <c r="F12" i="6"/>
  <c r="F9" i="6"/>
  <c r="G9" i="6"/>
  <c r="F13" i="6"/>
  <c r="H3" i="6"/>
  <c r="H11" i="6"/>
  <c r="G8" i="6"/>
  <c r="F8" i="6"/>
  <c r="H2" i="6"/>
  <c r="G3" i="6"/>
  <c r="F2" i="6"/>
  <c r="H6" i="6"/>
  <c r="F11" i="6"/>
  <c r="G4" i="6"/>
  <c r="H13" i="6"/>
  <c r="F4" i="6"/>
  <c r="F6" i="6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<sst xmlns="http://schemas.openxmlformats.org/spreadsheetml/2006/main" count="9063" uniqueCount="2115">
  <si>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</si>
  <si>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</si>
  <si>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</si>
  <si>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</si>
  <si>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</si>
  <si>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</si>
  <si>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</si>
  <si>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</si>
  <si>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</si>
  <si>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</si>
  <si>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</si>
  <si>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</si>
  <si>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</si>
  <si>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</si>
  <si>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</si>
  <si>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</si>
  <si>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</si>
  <si>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</si>
  <si>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</si>
  <si>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</si>
  <si>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</si>
  <si>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</si>
  <si>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</si>
  <si>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</si>
  <si>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</si>
  <si>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</si>
  <si>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</si>
  <si>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</si>
  <si>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</si>
  <si>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</si>
  <si>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</si>
  <si>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</si>
  <si>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</si>
  <si>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</si>
  <si>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</si>
  <si>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</si>
  <si>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</si>
  <si>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</si>
  <si>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</si>
  <si>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</si>
  <si>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</si>
  <si>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</si>
  <si>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</si>
  <si>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</si>
  <si>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</si>
  <si>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</si>
  <si>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</si>
  <si>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</si>
  <si>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</si>
  <si>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</si>
  <si>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</si>
  <si>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</si>
  <si>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</si>
  <si>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</si>
  <si>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</si>
  <si>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</si>
  <si>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</si>
  <si>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</si>
  <si>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</si>
  <si>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</si>
  <si>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</si>
  <si>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</si>
  <si>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</si>
  <si>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</si>
  <si>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</si>
  <si>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</si>
  <si>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</si>
  <si>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</si>
  <si>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</si>
  <si>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</si>
  <si>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</si>
  <si>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</si>
  <si>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</si>
  <si>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</si>
  <si>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</si>
  <si>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</si>
  <si>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</si>
  <si>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</si>
  <si>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</si>
  <si>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</si>
  <si>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</si>
  <si>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</si>
  <si>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</si>
  <si>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</si>
  <si>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</si>
  <si>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</si>
  <si>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</si>
  <si>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</si>
  <si>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</si>
  <si>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</si>
  <si>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</si>
  <si>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</si>
  <si>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</si>
  <si>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</si>
  <si>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</si>
  <si>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</si>
  <si>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</si>
  <si>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</si>
  <si>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</si>
  <si>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</si>
  <si>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</si>
  <si>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</si>
  <si>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</si>
  <si>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</si>
  <si>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</si>
  <si>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</si>
  <si>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</si>
  <si>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</si>
  <si>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</si>
  <si>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</si>
  <si>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</si>
  <si>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</si>
  <si>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</si>
  <si>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</si>
  <si>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</si>
  <si>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</si>
  <si>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</si>
  <si>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</si>
  <si>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</si>
  <si>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</si>
  <si>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</si>
  <si>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</si>
  <si>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</si>
  <si>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</si>
  <si>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</si>
  <si>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</si>
  <si>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</si>
  <si>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</si>
  <si>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</si>
  <si>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</si>
  <si>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</si>
  <si>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</si>
  <si>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</si>
  <si>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</si>
  <si>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</si>
  <si>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</si>
  <si>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</si>
  <si>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</si>
  <si>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</si>
  <si>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</si>
  <si>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</si>
  <si>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</si>
  <si>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</si>
  <si>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</si>
  <si>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</si>
  <si>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</si>
  <si>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</si>
  <si>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</si>
  <si>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</si>
  <si>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</si>
  <si>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</si>
  <si>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</si>
  <si>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</si>
  <si>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</si>
  <si>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</si>
  <si>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</si>
  <si>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</si>
  <si>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</si>
  <si>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</si>
  <si>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</si>
  <si>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</si>
  <si>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</si>
  <si>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</si>
  <si>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</si>
  <si>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</si>
  <si>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</si>
  <si>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</si>
  <si>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</si>
  <si>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</si>
  <si>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</si>
  <si>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</si>
  <si>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</si>
  <si>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</si>
  <si>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</si>
  <si>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</si>
  <si>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</si>
  <si>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</si>
  <si>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</si>
  <si>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</si>
  <si>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</si>
  <si>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</si>
  <si>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</si>
  <si>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</si>
  <si>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</si>
  <si>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</si>
  <si>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</si>
  <si>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</si>
  <si>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</si>
  <si>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</si>
  <si>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</si>
  <si>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</si>
  <si>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</si>
  <si>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</si>
  <si>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</si>
  <si>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</si>
  <si>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</si>
  <si>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</si>
  <si>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</si>
  <si>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</si>
  <si>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</si>
  <si>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</si>
  <si>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</si>
  <si>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</si>
  <si>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</si>
  <si>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</si>
  <si>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</si>
  <si>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</si>
  <si>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</si>
  <si>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</si>
  <si>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</si>
  <si>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</si>
  <si>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</si>
  <si>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</si>
  <si>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</si>
  <si>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</si>
  <si>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</si>
  <si>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</si>
  <si>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</si>
  <si>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</si>
  <si>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</si>
  <si>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</si>
  <si>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</si>
  <si>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</si>
  <si>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</si>
  <si>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</si>
  <si>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</si>
  <si>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</si>
  <si>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</si>
  <si>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</si>
  <si>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</si>
  <si>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</si>
  <si>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</si>
  <si>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</si>
  <si>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</si>
  <si>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</si>
  <si>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</si>
  <si>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</si>
  <si>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</si>
  <si>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</si>
  <si>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</si>
  <si>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</si>
  <si>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</si>
  <si>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</si>
  <si>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</si>
  <si>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</si>
  <si>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</si>
  <si>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</si>
  <si>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</si>
  <si>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</si>
  <si>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</si>
  <si>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</si>
  <si>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</si>
  <si>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</si>
  <si>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</si>
  <si>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</si>
  <si>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</si>
  <si>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</si>
  <si>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</si>
  <si>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</si>
  <si>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</si>
  <si>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</si>
  <si>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</si>
  <si>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</si>
  <si>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</si>
  <si>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</si>
  <si>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</si>
  <si>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</si>
  <si>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</si>
  <si>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</si>
  <si>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</si>
  <si>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</si>
  <si>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</si>
  <si>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</si>
  <si>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</si>
  <si>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</si>
  <si>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</si>
  <si>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</si>
  <si>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</si>
  <si>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</si>
  <si>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</si>
  <si>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</si>
  <si>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</si>
  <si>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</si>
  <si>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</si>
  <si>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</si>
  <si>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</si>
  <si>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</si>
  <si>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</si>
  <si>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</si>
  <si>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</si>
  <si>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</si>
  <si>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</si>
  <si>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</si>
  <si>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</si>
  <si>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</si>
  <si>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</si>
  <si>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</si>
  <si>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</si>
  <si>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</si>
  <si>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</si>
  <si>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</si>
  <si>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</si>
  <si>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</si>
  <si>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</si>
  <si>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</si>
  <si>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</si>
  <si>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</si>
  <si>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</si>
  <si>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</si>
  <si>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</si>
  <si>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</si>
  <si>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</si>
  <si>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</si>
  <si>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</si>
  <si>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</si>
  <si>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</si>
  <si>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</si>
  <si>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</si>
  <si>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</si>
  <si>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</si>
  <si>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</si>
  <si>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</si>
  <si>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</si>
  <si>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</si>
  <si>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</si>
  <si>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</si>
  <si>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</si>
  <si>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</si>
  <si>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</si>
  <si>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</si>
  <si>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</si>
  <si>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</si>
  <si>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</si>
  <si>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</si>
  <si>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</si>
  <si>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</si>
  <si>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</si>
  <si>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</si>
  <si>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</si>
  <si>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</si>
  <si>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</si>
  <si>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</si>
  <si>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</si>
  <si>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</si>
  <si>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</si>
  <si>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</si>
  <si>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</si>
  <si>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</si>
  <si>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</si>
  <si>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</si>
  <si>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</si>
  <si>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</si>
  <si>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</si>
  <si>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</si>
  <si>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</si>
  <si>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</si>
  <si>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</si>
  <si>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</si>
  <si>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</si>
  <si>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</si>
  <si>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</si>
  <si>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</si>
  <si>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</si>
  <si>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</si>
  <si>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</si>
  <si>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</si>
  <si>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</si>
  <si>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</si>
  <si>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</si>
  <si>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</si>
  <si>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</si>
  <si>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</si>
  <si>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</si>
  <si>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</si>
  <si>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</si>
  <si>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</si>
  <si>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</si>
  <si>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</si>
  <si>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</si>
  <si>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</si>
  <si>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</si>
  <si>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</si>
  <si>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</si>
  <si>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</si>
  <si>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</si>
  <si>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</si>
  <si>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</si>
  <si>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</si>
  <si>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</si>
  <si>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</si>
  <si>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</si>
  <si>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</si>
  <si>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</si>
  <si>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</si>
  <si>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</si>
  <si>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</si>
  <si>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</si>
  <si>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</si>
  <si>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</si>
  <si>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</si>
  <si>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</si>
  <si>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</si>
  <si>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</si>
  <si>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</si>
  <si>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</si>
  <si>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</si>
  <si>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</si>
  <si>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</si>
  <si>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</si>
  <si>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</si>
  <si>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</si>
  <si>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</si>
  <si>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</si>
  <si>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</si>
  <si>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</si>
  <si>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</si>
  <si>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</si>
  <si>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</si>
  <si>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</si>
  <si>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</si>
  <si>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</si>
  <si>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</si>
  <si>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</si>
  <si>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</si>
  <si>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</si>
  <si>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</si>
  <si>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</si>
  <si>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</si>
  <si>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</si>
  <si>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</si>
  <si>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</si>
  <si>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</si>
  <si>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</si>
  <si>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</si>
  <si>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</si>
  <si>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</si>
  <si>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</si>
  <si>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</si>
  <si>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</si>
  <si>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</si>
  <si>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</si>
  <si>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</si>
  <si>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</si>
  <si>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</si>
  <si>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</si>
  <si>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</si>
  <si>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</si>
  <si>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</si>
  <si>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</si>
  <si>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</si>
  <si>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</si>
  <si>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</si>
  <si>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</si>
  <si>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</si>
  <si>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</si>
  <si>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</si>
  <si>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</si>
  <si>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</si>
  <si>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</si>
  <si>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</si>
  <si>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</si>
  <si>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</si>
  <si>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</si>
  <si>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</si>
  <si>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</si>
  <si>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</si>
  <si>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</si>
  <si>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</si>
  <si>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</si>
  <si>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</si>
  <si>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</si>
  <si>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</si>
  <si>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</si>
  <si>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</si>
  <si>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</si>
  <si>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</si>
  <si>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</si>
  <si>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</si>
  <si>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</si>
  <si>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</si>
  <si>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</si>
  <si>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</si>
  <si>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</si>
  <si>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</si>
  <si>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</si>
  <si>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</si>
  <si>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</si>
  <si>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</si>
  <si>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</si>
  <si>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</si>
  <si>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</si>
  <si>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</si>
  <si>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</si>
  <si>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</si>
  <si>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</si>
  <si>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</si>
  <si>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</si>
  <si>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</si>
  <si>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</si>
  <si>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</si>
  <si>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</si>
  <si>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</si>
  <si>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</si>
  <si>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</si>
  <si>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</si>
  <si>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</si>
  <si>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</si>
  <si>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</si>
  <si>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</si>
  <si>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</si>
  <si>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</si>
  <si>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</si>
  <si>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</si>
  <si>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</si>
  <si>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</si>
  <si>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</si>
  <si>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</si>
  <si>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</si>
  <si>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</si>
  <si>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</si>
  <si>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</si>
  <si>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</si>
  <si>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</si>
  <si>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</si>
  <si>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</si>
  <si>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</si>
  <si>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</si>
  <si>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</si>
  <si>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</si>
  <si>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</si>
  <si>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</si>
  <si>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</si>
  <si>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</si>
  <si>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</si>
  <si>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</si>
  <si>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</si>
  <si>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</si>
  <si>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</si>
  <si>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</si>
  <si>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</si>
  <si>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</si>
  <si>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</si>
  <si>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</si>
  <si>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</si>
  <si>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</si>
  <si>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</si>
  <si>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</si>
  <si>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</si>
  <si>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</si>
  <si>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</si>
  <si>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</si>
  <si>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</si>
  <si>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</si>
  <si>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</si>
  <si>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</si>
  <si>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</si>
  <si>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</si>
  <si>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</si>
  <si>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</si>
  <si>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</si>
  <si>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</si>
  <si>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</si>
  <si>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</si>
  <si>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</si>
  <si>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</si>
  <si>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</si>
  <si>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</si>
  <si>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</si>
  <si>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</si>
  <si>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</si>
  <si>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</si>
  <si>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</si>
  <si>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</si>
  <si>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</si>
  <si>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</si>
  <si>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</si>
  <si>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</si>
  <si>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</si>
  <si>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</si>
  <si>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</si>
  <si>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</si>
  <si>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</si>
  <si>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</si>
  <si>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</si>
  <si>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</si>
  <si>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</si>
  <si>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</si>
  <si>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</si>
  <si>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</si>
  <si>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</si>
  <si>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</si>
  <si>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</si>
  <si>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</si>
  <si>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</si>
  <si>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</si>
  <si>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</si>
  <si>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</si>
  <si>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</si>
  <si>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</si>
  <si>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</si>
  <si>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</si>
  <si>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</si>
  <si>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</si>
  <si>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</si>
  <si>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</si>
  <si>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</si>
  <si>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</si>
  <si>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</si>
  <si>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</si>
  <si>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</si>
  <si>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</si>
  <si>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</si>
  <si>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</si>
  <si>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</si>
  <si>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</si>
  <si>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</si>
  <si>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</si>
  <si>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</si>
  <si>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</si>
  <si>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</si>
  <si>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</si>
  <si>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</si>
  <si>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</si>
  <si>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</si>
  <si>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</si>
  <si>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</si>
  <si>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</si>
  <si>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</si>
  <si>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</si>
  <si>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</si>
  <si>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</si>
  <si>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</si>
  <si>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</si>
  <si>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</si>
  <si>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</si>
  <si>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</si>
  <si>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</si>
  <si>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</si>
  <si>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</si>
  <si>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</si>
  <si>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</si>
  <si>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</si>
  <si>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</si>
  <si>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</si>
  <si>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</si>
  <si>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</si>
  <si>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</si>
  <si>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</si>
  <si>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</si>
  <si>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</si>
  <si>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</si>
  <si>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</si>
  <si>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</si>
  <si>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</si>
  <si>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</si>
  <si>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</si>
  <si>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</si>
  <si>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</si>
  <si>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</si>
  <si>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</si>
  <si>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</si>
  <si>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</si>
  <si>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</si>
  <si>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</si>
  <si>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</si>
  <si>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</si>
  <si>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</si>
  <si>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</si>
  <si>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</si>
  <si>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</si>
  <si>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</si>
  <si>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</si>
  <si>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</si>
  <si>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</si>
  <si>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</si>
  <si>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</si>
  <si>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</si>
  <si>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</si>
  <si>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</si>
  <si>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</si>
  <si>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</si>
  <si>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</si>
  <si>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</si>
  <si>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</si>
  <si>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</si>
  <si>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</si>
  <si>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</si>
  <si>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</si>
  <si>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</si>
  <si>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</si>
  <si>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</si>
  <si>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</si>
  <si>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</si>
  <si>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</si>
  <si>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</si>
  <si>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</si>
  <si>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</si>
  <si>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</si>
  <si>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</si>
  <si>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</si>
  <si>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</si>
  <si>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</si>
  <si>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</si>
  <si>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</si>
  <si>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</si>
  <si>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</si>
  <si>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</si>
  <si>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</si>
  <si>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</si>
  <si>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</si>
  <si>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</si>
  <si>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</si>
  <si>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</si>
  <si>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</si>
  <si>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</si>
  <si>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</si>
  <si>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</si>
  <si>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</si>
  <si>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</si>
  <si>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</si>
  <si>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</si>
  <si>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</si>
  <si>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</si>
  <si>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</si>
  <si>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</si>
  <si>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</si>
  <si>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</si>
  <si>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</si>
  <si>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</si>
  <si>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</si>
  <si>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</si>
  <si>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</si>
  <si>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</si>
  <si>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</si>
  <si>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</si>
  <si>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</si>
  <si>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</si>
  <si>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</si>
  <si>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</si>
  <si>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</si>
  <si>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</si>
  <si>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</si>
  <si>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</si>
  <si>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</si>
  <si>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</si>
  <si>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</si>
  <si>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</si>
  <si>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</si>
  <si>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</si>
  <si>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</si>
  <si>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</si>
  <si>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</si>
  <si>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</si>
  <si>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</si>
  <si>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</si>
  <si>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</si>
  <si>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</si>
  <si>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</si>
  <si>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</si>
  <si>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</si>
  <si>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</si>
  <si>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</si>
  <si>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</si>
  <si>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</si>
  <si>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</si>
  <si>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</si>
  <si>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</si>
  <si>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</si>
  <si>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</si>
  <si>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</si>
  <si>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</si>
  <si>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</si>
  <si>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</si>
  <si>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</si>
  <si>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</si>
  <si>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</si>
  <si>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</si>
  <si>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</si>
  <si>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</si>
  <si>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</si>
  <si>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</si>
  <si>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</si>
  <si>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</si>
  <si>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</si>
  <si>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</si>
  <si>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</si>
  <si>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</si>
  <si>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</si>
  <si>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</si>
  <si>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</si>
  <si>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</si>
  <si>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</si>
  <si>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</si>
  <si>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</si>
  <si>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</si>
  <si>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</si>
  <si>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</si>
  <si>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</si>
  <si>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</si>
  <si>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</si>
  <si>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</si>
  <si>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</si>
  <si>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</si>
  <si>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</si>
  <si>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</si>
  <si>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</si>
  <si>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</si>
  <si>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</si>
  <si>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</si>
  <si>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</si>
  <si>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</si>
  <si>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</si>
  <si>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</si>
  <si>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</si>
  <si>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</si>
  <si>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</si>
  <si>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</si>
  <si>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</si>
  <si>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</si>
  <si>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</si>
  <si>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</si>
  <si>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</si>
  <si>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</si>
  <si>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</si>
  <si>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</si>
  <si>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</si>
  <si>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</si>
  <si>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</si>
  <si>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</si>
  <si>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</si>
  <si>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</si>
  <si>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</si>
  <si>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</si>
  <si>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</si>
  <si>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</si>
  <si>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</si>
  <si>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</si>
  <si>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</si>
  <si>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</si>
  <si>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</si>
  <si>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</si>
  <si>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</si>
  <si>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</si>
  <si>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</si>
  <si>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</si>
  <si>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</si>
  <si>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</si>
  <si>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</si>
  <si>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</si>
  <si>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</si>
  <si>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</si>
  <si>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</si>
  <si>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</si>
  <si>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</si>
  <si>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</si>
  <si>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</si>
  <si>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</si>
  <si>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</si>
  <si>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</si>
  <si>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</si>
  <si>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</si>
  <si>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</si>
  <si>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</si>
  <si>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</si>
  <si>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</si>
  <si>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</si>
  <si>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</si>
  <si>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</si>
  <si>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</si>
  <si>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</si>
  <si>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</si>
  <si>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</si>
  <si>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</si>
  <si>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</si>
  <si>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</si>
  <si>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</si>
  <si>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</si>
  <si>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</si>
  <si>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</si>
  <si>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</si>
  <si>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</si>
  <si>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</si>
  <si>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</si>
  <si>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</si>
  <si>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</si>
  <si>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</si>
  <si>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</si>
  <si>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</si>
  <si>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</si>
  <si>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</si>
  <si>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</si>
  <si>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</si>
  <si>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</si>
  <si>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</si>
  <si>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</si>
  <si>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</si>
  <si>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</si>
  <si>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</si>
  <si>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</si>
  <si>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</si>
  <si>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</si>
  <si>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</si>
  <si>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</si>
  <si>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</si>
  <si>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</si>
  <si>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</si>
  <si>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</si>
  <si>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</si>
  <si>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</si>
  <si>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</si>
  <si>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</si>
  <si>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</si>
  <si>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</si>
  <si>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</si>
  <si>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</si>
  <si>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</si>
  <si>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</si>
  <si>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</si>
  <si>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</si>
  <si>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</si>
  <si>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</si>
  <si>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</si>
  <si>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</si>
  <si>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</si>
  <si>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</si>
  <si>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</si>
  <si>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</si>
  <si>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</si>
  <si>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</si>
  <si>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</si>
  <si>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</si>
  <si>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</si>
  <si>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</si>
  <si>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</si>
  <si>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</si>
  <si>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</si>
  <si>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</si>
  <si>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</si>
  <si>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</si>
  <si>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</si>
  <si>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</si>
  <si>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</si>
  <si>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</si>
  <si>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</si>
  <si>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</si>
  <si>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</si>
  <si>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</si>
  <si>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</si>
  <si>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</si>
  <si>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</si>
  <si>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</si>
  <si>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</si>
  <si>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</si>
  <si>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</si>
  <si>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</si>
  <si>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</si>
  <si>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</si>
  <si>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</si>
  <si>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</si>
  <si>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</si>
  <si>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</si>
  <si>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</si>
  <si>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</si>
  <si>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</si>
  <si>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</si>
  <si>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</si>
  <si>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</si>
  <si>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</si>
  <si>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</si>
  <si>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</si>
  <si>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</si>
  <si>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</si>
  <si>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</si>
  <si>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</si>
  <si>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</si>
  <si>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</si>
  <si>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</si>
  <si>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</si>
  <si>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</si>
  <si>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</si>
  <si>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</si>
  <si>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</si>
  <si>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</si>
  <si>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</si>
  <si>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</si>
  <si>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</si>
  <si>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</si>
  <si>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</si>
  <si>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</si>
  <si>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</si>
  <si>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</si>
  <si>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</si>
  <si>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</si>
  <si>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</si>
  <si>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</si>
  <si>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</si>
  <si>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</si>
  <si>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</si>
  <si>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</si>
  <si>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</si>
  <si>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</si>
  <si>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</si>
  <si>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</si>
  <si>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</si>
  <si>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</si>
  <si>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</si>
  <si>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</si>
  <si>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</si>
  <si>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</si>
  <si>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</si>
  <si>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</si>
  <si>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</si>
  <si>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</si>
  <si>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</si>
  <si>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</si>
  <si>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</si>
  <si>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</si>
  <si>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</si>
  <si>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</si>
  <si>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</si>
  <si>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</si>
  <si>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</si>
  <si>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</si>
  <si>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</si>
  <si>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</si>
  <si>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</si>
  <si>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</si>
  <si>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</si>
  <si>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</si>
  <si>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</si>
  <si>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</si>
  <si>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</si>
  <si>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</si>
  <si>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</si>
  <si>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</si>
  <si>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</si>
  <si>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</si>
  <si>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</si>
  <si>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</si>
  <si>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</si>
  <si>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</si>
  <si>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</si>
  <si>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</si>
  <si>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</si>
  <si>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</si>
  <si>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</si>
  <si>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</si>
  <si>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</si>
  <si>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</si>
  <si>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</si>
  <si>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</si>
  <si>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</si>
  <si>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</si>
  <si>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</si>
  <si>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</si>
  <si>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</si>
  <si>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</si>
  <si>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</si>
  <si>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</si>
  <si>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</si>
  <si>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</si>
  <si>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</si>
  <si>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</si>
  <si>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</si>
  <si>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</si>
  <si>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</si>
  <si>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</si>
  <si>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</si>
  <si>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</si>
  <si>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</si>
  <si>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</si>
  <si>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</si>
  <si>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</si>
  <si>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</si>
  <si>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</si>
  <si>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</si>
  <si>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</si>
  <si>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</si>
  <si>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</si>
  <si>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</si>
  <si>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</si>
  <si>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</si>
  <si>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</si>
  <si>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</si>
  <si>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</si>
  <si>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</si>
  <si>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</si>
  <si>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</si>
  <si>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</si>
  <si>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</si>
  <si>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</si>
  <si>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</si>
  <si>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</si>
  <si>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</si>
  <si>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</si>
  <si>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</si>
  <si>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</si>
  <si>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</si>
  <si>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</si>
  <si>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</si>
  <si>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</si>
  <si>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</si>
  <si>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</si>
  <si>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</si>
  <si>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</si>
  <si>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</si>
  <si>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</si>
  <si>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</si>
  <si>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</si>
  <si>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</si>
  <si>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</si>
  <si>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</si>
  <si>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</si>
  <si>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</si>
  <si>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</si>
  <si>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</si>
  <si>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</si>
  <si>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</si>
  <si>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</si>
  <si>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</si>
  <si>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</si>
  <si>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</si>
  <si>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</si>
  <si>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</si>
  <si>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</si>
  <si>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</si>
  <si>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</si>
  <si>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</si>
  <si>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</si>
  <si>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</si>
  <si>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</si>
  <si>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</si>
  <si>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</si>
  <si>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</si>
  <si>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</si>
  <si>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</si>
  <si>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</si>
  <si>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</si>
  <si>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</si>
  <si>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</si>
  <si>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</si>
  <si>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</si>
  <si>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</si>
  <si>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</si>
  <si>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</si>
  <si>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</si>
  <si>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</si>
  <si>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</si>
  <si>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</si>
  <si>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</si>
  <si>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</si>
  <si>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</si>
  <si>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</si>
  <si>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</si>
  <si>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</si>
  <si>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</si>
  <si>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</si>
  <si>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</si>
  <si>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</si>
  <si>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</si>
  <si>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</si>
  <si>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</si>
  <si>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</si>
  <si>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</si>
  <si>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</si>
  <si>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</si>
  <si>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</si>
  <si>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</si>
  <si>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</si>
  <si>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</si>
  <si>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</si>
  <si>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</si>
  <si>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</si>
  <si>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</si>
  <si>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</si>
  <si>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</si>
  <si>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</si>
  <si>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</si>
  <si>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</si>
  <si>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</si>
  <si>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</si>
  <si>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</si>
  <si>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</si>
  <si>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</si>
  <si>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</si>
  <si>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</si>
  <si>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</si>
  <si>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</si>
  <si>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</si>
  <si>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</si>
  <si>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</si>
  <si>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</si>
  <si>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</si>
  <si>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</si>
  <si>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</si>
  <si>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</si>
  <si>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</si>
  <si>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</si>
  <si>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</si>
  <si>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</si>
  <si>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</si>
  <si>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</si>
  <si>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</si>
  <si>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</si>
  <si>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</si>
  <si>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</si>
  <si>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</si>
  <si>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</si>
  <si>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</si>
  <si>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</si>
  <si>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</si>
  <si>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</si>
  <si>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</si>
  <si>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</si>
  <si>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</si>
  <si>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</si>
  <si>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</si>
  <si>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</si>
  <si>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</si>
  <si>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</si>
  <si>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</si>
  <si>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</si>
  <si>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</si>
  <si>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</si>
  <si>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</si>
  <si>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</si>
  <si>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</si>
  <si>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</si>
  <si>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</si>
  <si>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</si>
  <si>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</si>
  <si>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</si>
  <si>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</si>
  <si>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</si>
  <si>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</si>
  <si>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</si>
  <si>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</si>
  <si>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</si>
  <si>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</si>
  <si>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</si>
  <si>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</si>
  <si>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</si>
  <si>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</si>
  <si>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</si>
  <si>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</si>
  <si>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</si>
  <si>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</si>
  <si>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</si>
  <si>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</si>
  <si>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</si>
  <si>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</si>
  <si>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</si>
  <si>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</si>
  <si>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</si>
  <si>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</si>
  <si>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</si>
  <si>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</si>
  <si>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</si>
  <si>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</si>
  <si>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</si>
  <si>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</si>
  <si>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</si>
  <si>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</si>
  <si>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</si>
  <si>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</si>
  <si>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</si>
  <si>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</si>
  <si>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</si>
  <si>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</si>
  <si>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</si>
  <si>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</si>
  <si>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</si>
  <si>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</si>
  <si>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</si>
  <si>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</si>
  <si>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</si>
  <si>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</si>
  <si>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</si>
  <si>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</si>
  <si>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</si>
  <si>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</si>
  <si>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</si>
  <si>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</si>
  <si>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</si>
  <si>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</si>
  <si>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</si>
  <si>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</si>
  <si>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</si>
  <si>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</si>
  <si>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</si>
  <si>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</si>
  <si>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</si>
  <si>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</si>
  <si>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</si>
  <si>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</si>
  <si>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</si>
  <si>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</si>
  <si>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</si>
  <si>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</si>
  <si>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</si>
  <si>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</si>
  <si>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</si>
  <si>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</si>
  <si>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</si>
  <si>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</si>
  <si>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</si>
  <si>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</si>
  <si>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</si>
  <si>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</si>
  <si>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</si>
  <si>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</si>
  <si>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</si>
  <si>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</si>
  <si>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</si>
  <si>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</si>
  <si>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</si>
  <si>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</si>
  <si>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</si>
  <si>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</si>
  <si>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</si>
  <si>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</si>
  <si>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</si>
  <si>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</si>
  <si>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</si>
  <si>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</si>
  <si>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</si>
  <si>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</si>
  <si>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</si>
  <si>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</si>
  <si>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</si>
  <si>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</si>
  <si>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</si>
  <si>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</si>
  <si>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</si>
  <si>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</si>
  <si>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</si>
  <si>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</si>
  <si>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</si>
  <si>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</si>
  <si>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</si>
  <si>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</si>
  <si>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</si>
  <si>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</si>
  <si>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</si>
  <si>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</si>
  <si>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</si>
  <si>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</si>
  <si>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</si>
  <si>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</si>
  <si>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</si>
  <si>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</si>
  <si>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</si>
  <si>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</si>
  <si>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</si>
  <si>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</si>
  <si>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</si>
  <si>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</si>
  <si>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</si>
  <si>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</si>
  <si>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</si>
  <si>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</si>
  <si>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</si>
  <si>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</si>
  <si>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</si>
  <si>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</si>
  <si>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</si>
  <si>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</si>
  <si>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</si>
  <si>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</si>
  <si>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</si>
  <si>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</si>
  <si>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</si>
  <si>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</si>
  <si>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</si>
  <si>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</si>
  <si>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</si>
  <si>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</si>
  <si>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</si>
  <si>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</si>
  <si>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</si>
  <si>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</si>
  <si>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</si>
  <si>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</si>
  <si>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</si>
  <si>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</si>
  <si>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</si>
  <si>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</si>
  <si>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</si>
  <si>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</si>
  <si>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</si>
  <si>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</si>
  <si>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</si>
  <si>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</si>
  <si>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</si>
  <si>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</si>
  <si>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</si>
  <si>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</si>
  <si>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</si>
  <si>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</si>
  <si>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</si>
  <si>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</si>
  <si>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</si>
  <si>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</si>
  <si>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</si>
  <si>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</si>
  <si>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</si>
  <si>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</si>
  <si>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</si>
  <si>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</si>
  <si>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</si>
  <si>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</si>
  <si>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</si>
  <si>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</si>
  <si>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</si>
  <si>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</si>
  <si>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</si>
  <si>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</si>
  <si>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</si>
  <si>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</si>
  <si>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</si>
  <si>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</si>
  <si>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</si>
  <si>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</si>
  <si>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</si>
  <si>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</si>
  <si>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</si>
  <si>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</si>
  <si>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</si>
  <si>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</si>
  <si>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</si>
  <si>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</si>
  <si>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</si>
  <si>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</si>
  <si>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</si>
  <si>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</si>
  <si>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</si>
  <si>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</si>
  <si>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</si>
  <si>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</si>
  <si>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</si>
  <si>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</si>
  <si>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</si>
  <si>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</si>
  <si>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</si>
  <si>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</si>
  <si>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</si>
  <si>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</si>
  <si>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</si>
  <si>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</si>
  <si>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</si>
  <si>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</si>
  <si>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</si>
  <si>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</si>
  <si>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</si>
  <si>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</si>
  <si>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</si>
  <si>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</si>
  <si>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</si>
  <si>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</si>
  <si>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</si>
  <si>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</si>
  <si>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</si>
  <si>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</si>
  <si>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</si>
  <si>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</si>
  <si>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</si>
  <si>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</si>
  <si>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</si>
  <si>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</si>
  <si>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</si>
  <si>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</si>
  <si>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</si>
  <si>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</si>
  <si>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</si>
  <si>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</si>
  <si>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</si>
  <si>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</si>
  <si>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</si>
  <si>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</si>
  <si>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</si>
  <si>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</si>
  <si>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</si>
  <si>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</si>
  <si>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</si>
  <si>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</si>
  <si>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</si>
  <si>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</si>
  <si>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</si>
  <si>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</si>
  <si>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</si>
  <si>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</si>
  <si>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</si>
  <si>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</si>
  <si>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</si>
  <si>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</si>
  <si>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</si>
  <si>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</si>
  <si>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</si>
  <si>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</si>
  <si>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</si>
  <si>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</si>
  <si>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</si>
  <si>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</si>
  <si>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</si>
  <si>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</si>
  <si>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</si>
  <si>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</si>
  <si>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</si>
  <si>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</si>
  <si>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</si>
  <si>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</si>
  <si>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</si>
  <si>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</si>
  <si>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</si>
  <si>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</si>
  <si>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</si>
  <si>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</si>
  <si>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</si>
  <si>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</si>
  <si>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</si>
  <si>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</si>
  <si>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</si>
  <si>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</si>
  <si>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</si>
  <si>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</si>
  <si>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</si>
  <si>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</si>
  <si>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</si>
  <si>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</si>
  <si>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</si>
  <si>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</si>
  <si>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</si>
  <si>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</si>
  <si>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</si>
  <si>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</si>
  <si>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</si>
  <si>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</si>
  <si>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</si>
  <si>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</si>
  <si>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</si>
  <si>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</si>
  <si>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</si>
  <si>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</si>
  <si>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</si>
  <si>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</si>
  <si>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</si>
  <si>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</si>
  <si>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</si>
  <si>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</si>
  <si>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</si>
  <si>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</si>
  <si>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</si>
  <si>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</si>
  <si>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</si>
  <si>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</si>
  <si>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</si>
  <si>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</si>
  <si>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</si>
  <si>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</si>
  <si>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</si>
  <si>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</si>
  <si>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</si>
  <si>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</si>
  <si>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</si>
  <si>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</si>
  <si>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</si>
  <si>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</si>
  <si>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</si>
  <si>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</si>
  <si>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</si>
  <si>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</si>
  <si>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</si>
  <si>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</si>
  <si>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</si>
  <si>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</si>
  <si>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</si>
  <si>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</si>
  <si>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</si>
  <si>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</si>
  <si>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</si>
  <si>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</si>
  <si>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</si>
  <si>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</si>
  <si>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</si>
  <si>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</si>
  <si>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</si>
  <si>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</si>
  <si>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</si>
  <si>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</si>
  <si>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</si>
  <si>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</si>
  <si>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</si>
  <si>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</si>
  <si>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</si>
  <si>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</si>
  <si>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</si>
  <si>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</si>
  <si>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</si>
  <si>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</si>
  <si>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</si>
  <si>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</si>
  <si>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</si>
  <si>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</si>
  <si>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</si>
  <si>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</si>
  <si>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</si>
  <si>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</si>
  <si>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</si>
  <si>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</si>
  <si>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</si>
  <si>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</si>
  <si>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</si>
  <si>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</si>
  <si>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</si>
  <si>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</si>
  <si>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</si>
  <si>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</si>
  <si>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</si>
  <si>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</si>
  <si>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</si>
  <si>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</si>
  <si>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</si>
  <si>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</si>
  <si>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</si>
  <si>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</si>
  <si>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</si>
  <si>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</si>
  <si>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</si>
  <si>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</si>
  <si>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</si>
  <si>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</si>
  <si>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</si>
  <si>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</si>
  <si>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</si>
  <si>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</si>
  <si>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</si>
  <si>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</si>
  <si>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</si>
  <si>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</si>
  <si>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</si>
  <si>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</si>
  <si>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</si>
  <si>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</si>
  <si>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</si>
  <si>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</si>
  <si>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</si>
  <si>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</si>
  <si>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</si>
  <si>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</si>
  <si>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</si>
  <si>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</si>
  <si>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</si>
  <si>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</si>
  <si>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</si>
  <si>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</si>
  <si>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</si>
  <si>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</si>
  <si>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</si>
  <si>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</si>
  <si>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</si>
  <si>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</si>
  <si>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</si>
  <si>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</si>
  <si>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</si>
  <si>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</si>
  <si>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</si>
  <si>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</si>
  <si>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</si>
  <si>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</si>
  <si>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</si>
  <si>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</si>
  <si>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</si>
  <si>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</si>
  <si>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</si>
  <si>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</si>
  <si>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</si>
  <si>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</si>
  <si>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</si>
  <si>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</si>
  <si>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</si>
  <si>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</si>
  <si>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</si>
  <si>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</si>
  <si>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</si>
  <si>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</si>
  <si>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</si>
  <si>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</si>
  <si>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</si>
  <si>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</si>
  <si>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</si>
  <si>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</si>
  <si>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</si>
  <si>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</si>
  <si>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</si>
  <si>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</si>
  <si>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</si>
  <si>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</si>
  <si>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</si>
  <si>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</si>
  <si>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</si>
  <si>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</si>
  <si>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</si>
  <si>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</si>
  <si>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</si>
  <si>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</si>
  <si>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</si>
  <si>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</si>
  <si>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</si>
  <si>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</si>
  <si>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</si>
  <si>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</si>
  <si>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</si>
  <si>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</si>
  <si>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</si>
  <si>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</si>
  <si>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</si>
  <si>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</si>
  <si>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</si>
  <si>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</si>
  <si>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</si>
  <si>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</si>
  <si>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</si>
  <si>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</si>
  <si>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</si>
  <si>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</si>
  <si>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</si>
  <si>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</si>
  <si>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</si>
  <si>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</si>
  <si>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</si>
  <si>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</si>
  <si>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</si>
  <si>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</si>
  <si>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</si>
  <si>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</si>
  <si>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</si>
  <si>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</si>
  <si>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</si>
  <si>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</si>
  <si>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</si>
  <si>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</si>
  <si>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</si>
  <si>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</si>
  <si>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</si>
  <si>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</si>
  <si>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</si>
  <si>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</si>
  <si>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</si>
  <si>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</si>
  <si>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</si>
  <si>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</si>
  <si>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</si>
  <si>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</si>
  <si>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</si>
  <si>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</si>
  <si>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</si>
  <si>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</si>
  <si>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</si>
  <si>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</si>
  <si>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</si>
  <si>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</si>
  <si>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</si>
  <si>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</si>
  <si>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</si>
  <si>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</si>
  <si>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</si>
  <si>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</si>
  <si>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</si>
  <si>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</si>
  <si>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</si>
  <si>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</si>
  <si>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</si>
  <si>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</si>
  <si>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</si>
  <si>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</si>
  <si>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</si>
  <si>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</si>
  <si>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</si>
  <si>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</si>
  <si>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</si>
  <si>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</si>
  <si>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</si>
  <si>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</si>
  <si>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</si>
  <si>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</si>
  <si>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</si>
  <si>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</si>
  <si>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</si>
  <si>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</si>
  <si>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</si>
  <si>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</si>
  <si>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</si>
  <si>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</si>
  <si>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</si>
  <si>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</si>
  <si>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</si>
  <si>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</si>
  <si>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</si>
  <si>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</si>
  <si>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</si>
  <si>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</si>
  <si>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</si>
  <si>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</si>
  <si>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</si>
  <si>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</si>
  <si>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</si>
  <si>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</si>
  <si>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</si>
  <si>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</si>
  <si>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</si>
  <si>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</si>
  <si>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</si>
  <si>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</si>
  <si>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</si>
  <si>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</si>
  <si>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</si>
  <si>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</si>
  <si>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</si>
  <si>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</si>
  <si>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</si>
  <si>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</si>
  <si>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</si>
  <si>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</si>
  <si>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</si>
  <si>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</si>
  <si>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</si>
  <si>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</si>
  <si>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</si>
  <si>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</si>
  <si>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</si>
  <si>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</si>
  <si>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</si>
  <si>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</si>
  <si>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</si>
  <si>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</si>
  <si>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</si>
  <si>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</si>
  <si>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</si>
  <si>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</si>
  <si>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</si>
  <si>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</si>
  <si>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</si>
  <si>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</si>
  <si>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</si>
  <si>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</si>
  <si>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</si>
  <si>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</si>
  <si>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</si>
  <si>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</si>
  <si>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</si>
  <si>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</si>
  <si>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</si>
  <si>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</si>
  <si>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</si>
  <si>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</si>
  <si>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</si>
  <si>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</si>
  <si>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</si>
  <si>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</si>
  <si>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</si>
  <si>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</si>
  <si>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</si>
  <si>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</si>
  <si>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</si>
  <si>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</si>
  <si>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</si>
  <si>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</si>
  <si>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</si>
  <si>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</si>
  <si>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</si>
  <si>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</si>
  <si>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</si>
  <si>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</si>
  <si>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</si>
  <si>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</si>
  <si>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</si>
  <si>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</si>
  <si>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</si>
  <si>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</si>
  <si>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</si>
  <si>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</si>
  <si>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</si>
  <si>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</si>
  <si>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</si>
  <si>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</si>
  <si>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</si>
  <si>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</si>
  <si>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</si>
  <si>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</si>
  <si>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</si>
  <si>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</si>
  <si>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</si>
  <si>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</si>
  <si>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</si>
  <si>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</si>
  <si>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</si>
  <si>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</si>
  <si>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</si>
  <si>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</si>
  <si>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</si>
  <si>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</si>
  <si>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</si>
  <si>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</si>
  <si>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</si>
  <si>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</si>
  <si>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</si>
  <si>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</si>
  <si>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</si>
  <si>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</si>
  <si>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</si>
  <si>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</si>
  <si>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</si>
  <si>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</si>
  <si>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</si>
  <si>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</si>
  <si>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</si>
  <si>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</si>
  <si>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</si>
  <si>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</si>
  <si>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</si>
  <si>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</si>
  <si>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</si>
  <si>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</si>
  <si>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</si>
  <si>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</si>
  <si>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</si>
  <si>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</si>
  <si>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</si>
  <si>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</si>
  <si>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</si>
  <si>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</si>
  <si>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</si>
  <si>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</si>
  <si>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</si>
  <si>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</si>
  <si>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</si>
  <si>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</si>
  <si>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</si>
  <si>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</si>
  <si>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</si>
  <si>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</si>
  <si>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</si>
  <si>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</si>
  <si>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</si>
  <si>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</si>
  <si>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</si>
  <si>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</si>
  <si>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</si>
  <si>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</si>
  <si>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</si>
  <si>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</si>
  <si>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</si>
  <si>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</si>
  <si>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</si>
  <si>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</si>
  <si>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</si>
  <si>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</si>
  <si>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</si>
  <si>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</si>
  <si>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</si>
  <si>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</si>
  <si>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</si>
  <si>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</si>
  <si>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</si>
  <si>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</si>
  <si>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</si>
  <si>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</si>
  <si>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</si>
  <si>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</si>
  <si>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</si>
  <si>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</si>
  <si>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</si>
  <si>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</si>
  <si>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</si>
  <si>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</si>
  <si>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</si>
  <si>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</si>
  <si>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</si>
  <si>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</si>
  <si>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</si>
  <si>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</si>
  <si>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</si>
  <si>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</si>
  <si>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</si>
  <si>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</si>
  <si>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</si>
  <si>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</si>
  <si>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</si>
  <si>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</si>
  <si>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</si>
  <si>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</si>
  <si>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</si>
  <si>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</si>
  <si>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</si>
  <si>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</si>
  <si>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</si>
  <si>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</si>
  <si>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</si>
  <si>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</si>
  <si>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</si>
  <si>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</si>
  <si>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</si>
  <si>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</si>
  <si>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</si>
  <si>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</si>
  <si>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</si>
  <si>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</si>
  <si>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</si>
  <si>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</si>
  <si>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</si>
  <si>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</si>
  <si>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</si>
  <si>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</si>
  <si>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</si>
  <si>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</si>
  <si>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</si>
  <si>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</si>
  <si>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</si>
  <si>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</si>
  <si>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</si>
  <si>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</si>
  <si>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</si>
  <si>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</si>
  <si>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</si>
  <si>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</si>
  <si>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</si>
  <si>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</si>
  <si>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</si>
  <si>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</si>
  <si>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</si>
  <si>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</si>
  <si>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</si>
  <si>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</si>
  <si>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</si>
  <si>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</si>
  <si>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</si>
  <si>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</si>
  <si>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</si>
  <si>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</si>
  <si>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</si>
  <si>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</si>
  <si>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</si>
  <si>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</si>
  <si>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</si>
  <si>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</si>
  <si>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</si>
  <si>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</si>
  <si>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</si>
  <si>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</si>
  <si>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</si>
  <si>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</si>
  <si>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</si>
  <si>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</si>
  <si>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</si>
  <si>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</si>
  <si>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</si>
  <si>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</si>
  <si>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</si>
  <si>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</si>
  <si>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</si>
  <si>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</si>
  <si>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</si>
  <si>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</si>
  <si>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</si>
  <si>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</si>
  <si>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</si>
  <si>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</si>
  <si>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</si>
  <si>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</si>
  <si>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</si>
  <si>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</si>
  <si>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</si>
  <si>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</si>
  <si>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</si>
  <si>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</si>
  <si>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</si>
  <si>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</si>
  <si>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</si>
  <si>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</si>
  <si>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</si>
  <si>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</si>
  <si>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</si>
  <si>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</si>
  <si>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</si>
  <si>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</si>
  <si>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Quarters</t>
  </si>
  <si>
    <t>Years</t>
  </si>
  <si>
    <t>Goal</t>
  </si>
  <si>
    <t xml:space="preserve"> 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</si>
  <si>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</si>
  <si>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</si>
  <si>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</si>
  <si>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</si>
  <si>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</si>
  <si>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</si>
  <si>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</si>
  <si>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</si>
  <si>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</si>
  <si>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</si>
  <si>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</si>
  <si>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</si>
  <si>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</si>
  <si>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</si>
  <si>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</si>
  <si>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</si>
  <si>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</si>
  <si>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</si>
  <si>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</si>
  <si>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>median</t>
  </si>
  <si>
    <t xml:space="preserve">minimum </t>
  </si>
  <si>
    <t xml:space="preserve">maximum </t>
  </si>
  <si>
    <t>variance</t>
  </si>
  <si>
    <t>standar 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</si>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</sst>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3" applyFont="1"/>
    <xf numFmtId="0" fontId="0" fillId="0" borderId="10" xfId="0" applyBorder="1"/>
    <xf numFmtId="43" fontId="0" fillId="0" borderId="10" xfId="42" applyFont="1" applyBorder="1"/>
    <xf numFmtId="43" fontId="0" fillId="0" borderId="0" xfId="0" applyNumberFormat="1"/>
    <xf numFmtId="0" fontId="0" fillId="0" borderId="0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8-49D3-8395-70F370293C4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8-49D3-8395-70F370293C4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8-49D3-8395-70F370293C4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68-49D3-8395-70F37029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892464"/>
        <c:axId val="1874310640"/>
      </c:barChart>
      <c:catAx>
        <c:axId val="19998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10640"/>
        <c:crosses val="autoZero"/>
        <c:auto val="1"/>
        <c:lblAlgn val="ctr"/>
        <c:lblOffset val="100"/>
        <c:noMultiLvlLbl val="0"/>
      </c:catAx>
      <c:valAx>
        <c:axId val="1874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3-40C6-A17E-2178088D90B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3-40C6-A17E-2178088D90B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3-40C6-A17E-2178088D90B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3-40C6-A17E-2178088D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373328"/>
        <c:axId val="1878374160"/>
      </c:barChart>
      <c:catAx>
        <c:axId val="18783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4160"/>
        <c:crosses val="autoZero"/>
        <c:auto val="1"/>
        <c:lblAlgn val="ctr"/>
        <c:lblOffset val="100"/>
        <c:noMultiLvlLbl val="0"/>
      </c:catAx>
      <c:valAx>
        <c:axId val="18783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[CrowdfundingBook.xlsx]date-outcome!PivotTable4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'date-outcome'!$B$4:$B$5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'date-outcome'!$B$6:$B$18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3-40DC-BA04-BE33D0570F94}"/>
            </c:ext>
          </c:extLst>
        </c:ser>
        <c:ser>
          <c:idx val="1"/>
          <c:order val="1"/>
          <c:tx>
            <c:strRef>
              <c:f>'date-outcome'!$C$4:$C$5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'date-outcome'!$C$6:$C$18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83-40DC-BA04-BE33D0570F94}"/>
            </c:ext>
          </c:extLst>
        </c:ser>
        <c:ser>
          <c:idx val="2"/>
          <c:order val="2"/>
          <c:tx>
            <c:strRef>
              <c:f>'date-outcome'!$D$4:$D$5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'date-outcome'!$D$6:$D$18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83-40DC-BA04-BE33D0570F94}"/>
            </c:ext>
          </c:extLst>
        </c:ser>
        <c:ser>
          <c:idx val="3"/>
          <c:order val="3"/>
          <c:tx>
            <c:strRef>
              <c:f>'date-outcome'!$E$4:$E$5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'date-outcome'!$E$6:$E$18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83-40DC-BA04-BE33D0570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26960"/>
        <c:axId val="472722384"/>
      </c:lineChart>
      <c:catAx>
        <c:axId val="4727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22384"/>
        <c:crosses val="autoZero"/>
        <c:auto val="1"/>
        <c:lblAlgn val="ctr"/>
        <c:lblOffset val="100"/>
        <c:noMultiLvlLbl val="0"/>
      </c:catAx>
      <c:valAx>
        <c:axId val="472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0.2857142857142857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0.5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18F-A295-E677D73FA0D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0.35714285714285715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0.5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18F-A295-E677D73FA0D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0.35714285714285715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18F-A295-E677D73FA0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63744"/>
        <c:axId val="398660832"/>
      </c:lineChart>
      <c:catAx>
        <c:axId val="398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60832"/>
        <c:crosses val="autoZero"/>
        <c:auto val="1"/>
        <c:lblAlgn val="ctr"/>
        <c:lblOffset val="100"/>
        <c:noMultiLvlLbl val="0"/>
      </c:catAx>
      <c:valAx>
        <c:axId val="398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</xdr:colOff>
      <xdr:row>0</xdr:row>
      <xdr:rowOff>180974</xdr:rowOff>
    </xdr:from>
    <xdr:to>
      <xdr:col>15</xdr:col>
      <xdr:colOff>104775</xdr:colOff>
      <xdr:row>19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803C-BFB9-E6BE-D8AD-47EA4721D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179387</xdr:colOff>
      <xdr:row>4</xdr:row>
      <xdr:rowOff>168275</xdr:rowOff>
    </xdr:from>
    <xdr:to>
      <xdr:col>19</xdr:col>
      <xdr:colOff>38100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AAF43-DFCE-BD09-7585-34FF5D8AF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531812</xdr:colOff>
      <xdr:row>4</xdr:row>
      <xdr:rowOff>73025</xdr:rowOff>
    </xdr:from>
    <xdr:to>
      <xdr:col>16</xdr:col>
      <xdr:colOff>476250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15706-49F0-F9C7-DFEB-9777E055D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855662</xdr:colOff>
      <xdr:row>14</xdr:row>
      <xdr:rowOff>44450</xdr:rowOff>
    </xdr:from>
    <xdr:to>
      <xdr:col>7</xdr:col>
      <xdr:colOff>1381125</xdr:colOff>
      <xdr:row>32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02076-C384-5F6E-1B0B-B95FA5080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 Banning" refreshedDate="44902.626355092594" createdVersion="8" refreshedVersion="8" minRefreshableVersion="3" recordCount="1000" xr:uid="{1FD93A5F-6FE7-40A3-AA0B-715D82809E9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BC830-CA54-497F-B430-A3CF4DFE35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22CDA-3876-4672-B4D9-DD61BFED2C7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0849B-0505-4D40-8C00-D1E1A79B0B4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Quarters" fld="2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Normal="100" workbookViewId="0">
      <selection activeCell="H5" sqref="H5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8.08203125" customWidth="1"/>
    <col min="8" max="8" width="17.25" bestFit="1" customWidth="1"/>
    <col min="9" max="9" width="20" bestFit="1" customWidth="1"/>
    <col min="12" max="12" width="15.25" bestFit="1" customWidth="1"/>
    <col min="13" max="13" width="25.9140625" bestFit="1" customWidth="1"/>
    <col min="14" max="14" width="12.1640625" bestFit="1" customWidth="1"/>
    <col min="15" max="15" width="24.5" bestFit="1" customWidth="1"/>
    <col min="18" max="18" width="28" bestFit="1" customWidth="1"/>
    <col min="19" max="19" width="21.33203125" bestFit="1" customWidth="1"/>
    <col min="20" max="20" width="17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8" t="str">
        <f>IFERROR(E2/H2,"0")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(E3/D3)*100</f>
        <v>1040</v>
      </c>
      <c r="G3" t="s">
        <v>20</v>
      </c>
      <c r="H3">
        <v>158</v>
      </c>
      <c r="I3" s="5">
        <f t="shared" ref="I3:I66" si="0">IFERROR(E3/H3,"0")</f>
        <v>92.151898734177209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ref="F4:F67" si="3">(E4/D4)*100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3"/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3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3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3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3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3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3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3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3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3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3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3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3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3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3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3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3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3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3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3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3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3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3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3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3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3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3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3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3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3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3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3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3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3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3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3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3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3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3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3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3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3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3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3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3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3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3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3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3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3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3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3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3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3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3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3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3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3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3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3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3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3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3"/>
        <v>236.14754098360655</v>
      </c>
      <c r="G67" t="s">
        <v>20</v>
      </c>
      <c r="H67">
        <v>236</v>
      </c>
      <c r="I67" s="5">
        <f t="shared" ref="I67:I130" si="4">IFERROR(E67/H67,"0")</f>
        <v>61.038135593220339</v>
      </c>
      <c r="J67" t="s">
        <v>21</v>
      </c>
      <c r="K67" t="s">
        <v>22</v>
      </c>
      <c r="L67">
        <v>1296108000</v>
      </c>
      <c r="M67" s="12">
        <f t="shared" ref="M67:M130" si="5">(((L67/60)/60)/24)+DATE(1970,1,1)</f>
        <v>40570.25</v>
      </c>
      <c r="N67">
        <v>1296712800</v>
      </c>
      <c r="O67" s="12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ref="F68:F131" si="7">(E68/D68)*100</f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 s="12">
        <f t="shared" si="5"/>
        <v>42102.208333333328</v>
      </c>
      <c r="N68">
        <v>1428901200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7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 s="12">
        <f t="shared" si="5"/>
        <v>40203.25</v>
      </c>
      <c r="N69">
        <v>1264831200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7"/>
        <v>254.52631578947367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 s="12">
        <f t="shared" si="5"/>
        <v>42943.208333333328</v>
      </c>
      <c r="N70">
        <v>1505192400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7"/>
        <v>24.063291139240505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 s="12">
        <f t="shared" si="5"/>
        <v>40531.25</v>
      </c>
      <c r="N71">
        <v>1295676000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7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 s="12">
        <f t="shared" si="5"/>
        <v>40484.208333333336</v>
      </c>
      <c r="N72">
        <v>1292911200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7"/>
        <v>108.06666666666666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 s="12">
        <f t="shared" si="5"/>
        <v>43799.25</v>
      </c>
      <c r="N73">
        <v>1575439200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7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 s="12">
        <f t="shared" si="5"/>
        <v>42186.208333333328</v>
      </c>
      <c r="N74">
        <v>1438837200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7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 s="12">
        <f t="shared" si="5"/>
        <v>42701.25</v>
      </c>
      <c r="N75">
        <v>1480485600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7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 s="12">
        <f t="shared" si="5"/>
        <v>42456.208333333328</v>
      </c>
      <c r="N76">
        <v>1459141200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7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 s="12">
        <f t="shared" si="5"/>
        <v>43296.208333333328</v>
      </c>
      <c r="N77">
        <v>1532322000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7"/>
        <v>78.106590724165997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 s="12">
        <f t="shared" si="5"/>
        <v>42027.25</v>
      </c>
      <c r="N78">
        <v>1426222800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7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 s="12">
        <f t="shared" si="5"/>
        <v>40448.208333333336</v>
      </c>
      <c r="N79">
        <v>1286773200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7"/>
        <v>300.8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 s="12">
        <f t="shared" si="5"/>
        <v>43206.208333333328</v>
      </c>
      <c r="N80">
        <v>1523941200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7"/>
        <v>69.598615916955026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 s="12">
        <f t="shared" si="5"/>
        <v>43267.208333333328</v>
      </c>
      <c r="N81">
        <v>1529557200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7"/>
        <v>637.4545454545455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 s="12">
        <f t="shared" si="5"/>
        <v>42976.208333333328</v>
      </c>
      <c r="N82">
        <v>1506574800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7"/>
        <v>225.33928571428569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 s="12">
        <f t="shared" si="5"/>
        <v>43062.25</v>
      </c>
      <c r="N83">
        <v>1513576800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7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 s="12">
        <f t="shared" si="5"/>
        <v>43482.25</v>
      </c>
      <c r="N84">
        <v>1548309600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7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 s="12">
        <f t="shared" si="5"/>
        <v>42579.208333333328</v>
      </c>
      <c r="N85">
        <v>1471582800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7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 s="12">
        <f t="shared" si="5"/>
        <v>41118.208333333336</v>
      </c>
      <c r="N86">
        <v>1344315600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7"/>
        <v>131.22448979591837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 s="12">
        <f t="shared" si="5"/>
        <v>40797.208333333336</v>
      </c>
      <c r="N87">
        <v>1316408400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7"/>
        <v>167.63513513513513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 s="12">
        <f t="shared" si="5"/>
        <v>42128.208333333328</v>
      </c>
      <c r="N88">
        <v>1431838800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7"/>
        <v>61.984886649874063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 s="12">
        <f t="shared" si="5"/>
        <v>40610.25</v>
      </c>
      <c r="N89">
        <v>1300510800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7"/>
        <v>260.75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 s="12">
        <f t="shared" si="5"/>
        <v>42110.208333333328</v>
      </c>
      <c r="N90">
        <v>1431061200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7"/>
        <v>252.58823529411765</v>
      </c>
      <c r="G91" t="s">
        <v>20</v>
      </c>
      <c r="H91">
        <v>96</v>
      </c>
      <c r="I91" s="5">
        <f t="shared" si="4"/>
        <v>89.458333333333329</v>
      </c>
      <c r="J91" t="s">
        <v>21</v>
      </c>
      <c r="K91" t="s">
        <v>22</v>
      </c>
      <c r="L91">
        <v>1271307600</v>
      </c>
      <c r="M91" s="12">
        <f t="shared" si="5"/>
        <v>40283.208333333336</v>
      </c>
      <c r="N91">
        <v>1271480400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7"/>
        <v>78.615384615384613</v>
      </c>
      <c r="G92" t="s">
        <v>14</v>
      </c>
      <c r="H92">
        <v>106</v>
      </c>
      <c r="I92" s="5">
        <f t="shared" si="4"/>
        <v>57.849056603773583</v>
      </c>
      <c r="J92" t="s">
        <v>21</v>
      </c>
      <c r="K92" t="s">
        <v>22</v>
      </c>
      <c r="L92">
        <v>1456380000</v>
      </c>
      <c r="M92" s="12">
        <f t="shared" si="5"/>
        <v>42425.25</v>
      </c>
      <c r="N92">
        <v>1456380000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7"/>
        <v>48.404406999351913</v>
      </c>
      <c r="G93" t="s">
        <v>14</v>
      </c>
      <c r="H93">
        <v>679</v>
      </c>
      <c r="I93" s="5">
        <f t="shared" si="4"/>
        <v>109.99705449189985</v>
      </c>
      <c r="J93" t="s">
        <v>107</v>
      </c>
      <c r="K93" t="s">
        <v>108</v>
      </c>
      <c r="L93">
        <v>1470459600</v>
      </c>
      <c r="M93" s="12">
        <f t="shared" si="5"/>
        <v>42588.208333333328</v>
      </c>
      <c r="N93">
        <v>1472878800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7"/>
        <v>258.875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 s="12">
        <f t="shared" si="5"/>
        <v>40352.208333333336</v>
      </c>
      <c r="N94">
        <v>1277355600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7"/>
        <v>60.548713235294116</v>
      </c>
      <c r="G95" t="s">
        <v>74</v>
      </c>
      <c r="H95">
        <v>610</v>
      </c>
      <c r="I95" s="5">
        <f t="shared" si="4"/>
        <v>107.99508196721311</v>
      </c>
      <c r="J95" t="s">
        <v>21</v>
      </c>
      <c r="K95" t="s">
        <v>22</v>
      </c>
      <c r="L95">
        <v>1350709200</v>
      </c>
      <c r="M95" s="12">
        <f t="shared" si="5"/>
        <v>41202.208333333336</v>
      </c>
      <c r="N95">
        <v>1351054800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7"/>
        <v>303.68965517241378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 s="12">
        <f t="shared" si="5"/>
        <v>43562.208333333328</v>
      </c>
      <c r="N96">
        <v>1555563600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7"/>
        <v>112.99999999999999</v>
      </c>
      <c r="G97" t="s">
        <v>20</v>
      </c>
      <c r="H97">
        <v>27</v>
      </c>
      <c r="I97" s="5">
        <f t="shared" si="4"/>
        <v>37.666666666666664</v>
      </c>
      <c r="J97" t="s">
        <v>21</v>
      </c>
      <c r="K97" t="s">
        <v>22</v>
      </c>
      <c r="L97">
        <v>1571029200</v>
      </c>
      <c r="M97" s="12">
        <f t="shared" si="5"/>
        <v>43752.208333333328</v>
      </c>
      <c r="N97">
        <v>1571634000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7"/>
        <v>217.37876614060258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 s="12">
        <f t="shared" si="5"/>
        <v>40612.25</v>
      </c>
      <c r="N98">
        <v>1300856400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7"/>
        <v>926.69230769230762</v>
      </c>
      <c r="G99" t="s">
        <v>20</v>
      </c>
      <c r="H99">
        <v>113</v>
      </c>
      <c r="I99" s="5">
        <f t="shared" si="4"/>
        <v>106.61061946902655</v>
      </c>
      <c r="J99" t="s">
        <v>21</v>
      </c>
      <c r="K99" t="s">
        <v>22</v>
      </c>
      <c r="L99">
        <v>1435208400</v>
      </c>
      <c r="M99" s="12">
        <f t="shared" si="5"/>
        <v>42180.208333333328</v>
      </c>
      <c r="N99">
        <v>1439874000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7"/>
        <v>33.692229038854805</v>
      </c>
      <c r="G100" t="s">
        <v>14</v>
      </c>
      <c r="H100">
        <v>1220</v>
      </c>
      <c r="I100" s="5">
        <f t="shared" si="4"/>
        <v>27.009016393442622</v>
      </c>
      <c r="J100" t="s">
        <v>26</v>
      </c>
      <c r="K100" t="s">
        <v>27</v>
      </c>
      <c r="L100">
        <v>1437973200</v>
      </c>
      <c r="M100" s="12">
        <f t="shared" si="5"/>
        <v>42212.208333333328</v>
      </c>
      <c r="N100">
        <v>1438318800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7"/>
        <v>196.7236842105263</v>
      </c>
      <c r="G101" t="s">
        <v>20</v>
      </c>
      <c r="H101">
        <v>164</v>
      </c>
      <c r="I101" s="5">
        <f t="shared" si="4"/>
        <v>91.16463414634147</v>
      </c>
      <c r="J101" t="s">
        <v>21</v>
      </c>
      <c r="K101" t="s">
        <v>22</v>
      </c>
      <c r="L101">
        <v>1416895200</v>
      </c>
      <c r="M101" s="12">
        <f t="shared" si="5"/>
        <v>41968.25</v>
      </c>
      <c r="N101">
        <v>1419400800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7"/>
        <v>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 s="12">
        <f t="shared" si="5"/>
        <v>40835.208333333336</v>
      </c>
      <c r="N102">
        <v>1320555600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7"/>
        <v>1021.4444444444445</v>
      </c>
      <c r="G103" t="s">
        <v>20</v>
      </c>
      <c r="H103">
        <v>164</v>
      </c>
      <c r="I103" s="5">
        <f t="shared" si="4"/>
        <v>56.054878048780488</v>
      </c>
      <c r="J103" t="s">
        <v>21</v>
      </c>
      <c r="K103" t="s">
        <v>22</v>
      </c>
      <c r="L103">
        <v>1424498400</v>
      </c>
      <c r="M103" s="12">
        <f t="shared" si="5"/>
        <v>42056.25</v>
      </c>
      <c r="N103">
        <v>1425103200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7"/>
        <v>281.67567567567568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 s="12">
        <f t="shared" si="5"/>
        <v>43234.208333333328</v>
      </c>
      <c r="N104">
        <v>1526878800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7"/>
        <v>24.610000000000003</v>
      </c>
      <c r="G105" t="s">
        <v>14</v>
      </c>
      <c r="H105">
        <v>37</v>
      </c>
      <c r="I105" s="5">
        <f t="shared" si="4"/>
        <v>66.513513513513516</v>
      </c>
      <c r="J105" t="s">
        <v>107</v>
      </c>
      <c r="K105" t="s">
        <v>108</v>
      </c>
      <c r="L105">
        <v>1287896400</v>
      </c>
      <c r="M105" s="12">
        <f t="shared" si="5"/>
        <v>40475.208333333336</v>
      </c>
      <c r="N105">
        <v>1288674000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7"/>
        <v>143.14010067114094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 s="12">
        <f t="shared" si="5"/>
        <v>42878.208333333328</v>
      </c>
      <c r="N106">
        <v>1495602000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7"/>
        <v>144.54411764705884</v>
      </c>
      <c r="G107" t="s">
        <v>20</v>
      </c>
      <c r="H107">
        <v>95</v>
      </c>
      <c r="I107" s="5">
        <f t="shared" si="4"/>
        <v>103.46315789473684</v>
      </c>
      <c r="J107" t="s">
        <v>21</v>
      </c>
      <c r="K107" t="s">
        <v>22</v>
      </c>
      <c r="L107">
        <v>1364878800</v>
      </c>
      <c r="M107" s="12">
        <f t="shared" si="5"/>
        <v>41366.208333333336</v>
      </c>
      <c r="N107">
        <v>1366434000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7"/>
        <v>359.12820512820514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 s="12">
        <f t="shared" si="5"/>
        <v>43716.208333333328</v>
      </c>
      <c r="N108">
        <v>1568350800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7"/>
        <v>186.48571428571427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 s="12">
        <f t="shared" si="5"/>
        <v>43213.208333333328</v>
      </c>
      <c r="N109">
        <v>1525928400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7"/>
        <v>595.26666666666665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 s="12">
        <f t="shared" si="5"/>
        <v>41005.208333333336</v>
      </c>
      <c r="N110">
        <v>1336885200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7"/>
        <v>59.21153846153846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 s="12">
        <f t="shared" si="5"/>
        <v>41651.25</v>
      </c>
      <c r="N111">
        <v>1389679200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7"/>
        <v>14.962780898876405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 s="12">
        <f t="shared" si="5"/>
        <v>43354.208333333328</v>
      </c>
      <c r="N112">
        <v>1538283600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7"/>
        <v>119.95602605863192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 s="12">
        <f t="shared" si="5"/>
        <v>41174.208333333336</v>
      </c>
      <c r="N113">
        <v>1348808400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7"/>
        <v>268.82978723404256</v>
      </c>
      <c r="G114" t="s">
        <v>20</v>
      </c>
      <c r="H114">
        <v>361</v>
      </c>
      <c r="I114" s="5">
        <f t="shared" si="4"/>
        <v>35</v>
      </c>
      <c r="J114" t="s">
        <v>26</v>
      </c>
      <c r="K114" t="s">
        <v>27</v>
      </c>
      <c r="L114">
        <v>1408856400</v>
      </c>
      <c r="M114" s="12">
        <f t="shared" si="5"/>
        <v>41875.208333333336</v>
      </c>
      <c r="N114">
        <v>1410152400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7"/>
        <v>376.87878787878788</v>
      </c>
      <c r="G115" t="s">
        <v>20</v>
      </c>
      <c r="H115">
        <v>131</v>
      </c>
      <c r="I115" s="5">
        <f t="shared" si="4"/>
        <v>94.938931297709928</v>
      </c>
      <c r="J115" t="s">
        <v>21</v>
      </c>
      <c r="K115" t="s">
        <v>22</v>
      </c>
      <c r="L115">
        <v>1505192400</v>
      </c>
      <c r="M115" s="12">
        <f t="shared" si="5"/>
        <v>42990.208333333328</v>
      </c>
      <c r="N115">
        <v>1505797200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7"/>
        <v>727.15789473684208</v>
      </c>
      <c r="G116" t="s">
        <v>20</v>
      </c>
      <c r="H116">
        <v>126</v>
      </c>
      <c r="I116" s="5">
        <f t="shared" si="4"/>
        <v>109.65079365079364</v>
      </c>
      <c r="J116" t="s">
        <v>21</v>
      </c>
      <c r="K116" t="s">
        <v>22</v>
      </c>
      <c r="L116">
        <v>1554786000</v>
      </c>
      <c r="M116" s="12">
        <f t="shared" si="5"/>
        <v>43564.208333333328</v>
      </c>
      <c r="N116">
        <v>1554872400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7"/>
        <v>87.211757648470297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 s="12">
        <f t="shared" si="5"/>
        <v>43056.25</v>
      </c>
      <c r="N117">
        <v>1513922400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7"/>
        <v>88</v>
      </c>
      <c r="G118" t="s">
        <v>14</v>
      </c>
      <c r="H118">
        <v>73</v>
      </c>
      <c r="I118" s="5">
        <f t="shared" si="4"/>
        <v>86.794520547945211</v>
      </c>
      <c r="J118" t="s">
        <v>21</v>
      </c>
      <c r="K118" t="s">
        <v>22</v>
      </c>
      <c r="L118">
        <v>1442552400</v>
      </c>
      <c r="M118" s="12">
        <f t="shared" si="5"/>
        <v>42265.208333333328</v>
      </c>
      <c r="N118">
        <v>1442638800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7"/>
        <v>173.9387755102041</v>
      </c>
      <c r="G119" t="s">
        <v>20</v>
      </c>
      <c r="H119">
        <v>275</v>
      </c>
      <c r="I119" s="5">
        <f t="shared" si="4"/>
        <v>30.992727272727272</v>
      </c>
      <c r="J119" t="s">
        <v>21</v>
      </c>
      <c r="K119" t="s">
        <v>22</v>
      </c>
      <c r="L119">
        <v>1316667600</v>
      </c>
      <c r="M119" s="12">
        <f t="shared" si="5"/>
        <v>40808.208333333336</v>
      </c>
      <c r="N119">
        <v>1317186000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7"/>
        <v>117.61111111111111</v>
      </c>
      <c r="G120" t="s">
        <v>20</v>
      </c>
      <c r="H120">
        <v>67</v>
      </c>
      <c r="I120" s="5">
        <f t="shared" si="4"/>
        <v>94.791044776119406</v>
      </c>
      <c r="J120" t="s">
        <v>21</v>
      </c>
      <c r="K120" t="s">
        <v>22</v>
      </c>
      <c r="L120">
        <v>1390716000</v>
      </c>
      <c r="M120" s="12">
        <f t="shared" si="5"/>
        <v>41665.25</v>
      </c>
      <c r="N120">
        <v>1391234400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7"/>
        <v>214.96</v>
      </c>
      <c r="G121" t="s">
        <v>20</v>
      </c>
      <c r="H121">
        <v>154</v>
      </c>
      <c r="I121" s="5">
        <f t="shared" si="4"/>
        <v>69.79220779220779</v>
      </c>
      <c r="J121" t="s">
        <v>21</v>
      </c>
      <c r="K121" t="s">
        <v>22</v>
      </c>
      <c r="L121">
        <v>1402894800</v>
      </c>
      <c r="M121" s="12">
        <f t="shared" si="5"/>
        <v>41806.208333333336</v>
      </c>
      <c r="N121">
        <v>1404363600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7"/>
        <v>149.49667110519306</v>
      </c>
      <c r="G122" t="s">
        <v>20</v>
      </c>
      <c r="H122">
        <v>1782</v>
      </c>
      <c r="I122" s="5">
        <f t="shared" si="4"/>
        <v>63.003367003367003</v>
      </c>
      <c r="J122" t="s">
        <v>21</v>
      </c>
      <c r="K122" t="s">
        <v>22</v>
      </c>
      <c r="L122">
        <v>1429246800</v>
      </c>
      <c r="M122" s="12">
        <f t="shared" si="5"/>
        <v>42111.208333333328</v>
      </c>
      <c r="N122">
        <v>1429592400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7"/>
        <v>219.33995584988963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 s="12">
        <f t="shared" si="5"/>
        <v>41917.208333333336</v>
      </c>
      <c r="N123">
        <v>1413608400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7"/>
        <v>64.367690058479525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 s="12">
        <f t="shared" si="5"/>
        <v>41970.25</v>
      </c>
      <c r="N124">
        <v>1419400800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7"/>
        <v>18.622397298818232</v>
      </c>
      <c r="G125" t="s">
        <v>14</v>
      </c>
      <c r="H125">
        <v>662</v>
      </c>
      <c r="I125" s="5">
        <f t="shared" si="4"/>
        <v>49.987915407854985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7"/>
        <v>367.76923076923077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 s="12">
        <f t="shared" si="5"/>
        <v>43598.208333333328</v>
      </c>
      <c r="N126">
        <v>1562302800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7"/>
        <v>159.90566037735849</v>
      </c>
      <c r="G127" t="s">
        <v>20</v>
      </c>
      <c r="H127">
        <v>180</v>
      </c>
      <c r="I127" s="5">
        <f t="shared" si="4"/>
        <v>47.083333333333336</v>
      </c>
      <c r="J127" t="s">
        <v>21</v>
      </c>
      <c r="K127" t="s">
        <v>22</v>
      </c>
      <c r="L127">
        <v>1537333200</v>
      </c>
      <c r="M127" s="12">
        <f t="shared" si="5"/>
        <v>43362.208333333328</v>
      </c>
      <c r="N127">
        <v>1537678800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7"/>
        <v>38.633185349611544</v>
      </c>
      <c r="G128" t="s">
        <v>14</v>
      </c>
      <c r="H128">
        <v>774</v>
      </c>
      <c r="I128" s="5">
        <f t="shared" si="4"/>
        <v>89.944444444444443</v>
      </c>
      <c r="J128" t="s">
        <v>21</v>
      </c>
      <c r="K128" t="s">
        <v>22</v>
      </c>
      <c r="L128">
        <v>1471150800</v>
      </c>
      <c r="M128" s="12">
        <f t="shared" si="5"/>
        <v>42596.208333333328</v>
      </c>
      <c r="N128">
        <v>1473570000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7"/>
        <v>51.42151162790698</v>
      </c>
      <c r="G129" t="s">
        <v>14</v>
      </c>
      <c r="H129">
        <v>672</v>
      </c>
      <c r="I129" s="5">
        <f t="shared" si="4"/>
        <v>78.96875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7"/>
        <v>60.334277620396605</v>
      </c>
      <c r="G130" t="s">
        <v>74</v>
      </c>
      <c r="H130">
        <v>532</v>
      </c>
      <c r="I130" s="5">
        <f t="shared" si="4"/>
        <v>80.067669172932327</v>
      </c>
      <c r="J130" t="s">
        <v>21</v>
      </c>
      <c r="K130" t="s">
        <v>22</v>
      </c>
      <c r="L130">
        <v>1282885200</v>
      </c>
      <c r="M130" s="12">
        <f t="shared" si="5"/>
        <v>40417.208333333336</v>
      </c>
      <c r="N130">
        <v>1284008400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7"/>
        <v>3.202693602693603</v>
      </c>
      <c r="G131" t="s">
        <v>74</v>
      </c>
      <c r="H131">
        <v>55</v>
      </c>
      <c r="I131" s="5">
        <f t="shared" ref="I131:I194" si="8">IFERROR(E131/H131,"0")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9">(((L131/60)/60)/24)+DATE(1970,1,1)</f>
        <v>42038.25</v>
      </c>
      <c r="N131">
        <v>1425103200</v>
      </c>
      <c r="O131" s="12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ref="F132:F195" si="11">(E132/D132)*100</f>
        <v>155.46875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 s="12">
        <f t="shared" si="9"/>
        <v>40842.208333333336</v>
      </c>
      <c r="N132">
        <v>1320991200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1"/>
        <v>100.85974499089254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 s="12">
        <f t="shared" si="9"/>
        <v>41607.25</v>
      </c>
      <c r="N133">
        <v>1386828000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1"/>
        <v>116.18181818181819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 s="12">
        <f t="shared" si="9"/>
        <v>43112.25</v>
      </c>
      <c r="N134">
        <v>1517119200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1"/>
        <v>310.77777777777777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 s="12">
        <f t="shared" si="9"/>
        <v>40767.208333333336</v>
      </c>
      <c r="N135">
        <v>1315026000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1"/>
        <v>89.73668341708543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 s="12">
        <f t="shared" si="9"/>
        <v>40713.208333333336</v>
      </c>
      <c r="N136">
        <v>1312693200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1"/>
        <v>71.27272727272728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 s="12">
        <f t="shared" si="9"/>
        <v>41340.25</v>
      </c>
      <c r="N137">
        <v>1363064400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1"/>
        <v>3.2862318840579712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 s="12">
        <f t="shared" si="9"/>
        <v>41797.208333333336</v>
      </c>
      <c r="N138">
        <v>1403154000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1"/>
        <v>261.77777777777777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 s="12">
        <f t="shared" si="9"/>
        <v>40457.208333333336</v>
      </c>
      <c r="N139">
        <v>1286859600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1"/>
        <v>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 s="12">
        <f t="shared" si="9"/>
        <v>41180.208333333336</v>
      </c>
      <c r="N140">
        <v>1349326800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1"/>
        <v>20.896851248642779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 s="12">
        <f t="shared" si="9"/>
        <v>42115.208333333328</v>
      </c>
      <c r="N141">
        <v>1430974800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1"/>
        <v>223.16363636363636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 s="12">
        <f t="shared" si="9"/>
        <v>43156.25</v>
      </c>
      <c r="N142">
        <v>1519970400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1"/>
        <v>101.59097978227061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 s="12">
        <f t="shared" si="9"/>
        <v>42167.208333333328</v>
      </c>
      <c r="N143">
        <v>1434603600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1"/>
        <v>230.03999999999996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 s="12">
        <f t="shared" si="9"/>
        <v>41005.208333333336</v>
      </c>
      <c r="N144">
        <v>1337230800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1"/>
        <v>135.59259259259261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 s="12">
        <f t="shared" si="9"/>
        <v>40357.208333333336</v>
      </c>
      <c r="N145">
        <v>1279429200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1"/>
        <v>129.1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 s="12">
        <f t="shared" si="9"/>
        <v>43633.208333333328</v>
      </c>
      <c r="N146">
        <v>1561438800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1"/>
        <v>236.512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 s="12">
        <f t="shared" si="9"/>
        <v>41889.208333333336</v>
      </c>
      <c r="N147">
        <v>1410498000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1"/>
        <v>17.25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 s="12">
        <f t="shared" si="9"/>
        <v>40855.25</v>
      </c>
      <c r="N148">
        <v>1322460000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1"/>
        <v>112.49397590361446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 s="12">
        <f t="shared" si="9"/>
        <v>42534.208333333328</v>
      </c>
      <c r="N149">
        <v>1466312400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1"/>
        <v>121.02150537634408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 s="12">
        <f t="shared" si="9"/>
        <v>42941.208333333328</v>
      </c>
      <c r="N150">
        <v>1501736400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1"/>
        <v>219.87096774193549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 s="12">
        <f t="shared" si="9"/>
        <v>41275.25</v>
      </c>
      <c r="N151">
        <v>1361512800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1"/>
        <v>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 s="12">
        <f t="shared" si="9"/>
        <v>43450.25</v>
      </c>
      <c r="N152">
        <v>1545026400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1"/>
        <v>64.166909620991248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 s="12">
        <f t="shared" si="9"/>
        <v>41799.208333333336</v>
      </c>
      <c r="N153">
        <v>1406696400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1"/>
        <v>423.06746987951806</v>
      </c>
      <c r="G154" t="s">
        <v>20</v>
      </c>
      <c r="H154">
        <v>3376</v>
      </c>
      <c r="I154" s="5">
        <f t="shared" si="8"/>
        <v>52.006220379146917</v>
      </c>
      <c r="J154" t="s">
        <v>21</v>
      </c>
      <c r="K154" t="s">
        <v>22</v>
      </c>
      <c r="L154">
        <v>1487311200</v>
      </c>
      <c r="M154" s="12">
        <f t="shared" si="9"/>
        <v>42783.25</v>
      </c>
      <c r="N154">
        <v>1487916000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1"/>
        <v>92.984160506863773</v>
      </c>
      <c r="G155" t="s">
        <v>14</v>
      </c>
      <c r="H155">
        <v>5681</v>
      </c>
      <c r="I155" s="5">
        <f t="shared" si="8"/>
        <v>31.000176025347649</v>
      </c>
      <c r="J155" t="s">
        <v>21</v>
      </c>
      <c r="K155" t="s">
        <v>22</v>
      </c>
      <c r="L155">
        <v>1350622800</v>
      </c>
      <c r="M155" s="12">
        <f t="shared" si="9"/>
        <v>41201.208333333336</v>
      </c>
      <c r="N155">
        <v>1351141200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1"/>
        <v>58.756567425569173</v>
      </c>
      <c r="G156" t="s">
        <v>14</v>
      </c>
      <c r="H156">
        <v>1059</v>
      </c>
      <c r="I156" s="5">
        <f t="shared" si="8"/>
        <v>95.042492917847028</v>
      </c>
      <c r="J156" t="s">
        <v>21</v>
      </c>
      <c r="K156" t="s">
        <v>22</v>
      </c>
      <c r="L156">
        <v>1463029200</v>
      </c>
      <c r="M156" s="12">
        <f t="shared" si="9"/>
        <v>42502.208333333328</v>
      </c>
      <c r="N156">
        <v>1465016400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1"/>
        <v>65.022222222222226</v>
      </c>
      <c r="G157" t="s">
        <v>14</v>
      </c>
      <c r="H157">
        <v>1194</v>
      </c>
      <c r="I157" s="5">
        <f t="shared" si="8"/>
        <v>75.968174204355108</v>
      </c>
      <c r="J157" t="s">
        <v>21</v>
      </c>
      <c r="K157" t="s">
        <v>22</v>
      </c>
      <c r="L157">
        <v>1269493200</v>
      </c>
      <c r="M157" s="12">
        <f t="shared" si="9"/>
        <v>40262.208333333336</v>
      </c>
      <c r="N157">
        <v>1270789200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1"/>
        <v>73.939560439560438</v>
      </c>
      <c r="G158" t="s">
        <v>74</v>
      </c>
      <c r="H158">
        <v>379</v>
      </c>
      <c r="I158" s="5">
        <f t="shared" si="8"/>
        <v>71.013192612137203</v>
      </c>
      <c r="J158" t="s">
        <v>26</v>
      </c>
      <c r="K158" t="s">
        <v>27</v>
      </c>
      <c r="L158">
        <v>1570251600</v>
      </c>
      <c r="M158" s="12">
        <f t="shared" si="9"/>
        <v>43743.208333333328</v>
      </c>
      <c r="N158">
        <v>1572325200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1"/>
        <v>52.666666666666664</v>
      </c>
      <c r="G159" t="s">
        <v>14</v>
      </c>
      <c r="H159">
        <v>30</v>
      </c>
      <c r="I159" s="5">
        <f t="shared" si="8"/>
        <v>73.733333333333334</v>
      </c>
      <c r="J159" t="s">
        <v>26</v>
      </c>
      <c r="K159" t="s">
        <v>27</v>
      </c>
      <c r="L159">
        <v>1388383200</v>
      </c>
      <c r="M159" s="12">
        <f t="shared" si="9"/>
        <v>41638.25</v>
      </c>
      <c r="N159">
        <v>1389420000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1"/>
        <v>220.95238095238096</v>
      </c>
      <c r="G160" t="s">
        <v>20</v>
      </c>
      <c r="H160">
        <v>41</v>
      </c>
      <c r="I160" s="5">
        <f t="shared" si="8"/>
        <v>113.17073170731707</v>
      </c>
      <c r="J160" t="s">
        <v>21</v>
      </c>
      <c r="K160" t="s">
        <v>22</v>
      </c>
      <c r="L160">
        <v>1449554400</v>
      </c>
      <c r="M160" s="12">
        <f t="shared" si="9"/>
        <v>42346.25</v>
      </c>
      <c r="N160">
        <v>1449640800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1"/>
        <v>100.01150627615063</v>
      </c>
      <c r="G161" t="s">
        <v>20</v>
      </c>
      <c r="H161">
        <v>1821</v>
      </c>
      <c r="I161" s="5">
        <f t="shared" si="8"/>
        <v>105.00933552992861</v>
      </c>
      <c r="J161" t="s">
        <v>21</v>
      </c>
      <c r="K161" t="s">
        <v>22</v>
      </c>
      <c r="L161">
        <v>1553662800</v>
      </c>
      <c r="M161" s="12">
        <f t="shared" si="9"/>
        <v>43551.208333333328</v>
      </c>
      <c r="N161">
        <v>1555218000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1"/>
        <v>162.3125</v>
      </c>
      <c r="G162" t="s">
        <v>20</v>
      </c>
      <c r="H162">
        <v>164</v>
      </c>
      <c r="I162" s="5">
        <f t="shared" si="8"/>
        <v>79.176829268292678</v>
      </c>
      <c r="J162" t="s">
        <v>21</v>
      </c>
      <c r="K162" t="s">
        <v>22</v>
      </c>
      <c r="L162">
        <v>1556341200</v>
      </c>
      <c r="M162" s="12">
        <f t="shared" si="9"/>
        <v>43582.208333333328</v>
      </c>
      <c r="N162">
        <v>1557723600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1"/>
        <v>78.181818181818187</v>
      </c>
      <c r="G163" t="s">
        <v>14</v>
      </c>
      <c r="H163">
        <v>75</v>
      </c>
      <c r="I163" s="5">
        <f t="shared" si="8"/>
        <v>57.333333333333336</v>
      </c>
      <c r="J163" t="s">
        <v>21</v>
      </c>
      <c r="K163" t="s">
        <v>22</v>
      </c>
      <c r="L163">
        <v>1442984400</v>
      </c>
      <c r="M163" s="12">
        <f t="shared" si="9"/>
        <v>42270.208333333328</v>
      </c>
      <c r="N163">
        <v>1443502800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1"/>
        <v>149.73770491803279</v>
      </c>
      <c r="G164" t="s">
        <v>20</v>
      </c>
      <c r="H164">
        <v>157</v>
      </c>
      <c r="I164" s="5">
        <f t="shared" si="8"/>
        <v>58.178343949044589</v>
      </c>
      <c r="J164" t="s">
        <v>98</v>
      </c>
      <c r="K164" t="s">
        <v>99</v>
      </c>
      <c r="L164">
        <v>1544248800</v>
      </c>
      <c r="M164" s="12">
        <f t="shared" si="9"/>
        <v>43442.25</v>
      </c>
      <c r="N164">
        <v>1546840800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1"/>
        <v>253.25714285714284</v>
      </c>
      <c r="G165" t="s">
        <v>20</v>
      </c>
      <c r="H165">
        <v>246</v>
      </c>
      <c r="I165" s="5">
        <f t="shared" si="8"/>
        <v>36.032520325203251</v>
      </c>
      <c r="J165" t="s">
        <v>21</v>
      </c>
      <c r="K165" t="s">
        <v>22</v>
      </c>
      <c r="L165">
        <v>1508475600</v>
      </c>
      <c r="M165" s="12">
        <f t="shared" si="9"/>
        <v>43028.208333333328</v>
      </c>
      <c r="N165">
        <v>1512712800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1"/>
        <v>100.16943521594683</v>
      </c>
      <c r="G166" t="s">
        <v>20</v>
      </c>
      <c r="H166">
        <v>1396</v>
      </c>
      <c r="I166" s="5">
        <f t="shared" si="8"/>
        <v>107.99068767908309</v>
      </c>
      <c r="J166" t="s">
        <v>21</v>
      </c>
      <c r="K166" t="s">
        <v>22</v>
      </c>
      <c r="L166">
        <v>1507438800</v>
      </c>
      <c r="M166" s="12">
        <f t="shared" si="9"/>
        <v>43016.208333333328</v>
      </c>
      <c r="N166">
        <v>1507525200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1"/>
        <v>121.99004424778761</v>
      </c>
      <c r="G167" t="s">
        <v>20</v>
      </c>
      <c r="H167">
        <v>2506</v>
      </c>
      <c r="I167" s="5">
        <f t="shared" si="8"/>
        <v>44.005985634477256</v>
      </c>
      <c r="J167" t="s">
        <v>21</v>
      </c>
      <c r="K167" t="s">
        <v>22</v>
      </c>
      <c r="L167">
        <v>1501563600</v>
      </c>
      <c r="M167" s="12">
        <f t="shared" si="9"/>
        <v>42948.208333333328</v>
      </c>
      <c r="N167">
        <v>1504328400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1"/>
        <v>137.13265306122449</v>
      </c>
      <c r="G168" t="s">
        <v>20</v>
      </c>
      <c r="H168">
        <v>244</v>
      </c>
      <c r="I168" s="5">
        <f t="shared" si="8"/>
        <v>55.077868852459019</v>
      </c>
      <c r="J168" t="s">
        <v>21</v>
      </c>
      <c r="K168" t="s">
        <v>22</v>
      </c>
      <c r="L168">
        <v>1292997600</v>
      </c>
      <c r="M168" s="12">
        <f t="shared" si="9"/>
        <v>40534.25</v>
      </c>
      <c r="N168">
        <v>1293343200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1"/>
        <v>415.53846153846149</v>
      </c>
      <c r="G169" t="s">
        <v>20</v>
      </c>
      <c r="H169">
        <v>146</v>
      </c>
      <c r="I169" s="5">
        <f t="shared" si="8"/>
        <v>74</v>
      </c>
      <c r="J169" t="s">
        <v>26</v>
      </c>
      <c r="K169" t="s">
        <v>27</v>
      </c>
      <c r="L169">
        <v>1370840400</v>
      </c>
      <c r="M169" s="12">
        <f t="shared" si="9"/>
        <v>41435.208333333336</v>
      </c>
      <c r="N169">
        <v>1371704400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1"/>
        <v>31.30913348946136</v>
      </c>
      <c r="G170" t="s">
        <v>14</v>
      </c>
      <c r="H170">
        <v>955</v>
      </c>
      <c r="I170" s="5">
        <f t="shared" si="8"/>
        <v>41.996858638743454</v>
      </c>
      <c r="J170" t="s">
        <v>36</v>
      </c>
      <c r="K170" t="s">
        <v>37</v>
      </c>
      <c r="L170">
        <v>1550815200</v>
      </c>
      <c r="M170" s="12">
        <f t="shared" si="9"/>
        <v>43518.25</v>
      </c>
      <c r="N170">
        <v>1552798800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1"/>
        <v>424.08154506437768</v>
      </c>
      <c r="G171" t="s">
        <v>20</v>
      </c>
      <c r="H171">
        <v>1267</v>
      </c>
      <c r="I171" s="5">
        <f t="shared" si="8"/>
        <v>77.988161010260455</v>
      </c>
      <c r="J171" t="s">
        <v>21</v>
      </c>
      <c r="K171" t="s">
        <v>22</v>
      </c>
      <c r="L171">
        <v>1339909200</v>
      </c>
      <c r="M171" s="12">
        <f t="shared" si="9"/>
        <v>41077.208333333336</v>
      </c>
      <c r="N171">
        <v>1342328400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1"/>
        <v>2.93886230728336</v>
      </c>
      <c r="G172" t="s">
        <v>14</v>
      </c>
      <c r="H172">
        <v>67</v>
      </c>
      <c r="I172" s="5">
        <f t="shared" si="8"/>
        <v>82.507462686567166</v>
      </c>
      <c r="J172" t="s">
        <v>21</v>
      </c>
      <c r="K172" t="s">
        <v>22</v>
      </c>
      <c r="L172">
        <v>1501736400</v>
      </c>
      <c r="M172" s="12">
        <f t="shared" si="9"/>
        <v>42950.208333333328</v>
      </c>
      <c r="N172">
        <v>1502341200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1"/>
        <v>10.63265306122449</v>
      </c>
      <c r="G173" t="s">
        <v>14</v>
      </c>
      <c r="H173">
        <v>5</v>
      </c>
      <c r="I173" s="5">
        <f t="shared" si="8"/>
        <v>104.2</v>
      </c>
      <c r="J173" t="s">
        <v>21</v>
      </c>
      <c r="K173" t="s">
        <v>22</v>
      </c>
      <c r="L173">
        <v>1395291600</v>
      </c>
      <c r="M173" s="12">
        <f t="shared" si="9"/>
        <v>41718.208333333336</v>
      </c>
      <c r="N173">
        <v>1397192400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1"/>
        <v>82.875</v>
      </c>
      <c r="G174" t="s">
        <v>14</v>
      </c>
      <c r="H174">
        <v>26</v>
      </c>
      <c r="I174" s="5">
        <f t="shared" si="8"/>
        <v>25.5</v>
      </c>
      <c r="J174" t="s">
        <v>21</v>
      </c>
      <c r="K174" t="s">
        <v>22</v>
      </c>
      <c r="L174">
        <v>1405746000</v>
      </c>
      <c r="M174" s="12">
        <f t="shared" si="9"/>
        <v>41839.208333333336</v>
      </c>
      <c r="N174">
        <v>1407042000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1"/>
        <v>163.01447776628748</v>
      </c>
      <c r="G175" t="s">
        <v>20</v>
      </c>
      <c r="H175">
        <v>1561</v>
      </c>
      <c r="I175" s="5">
        <f t="shared" si="8"/>
        <v>100.98334401024984</v>
      </c>
      <c r="J175" t="s">
        <v>21</v>
      </c>
      <c r="K175" t="s">
        <v>22</v>
      </c>
      <c r="L175">
        <v>1368853200</v>
      </c>
      <c r="M175" s="12">
        <f t="shared" si="9"/>
        <v>41412.208333333336</v>
      </c>
      <c r="N175">
        <v>1369371600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1"/>
        <v>894.66666666666674</v>
      </c>
      <c r="G176" t="s">
        <v>20</v>
      </c>
      <c r="H176">
        <v>48</v>
      </c>
      <c r="I176" s="5">
        <f t="shared" si="8"/>
        <v>111.83333333333333</v>
      </c>
      <c r="J176" t="s">
        <v>21</v>
      </c>
      <c r="K176" t="s">
        <v>22</v>
      </c>
      <c r="L176">
        <v>1444021200</v>
      </c>
      <c r="M176" s="12">
        <f t="shared" si="9"/>
        <v>42282.208333333328</v>
      </c>
      <c r="N176">
        <v>1444107600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1"/>
        <v>26.191501103752756</v>
      </c>
      <c r="G177" t="s">
        <v>14</v>
      </c>
      <c r="H177">
        <v>1130</v>
      </c>
      <c r="I177" s="5">
        <f t="shared" si="8"/>
        <v>41.999115044247787</v>
      </c>
      <c r="J177" t="s">
        <v>21</v>
      </c>
      <c r="K177" t="s">
        <v>22</v>
      </c>
      <c r="L177">
        <v>1472619600</v>
      </c>
      <c r="M177" s="12">
        <f t="shared" si="9"/>
        <v>42613.208333333328</v>
      </c>
      <c r="N177">
        <v>1474261200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1"/>
        <v>74.834782608695647</v>
      </c>
      <c r="G178" t="s">
        <v>14</v>
      </c>
      <c r="H178">
        <v>782</v>
      </c>
      <c r="I178" s="5">
        <f t="shared" si="8"/>
        <v>110.05115089514067</v>
      </c>
      <c r="J178" t="s">
        <v>21</v>
      </c>
      <c r="K178" t="s">
        <v>22</v>
      </c>
      <c r="L178">
        <v>1472878800</v>
      </c>
      <c r="M178" s="12">
        <f t="shared" si="9"/>
        <v>42616.208333333328</v>
      </c>
      <c r="N178">
        <v>1473656400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1"/>
        <v>416.47680412371136</v>
      </c>
      <c r="G179" t="s">
        <v>20</v>
      </c>
      <c r="H179">
        <v>2739</v>
      </c>
      <c r="I179" s="5">
        <f t="shared" si="8"/>
        <v>58.997079225994888</v>
      </c>
      <c r="J179" t="s">
        <v>21</v>
      </c>
      <c r="K179" t="s">
        <v>22</v>
      </c>
      <c r="L179">
        <v>1289800800</v>
      </c>
      <c r="M179" s="12">
        <f t="shared" si="9"/>
        <v>40497.25</v>
      </c>
      <c r="N179">
        <v>1291960800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1"/>
        <v>96.208333333333329</v>
      </c>
      <c r="G180" t="s">
        <v>14</v>
      </c>
      <c r="H180">
        <v>210</v>
      </c>
      <c r="I180" s="5">
        <f t="shared" si="8"/>
        <v>32.985714285714288</v>
      </c>
      <c r="J180" t="s">
        <v>21</v>
      </c>
      <c r="K180" t="s">
        <v>22</v>
      </c>
      <c r="L180">
        <v>1505970000</v>
      </c>
      <c r="M180" s="12">
        <f t="shared" si="9"/>
        <v>42999.208333333328</v>
      </c>
      <c r="N180">
        <v>1506747600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1"/>
        <v>357.71910112359546</v>
      </c>
      <c r="G181" t="s">
        <v>20</v>
      </c>
      <c r="H181">
        <v>3537</v>
      </c>
      <c r="I181" s="5">
        <f t="shared" si="8"/>
        <v>45.005654509471306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1"/>
        <v>308.45714285714286</v>
      </c>
      <c r="G182" t="s">
        <v>20</v>
      </c>
      <c r="H182">
        <v>2107</v>
      </c>
      <c r="I182" s="5">
        <f t="shared" si="8"/>
        <v>81.98196487897485</v>
      </c>
      <c r="J182" t="s">
        <v>26</v>
      </c>
      <c r="K182" t="s">
        <v>27</v>
      </c>
      <c r="L182">
        <v>1269234000</v>
      </c>
      <c r="M182" s="12">
        <f t="shared" si="9"/>
        <v>40259.208333333336</v>
      </c>
      <c r="N182">
        <v>1269666000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1"/>
        <v>61.802325581395344</v>
      </c>
      <c r="G183" t="s">
        <v>14</v>
      </c>
      <c r="H183">
        <v>136</v>
      </c>
      <c r="I183" s="5">
        <f t="shared" si="8"/>
        <v>39.080882352941174</v>
      </c>
      <c r="J183" t="s">
        <v>21</v>
      </c>
      <c r="K183" t="s">
        <v>22</v>
      </c>
      <c r="L183">
        <v>1507093200</v>
      </c>
      <c r="M183" s="12">
        <f t="shared" si="9"/>
        <v>43012.208333333328</v>
      </c>
      <c r="N183">
        <v>1508648400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1"/>
        <v>722.32472324723244</v>
      </c>
      <c r="G184" t="s">
        <v>20</v>
      </c>
      <c r="H184">
        <v>3318</v>
      </c>
      <c r="I184" s="5">
        <f t="shared" si="8"/>
        <v>58.996383363471971</v>
      </c>
      <c r="J184" t="s">
        <v>36</v>
      </c>
      <c r="K184" t="s">
        <v>37</v>
      </c>
      <c r="L184">
        <v>1560574800</v>
      </c>
      <c r="M184" s="12">
        <f t="shared" si="9"/>
        <v>43631.208333333328</v>
      </c>
      <c r="N184">
        <v>1561957200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1"/>
        <v>69.117647058823522</v>
      </c>
      <c r="G185" t="s">
        <v>14</v>
      </c>
      <c r="H185">
        <v>86</v>
      </c>
      <c r="I185" s="5">
        <f t="shared" si="8"/>
        <v>40.988372093023258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1"/>
        <v>293.05555555555554</v>
      </c>
      <c r="G186" t="s">
        <v>20</v>
      </c>
      <c r="H186">
        <v>340</v>
      </c>
      <c r="I186" s="5">
        <f t="shared" si="8"/>
        <v>31.029411764705884</v>
      </c>
      <c r="J186" t="s">
        <v>21</v>
      </c>
      <c r="K186" t="s">
        <v>22</v>
      </c>
      <c r="L186">
        <v>1556859600</v>
      </c>
      <c r="M186" s="12">
        <f t="shared" si="9"/>
        <v>43588.208333333328</v>
      </c>
      <c r="N186">
        <v>1556946000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1"/>
        <v>71.8</v>
      </c>
      <c r="G187" t="s">
        <v>14</v>
      </c>
      <c r="H187">
        <v>19</v>
      </c>
      <c r="I187" s="5">
        <f t="shared" si="8"/>
        <v>37.789473684210527</v>
      </c>
      <c r="J187" t="s">
        <v>21</v>
      </c>
      <c r="K187" t="s">
        <v>22</v>
      </c>
      <c r="L187">
        <v>1526187600</v>
      </c>
      <c r="M187" s="12">
        <f t="shared" si="9"/>
        <v>43233.208333333328</v>
      </c>
      <c r="N187">
        <v>1527138000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1"/>
        <v>31.934684684684683</v>
      </c>
      <c r="G188" t="s">
        <v>14</v>
      </c>
      <c r="H188">
        <v>886</v>
      </c>
      <c r="I188" s="5">
        <f t="shared" si="8"/>
        <v>32.006772009029348</v>
      </c>
      <c r="J188" t="s">
        <v>21</v>
      </c>
      <c r="K188" t="s">
        <v>22</v>
      </c>
      <c r="L188">
        <v>1400821200</v>
      </c>
      <c r="M188" s="12">
        <f t="shared" si="9"/>
        <v>41782.208333333336</v>
      </c>
      <c r="N188">
        <v>1402117200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1"/>
        <v>229.87375415282392</v>
      </c>
      <c r="G189" t="s">
        <v>20</v>
      </c>
      <c r="H189">
        <v>1442</v>
      </c>
      <c r="I189" s="5">
        <f t="shared" si="8"/>
        <v>95.966712898751737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1"/>
        <v>32.012195121951223</v>
      </c>
      <c r="G190" t="s">
        <v>14</v>
      </c>
      <c r="H190">
        <v>35</v>
      </c>
      <c r="I190" s="5">
        <f t="shared" si="8"/>
        <v>75</v>
      </c>
      <c r="J190" t="s">
        <v>107</v>
      </c>
      <c r="K190" t="s">
        <v>108</v>
      </c>
      <c r="L190">
        <v>1417500000</v>
      </c>
      <c r="M190" s="12">
        <f t="shared" si="9"/>
        <v>41975.25</v>
      </c>
      <c r="N190">
        <v>1417586400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1"/>
        <v>23.525352848928385</v>
      </c>
      <c r="G191" t="s">
        <v>74</v>
      </c>
      <c r="H191">
        <v>441</v>
      </c>
      <c r="I191" s="5">
        <f t="shared" si="8"/>
        <v>102.0498866213152</v>
      </c>
      <c r="J191" t="s">
        <v>21</v>
      </c>
      <c r="K191" t="s">
        <v>22</v>
      </c>
      <c r="L191">
        <v>1457071200</v>
      </c>
      <c r="M191" s="12">
        <f t="shared" si="9"/>
        <v>42433.25</v>
      </c>
      <c r="N191">
        <v>1457071200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1"/>
        <v>68.594594594594597</v>
      </c>
      <c r="G192" t="s">
        <v>14</v>
      </c>
      <c r="H192">
        <v>24</v>
      </c>
      <c r="I192" s="5">
        <f t="shared" si="8"/>
        <v>105.75</v>
      </c>
      <c r="J192" t="s">
        <v>21</v>
      </c>
      <c r="K192" t="s">
        <v>22</v>
      </c>
      <c r="L192">
        <v>1370322000</v>
      </c>
      <c r="M192" s="12">
        <f t="shared" si="9"/>
        <v>41429.208333333336</v>
      </c>
      <c r="N192">
        <v>1370408400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1"/>
        <v>37.952380952380956</v>
      </c>
      <c r="G193" t="s">
        <v>14</v>
      </c>
      <c r="H193">
        <v>86</v>
      </c>
      <c r="I193" s="5">
        <f t="shared" si="8"/>
        <v>37.069767441860463</v>
      </c>
      <c r="J193" t="s">
        <v>107</v>
      </c>
      <c r="K193" t="s">
        <v>108</v>
      </c>
      <c r="L193">
        <v>1552366800</v>
      </c>
      <c r="M193" s="12">
        <f t="shared" si="9"/>
        <v>43536.208333333328</v>
      </c>
      <c r="N193">
        <v>1552626000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1"/>
        <v>19.992957746478872</v>
      </c>
      <c r="G194" t="s">
        <v>14</v>
      </c>
      <c r="H194">
        <v>243</v>
      </c>
      <c r="I194" s="5">
        <f t="shared" si="8"/>
        <v>35.049382716049379</v>
      </c>
      <c r="J194" t="s">
        <v>21</v>
      </c>
      <c r="K194" t="s">
        <v>22</v>
      </c>
      <c r="L194">
        <v>1403845200</v>
      </c>
      <c r="M194" s="12">
        <f t="shared" si="9"/>
        <v>41817.208333333336</v>
      </c>
      <c r="N194">
        <v>1404190800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1"/>
        <v>45.636363636363633</v>
      </c>
      <c r="G195" t="s">
        <v>14</v>
      </c>
      <c r="H195">
        <v>65</v>
      </c>
      <c r="I195" s="5">
        <f t="shared" ref="I195:I258" si="12">IFERROR(E195/H195,"0")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3">(((L195/60)/60)/24)+DATE(1970,1,1)</f>
        <v>43198.208333333328</v>
      </c>
      <c r="N195">
        <v>1523509200</v>
      </c>
      <c r="O195" s="12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ref="F196:F259" si="15">(E196/D196)*100</f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 s="12">
        <f t="shared" si="13"/>
        <v>42261.208333333328</v>
      </c>
      <c r="N196">
        <v>1443589200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5"/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 s="12">
        <f t="shared" si="13"/>
        <v>43310.208333333328</v>
      </c>
      <c r="N197">
        <v>1533445200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5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 s="12">
        <f t="shared" si="13"/>
        <v>42616.208333333328</v>
      </c>
      <c r="N198">
        <v>1474520400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5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 s="12">
        <f t="shared" si="13"/>
        <v>42909.208333333328</v>
      </c>
      <c r="N199">
        <v>1499403600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5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 s="12">
        <f t="shared" si="13"/>
        <v>40396.208333333336</v>
      </c>
      <c r="N200">
        <v>1283576400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5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 s="12">
        <f t="shared" si="13"/>
        <v>42192.208333333328</v>
      </c>
      <c r="N201">
        <v>1436590800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5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5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 s="12">
        <f t="shared" si="13"/>
        <v>41845.208333333336</v>
      </c>
      <c r="N203">
        <v>1407819600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5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 s="12">
        <f t="shared" si="13"/>
        <v>40818.208333333336</v>
      </c>
      <c r="N204">
        <v>1317877200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5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 s="12">
        <f t="shared" si="13"/>
        <v>42752.25</v>
      </c>
      <c r="N205">
        <v>1484805600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5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 s="12">
        <f t="shared" si="13"/>
        <v>40636.208333333336</v>
      </c>
      <c r="N206">
        <v>1302670800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5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 s="12">
        <f t="shared" si="13"/>
        <v>43390.208333333328</v>
      </c>
      <c r="N207">
        <v>1540789200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5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 s="12">
        <f t="shared" si="13"/>
        <v>40236.25</v>
      </c>
      <c r="N208">
        <v>1268028000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5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 s="12">
        <f t="shared" si="13"/>
        <v>43340.208333333328</v>
      </c>
      <c r="N209">
        <v>1537160400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5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 s="12">
        <f t="shared" si="13"/>
        <v>43048.25</v>
      </c>
      <c r="N210">
        <v>1512280800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5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 s="12">
        <f t="shared" si="13"/>
        <v>42496.208333333328</v>
      </c>
      <c r="N211">
        <v>1463115600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5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 s="12">
        <f t="shared" si="13"/>
        <v>42797.25</v>
      </c>
      <c r="N212">
        <v>1490850000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5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 s="12">
        <f t="shared" si="13"/>
        <v>41513.208333333336</v>
      </c>
      <c r="N213">
        <v>1379653200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5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 s="12">
        <f t="shared" si="13"/>
        <v>43814.25</v>
      </c>
      <c r="N214">
        <v>1580364000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5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 s="12">
        <f t="shared" si="13"/>
        <v>40488.208333333336</v>
      </c>
      <c r="N215">
        <v>1289714400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5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 s="12">
        <f t="shared" si="13"/>
        <v>40409.208333333336</v>
      </c>
      <c r="N216">
        <v>1282712400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5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 s="12">
        <f t="shared" si="13"/>
        <v>43509.25</v>
      </c>
      <c r="N217">
        <v>1550210400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5"/>
        <v>155.07066557107643</v>
      </c>
      <c r="G218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 s="12">
        <f t="shared" si="13"/>
        <v>40869.25</v>
      </c>
      <c r="N218">
        <v>1322114400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5"/>
        <v>44.753477588871718</v>
      </c>
      <c r="G219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 s="12">
        <f t="shared" si="13"/>
        <v>43583.208333333328</v>
      </c>
      <c r="N219">
        <v>1557205200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5"/>
        <v>215.94736842105263</v>
      </c>
      <c r="G220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 s="12">
        <f t="shared" si="13"/>
        <v>40858.25</v>
      </c>
      <c r="N220">
        <v>1323928800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5"/>
        <v>332.12709832134288</v>
      </c>
      <c r="G221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 s="12">
        <f t="shared" si="13"/>
        <v>41137.208333333336</v>
      </c>
      <c r="N221">
        <v>1346130000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5"/>
        <v>8.4430379746835449</v>
      </c>
      <c r="G222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 s="12">
        <f t="shared" si="13"/>
        <v>40725.208333333336</v>
      </c>
      <c r="N222">
        <v>1311051600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5"/>
        <v>98.625514403292186</v>
      </c>
      <c r="G22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 s="12">
        <f t="shared" si="13"/>
        <v>41081.208333333336</v>
      </c>
      <c r="N223">
        <v>1340427600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5"/>
        <v>137.97916666666669</v>
      </c>
      <c r="G224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 s="12">
        <f t="shared" si="13"/>
        <v>41914.208333333336</v>
      </c>
      <c r="N224">
        <v>1412312400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5"/>
        <v>93.81099656357388</v>
      </c>
      <c r="G225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 s="12">
        <f t="shared" si="13"/>
        <v>42445.208333333328</v>
      </c>
      <c r="N225">
        <v>1459314000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5"/>
        <v>403.63930885529157</v>
      </c>
      <c r="G226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 s="12">
        <f t="shared" si="13"/>
        <v>41906.208333333336</v>
      </c>
      <c r="N226">
        <v>1415426400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5"/>
        <v>260.1740412979351</v>
      </c>
      <c r="G227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 s="12">
        <f t="shared" si="13"/>
        <v>41762.208333333336</v>
      </c>
      <c r="N227">
        <v>1399093200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5"/>
        <v>366.63333333333333</v>
      </c>
      <c r="G228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 s="12">
        <f t="shared" si="13"/>
        <v>40276.208333333336</v>
      </c>
      <c r="N228">
        <v>1273899600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5"/>
        <v>168.72085385878489</v>
      </c>
      <c r="G229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 s="12">
        <f t="shared" si="13"/>
        <v>42139.208333333328</v>
      </c>
      <c r="N229">
        <v>1432184400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5"/>
        <v>119.90717911530093</v>
      </c>
      <c r="G230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 s="12">
        <f t="shared" si="13"/>
        <v>42613.208333333328</v>
      </c>
      <c r="N230">
        <v>1474779600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5"/>
        <v>193.68925233644859</v>
      </c>
      <c r="G231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 s="12">
        <f t="shared" si="13"/>
        <v>42887.208333333328</v>
      </c>
      <c r="N231">
        <v>1500440400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5"/>
        <v>420.16666666666669</v>
      </c>
      <c r="G232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 s="12">
        <f t="shared" si="13"/>
        <v>43805.25</v>
      </c>
      <c r="N232">
        <v>1575612000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5"/>
        <v>76.708333333333329</v>
      </c>
      <c r="G23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 s="12">
        <f t="shared" si="13"/>
        <v>41415.208333333336</v>
      </c>
      <c r="N233">
        <v>1374123600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5"/>
        <v>171.26470588235293</v>
      </c>
      <c r="G234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 s="12">
        <f t="shared" si="13"/>
        <v>42576.208333333328</v>
      </c>
      <c r="N234">
        <v>1469509200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5"/>
        <v>157.89473684210526</v>
      </c>
      <c r="G235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 s="12">
        <f t="shared" si="13"/>
        <v>40706.208333333336</v>
      </c>
      <c r="N235">
        <v>1309237200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5"/>
        <v>109.08</v>
      </c>
      <c r="G236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 s="12">
        <f t="shared" si="13"/>
        <v>42969.208333333328</v>
      </c>
      <c r="N236">
        <v>1503982800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5"/>
        <v>41.732558139534881</v>
      </c>
      <c r="G237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 s="12">
        <f t="shared" si="13"/>
        <v>42779.25</v>
      </c>
      <c r="N237">
        <v>1487397600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5"/>
        <v>10.944303797468354</v>
      </c>
      <c r="G238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 s="12">
        <f t="shared" si="13"/>
        <v>43641.208333333328</v>
      </c>
      <c r="N238">
        <v>1562043600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5"/>
        <v>159.3763440860215</v>
      </c>
      <c r="G239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 s="12">
        <f t="shared" si="13"/>
        <v>41754.208333333336</v>
      </c>
      <c r="N239">
        <v>1398574800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5"/>
        <v>422.41666666666669</v>
      </c>
      <c r="G240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 s="12">
        <f t="shared" si="13"/>
        <v>43083.25</v>
      </c>
      <c r="N240">
        <v>1515391200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5"/>
        <v>97.71875</v>
      </c>
      <c r="G241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 s="12">
        <f t="shared" si="13"/>
        <v>42245.208333333328</v>
      </c>
      <c r="N241">
        <v>1441170000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5"/>
        <v>418.78911564625849</v>
      </c>
      <c r="G242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 s="12">
        <f t="shared" si="13"/>
        <v>40396.208333333336</v>
      </c>
      <c r="N242">
        <v>1281157200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5"/>
        <v>101.91632047477745</v>
      </c>
      <c r="G24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 s="12">
        <f t="shared" si="13"/>
        <v>41742.208333333336</v>
      </c>
      <c r="N243">
        <v>1398229200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5"/>
        <v>127.72619047619047</v>
      </c>
      <c r="G244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 s="12">
        <f t="shared" si="13"/>
        <v>42865.208333333328</v>
      </c>
      <c r="N244">
        <v>1495256400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5"/>
        <v>445.21739130434781</v>
      </c>
      <c r="G245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 s="12">
        <f t="shared" si="13"/>
        <v>43163.25</v>
      </c>
      <c r="N245">
        <v>1520402400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5"/>
        <v>569.71428571428578</v>
      </c>
      <c r="G246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 s="12">
        <f t="shared" si="13"/>
        <v>41834.208333333336</v>
      </c>
      <c r="N246">
        <v>1409806800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5"/>
        <v>509.34482758620686</v>
      </c>
      <c r="G247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 s="12">
        <f t="shared" si="13"/>
        <v>41736.208333333336</v>
      </c>
      <c r="N247">
        <v>1396933200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5"/>
        <v>325.5333333333333</v>
      </c>
      <c r="G248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 s="12">
        <f t="shared" si="13"/>
        <v>41491.208333333336</v>
      </c>
      <c r="N248">
        <v>1376024400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5"/>
        <v>932.61616161616166</v>
      </c>
      <c r="G249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 s="12">
        <f t="shared" si="13"/>
        <v>42726.25</v>
      </c>
      <c r="N249">
        <v>1483682400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5"/>
        <v>211.33870967741933</v>
      </c>
      <c r="G250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 s="12">
        <f t="shared" si="13"/>
        <v>42004.25</v>
      </c>
      <c r="N250">
        <v>1420437600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5"/>
        <v>273.32520325203251</v>
      </c>
      <c r="G251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 s="12">
        <f t="shared" si="13"/>
        <v>42006.25</v>
      </c>
      <c r="N251">
        <v>1420783200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5"/>
        <v>3</v>
      </c>
      <c r="G252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 s="12">
        <f t="shared" si="13"/>
        <v>40203.25</v>
      </c>
      <c r="N252">
        <v>1267423200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5"/>
        <v>54.084507042253513</v>
      </c>
      <c r="G25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 s="12">
        <f t="shared" si="13"/>
        <v>41252.25</v>
      </c>
      <c r="N253">
        <v>1355205600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5"/>
        <v>626.29999999999995</v>
      </c>
      <c r="G254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 s="12">
        <f t="shared" si="13"/>
        <v>41572.208333333336</v>
      </c>
      <c r="N254">
        <v>1383109200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5"/>
        <v>89.021399176954731</v>
      </c>
      <c r="G255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5"/>
        <v>184.89130434782609</v>
      </c>
      <c r="G256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 s="12">
        <f t="shared" si="13"/>
        <v>42787.25</v>
      </c>
      <c r="N256">
        <v>1487829600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5"/>
        <v>120.16770186335404</v>
      </c>
      <c r="G257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 s="12">
        <f t="shared" si="13"/>
        <v>40590.25</v>
      </c>
      <c r="N257">
        <v>1298268000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5"/>
        <v>23.390243902439025</v>
      </c>
      <c r="G258" t="s">
        <v>14</v>
      </c>
      <c r="H258">
        <v>15</v>
      </c>
      <c r="I258" s="5">
        <f t="shared" si="12"/>
        <v>63.93333333333333</v>
      </c>
      <c r="J258" t="s">
        <v>40</v>
      </c>
      <c r="K258" t="s">
        <v>41</v>
      </c>
      <c r="L258">
        <v>1453615200</v>
      </c>
      <c r="M258" s="12">
        <f t="shared" si="13"/>
        <v>42393.25</v>
      </c>
      <c r="N258">
        <v>1456812000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5"/>
        <v>146</v>
      </c>
      <c r="G259" t="s">
        <v>20</v>
      </c>
      <c r="H259">
        <v>92</v>
      </c>
      <c r="I259" s="5">
        <f t="shared" ref="I259:I322" si="16">IFERROR(E259/H259,"0")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17">(((L259/60)/60)/24)+DATE(1970,1,1)</f>
        <v>41338.25</v>
      </c>
      <c r="N259">
        <v>1363669200</v>
      </c>
      <c r="O259" s="12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ref="F260:F323" si="19">(E260/D260)*100</f>
        <v>268.48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 s="12">
        <f t="shared" si="17"/>
        <v>42712.25</v>
      </c>
      <c r="N260">
        <v>1482904800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9"/>
        <v>597.5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 s="12">
        <f t="shared" si="17"/>
        <v>41251.25</v>
      </c>
      <c r="N261">
        <v>1356588000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9"/>
        <v>157.69841269841268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 s="12">
        <f t="shared" si="17"/>
        <v>41180.208333333336</v>
      </c>
      <c r="N262">
        <v>1349845200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9"/>
        <v>31.201660735468568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 s="12">
        <f t="shared" si="17"/>
        <v>40415.208333333336</v>
      </c>
      <c r="N263">
        <v>1283058000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9"/>
        <v>313.41176470588238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 s="12">
        <f t="shared" si="17"/>
        <v>40638.208333333336</v>
      </c>
      <c r="N264">
        <v>1304226000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9"/>
        <v>370.89655172413791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 s="12">
        <f t="shared" si="17"/>
        <v>40187.25</v>
      </c>
      <c r="N265">
        <v>1263016800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9"/>
        <v>362.66447368421052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 s="12">
        <f t="shared" si="17"/>
        <v>41317.25</v>
      </c>
      <c r="N266">
        <v>1362031200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9"/>
        <v>123.08163265306122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 s="12">
        <f t="shared" si="17"/>
        <v>42372.25</v>
      </c>
      <c r="N267">
        <v>1455602400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9"/>
        <v>76.766756032171585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 s="12">
        <f t="shared" si="17"/>
        <v>41950.25</v>
      </c>
      <c r="N268">
        <v>1418191200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9"/>
        <v>233.62012987012989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 s="12">
        <f t="shared" si="17"/>
        <v>41206.208333333336</v>
      </c>
      <c r="N269">
        <v>1352440800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9"/>
        <v>180.53333333333333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 s="12">
        <f t="shared" si="17"/>
        <v>41186.208333333336</v>
      </c>
      <c r="N270">
        <v>1353304800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9"/>
        <v>252.62857142857143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 s="12">
        <f t="shared" si="17"/>
        <v>43496.25</v>
      </c>
      <c r="N271">
        <v>1550728800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9"/>
        <v>27.176538240368025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 s="12">
        <f t="shared" si="17"/>
        <v>40514.25</v>
      </c>
      <c r="N272">
        <v>1291442400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9"/>
        <v>1.2706571242680547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 s="12">
        <f t="shared" si="17"/>
        <v>42345.25</v>
      </c>
      <c r="N273">
        <v>1452146400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9"/>
        <v>304.0097847358121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 s="12">
        <f t="shared" si="17"/>
        <v>43656.208333333328</v>
      </c>
      <c r="N274">
        <v>1564894800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9"/>
        <v>137.23076923076923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9"/>
        <v>32.208333333333336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 s="12">
        <f t="shared" si="17"/>
        <v>43045.25</v>
      </c>
      <c r="N276">
        <v>1510380000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9"/>
        <v>241.51282051282053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 s="12">
        <f t="shared" si="17"/>
        <v>43561.208333333328</v>
      </c>
      <c r="N277">
        <v>1555218000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9"/>
        <v>96.8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 s="12">
        <f t="shared" si="17"/>
        <v>41018.208333333336</v>
      </c>
      <c r="N278">
        <v>1335243600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9"/>
        <v>1066.4285714285716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 s="12">
        <f t="shared" si="17"/>
        <v>40378.208333333336</v>
      </c>
      <c r="N279">
        <v>1279688400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9"/>
        <v>325.88888888888891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 s="12">
        <f t="shared" si="17"/>
        <v>41239.25</v>
      </c>
      <c r="N280">
        <v>1356069600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9"/>
        <v>170.70000000000002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 s="12">
        <f t="shared" si="17"/>
        <v>43346.208333333328</v>
      </c>
      <c r="N281">
        <v>1536210000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9"/>
        <v>581.44000000000005</v>
      </c>
      <c r="G282" t="s">
        <v>20</v>
      </c>
      <c r="H282">
        <v>393</v>
      </c>
      <c r="I282" s="5">
        <f t="shared" si="16"/>
        <v>36.987277353689571</v>
      </c>
      <c r="J282" t="s">
        <v>21</v>
      </c>
      <c r="K282" t="s">
        <v>22</v>
      </c>
      <c r="L282">
        <v>1511244000</v>
      </c>
      <c r="M282" s="12">
        <f t="shared" si="17"/>
        <v>43060.25</v>
      </c>
      <c r="N282">
        <v>1511762400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9"/>
        <v>91.520972644376897</v>
      </c>
      <c r="G283" t="s">
        <v>14</v>
      </c>
      <c r="H283">
        <v>2062</v>
      </c>
      <c r="I283" s="5">
        <f t="shared" si="16"/>
        <v>73.012609117361791</v>
      </c>
      <c r="J283" t="s">
        <v>21</v>
      </c>
      <c r="K283" t="s">
        <v>22</v>
      </c>
      <c r="L283">
        <v>1331445600</v>
      </c>
      <c r="M283" s="12">
        <f t="shared" si="17"/>
        <v>40979.25</v>
      </c>
      <c r="N283">
        <v>1333256400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9"/>
        <v>108.04761904761904</v>
      </c>
      <c r="G284" t="s">
        <v>20</v>
      </c>
      <c r="H284">
        <v>133</v>
      </c>
      <c r="I284" s="5">
        <f t="shared" si="16"/>
        <v>68.240601503759393</v>
      </c>
      <c r="J284" t="s">
        <v>21</v>
      </c>
      <c r="K284" t="s">
        <v>22</v>
      </c>
      <c r="L284">
        <v>1480226400</v>
      </c>
      <c r="M284" s="12">
        <f t="shared" si="17"/>
        <v>42701.25</v>
      </c>
      <c r="N284">
        <v>1480744800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9"/>
        <v>18.728395061728396</v>
      </c>
      <c r="G285" t="s">
        <v>14</v>
      </c>
      <c r="H285">
        <v>29</v>
      </c>
      <c r="I285" s="5">
        <f t="shared" si="16"/>
        <v>52.310344827586206</v>
      </c>
      <c r="J285" t="s">
        <v>36</v>
      </c>
      <c r="K285" t="s">
        <v>37</v>
      </c>
      <c r="L285">
        <v>1464584400</v>
      </c>
      <c r="M285" s="12">
        <f t="shared" si="17"/>
        <v>42520.208333333328</v>
      </c>
      <c r="N285">
        <v>1465016400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9"/>
        <v>83.193877551020407</v>
      </c>
      <c r="G286" t="s">
        <v>14</v>
      </c>
      <c r="H286">
        <v>132</v>
      </c>
      <c r="I286" s="5">
        <f t="shared" si="16"/>
        <v>61.765151515151516</v>
      </c>
      <c r="J286" t="s">
        <v>21</v>
      </c>
      <c r="K286" t="s">
        <v>22</v>
      </c>
      <c r="L286">
        <v>1335848400</v>
      </c>
      <c r="M286" s="12">
        <f t="shared" si="17"/>
        <v>41030.208333333336</v>
      </c>
      <c r="N286">
        <v>1336280400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9"/>
        <v>706.33333333333337</v>
      </c>
      <c r="G287" t="s">
        <v>20</v>
      </c>
      <c r="H287">
        <v>254</v>
      </c>
      <c r="I287" s="5">
        <f t="shared" si="16"/>
        <v>25.027559055118111</v>
      </c>
      <c r="J287" t="s">
        <v>21</v>
      </c>
      <c r="K287" t="s">
        <v>22</v>
      </c>
      <c r="L287">
        <v>1473483600</v>
      </c>
      <c r="M287" s="12">
        <f t="shared" si="17"/>
        <v>42623.208333333328</v>
      </c>
      <c r="N287">
        <v>1476766800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9"/>
        <v>17.446030330062445</v>
      </c>
      <c r="G288" t="s">
        <v>74</v>
      </c>
      <c r="H288">
        <v>184</v>
      </c>
      <c r="I288" s="5">
        <f t="shared" si="16"/>
        <v>106.28804347826087</v>
      </c>
      <c r="J288" t="s">
        <v>21</v>
      </c>
      <c r="K288" t="s">
        <v>22</v>
      </c>
      <c r="L288">
        <v>1479880800</v>
      </c>
      <c r="M288" s="12">
        <f t="shared" si="17"/>
        <v>42697.25</v>
      </c>
      <c r="N288">
        <v>1480485600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9"/>
        <v>209.73015873015873</v>
      </c>
      <c r="G289" t="s">
        <v>20</v>
      </c>
      <c r="H289">
        <v>176</v>
      </c>
      <c r="I289" s="5">
        <f t="shared" si="16"/>
        <v>75.07386363636364</v>
      </c>
      <c r="J289" t="s">
        <v>21</v>
      </c>
      <c r="K289" t="s">
        <v>22</v>
      </c>
      <c r="L289">
        <v>1430197200</v>
      </c>
      <c r="M289" s="12">
        <f t="shared" si="17"/>
        <v>42122.208333333328</v>
      </c>
      <c r="N289">
        <v>1430197200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9"/>
        <v>97.785714285714292</v>
      </c>
      <c r="G290" t="s">
        <v>14</v>
      </c>
      <c r="H290">
        <v>137</v>
      </c>
      <c r="I290" s="5">
        <f t="shared" si="16"/>
        <v>39.970802919708028</v>
      </c>
      <c r="J290" t="s">
        <v>36</v>
      </c>
      <c r="K290" t="s">
        <v>37</v>
      </c>
      <c r="L290">
        <v>1331701200</v>
      </c>
      <c r="M290" s="12">
        <f t="shared" si="17"/>
        <v>40982.208333333336</v>
      </c>
      <c r="N290">
        <v>1331787600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9"/>
        <v>1684.25</v>
      </c>
      <c r="G291" t="s">
        <v>20</v>
      </c>
      <c r="H291">
        <v>337</v>
      </c>
      <c r="I291" s="5">
        <f t="shared" si="16"/>
        <v>39.982195845697326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9"/>
        <v>54.402135231316727</v>
      </c>
      <c r="G292" t="s">
        <v>14</v>
      </c>
      <c r="H292">
        <v>908</v>
      </c>
      <c r="I292" s="5">
        <f t="shared" si="16"/>
        <v>101.01541850220265</v>
      </c>
      <c r="J292" t="s">
        <v>21</v>
      </c>
      <c r="K292" t="s">
        <v>22</v>
      </c>
      <c r="L292">
        <v>1368162000</v>
      </c>
      <c r="M292" s="12">
        <f t="shared" si="17"/>
        <v>41404.208333333336</v>
      </c>
      <c r="N292">
        <v>1370926800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9"/>
        <v>456.61111111111109</v>
      </c>
      <c r="G293" t="s">
        <v>20</v>
      </c>
      <c r="H293">
        <v>107</v>
      </c>
      <c r="I293" s="5">
        <f t="shared" si="16"/>
        <v>76.813084112149539</v>
      </c>
      <c r="J293" t="s">
        <v>21</v>
      </c>
      <c r="K293" t="s">
        <v>22</v>
      </c>
      <c r="L293">
        <v>1318654800</v>
      </c>
      <c r="M293" s="12">
        <f t="shared" si="17"/>
        <v>40831.208333333336</v>
      </c>
      <c r="N293">
        <v>1319000400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9"/>
        <v>9.8219178082191778</v>
      </c>
      <c r="G294" t="s">
        <v>14</v>
      </c>
      <c r="H294">
        <v>10</v>
      </c>
      <c r="I294" s="5">
        <f t="shared" si="16"/>
        <v>71.7</v>
      </c>
      <c r="J294" t="s">
        <v>21</v>
      </c>
      <c r="K294" t="s">
        <v>22</v>
      </c>
      <c r="L294">
        <v>1331874000</v>
      </c>
      <c r="M294" s="12">
        <f t="shared" si="17"/>
        <v>40984.208333333336</v>
      </c>
      <c r="N294">
        <v>1333429200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9"/>
        <v>16.384615384615383</v>
      </c>
      <c r="G295" t="s">
        <v>74</v>
      </c>
      <c r="H295">
        <v>32</v>
      </c>
      <c r="I295" s="5">
        <f t="shared" si="16"/>
        <v>33.28125</v>
      </c>
      <c r="J295" t="s">
        <v>107</v>
      </c>
      <c r="K295" t="s">
        <v>108</v>
      </c>
      <c r="L295">
        <v>1286254800</v>
      </c>
      <c r="M295" s="12">
        <f t="shared" si="17"/>
        <v>40456.208333333336</v>
      </c>
      <c r="N295">
        <v>1287032400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9"/>
        <v>1339.6666666666667</v>
      </c>
      <c r="G296" t="s">
        <v>20</v>
      </c>
      <c r="H296">
        <v>183</v>
      </c>
      <c r="I296" s="5">
        <f t="shared" si="16"/>
        <v>43.923497267759565</v>
      </c>
      <c r="J296" t="s">
        <v>21</v>
      </c>
      <c r="K296" t="s">
        <v>22</v>
      </c>
      <c r="L296">
        <v>1540530000</v>
      </c>
      <c r="M296" s="12">
        <f t="shared" si="17"/>
        <v>43399.208333333328</v>
      </c>
      <c r="N296">
        <v>1541570400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9"/>
        <v>35.650077760497666</v>
      </c>
      <c r="G297" t="s">
        <v>14</v>
      </c>
      <c r="H297">
        <v>1910</v>
      </c>
      <c r="I297" s="5">
        <f t="shared" si="16"/>
        <v>36.004712041884815</v>
      </c>
      <c r="J297" t="s">
        <v>98</v>
      </c>
      <c r="K297" t="s">
        <v>99</v>
      </c>
      <c r="L297">
        <v>1381813200</v>
      </c>
      <c r="M297" s="12">
        <f t="shared" si="17"/>
        <v>41562.208333333336</v>
      </c>
      <c r="N297">
        <v>1383976800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9"/>
        <v>54.950819672131146</v>
      </c>
      <c r="G298" t="s">
        <v>14</v>
      </c>
      <c r="H298">
        <v>38</v>
      </c>
      <c r="I298" s="5">
        <f t="shared" si="16"/>
        <v>88.21052631578948</v>
      </c>
      <c r="J298" t="s">
        <v>26</v>
      </c>
      <c r="K298" t="s">
        <v>27</v>
      </c>
      <c r="L298">
        <v>1548655200</v>
      </c>
      <c r="M298" s="12">
        <f t="shared" si="17"/>
        <v>43493.25</v>
      </c>
      <c r="N298">
        <v>1550556000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9"/>
        <v>94.236111111111114</v>
      </c>
      <c r="G299" t="s">
        <v>14</v>
      </c>
      <c r="H299">
        <v>104</v>
      </c>
      <c r="I299" s="5">
        <f t="shared" si="16"/>
        <v>65.240384615384613</v>
      </c>
      <c r="J299" t="s">
        <v>26</v>
      </c>
      <c r="K299" t="s">
        <v>27</v>
      </c>
      <c r="L299">
        <v>1389679200</v>
      </c>
      <c r="M299" s="12">
        <f t="shared" si="17"/>
        <v>41653.25</v>
      </c>
      <c r="N299">
        <v>1390456800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9"/>
        <v>143.91428571428571</v>
      </c>
      <c r="G300" t="s">
        <v>20</v>
      </c>
      <c r="H300">
        <v>72</v>
      </c>
      <c r="I300" s="5">
        <f t="shared" si="16"/>
        <v>69.958333333333329</v>
      </c>
      <c r="J300" t="s">
        <v>21</v>
      </c>
      <c r="K300" t="s">
        <v>22</v>
      </c>
      <c r="L300">
        <v>1456466400</v>
      </c>
      <c r="M300" s="12">
        <f t="shared" si="17"/>
        <v>42426.25</v>
      </c>
      <c r="N300">
        <v>1458018000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9"/>
        <v>51.421052631578945</v>
      </c>
      <c r="G301" t="s">
        <v>14</v>
      </c>
      <c r="H301">
        <v>49</v>
      </c>
      <c r="I301" s="5">
        <f t="shared" si="16"/>
        <v>39.877551020408163</v>
      </c>
      <c r="J301" t="s">
        <v>21</v>
      </c>
      <c r="K301" t="s">
        <v>22</v>
      </c>
      <c r="L301">
        <v>1456984800</v>
      </c>
      <c r="M301" s="12">
        <f t="shared" si="17"/>
        <v>42432.25</v>
      </c>
      <c r="N301">
        <v>1461819600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9"/>
        <v>5</v>
      </c>
      <c r="G302" t="s">
        <v>14</v>
      </c>
      <c r="H302">
        <v>1</v>
      </c>
      <c r="I302" s="5">
        <f t="shared" si="16"/>
        <v>5</v>
      </c>
      <c r="J302" t="s">
        <v>36</v>
      </c>
      <c r="K302" t="s">
        <v>37</v>
      </c>
      <c r="L302">
        <v>1504069200</v>
      </c>
      <c r="M302" s="12">
        <f t="shared" si="17"/>
        <v>42977.208333333328</v>
      </c>
      <c r="N302">
        <v>1504155600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9"/>
        <v>1344.6666666666667</v>
      </c>
      <c r="G303" t="s">
        <v>20</v>
      </c>
      <c r="H303">
        <v>295</v>
      </c>
      <c r="I303" s="5">
        <f t="shared" si="16"/>
        <v>41.023728813559323</v>
      </c>
      <c r="J303" t="s">
        <v>21</v>
      </c>
      <c r="K303" t="s">
        <v>22</v>
      </c>
      <c r="L303">
        <v>1424930400</v>
      </c>
      <c r="M303" s="12">
        <f t="shared" si="17"/>
        <v>42061.25</v>
      </c>
      <c r="N303">
        <v>1426395600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9"/>
        <v>31.844940867279899</v>
      </c>
      <c r="G304" t="s">
        <v>14</v>
      </c>
      <c r="H304">
        <v>245</v>
      </c>
      <c r="I304" s="5">
        <f t="shared" si="16"/>
        <v>98.914285714285711</v>
      </c>
      <c r="J304" t="s">
        <v>21</v>
      </c>
      <c r="K304" t="s">
        <v>22</v>
      </c>
      <c r="L304">
        <v>1535864400</v>
      </c>
      <c r="M304" s="12">
        <f t="shared" si="17"/>
        <v>43345.208333333328</v>
      </c>
      <c r="N304">
        <v>1537074000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9"/>
        <v>82.617647058823536</v>
      </c>
      <c r="G305" t="s">
        <v>14</v>
      </c>
      <c r="H305">
        <v>32</v>
      </c>
      <c r="I305" s="5">
        <f t="shared" si="16"/>
        <v>87.78125</v>
      </c>
      <c r="J305" t="s">
        <v>21</v>
      </c>
      <c r="K305" t="s">
        <v>22</v>
      </c>
      <c r="L305">
        <v>1452146400</v>
      </c>
      <c r="M305" s="12">
        <f t="shared" si="17"/>
        <v>42376.25</v>
      </c>
      <c r="N305">
        <v>1452578400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9"/>
        <v>546.14285714285722</v>
      </c>
      <c r="G306" t="s">
        <v>20</v>
      </c>
      <c r="H306">
        <v>142</v>
      </c>
      <c r="I306" s="5">
        <f t="shared" si="16"/>
        <v>80.767605633802816</v>
      </c>
      <c r="J306" t="s">
        <v>21</v>
      </c>
      <c r="K306" t="s">
        <v>22</v>
      </c>
      <c r="L306">
        <v>1470546000</v>
      </c>
      <c r="M306" s="12">
        <f t="shared" si="17"/>
        <v>42589.208333333328</v>
      </c>
      <c r="N306">
        <v>1474088400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9"/>
        <v>286.21428571428572</v>
      </c>
      <c r="G307" t="s">
        <v>20</v>
      </c>
      <c r="H307">
        <v>85</v>
      </c>
      <c r="I307" s="5">
        <f t="shared" si="16"/>
        <v>94.28235294117647</v>
      </c>
      <c r="J307" t="s">
        <v>21</v>
      </c>
      <c r="K307" t="s">
        <v>22</v>
      </c>
      <c r="L307">
        <v>1458363600</v>
      </c>
      <c r="M307" s="12">
        <f t="shared" si="17"/>
        <v>42448.208333333328</v>
      </c>
      <c r="N307">
        <v>1461906000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9"/>
        <v>7.9076923076923071</v>
      </c>
      <c r="G308" t="s">
        <v>14</v>
      </c>
      <c r="H308">
        <v>7</v>
      </c>
      <c r="I308" s="5">
        <f t="shared" si="16"/>
        <v>73.428571428571431</v>
      </c>
      <c r="J308" t="s">
        <v>21</v>
      </c>
      <c r="K308" t="s">
        <v>22</v>
      </c>
      <c r="L308">
        <v>1500008400</v>
      </c>
      <c r="M308" s="12">
        <f t="shared" si="17"/>
        <v>42930.208333333328</v>
      </c>
      <c r="N308">
        <v>1500267600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9"/>
        <v>132.13677811550153</v>
      </c>
      <c r="G309" t="s">
        <v>20</v>
      </c>
      <c r="H309">
        <v>659</v>
      </c>
      <c r="I309" s="5">
        <f t="shared" si="16"/>
        <v>65.968133535660087</v>
      </c>
      <c r="J309" t="s">
        <v>36</v>
      </c>
      <c r="K309" t="s">
        <v>37</v>
      </c>
      <c r="L309">
        <v>1338958800</v>
      </c>
      <c r="M309" s="12">
        <f t="shared" si="17"/>
        <v>41066.208333333336</v>
      </c>
      <c r="N309">
        <v>1340686800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9"/>
        <v>74.077834179357026</v>
      </c>
      <c r="G310" t="s">
        <v>14</v>
      </c>
      <c r="H310">
        <v>803</v>
      </c>
      <c r="I310" s="5">
        <f t="shared" si="16"/>
        <v>109.04109589041096</v>
      </c>
      <c r="J310" t="s">
        <v>21</v>
      </c>
      <c r="K310" t="s">
        <v>22</v>
      </c>
      <c r="L310">
        <v>1303102800</v>
      </c>
      <c r="M310" s="12">
        <f t="shared" si="17"/>
        <v>40651.208333333336</v>
      </c>
      <c r="N310">
        <v>1303189200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9"/>
        <v>75.292682926829272</v>
      </c>
      <c r="G311" t="s">
        <v>74</v>
      </c>
      <c r="H311">
        <v>75</v>
      </c>
      <c r="I311" s="5">
        <f t="shared" si="16"/>
        <v>41.16</v>
      </c>
      <c r="J311" t="s">
        <v>21</v>
      </c>
      <c r="K311" t="s">
        <v>22</v>
      </c>
      <c r="L311">
        <v>1316581200</v>
      </c>
      <c r="M311" s="12">
        <f t="shared" si="17"/>
        <v>40807.208333333336</v>
      </c>
      <c r="N311">
        <v>1318309200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9"/>
        <v>20.333333333333332</v>
      </c>
      <c r="G312" t="s">
        <v>14</v>
      </c>
      <c r="H312">
        <v>16</v>
      </c>
      <c r="I312" s="5">
        <f t="shared" si="16"/>
        <v>99.125</v>
      </c>
      <c r="J312" t="s">
        <v>21</v>
      </c>
      <c r="K312" t="s">
        <v>22</v>
      </c>
      <c r="L312">
        <v>1270789200</v>
      </c>
      <c r="M312" s="12">
        <f t="shared" si="17"/>
        <v>40277.208333333336</v>
      </c>
      <c r="N312">
        <v>1272171600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9"/>
        <v>203.36507936507937</v>
      </c>
      <c r="G313" t="s">
        <v>20</v>
      </c>
      <c r="H313">
        <v>121</v>
      </c>
      <c r="I313" s="5">
        <f t="shared" si="16"/>
        <v>105.88429752066116</v>
      </c>
      <c r="J313" t="s">
        <v>21</v>
      </c>
      <c r="K313" t="s">
        <v>22</v>
      </c>
      <c r="L313">
        <v>1297836000</v>
      </c>
      <c r="M313" s="12">
        <f t="shared" si="17"/>
        <v>40590.25</v>
      </c>
      <c r="N313">
        <v>1298872800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9"/>
        <v>310.2284263959391</v>
      </c>
      <c r="G314" t="s">
        <v>20</v>
      </c>
      <c r="H314">
        <v>3742</v>
      </c>
      <c r="I314" s="5">
        <f t="shared" si="16"/>
        <v>48.996525921966864</v>
      </c>
      <c r="J314" t="s">
        <v>21</v>
      </c>
      <c r="K314" t="s">
        <v>22</v>
      </c>
      <c r="L314">
        <v>1382677200</v>
      </c>
      <c r="M314" s="12">
        <f t="shared" si="17"/>
        <v>41572.208333333336</v>
      </c>
      <c r="N314">
        <v>1383282000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9"/>
        <v>395.31818181818181</v>
      </c>
      <c r="G315" t="s">
        <v>20</v>
      </c>
      <c r="H315">
        <v>223</v>
      </c>
      <c r="I315" s="5">
        <f t="shared" si="16"/>
        <v>39</v>
      </c>
      <c r="J315" t="s">
        <v>21</v>
      </c>
      <c r="K315" t="s">
        <v>22</v>
      </c>
      <c r="L315">
        <v>1330322400</v>
      </c>
      <c r="M315" s="12">
        <f t="shared" si="17"/>
        <v>40966.25</v>
      </c>
      <c r="N315">
        <v>1330495200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9"/>
        <v>294.71428571428572</v>
      </c>
      <c r="G316" t="s">
        <v>20</v>
      </c>
      <c r="H316">
        <v>133</v>
      </c>
      <c r="I316" s="5">
        <f t="shared" si="16"/>
        <v>31.022556390977442</v>
      </c>
      <c r="J316" t="s">
        <v>21</v>
      </c>
      <c r="K316" t="s">
        <v>22</v>
      </c>
      <c r="L316">
        <v>1552366800</v>
      </c>
      <c r="M316" s="12">
        <f t="shared" si="17"/>
        <v>43536.208333333328</v>
      </c>
      <c r="N316">
        <v>1552798800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9"/>
        <v>33.89473684210526</v>
      </c>
      <c r="G317" t="s">
        <v>14</v>
      </c>
      <c r="H317">
        <v>31</v>
      </c>
      <c r="I317" s="5">
        <f t="shared" si="16"/>
        <v>103.87096774193549</v>
      </c>
      <c r="J317" t="s">
        <v>21</v>
      </c>
      <c r="K317" t="s">
        <v>22</v>
      </c>
      <c r="L317">
        <v>1400907600</v>
      </c>
      <c r="M317" s="12">
        <f t="shared" si="17"/>
        <v>41783.208333333336</v>
      </c>
      <c r="N317">
        <v>1403413200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9"/>
        <v>66.677083333333329</v>
      </c>
      <c r="G318" t="s">
        <v>14</v>
      </c>
      <c r="H318">
        <v>108</v>
      </c>
      <c r="I318" s="5">
        <f t="shared" si="16"/>
        <v>59.268518518518519</v>
      </c>
      <c r="J318" t="s">
        <v>107</v>
      </c>
      <c r="K318" t="s">
        <v>108</v>
      </c>
      <c r="L318">
        <v>1574143200</v>
      </c>
      <c r="M318" s="12">
        <f t="shared" si="17"/>
        <v>43788.25</v>
      </c>
      <c r="N318">
        <v>1574229600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9"/>
        <v>19.227272727272727</v>
      </c>
      <c r="G319" t="s">
        <v>14</v>
      </c>
      <c r="H319">
        <v>30</v>
      </c>
      <c r="I319" s="5">
        <f t="shared" si="16"/>
        <v>42.3</v>
      </c>
      <c r="J319" t="s">
        <v>21</v>
      </c>
      <c r="K319" t="s">
        <v>22</v>
      </c>
      <c r="L319">
        <v>1494738000</v>
      </c>
      <c r="M319" s="12">
        <f t="shared" si="17"/>
        <v>42869.208333333328</v>
      </c>
      <c r="N319">
        <v>1495861200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9"/>
        <v>15.842105263157894</v>
      </c>
      <c r="G320" t="s">
        <v>14</v>
      </c>
      <c r="H320">
        <v>17</v>
      </c>
      <c r="I320" s="5">
        <f t="shared" si="16"/>
        <v>53.117647058823529</v>
      </c>
      <c r="J320" t="s">
        <v>21</v>
      </c>
      <c r="K320" t="s">
        <v>22</v>
      </c>
      <c r="L320">
        <v>1392357600</v>
      </c>
      <c r="M320" s="12">
        <f t="shared" si="17"/>
        <v>41684.25</v>
      </c>
      <c r="N320">
        <v>1392530400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9"/>
        <v>38.702380952380956</v>
      </c>
      <c r="G321" t="s">
        <v>74</v>
      </c>
      <c r="H321">
        <v>64</v>
      </c>
      <c r="I321" s="5">
        <f t="shared" si="16"/>
        <v>50.796875</v>
      </c>
      <c r="J321" t="s">
        <v>21</v>
      </c>
      <c r="K321" t="s">
        <v>22</v>
      </c>
      <c r="L321">
        <v>1281589200</v>
      </c>
      <c r="M321" s="12">
        <f t="shared" si="17"/>
        <v>40402.208333333336</v>
      </c>
      <c r="N321">
        <v>1283662800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9"/>
        <v>9.5876777251184837</v>
      </c>
      <c r="G322" t="s">
        <v>14</v>
      </c>
      <c r="H322">
        <v>80</v>
      </c>
      <c r="I322" s="5">
        <f t="shared" si="16"/>
        <v>101.15</v>
      </c>
      <c r="J322" t="s">
        <v>21</v>
      </c>
      <c r="K322" t="s">
        <v>22</v>
      </c>
      <c r="L322">
        <v>1305003600</v>
      </c>
      <c r="M322" s="12">
        <f t="shared" si="17"/>
        <v>40673.208333333336</v>
      </c>
      <c r="N322">
        <v>1305781200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19"/>
        <v>94.144366197183089</v>
      </c>
      <c r="G323" t="s">
        <v>14</v>
      </c>
      <c r="H323">
        <v>2468</v>
      </c>
      <c r="I323" s="5">
        <f t="shared" ref="I323:I386" si="20">IFERROR(E323/H323,"0")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1">(((L323/60)/60)/24)+DATE(1970,1,1)</f>
        <v>40634.208333333336</v>
      </c>
      <c r="N323">
        <v>1302325200</v>
      </c>
      <c r="O323" s="12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ref="F324:F387" si="23">(E324/D324)*100</f>
        <v>166.56234096692114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 s="12">
        <f t="shared" si="21"/>
        <v>40507.25</v>
      </c>
      <c r="N324">
        <v>1291788000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3"/>
        <v>24.134831460674157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 s="12">
        <f t="shared" si="21"/>
        <v>41725.208333333336</v>
      </c>
      <c r="N325">
        <v>1396069200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3"/>
        <v>164.05633802816902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 s="12">
        <f t="shared" si="21"/>
        <v>42176.208333333328</v>
      </c>
      <c r="N326">
        <v>1435899600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3"/>
        <v>90.723076923076931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 s="12">
        <f t="shared" si="21"/>
        <v>43267.208333333328</v>
      </c>
      <c r="N327">
        <v>1531112400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3"/>
        <v>46.194444444444443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 s="12">
        <f t="shared" si="21"/>
        <v>42364.25</v>
      </c>
      <c r="N328">
        <v>1451628000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3"/>
        <v>38.53846153846154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 s="12">
        <f t="shared" si="21"/>
        <v>43705.208333333328</v>
      </c>
      <c r="N329">
        <v>1567314000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3"/>
        <v>133.56231003039514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 s="12">
        <f t="shared" si="21"/>
        <v>43434.25</v>
      </c>
      <c r="N330">
        <v>1544508000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3"/>
        <v>22.896588486140725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 s="12">
        <f t="shared" si="21"/>
        <v>42716.25</v>
      </c>
      <c r="N331">
        <v>1482472800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3"/>
        <v>184.95548961424333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 s="12">
        <f t="shared" si="21"/>
        <v>43077.25</v>
      </c>
      <c r="N332">
        <v>1512799200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3"/>
        <v>443.72727272727275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 s="12">
        <f t="shared" si="21"/>
        <v>40896.25</v>
      </c>
      <c r="N333">
        <v>1324360800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3"/>
        <v>199.9806763285024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 s="12">
        <f t="shared" si="21"/>
        <v>41361.208333333336</v>
      </c>
      <c r="N334">
        <v>1364533200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3"/>
        <v>123.95833333333333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 s="12">
        <f t="shared" si="21"/>
        <v>43424.25</v>
      </c>
      <c r="N335">
        <v>1545112800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3"/>
        <v>186.61329305135951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 s="12">
        <f t="shared" si="21"/>
        <v>43110.25</v>
      </c>
      <c r="N336">
        <v>1516168800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3"/>
        <v>114.28538550057536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 s="12">
        <f t="shared" si="21"/>
        <v>43784.25</v>
      </c>
      <c r="N337">
        <v>1574920800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3"/>
        <v>97.032531824611041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 s="12">
        <f t="shared" si="21"/>
        <v>40527.25</v>
      </c>
      <c r="N338">
        <v>1292479200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3"/>
        <v>122.81904761904762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 s="12">
        <f t="shared" si="21"/>
        <v>43780.25</v>
      </c>
      <c r="N339">
        <v>1573538400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3"/>
        <v>179.14326647564468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 s="12">
        <f t="shared" si="21"/>
        <v>40821.208333333336</v>
      </c>
      <c r="N340">
        <v>1320382800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3"/>
        <v>79.951577402787962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3"/>
        <v>94.242587601078171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 s="12">
        <f t="shared" si="21"/>
        <v>40889.25</v>
      </c>
      <c r="N342">
        <v>1323756000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3"/>
        <v>84.669291338582681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 s="12">
        <f t="shared" si="21"/>
        <v>42244.208333333328</v>
      </c>
      <c r="N343">
        <v>1441342800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3"/>
        <v>66.521920668058456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 s="12">
        <f t="shared" si="21"/>
        <v>41475.208333333336</v>
      </c>
      <c r="N344">
        <v>1375333200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3"/>
        <v>53.922222222222224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 s="12">
        <f t="shared" si="21"/>
        <v>41597.25</v>
      </c>
      <c r="N345">
        <v>1389420000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3"/>
        <v>41.983299595141702</v>
      </c>
      <c r="G346" t="s">
        <v>14</v>
      </c>
      <c r="H346">
        <v>830</v>
      </c>
      <c r="I346" s="5">
        <f t="shared" si="20"/>
        <v>99.950602409638549</v>
      </c>
      <c r="J346" t="s">
        <v>21</v>
      </c>
      <c r="K346" t="s">
        <v>22</v>
      </c>
      <c r="L346">
        <v>1516600800</v>
      </c>
      <c r="M346" s="12">
        <f t="shared" si="21"/>
        <v>43122.25</v>
      </c>
      <c r="N346">
        <v>1520056800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3"/>
        <v>14.69479695431472</v>
      </c>
      <c r="G347" t="s">
        <v>14</v>
      </c>
      <c r="H347">
        <v>331</v>
      </c>
      <c r="I347" s="5">
        <f t="shared" si="20"/>
        <v>69.966767371601208</v>
      </c>
      <c r="J347" t="s">
        <v>40</v>
      </c>
      <c r="K347" t="s">
        <v>41</v>
      </c>
      <c r="L347">
        <v>1436418000</v>
      </c>
      <c r="M347" s="12">
        <f t="shared" si="21"/>
        <v>42194.208333333328</v>
      </c>
      <c r="N347">
        <v>1436504400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3"/>
        <v>34.475000000000001</v>
      </c>
      <c r="G348" t="s">
        <v>14</v>
      </c>
      <c r="H348">
        <v>25</v>
      </c>
      <c r="I348" s="5">
        <f t="shared" si="20"/>
        <v>110.32</v>
      </c>
      <c r="J348" t="s">
        <v>21</v>
      </c>
      <c r="K348" t="s">
        <v>22</v>
      </c>
      <c r="L348">
        <v>1503550800</v>
      </c>
      <c r="M348" s="12">
        <f t="shared" si="21"/>
        <v>42971.208333333328</v>
      </c>
      <c r="N348">
        <v>1508302800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3"/>
        <v>1400.7777777777778</v>
      </c>
      <c r="G349" t="s">
        <v>20</v>
      </c>
      <c r="H349">
        <v>191</v>
      </c>
      <c r="I349" s="5">
        <f t="shared" si="20"/>
        <v>66.005235602094245</v>
      </c>
      <c r="J349" t="s">
        <v>21</v>
      </c>
      <c r="K349" t="s">
        <v>22</v>
      </c>
      <c r="L349">
        <v>1423634400</v>
      </c>
      <c r="M349" s="12">
        <f t="shared" si="21"/>
        <v>42046.25</v>
      </c>
      <c r="N349">
        <v>1425708000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3"/>
        <v>71.770351758793964</v>
      </c>
      <c r="G350" t="s">
        <v>14</v>
      </c>
      <c r="H350">
        <v>3483</v>
      </c>
      <c r="I350" s="5">
        <f t="shared" si="20"/>
        <v>41.005742176284812</v>
      </c>
      <c r="J350" t="s">
        <v>21</v>
      </c>
      <c r="K350" t="s">
        <v>22</v>
      </c>
      <c r="L350">
        <v>1487224800</v>
      </c>
      <c r="M350" s="12">
        <f t="shared" si="21"/>
        <v>42782.25</v>
      </c>
      <c r="N350">
        <v>1488348000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3"/>
        <v>53.074115044247783</v>
      </c>
      <c r="G351" t="s">
        <v>14</v>
      </c>
      <c r="H351">
        <v>923</v>
      </c>
      <c r="I351" s="5">
        <f t="shared" si="20"/>
        <v>103.96316359696641</v>
      </c>
      <c r="J351" t="s">
        <v>21</v>
      </c>
      <c r="K351" t="s">
        <v>22</v>
      </c>
      <c r="L351">
        <v>1500008400</v>
      </c>
      <c r="M351" s="12">
        <f t="shared" si="21"/>
        <v>42930.208333333328</v>
      </c>
      <c r="N351">
        <v>1502600400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3"/>
        <v>5</v>
      </c>
      <c r="G352" t="s">
        <v>14</v>
      </c>
      <c r="H352">
        <v>1</v>
      </c>
      <c r="I352" s="5">
        <f t="shared" si="20"/>
        <v>5</v>
      </c>
      <c r="J352" t="s">
        <v>21</v>
      </c>
      <c r="K352" t="s">
        <v>22</v>
      </c>
      <c r="L352">
        <v>1432098000</v>
      </c>
      <c r="M352" s="12">
        <f t="shared" si="21"/>
        <v>42144.208333333328</v>
      </c>
      <c r="N352">
        <v>1433653200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3"/>
        <v>127.70715249662618</v>
      </c>
      <c r="G353" t="s">
        <v>20</v>
      </c>
      <c r="H353">
        <v>2013</v>
      </c>
      <c r="I353" s="5">
        <f t="shared" si="20"/>
        <v>47.009935419771487</v>
      </c>
      <c r="J353" t="s">
        <v>21</v>
      </c>
      <c r="K353" t="s">
        <v>22</v>
      </c>
      <c r="L353">
        <v>1440392400</v>
      </c>
      <c r="M353" s="12">
        <f t="shared" si="21"/>
        <v>42240.208333333328</v>
      </c>
      <c r="N353">
        <v>1441602000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3"/>
        <v>34.892857142857139</v>
      </c>
      <c r="G354" t="s">
        <v>14</v>
      </c>
      <c r="H354">
        <v>33</v>
      </c>
      <c r="I354" s="5">
        <f t="shared" si="20"/>
        <v>29.606060606060606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3"/>
        <v>410.59821428571428</v>
      </c>
      <c r="G355" t="s">
        <v>20</v>
      </c>
      <c r="H355">
        <v>1703</v>
      </c>
      <c r="I355" s="5">
        <f t="shared" si="20"/>
        <v>81.010569583088667</v>
      </c>
      <c r="J355" t="s">
        <v>21</v>
      </c>
      <c r="K355" t="s">
        <v>22</v>
      </c>
      <c r="L355">
        <v>1562302800</v>
      </c>
      <c r="M355" s="12">
        <f t="shared" si="21"/>
        <v>43651.208333333328</v>
      </c>
      <c r="N355">
        <v>1562389200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3"/>
        <v>123.73770491803278</v>
      </c>
      <c r="G356" t="s">
        <v>20</v>
      </c>
      <c r="H356">
        <v>80</v>
      </c>
      <c r="I356" s="5">
        <f t="shared" si="20"/>
        <v>94.35</v>
      </c>
      <c r="J356" t="s">
        <v>36</v>
      </c>
      <c r="K356" t="s">
        <v>37</v>
      </c>
      <c r="L356">
        <v>1378184400</v>
      </c>
      <c r="M356" s="12">
        <f t="shared" si="21"/>
        <v>41520.208333333336</v>
      </c>
      <c r="N356">
        <v>1378789200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3"/>
        <v>58.973684210526315</v>
      </c>
      <c r="G357" t="s">
        <v>47</v>
      </c>
      <c r="H357">
        <v>86</v>
      </c>
      <c r="I357" s="5">
        <f t="shared" si="20"/>
        <v>26.058139534883722</v>
      </c>
      <c r="J357" t="s">
        <v>21</v>
      </c>
      <c r="K357" t="s">
        <v>22</v>
      </c>
      <c r="L357">
        <v>1485064800</v>
      </c>
      <c r="M357" s="12">
        <f t="shared" si="21"/>
        <v>42757.25</v>
      </c>
      <c r="N357">
        <v>1488520800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3"/>
        <v>36.892473118279568</v>
      </c>
      <c r="G358" t="s">
        <v>14</v>
      </c>
      <c r="H358">
        <v>40</v>
      </c>
      <c r="I358" s="5">
        <f t="shared" si="20"/>
        <v>85.775000000000006</v>
      </c>
      <c r="J358" t="s">
        <v>107</v>
      </c>
      <c r="K358" t="s">
        <v>108</v>
      </c>
      <c r="L358">
        <v>1326520800</v>
      </c>
      <c r="M358" s="12">
        <f t="shared" si="21"/>
        <v>40922.25</v>
      </c>
      <c r="N358">
        <v>1327298400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3"/>
        <v>184.91304347826087</v>
      </c>
      <c r="G359" t="s">
        <v>20</v>
      </c>
      <c r="H359">
        <v>41</v>
      </c>
      <c r="I359" s="5">
        <f t="shared" si="20"/>
        <v>103.73170731707317</v>
      </c>
      <c r="J359" t="s">
        <v>21</v>
      </c>
      <c r="K359" t="s">
        <v>22</v>
      </c>
      <c r="L359">
        <v>1441256400</v>
      </c>
      <c r="M359" s="12">
        <f t="shared" si="21"/>
        <v>42250.208333333328</v>
      </c>
      <c r="N359">
        <v>1443416400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3"/>
        <v>11.814432989690722</v>
      </c>
      <c r="G360" t="s">
        <v>14</v>
      </c>
      <c r="H360">
        <v>23</v>
      </c>
      <c r="I360" s="5">
        <f t="shared" si="20"/>
        <v>49.826086956521742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3"/>
        <v>298.7</v>
      </c>
      <c r="G361" t="s">
        <v>20</v>
      </c>
      <c r="H361">
        <v>187</v>
      </c>
      <c r="I361" s="5">
        <f t="shared" si="20"/>
        <v>63.893048128342244</v>
      </c>
      <c r="J361" t="s">
        <v>21</v>
      </c>
      <c r="K361" t="s">
        <v>22</v>
      </c>
      <c r="L361">
        <v>1314421200</v>
      </c>
      <c r="M361" s="12">
        <f t="shared" si="21"/>
        <v>40782.208333333336</v>
      </c>
      <c r="N361">
        <v>1315026000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3"/>
        <v>226.35175879396985</v>
      </c>
      <c r="G362" t="s">
        <v>20</v>
      </c>
      <c r="H362">
        <v>2875</v>
      </c>
      <c r="I362" s="5">
        <f t="shared" si="20"/>
        <v>47.002434782608695</v>
      </c>
      <c r="J362" t="s">
        <v>40</v>
      </c>
      <c r="K362" t="s">
        <v>41</v>
      </c>
      <c r="L362">
        <v>1293861600</v>
      </c>
      <c r="M362" s="12">
        <f t="shared" si="21"/>
        <v>40544.25</v>
      </c>
      <c r="N362">
        <v>1295071200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3"/>
        <v>173.56363636363636</v>
      </c>
      <c r="G363" t="s">
        <v>20</v>
      </c>
      <c r="H363">
        <v>88</v>
      </c>
      <c r="I363" s="5">
        <f t="shared" si="20"/>
        <v>108.47727272727273</v>
      </c>
      <c r="J363" t="s">
        <v>21</v>
      </c>
      <c r="K363" t="s">
        <v>22</v>
      </c>
      <c r="L363">
        <v>1507352400</v>
      </c>
      <c r="M363" s="12">
        <f t="shared" si="21"/>
        <v>43015.208333333328</v>
      </c>
      <c r="N363">
        <v>1509426000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3"/>
        <v>371.75675675675677</v>
      </c>
      <c r="G364" t="s">
        <v>20</v>
      </c>
      <c r="H364">
        <v>191</v>
      </c>
      <c r="I364" s="5">
        <f t="shared" si="20"/>
        <v>72.015706806282722</v>
      </c>
      <c r="J364" t="s">
        <v>21</v>
      </c>
      <c r="K364" t="s">
        <v>22</v>
      </c>
      <c r="L364">
        <v>1296108000</v>
      </c>
      <c r="M364" s="12">
        <f t="shared" si="21"/>
        <v>40570.25</v>
      </c>
      <c r="N364">
        <v>1299391200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3"/>
        <v>160.19230769230771</v>
      </c>
      <c r="G365" t="s">
        <v>20</v>
      </c>
      <c r="H365">
        <v>139</v>
      </c>
      <c r="I365" s="5">
        <f t="shared" si="20"/>
        <v>59.928057553956833</v>
      </c>
      <c r="J365" t="s">
        <v>21</v>
      </c>
      <c r="K365" t="s">
        <v>22</v>
      </c>
      <c r="L365">
        <v>1324965600</v>
      </c>
      <c r="M365" s="12">
        <f t="shared" si="21"/>
        <v>40904.25</v>
      </c>
      <c r="N365">
        <v>1325052000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3"/>
        <v>1616.3333333333335</v>
      </c>
      <c r="G366" t="s">
        <v>20</v>
      </c>
      <c r="H366">
        <v>186</v>
      </c>
      <c r="I366" s="5">
        <f t="shared" si="20"/>
        <v>78.209677419354833</v>
      </c>
      <c r="J366" t="s">
        <v>21</v>
      </c>
      <c r="K366" t="s">
        <v>22</v>
      </c>
      <c r="L366">
        <v>1520229600</v>
      </c>
      <c r="M366" s="12">
        <f t="shared" si="21"/>
        <v>43164.25</v>
      </c>
      <c r="N366">
        <v>1522818000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3"/>
        <v>733.4375</v>
      </c>
      <c r="G367" t="s">
        <v>20</v>
      </c>
      <c r="H367">
        <v>112</v>
      </c>
      <c r="I367" s="5">
        <f t="shared" si="20"/>
        <v>104.77678571428571</v>
      </c>
      <c r="J367" t="s">
        <v>26</v>
      </c>
      <c r="K367" t="s">
        <v>27</v>
      </c>
      <c r="L367">
        <v>1482991200</v>
      </c>
      <c r="M367" s="12">
        <f t="shared" si="21"/>
        <v>42733.25</v>
      </c>
      <c r="N367">
        <v>1485324000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3"/>
        <v>592.11111111111109</v>
      </c>
      <c r="G368" t="s">
        <v>20</v>
      </c>
      <c r="H368">
        <v>101</v>
      </c>
      <c r="I368" s="5">
        <f t="shared" si="20"/>
        <v>105.52475247524752</v>
      </c>
      <c r="J368" t="s">
        <v>21</v>
      </c>
      <c r="K368" t="s">
        <v>22</v>
      </c>
      <c r="L368">
        <v>1294034400</v>
      </c>
      <c r="M368" s="12">
        <f t="shared" si="21"/>
        <v>40546.25</v>
      </c>
      <c r="N368">
        <v>1294120800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3"/>
        <v>18.888888888888889</v>
      </c>
      <c r="G369" t="s">
        <v>14</v>
      </c>
      <c r="H369">
        <v>75</v>
      </c>
      <c r="I369" s="5">
        <f t="shared" si="20"/>
        <v>24.933333333333334</v>
      </c>
      <c r="J369" t="s">
        <v>21</v>
      </c>
      <c r="K369" t="s">
        <v>22</v>
      </c>
      <c r="L369">
        <v>1413608400</v>
      </c>
      <c r="M369" s="12">
        <f t="shared" si="21"/>
        <v>41930.208333333336</v>
      </c>
      <c r="N369">
        <v>1415685600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3"/>
        <v>276.80769230769232</v>
      </c>
      <c r="G370" t="s">
        <v>20</v>
      </c>
      <c r="H370">
        <v>206</v>
      </c>
      <c r="I370" s="5">
        <f t="shared" si="20"/>
        <v>69.873786407766985</v>
      </c>
      <c r="J370" t="s">
        <v>40</v>
      </c>
      <c r="K370" t="s">
        <v>41</v>
      </c>
      <c r="L370">
        <v>1286946000</v>
      </c>
      <c r="M370" s="12">
        <f t="shared" si="21"/>
        <v>40464.208333333336</v>
      </c>
      <c r="N370">
        <v>1288933200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3"/>
        <v>273.01851851851848</v>
      </c>
      <c r="G371" t="s">
        <v>20</v>
      </c>
      <c r="H371">
        <v>154</v>
      </c>
      <c r="I371" s="5">
        <f t="shared" si="20"/>
        <v>95.733766233766232</v>
      </c>
      <c r="J371" t="s">
        <v>21</v>
      </c>
      <c r="K371" t="s">
        <v>22</v>
      </c>
      <c r="L371">
        <v>1359871200</v>
      </c>
      <c r="M371" s="12">
        <f t="shared" si="21"/>
        <v>41308.25</v>
      </c>
      <c r="N371">
        <v>1363237200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3"/>
        <v>159.36331255565449</v>
      </c>
      <c r="G372" t="s">
        <v>20</v>
      </c>
      <c r="H372">
        <v>5966</v>
      </c>
      <c r="I372" s="5">
        <f t="shared" si="20"/>
        <v>29.997485752598056</v>
      </c>
      <c r="J372" t="s">
        <v>21</v>
      </c>
      <c r="K372" t="s">
        <v>22</v>
      </c>
      <c r="L372">
        <v>1555304400</v>
      </c>
      <c r="M372" s="12">
        <f t="shared" si="21"/>
        <v>43570.208333333328</v>
      </c>
      <c r="N372">
        <v>1555822800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3"/>
        <v>67.869978858350947</v>
      </c>
      <c r="G373" t="s">
        <v>14</v>
      </c>
      <c r="H373">
        <v>2176</v>
      </c>
      <c r="I373" s="5">
        <f t="shared" si="20"/>
        <v>59.011948529411768</v>
      </c>
      <c r="J373" t="s">
        <v>21</v>
      </c>
      <c r="K373" t="s">
        <v>22</v>
      </c>
      <c r="L373">
        <v>1423375200</v>
      </c>
      <c r="M373" s="12">
        <f t="shared" si="21"/>
        <v>42043.25</v>
      </c>
      <c r="N373">
        <v>1427778000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3"/>
        <v>1591.5555555555554</v>
      </c>
      <c r="G374" t="s">
        <v>20</v>
      </c>
      <c r="H374">
        <v>169</v>
      </c>
      <c r="I374" s="5">
        <f t="shared" si="20"/>
        <v>84.757396449704146</v>
      </c>
      <c r="J374" t="s">
        <v>21</v>
      </c>
      <c r="K374" t="s">
        <v>22</v>
      </c>
      <c r="L374">
        <v>1420696800</v>
      </c>
      <c r="M374" s="12">
        <f t="shared" si="21"/>
        <v>42012.25</v>
      </c>
      <c r="N374">
        <v>1422424800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3"/>
        <v>730.18222222222221</v>
      </c>
      <c r="G375" t="s">
        <v>20</v>
      </c>
      <c r="H375">
        <v>2106</v>
      </c>
      <c r="I375" s="5">
        <f t="shared" si="20"/>
        <v>78.010921177587846</v>
      </c>
      <c r="J375" t="s">
        <v>21</v>
      </c>
      <c r="K375" t="s">
        <v>22</v>
      </c>
      <c r="L375">
        <v>1502946000</v>
      </c>
      <c r="M375" s="12">
        <f t="shared" si="21"/>
        <v>42964.208333333328</v>
      </c>
      <c r="N375">
        <v>1503637200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3"/>
        <v>13.185782556750297</v>
      </c>
      <c r="G376" t="s">
        <v>14</v>
      </c>
      <c r="H376">
        <v>441</v>
      </c>
      <c r="I376" s="5">
        <f t="shared" si="20"/>
        <v>50.05215419501134</v>
      </c>
      <c r="J376" t="s">
        <v>21</v>
      </c>
      <c r="K376" t="s">
        <v>22</v>
      </c>
      <c r="L376">
        <v>1547186400</v>
      </c>
      <c r="M376" s="12">
        <f t="shared" si="21"/>
        <v>43476.25</v>
      </c>
      <c r="N376">
        <v>1547618400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3"/>
        <v>54.777777777777779</v>
      </c>
      <c r="G377" t="s">
        <v>14</v>
      </c>
      <c r="H377">
        <v>25</v>
      </c>
      <c r="I377" s="5">
        <f t="shared" si="20"/>
        <v>59.16</v>
      </c>
      <c r="J377" t="s">
        <v>21</v>
      </c>
      <c r="K377" t="s">
        <v>22</v>
      </c>
      <c r="L377">
        <v>1444971600</v>
      </c>
      <c r="M377" s="12">
        <f t="shared" si="21"/>
        <v>42293.208333333328</v>
      </c>
      <c r="N377">
        <v>1449900000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3"/>
        <v>361.02941176470591</v>
      </c>
      <c r="G378" t="s">
        <v>20</v>
      </c>
      <c r="H378">
        <v>131</v>
      </c>
      <c r="I378" s="5">
        <f t="shared" si="20"/>
        <v>93.702290076335885</v>
      </c>
      <c r="J378" t="s">
        <v>21</v>
      </c>
      <c r="K378" t="s">
        <v>22</v>
      </c>
      <c r="L378">
        <v>1404622800</v>
      </c>
      <c r="M378" s="12">
        <f t="shared" si="21"/>
        <v>41826.208333333336</v>
      </c>
      <c r="N378">
        <v>1405141200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3"/>
        <v>10.257545271629779</v>
      </c>
      <c r="G379" t="s">
        <v>14</v>
      </c>
      <c r="H379">
        <v>127</v>
      </c>
      <c r="I379" s="5">
        <f t="shared" si="20"/>
        <v>40.14173228346457</v>
      </c>
      <c r="J379" t="s">
        <v>21</v>
      </c>
      <c r="K379" t="s">
        <v>22</v>
      </c>
      <c r="L379">
        <v>1571720400</v>
      </c>
      <c r="M379" s="12">
        <f t="shared" si="21"/>
        <v>43760.208333333328</v>
      </c>
      <c r="N379">
        <v>1572933600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3"/>
        <v>13.962962962962964</v>
      </c>
      <c r="G380" t="s">
        <v>14</v>
      </c>
      <c r="H380">
        <v>355</v>
      </c>
      <c r="I380" s="5">
        <f t="shared" si="20"/>
        <v>70.090140845070422</v>
      </c>
      <c r="J380" t="s">
        <v>21</v>
      </c>
      <c r="K380" t="s">
        <v>22</v>
      </c>
      <c r="L380">
        <v>1526878800</v>
      </c>
      <c r="M380" s="12">
        <f t="shared" si="21"/>
        <v>43241.208333333328</v>
      </c>
      <c r="N380">
        <v>1530162000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3"/>
        <v>40.444444444444443</v>
      </c>
      <c r="G381" t="s">
        <v>14</v>
      </c>
      <c r="H381">
        <v>44</v>
      </c>
      <c r="I381" s="5">
        <f t="shared" si="20"/>
        <v>66.181818181818187</v>
      </c>
      <c r="J381" t="s">
        <v>40</v>
      </c>
      <c r="K381" t="s">
        <v>41</v>
      </c>
      <c r="L381">
        <v>1319691600</v>
      </c>
      <c r="M381" s="12">
        <f t="shared" si="21"/>
        <v>40843.208333333336</v>
      </c>
      <c r="N381">
        <v>1320904800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3"/>
        <v>160.32</v>
      </c>
      <c r="G382" t="s">
        <v>20</v>
      </c>
      <c r="H382">
        <v>84</v>
      </c>
      <c r="I382" s="5">
        <f t="shared" si="20"/>
        <v>47.714285714285715</v>
      </c>
      <c r="J382" t="s">
        <v>21</v>
      </c>
      <c r="K382" t="s">
        <v>22</v>
      </c>
      <c r="L382">
        <v>1371963600</v>
      </c>
      <c r="M382" s="12">
        <f t="shared" si="21"/>
        <v>41448.208333333336</v>
      </c>
      <c r="N382">
        <v>1372395600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3"/>
        <v>183.9433962264151</v>
      </c>
      <c r="G383" t="s">
        <v>20</v>
      </c>
      <c r="H383">
        <v>155</v>
      </c>
      <c r="I383" s="5">
        <f t="shared" si="20"/>
        <v>62.896774193548389</v>
      </c>
      <c r="J383" t="s">
        <v>21</v>
      </c>
      <c r="K383" t="s">
        <v>22</v>
      </c>
      <c r="L383">
        <v>1433739600</v>
      </c>
      <c r="M383" s="12">
        <f t="shared" si="21"/>
        <v>42163.208333333328</v>
      </c>
      <c r="N383">
        <v>1437714000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3"/>
        <v>63.769230769230766</v>
      </c>
      <c r="G384" t="s">
        <v>14</v>
      </c>
      <c r="H384">
        <v>67</v>
      </c>
      <c r="I384" s="5">
        <f t="shared" si="20"/>
        <v>86.611940298507463</v>
      </c>
      <c r="J384" t="s">
        <v>21</v>
      </c>
      <c r="K384" t="s">
        <v>22</v>
      </c>
      <c r="L384">
        <v>1508130000</v>
      </c>
      <c r="M384" s="12">
        <f t="shared" si="21"/>
        <v>43024.208333333328</v>
      </c>
      <c r="N384">
        <v>1509771600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3"/>
        <v>225.38095238095238</v>
      </c>
      <c r="G385" t="s">
        <v>20</v>
      </c>
      <c r="H385">
        <v>189</v>
      </c>
      <c r="I385" s="5">
        <f t="shared" si="20"/>
        <v>75.126984126984127</v>
      </c>
      <c r="J385" t="s">
        <v>21</v>
      </c>
      <c r="K385" t="s">
        <v>22</v>
      </c>
      <c r="L385">
        <v>1550037600</v>
      </c>
      <c r="M385" s="12">
        <f t="shared" si="21"/>
        <v>43509.25</v>
      </c>
      <c r="N385">
        <v>1550556000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3"/>
        <v>172.00961538461539</v>
      </c>
      <c r="G386" t="s">
        <v>20</v>
      </c>
      <c r="H386">
        <v>4799</v>
      </c>
      <c r="I386" s="5">
        <f t="shared" si="20"/>
        <v>41.004167534903104</v>
      </c>
      <c r="J386" t="s">
        <v>21</v>
      </c>
      <c r="K386" t="s">
        <v>22</v>
      </c>
      <c r="L386">
        <v>1486706400</v>
      </c>
      <c r="M386" s="12">
        <f t="shared" si="21"/>
        <v>42776.25</v>
      </c>
      <c r="N386">
        <v>1489039200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3"/>
        <v>146.16709511568124</v>
      </c>
      <c r="G387" t="s">
        <v>20</v>
      </c>
      <c r="H387">
        <v>1137</v>
      </c>
      <c r="I387" s="5">
        <f t="shared" ref="I387:I450" si="24">IFERROR(E387/H387,"0")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25">(((L387/60)/60)/24)+DATE(1970,1,1)</f>
        <v>43553.208333333328</v>
      </c>
      <c r="N387">
        <v>1556600400</v>
      </c>
      <c r="O387" s="12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ref="F388:F451" si="27">(E388/D388)*100</f>
        <v>76.42361623616236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 s="12">
        <f t="shared" si="25"/>
        <v>40355.208333333336</v>
      </c>
      <c r="N388">
        <v>1278565200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7"/>
        <v>39.261467889908261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 s="12">
        <f t="shared" si="25"/>
        <v>41072.208333333336</v>
      </c>
      <c r="N389">
        <v>1339909200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7"/>
        <v>11.270034843205574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 s="12">
        <f t="shared" si="25"/>
        <v>40912.25</v>
      </c>
      <c r="N390">
        <v>1325829600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7"/>
        <v>122.11084337349398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 s="12">
        <f t="shared" si="25"/>
        <v>40479.208333333336</v>
      </c>
      <c r="N391">
        <v>1290578400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7"/>
        <v>186.54166666666669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 s="12">
        <f t="shared" si="25"/>
        <v>41530.208333333336</v>
      </c>
      <c r="N392">
        <v>1380344400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7"/>
        <v>7.2731788079470201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 s="12">
        <f t="shared" si="25"/>
        <v>41653.25</v>
      </c>
      <c r="N393">
        <v>1389852000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7"/>
        <v>65.642371234207957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 s="12">
        <f t="shared" si="25"/>
        <v>40549.25</v>
      </c>
      <c r="N394">
        <v>1294466400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7"/>
        <v>228.96178343949046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7"/>
        <v>469.37499999999994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 s="12">
        <f t="shared" si="25"/>
        <v>41484.208333333336</v>
      </c>
      <c r="N396">
        <v>1375938000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7"/>
        <v>130.11267605633802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 s="12">
        <f t="shared" si="25"/>
        <v>40885.25</v>
      </c>
      <c r="N397">
        <v>1323410400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7"/>
        <v>167.05422993492408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 s="12">
        <f t="shared" si="25"/>
        <v>43378.208333333328</v>
      </c>
      <c r="N398">
        <v>1539406800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7"/>
        <v>173.8641975308642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 s="12">
        <f t="shared" si="25"/>
        <v>41417.208333333336</v>
      </c>
      <c r="N399">
        <v>1369803600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7"/>
        <v>717.76470588235293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 s="12">
        <f t="shared" si="25"/>
        <v>43228.208333333328</v>
      </c>
      <c r="N400">
        <v>1525928400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7"/>
        <v>63.850976361767728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 s="12">
        <f t="shared" si="25"/>
        <v>40576.25</v>
      </c>
      <c r="N401">
        <v>1297231200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7"/>
        <v>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 s="12">
        <f t="shared" si="25"/>
        <v>41502.208333333336</v>
      </c>
      <c r="N402">
        <v>1378530000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7"/>
        <v>1530.2222222222222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 s="12">
        <f t="shared" si="25"/>
        <v>43765.208333333328</v>
      </c>
      <c r="N403">
        <v>1572152400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7"/>
        <v>40.356164383561641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 s="12">
        <f t="shared" si="25"/>
        <v>40914.25</v>
      </c>
      <c r="N404">
        <v>1329890400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7"/>
        <v>86.220633299284984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7"/>
        <v>315.58486707566465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 s="12">
        <f t="shared" si="25"/>
        <v>43053.25</v>
      </c>
      <c r="N406">
        <v>1510898400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7"/>
        <v>89.618243243243242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 s="12">
        <f t="shared" si="25"/>
        <v>43255.208333333328</v>
      </c>
      <c r="N407">
        <v>1532408400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7"/>
        <v>182.14503816793894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 s="12">
        <f t="shared" si="25"/>
        <v>41304.25</v>
      </c>
      <c r="N408">
        <v>1360562400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7"/>
        <v>355.88235294117646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 s="12">
        <f t="shared" si="25"/>
        <v>43751.208333333328</v>
      </c>
      <c r="N409">
        <v>1571547600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7"/>
        <v>131.83695652173913</v>
      </c>
      <c r="G410" t="s">
        <v>20</v>
      </c>
      <c r="H410">
        <v>154</v>
      </c>
      <c r="I410" s="5">
        <f t="shared" si="24"/>
        <v>78.759740259740255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7"/>
        <v>46.315634218289084</v>
      </c>
      <c r="G411" t="s">
        <v>14</v>
      </c>
      <c r="H411">
        <v>714</v>
      </c>
      <c r="I411" s="5">
        <f t="shared" si="24"/>
        <v>87.960784313725483</v>
      </c>
      <c r="J411" t="s">
        <v>21</v>
      </c>
      <c r="K411" t="s">
        <v>22</v>
      </c>
      <c r="L411">
        <v>1492491600</v>
      </c>
      <c r="M411" s="12">
        <f t="shared" si="25"/>
        <v>42843.208333333328</v>
      </c>
      <c r="N411">
        <v>1492837200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7"/>
        <v>36.132726089785294</v>
      </c>
      <c r="G412" t="s">
        <v>47</v>
      </c>
      <c r="H412">
        <v>1111</v>
      </c>
      <c r="I412" s="5">
        <f t="shared" si="24"/>
        <v>49.987398739873989</v>
      </c>
      <c r="J412" t="s">
        <v>21</v>
      </c>
      <c r="K412" t="s">
        <v>22</v>
      </c>
      <c r="L412">
        <v>1430197200</v>
      </c>
      <c r="M412" s="12">
        <f t="shared" si="25"/>
        <v>42122.208333333328</v>
      </c>
      <c r="N412">
        <v>1430197200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7"/>
        <v>104.62820512820512</v>
      </c>
      <c r="G413" t="s">
        <v>20</v>
      </c>
      <c r="H413">
        <v>82</v>
      </c>
      <c r="I413" s="5">
        <f t="shared" si="24"/>
        <v>99.524390243902445</v>
      </c>
      <c r="J413" t="s">
        <v>21</v>
      </c>
      <c r="K413" t="s">
        <v>22</v>
      </c>
      <c r="L413">
        <v>1496034000</v>
      </c>
      <c r="M413" s="12">
        <f t="shared" si="25"/>
        <v>42884.208333333328</v>
      </c>
      <c r="N413">
        <v>1496206800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7"/>
        <v>668.85714285714289</v>
      </c>
      <c r="G414" t="s">
        <v>20</v>
      </c>
      <c r="H414">
        <v>134</v>
      </c>
      <c r="I414" s="5">
        <f t="shared" si="24"/>
        <v>104.82089552238806</v>
      </c>
      <c r="J414" t="s">
        <v>21</v>
      </c>
      <c r="K414" t="s">
        <v>22</v>
      </c>
      <c r="L414">
        <v>1388728800</v>
      </c>
      <c r="M414" s="12">
        <f t="shared" si="25"/>
        <v>41642.25</v>
      </c>
      <c r="N414">
        <v>1389592800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7"/>
        <v>62.072823218997364</v>
      </c>
      <c r="G415" t="s">
        <v>47</v>
      </c>
      <c r="H415">
        <v>1089</v>
      </c>
      <c r="I415" s="5">
        <f t="shared" si="24"/>
        <v>108.01469237832875</v>
      </c>
      <c r="J415" t="s">
        <v>21</v>
      </c>
      <c r="K415" t="s">
        <v>22</v>
      </c>
      <c r="L415">
        <v>1543298400</v>
      </c>
      <c r="M415" s="12">
        <f t="shared" si="25"/>
        <v>43431.25</v>
      </c>
      <c r="N415">
        <v>1545631200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7"/>
        <v>84.699787460148784</v>
      </c>
      <c r="G416" t="s">
        <v>14</v>
      </c>
      <c r="H416">
        <v>5497</v>
      </c>
      <c r="I416" s="5">
        <f t="shared" si="24"/>
        <v>28.998544660724033</v>
      </c>
      <c r="J416" t="s">
        <v>21</v>
      </c>
      <c r="K416" t="s">
        <v>22</v>
      </c>
      <c r="L416">
        <v>1271739600</v>
      </c>
      <c r="M416" s="12">
        <f t="shared" si="25"/>
        <v>40288.208333333336</v>
      </c>
      <c r="N416">
        <v>1272430800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7"/>
        <v>11.059030837004405</v>
      </c>
      <c r="G417" t="s">
        <v>14</v>
      </c>
      <c r="H417">
        <v>418</v>
      </c>
      <c r="I417" s="5">
        <f t="shared" si="24"/>
        <v>30.028708133971293</v>
      </c>
      <c r="J417" t="s">
        <v>21</v>
      </c>
      <c r="K417" t="s">
        <v>22</v>
      </c>
      <c r="L417">
        <v>1326434400</v>
      </c>
      <c r="M417" s="12">
        <f t="shared" si="25"/>
        <v>40921.25</v>
      </c>
      <c r="N417">
        <v>1327903200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7"/>
        <v>43.838781575037146</v>
      </c>
      <c r="G418" t="s">
        <v>14</v>
      </c>
      <c r="H418">
        <v>1439</v>
      </c>
      <c r="I418" s="5">
        <f t="shared" si="24"/>
        <v>41.005559416261292</v>
      </c>
      <c r="J418" t="s">
        <v>21</v>
      </c>
      <c r="K418" t="s">
        <v>22</v>
      </c>
      <c r="L418">
        <v>1295244000</v>
      </c>
      <c r="M418" s="12">
        <f t="shared" si="25"/>
        <v>40560.25</v>
      </c>
      <c r="N418">
        <v>1296021600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7"/>
        <v>55.470588235294116</v>
      </c>
      <c r="G419" t="s">
        <v>14</v>
      </c>
      <c r="H419">
        <v>15</v>
      </c>
      <c r="I419" s="5">
        <f t="shared" si="24"/>
        <v>62.866666666666667</v>
      </c>
      <c r="J419" t="s">
        <v>21</v>
      </c>
      <c r="K419" t="s">
        <v>22</v>
      </c>
      <c r="L419">
        <v>1541221200</v>
      </c>
      <c r="M419" s="12">
        <f t="shared" si="25"/>
        <v>43407.208333333328</v>
      </c>
      <c r="N419">
        <v>1543298400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7"/>
        <v>57.399511301160658</v>
      </c>
      <c r="G420" t="s">
        <v>14</v>
      </c>
      <c r="H420">
        <v>1999</v>
      </c>
      <c r="I420" s="5">
        <f t="shared" si="24"/>
        <v>47.005002501250623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7"/>
        <v>123.43497363796135</v>
      </c>
      <c r="G421" t="s">
        <v>20</v>
      </c>
      <c r="H421">
        <v>5203</v>
      </c>
      <c r="I421" s="5">
        <f t="shared" si="24"/>
        <v>26.997693638285604</v>
      </c>
      <c r="J421" t="s">
        <v>21</v>
      </c>
      <c r="K421" t="s">
        <v>22</v>
      </c>
      <c r="L421">
        <v>1324533600</v>
      </c>
      <c r="M421" s="12">
        <f t="shared" si="25"/>
        <v>40899.25</v>
      </c>
      <c r="N421">
        <v>1325052000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7"/>
        <v>128.46</v>
      </c>
      <c r="G422" t="s">
        <v>20</v>
      </c>
      <c r="H422">
        <v>94</v>
      </c>
      <c r="I422" s="5">
        <f t="shared" si="24"/>
        <v>68.329787234042556</v>
      </c>
      <c r="J422" t="s">
        <v>21</v>
      </c>
      <c r="K422" t="s">
        <v>22</v>
      </c>
      <c r="L422">
        <v>1498366800</v>
      </c>
      <c r="M422" s="12">
        <f t="shared" si="25"/>
        <v>42911.208333333328</v>
      </c>
      <c r="N422">
        <v>1499576400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7"/>
        <v>63.989361702127653</v>
      </c>
      <c r="G423" t="s">
        <v>14</v>
      </c>
      <c r="H423">
        <v>118</v>
      </c>
      <c r="I423" s="5">
        <f t="shared" si="24"/>
        <v>50.974576271186443</v>
      </c>
      <c r="J423" t="s">
        <v>21</v>
      </c>
      <c r="K423" t="s">
        <v>22</v>
      </c>
      <c r="L423">
        <v>1498712400</v>
      </c>
      <c r="M423" s="12">
        <f t="shared" si="25"/>
        <v>42915.208333333328</v>
      </c>
      <c r="N423">
        <v>1501304400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7"/>
        <v>127.29885057471265</v>
      </c>
      <c r="G424" t="s">
        <v>20</v>
      </c>
      <c r="H424">
        <v>205</v>
      </c>
      <c r="I424" s="5">
        <f t="shared" si="24"/>
        <v>54.024390243902438</v>
      </c>
      <c r="J424" t="s">
        <v>21</v>
      </c>
      <c r="K424" t="s">
        <v>22</v>
      </c>
      <c r="L424">
        <v>1271480400</v>
      </c>
      <c r="M424" s="12">
        <f t="shared" si="25"/>
        <v>40285.208333333336</v>
      </c>
      <c r="N424">
        <v>1273208400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7"/>
        <v>10.638024357239512</v>
      </c>
      <c r="G425" t="s">
        <v>14</v>
      </c>
      <c r="H425">
        <v>162</v>
      </c>
      <c r="I425" s="5">
        <f t="shared" si="24"/>
        <v>97.055555555555557</v>
      </c>
      <c r="J425" t="s">
        <v>21</v>
      </c>
      <c r="K425" t="s">
        <v>22</v>
      </c>
      <c r="L425">
        <v>1316667600</v>
      </c>
      <c r="M425" s="12">
        <f t="shared" si="25"/>
        <v>40808.208333333336</v>
      </c>
      <c r="N425">
        <v>1316840400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7"/>
        <v>40.470588235294116</v>
      </c>
      <c r="G426" t="s">
        <v>14</v>
      </c>
      <c r="H426">
        <v>83</v>
      </c>
      <c r="I426" s="5">
        <f t="shared" si="24"/>
        <v>24.867469879518072</v>
      </c>
      <c r="J426" t="s">
        <v>21</v>
      </c>
      <c r="K426" t="s">
        <v>22</v>
      </c>
      <c r="L426">
        <v>1524027600</v>
      </c>
      <c r="M426" s="12">
        <f t="shared" si="25"/>
        <v>43208.208333333328</v>
      </c>
      <c r="N426">
        <v>1524546000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7"/>
        <v>287.66666666666663</v>
      </c>
      <c r="G427" t="s">
        <v>20</v>
      </c>
      <c r="H427">
        <v>92</v>
      </c>
      <c r="I427" s="5">
        <f t="shared" si="24"/>
        <v>84.423913043478265</v>
      </c>
      <c r="J427" t="s">
        <v>21</v>
      </c>
      <c r="K427" t="s">
        <v>22</v>
      </c>
      <c r="L427">
        <v>1438059600</v>
      </c>
      <c r="M427" s="12">
        <f t="shared" si="25"/>
        <v>42213.208333333328</v>
      </c>
      <c r="N427">
        <v>1438578000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7"/>
        <v>572.94444444444446</v>
      </c>
      <c r="G428" t="s">
        <v>20</v>
      </c>
      <c r="H428">
        <v>219</v>
      </c>
      <c r="I428" s="5">
        <f t="shared" si="24"/>
        <v>47.091324200913242</v>
      </c>
      <c r="J428" t="s">
        <v>21</v>
      </c>
      <c r="K428" t="s">
        <v>22</v>
      </c>
      <c r="L428">
        <v>1361944800</v>
      </c>
      <c r="M428" s="12">
        <f t="shared" si="25"/>
        <v>41332.25</v>
      </c>
      <c r="N428">
        <v>1362549600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7"/>
        <v>112.90429799426933</v>
      </c>
      <c r="G429" t="s">
        <v>20</v>
      </c>
      <c r="H429">
        <v>2526</v>
      </c>
      <c r="I429" s="5">
        <f t="shared" si="24"/>
        <v>77.996041171813147</v>
      </c>
      <c r="J429" t="s">
        <v>21</v>
      </c>
      <c r="K429" t="s">
        <v>22</v>
      </c>
      <c r="L429">
        <v>1410584400</v>
      </c>
      <c r="M429" s="12">
        <f t="shared" si="25"/>
        <v>41895.208333333336</v>
      </c>
      <c r="N429">
        <v>1413349200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7"/>
        <v>46.387573964497044</v>
      </c>
      <c r="G430" t="s">
        <v>14</v>
      </c>
      <c r="H430">
        <v>747</v>
      </c>
      <c r="I430" s="5">
        <f t="shared" si="24"/>
        <v>62.967871485943775</v>
      </c>
      <c r="J430" t="s">
        <v>21</v>
      </c>
      <c r="K430" t="s">
        <v>22</v>
      </c>
      <c r="L430">
        <v>1297404000</v>
      </c>
      <c r="M430" s="12">
        <f t="shared" si="25"/>
        <v>40585.25</v>
      </c>
      <c r="N430">
        <v>1298008800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7"/>
        <v>90.675916230366497</v>
      </c>
      <c r="G431" t="s">
        <v>74</v>
      </c>
      <c r="H431">
        <v>2138</v>
      </c>
      <c r="I431" s="5">
        <f t="shared" si="24"/>
        <v>81.006080449017773</v>
      </c>
      <c r="J431" t="s">
        <v>21</v>
      </c>
      <c r="K431" t="s">
        <v>22</v>
      </c>
      <c r="L431">
        <v>1392012000</v>
      </c>
      <c r="M431" s="12">
        <f t="shared" si="25"/>
        <v>41680.25</v>
      </c>
      <c r="N431">
        <v>1394427600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7"/>
        <v>67.740740740740748</v>
      </c>
      <c r="G432" t="s">
        <v>14</v>
      </c>
      <c r="H432">
        <v>84</v>
      </c>
      <c r="I432" s="5">
        <f t="shared" si="24"/>
        <v>65.321428571428569</v>
      </c>
      <c r="J432" t="s">
        <v>21</v>
      </c>
      <c r="K432" t="s">
        <v>22</v>
      </c>
      <c r="L432">
        <v>1569733200</v>
      </c>
      <c r="M432" s="12">
        <f t="shared" si="25"/>
        <v>43737.208333333328</v>
      </c>
      <c r="N432">
        <v>1572670800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7"/>
        <v>192.49019607843135</v>
      </c>
      <c r="G433" t="s">
        <v>20</v>
      </c>
      <c r="H433">
        <v>94</v>
      </c>
      <c r="I433" s="5">
        <f t="shared" si="24"/>
        <v>104.43617021276596</v>
      </c>
      <c r="J433" t="s">
        <v>21</v>
      </c>
      <c r="K433" t="s">
        <v>22</v>
      </c>
      <c r="L433">
        <v>1529643600</v>
      </c>
      <c r="M433" s="12">
        <f t="shared" si="25"/>
        <v>43273.208333333328</v>
      </c>
      <c r="N433">
        <v>1531112400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7"/>
        <v>82.714285714285722</v>
      </c>
      <c r="G434" t="s">
        <v>14</v>
      </c>
      <c r="H434">
        <v>91</v>
      </c>
      <c r="I434" s="5">
        <f t="shared" si="24"/>
        <v>69.989010989010993</v>
      </c>
      <c r="J434" t="s">
        <v>21</v>
      </c>
      <c r="K434" t="s">
        <v>22</v>
      </c>
      <c r="L434">
        <v>1399006800</v>
      </c>
      <c r="M434" s="12">
        <f t="shared" si="25"/>
        <v>41761.208333333336</v>
      </c>
      <c r="N434">
        <v>1400734800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7"/>
        <v>54.163920922570021</v>
      </c>
      <c r="G435" t="s">
        <v>14</v>
      </c>
      <c r="H435">
        <v>792</v>
      </c>
      <c r="I435" s="5">
        <f t="shared" si="24"/>
        <v>83.023989898989896</v>
      </c>
      <c r="J435" t="s">
        <v>21</v>
      </c>
      <c r="K435" t="s">
        <v>22</v>
      </c>
      <c r="L435">
        <v>1385359200</v>
      </c>
      <c r="M435" s="12">
        <f t="shared" si="25"/>
        <v>41603.25</v>
      </c>
      <c r="N435">
        <v>1386741600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7"/>
        <v>16.722222222222221</v>
      </c>
      <c r="G436" t="s">
        <v>74</v>
      </c>
      <c r="H436">
        <v>10</v>
      </c>
      <c r="I436" s="5">
        <f t="shared" si="24"/>
        <v>90.3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7"/>
        <v>116.87664041994749</v>
      </c>
      <c r="G437" t="s">
        <v>20</v>
      </c>
      <c r="H437">
        <v>1713</v>
      </c>
      <c r="I437" s="5">
        <f t="shared" si="24"/>
        <v>103.98131932282546</v>
      </c>
      <c r="J437" t="s">
        <v>107</v>
      </c>
      <c r="K437" t="s">
        <v>108</v>
      </c>
      <c r="L437">
        <v>1418623200</v>
      </c>
      <c r="M437" s="12">
        <f t="shared" si="25"/>
        <v>41988.25</v>
      </c>
      <c r="N437">
        <v>1419660000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7"/>
        <v>1052.1538461538462</v>
      </c>
      <c r="G438" t="s">
        <v>20</v>
      </c>
      <c r="H438">
        <v>249</v>
      </c>
      <c r="I438" s="5">
        <f t="shared" si="24"/>
        <v>54.931726907630519</v>
      </c>
      <c r="J438" t="s">
        <v>21</v>
      </c>
      <c r="K438" t="s">
        <v>22</v>
      </c>
      <c r="L438">
        <v>1555736400</v>
      </c>
      <c r="M438" s="12">
        <f t="shared" si="25"/>
        <v>43575.208333333328</v>
      </c>
      <c r="N438">
        <v>1555822800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7"/>
        <v>123.07407407407408</v>
      </c>
      <c r="G439" t="s">
        <v>20</v>
      </c>
      <c r="H439">
        <v>192</v>
      </c>
      <c r="I439" s="5">
        <f t="shared" si="24"/>
        <v>51.921875</v>
      </c>
      <c r="J439" t="s">
        <v>21</v>
      </c>
      <c r="K439" t="s">
        <v>22</v>
      </c>
      <c r="L439">
        <v>1442120400</v>
      </c>
      <c r="M439" s="12">
        <f t="shared" si="25"/>
        <v>42260.208333333328</v>
      </c>
      <c r="N439">
        <v>1442379600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7"/>
        <v>178.63855421686748</v>
      </c>
      <c r="G440" t="s">
        <v>20</v>
      </c>
      <c r="H440">
        <v>247</v>
      </c>
      <c r="I440" s="5">
        <f t="shared" si="24"/>
        <v>60.02834008097166</v>
      </c>
      <c r="J440" t="s">
        <v>21</v>
      </c>
      <c r="K440" t="s">
        <v>22</v>
      </c>
      <c r="L440">
        <v>1362376800</v>
      </c>
      <c r="M440" s="12">
        <f t="shared" si="25"/>
        <v>41337.25</v>
      </c>
      <c r="N440">
        <v>1364965200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7"/>
        <v>355.28169014084506</v>
      </c>
      <c r="G441" t="s">
        <v>20</v>
      </c>
      <c r="H441">
        <v>2293</v>
      </c>
      <c r="I441" s="5">
        <f t="shared" si="24"/>
        <v>44.003488879197555</v>
      </c>
      <c r="J441" t="s">
        <v>21</v>
      </c>
      <c r="K441" t="s">
        <v>22</v>
      </c>
      <c r="L441">
        <v>1478408400</v>
      </c>
      <c r="M441" s="12">
        <f t="shared" si="25"/>
        <v>42680.208333333328</v>
      </c>
      <c r="N441">
        <v>1479016800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7"/>
        <v>161.90634146341463</v>
      </c>
      <c r="G442" t="s">
        <v>20</v>
      </c>
      <c r="H442">
        <v>3131</v>
      </c>
      <c r="I442" s="5">
        <f t="shared" si="24"/>
        <v>53.003513254551258</v>
      </c>
      <c r="J442" t="s">
        <v>21</v>
      </c>
      <c r="K442" t="s">
        <v>22</v>
      </c>
      <c r="L442">
        <v>1498798800</v>
      </c>
      <c r="M442" s="12">
        <f t="shared" si="25"/>
        <v>42916.208333333328</v>
      </c>
      <c r="N442">
        <v>1499662800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7"/>
        <v>24.914285714285715</v>
      </c>
      <c r="G443" t="s">
        <v>14</v>
      </c>
      <c r="H443">
        <v>32</v>
      </c>
      <c r="I443" s="5">
        <f t="shared" si="24"/>
        <v>54.5</v>
      </c>
      <c r="J443" t="s">
        <v>21</v>
      </c>
      <c r="K443" t="s">
        <v>22</v>
      </c>
      <c r="L443">
        <v>1335416400</v>
      </c>
      <c r="M443" s="12">
        <f t="shared" si="25"/>
        <v>41025.208333333336</v>
      </c>
      <c r="N443">
        <v>1337835600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7"/>
        <v>198.72222222222223</v>
      </c>
      <c r="G444" t="s">
        <v>20</v>
      </c>
      <c r="H444">
        <v>143</v>
      </c>
      <c r="I444" s="5">
        <f t="shared" si="24"/>
        <v>75.04195804195804</v>
      </c>
      <c r="J444" t="s">
        <v>107</v>
      </c>
      <c r="K444" t="s">
        <v>108</v>
      </c>
      <c r="L444">
        <v>1504328400</v>
      </c>
      <c r="M444" s="12">
        <f t="shared" si="25"/>
        <v>42980.208333333328</v>
      </c>
      <c r="N444">
        <v>1505710800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7"/>
        <v>34.752688172043008</v>
      </c>
      <c r="G445" t="s">
        <v>74</v>
      </c>
      <c r="H445">
        <v>90</v>
      </c>
      <c r="I445" s="5">
        <f t="shared" si="24"/>
        <v>35.911111111111111</v>
      </c>
      <c r="J445" t="s">
        <v>21</v>
      </c>
      <c r="K445" t="s">
        <v>22</v>
      </c>
      <c r="L445">
        <v>1285822800</v>
      </c>
      <c r="M445" s="12">
        <f t="shared" si="25"/>
        <v>40451.208333333336</v>
      </c>
      <c r="N445">
        <v>1287464400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7"/>
        <v>176.41935483870967</v>
      </c>
      <c r="G446" t="s">
        <v>20</v>
      </c>
      <c r="H446">
        <v>296</v>
      </c>
      <c r="I446" s="5">
        <f t="shared" si="24"/>
        <v>36.952702702702702</v>
      </c>
      <c r="J446" t="s">
        <v>21</v>
      </c>
      <c r="K446" t="s">
        <v>22</v>
      </c>
      <c r="L446">
        <v>1311483600</v>
      </c>
      <c r="M446" s="12">
        <f t="shared" si="25"/>
        <v>40748.208333333336</v>
      </c>
      <c r="N446">
        <v>1311656400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7"/>
        <v>511.38095238095235</v>
      </c>
      <c r="G447" t="s">
        <v>20</v>
      </c>
      <c r="H447">
        <v>170</v>
      </c>
      <c r="I447" s="5">
        <f t="shared" si="24"/>
        <v>63.170588235294119</v>
      </c>
      <c r="J447" t="s">
        <v>21</v>
      </c>
      <c r="K447" t="s">
        <v>22</v>
      </c>
      <c r="L447">
        <v>1291356000</v>
      </c>
      <c r="M447" s="12">
        <f t="shared" si="25"/>
        <v>40515.25</v>
      </c>
      <c r="N447">
        <v>1293170400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7"/>
        <v>82.044117647058826</v>
      </c>
      <c r="G448" t="s">
        <v>14</v>
      </c>
      <c r="H448">
        <v>186</v>
      </c>
      <c r="I448" s="5">
        <f t="shared" si="24"/>
        <v>29.99462365591398</v>
      </c>
      <c r="J448" t="s">
        <v>21</v>
      </c>
      <c r="K448" t="s">
        <v>22</v>
      </c>
      <c r="L448">
        <v>1355810400</v>
      </c>
      <c r="M448" s="12">
        <f t="shared" si="25"/>
        <v>41261.25</v>
      </c>
      <c r="N448">
        <v>1355983200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7"/>
        <v>24.326030927835053</v>
      </c>
      <c r="G449" t="s">
        <v>74</v>
      </c>
      <c r="H449">
        <v>439</v>
      </c>
      <c r="I449" s="5">
        <f t="shared" si="24"/>
        <v>86</v>
      </c>
      <c r="J449" t="s">
        <v>40</v>
      </c>
      <c r="K449" t="s">
        <v>41</v>
      </c>
      <c r="L449">
        <v>1513663200</v>
      </c>
      <c r="M449" s="12">
        <f t="shared" si="25"/>
        <v>43088.25</v>
      </c>
      <c r="N449">
        <v>1515045600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7"/>
        <v>50.482758620689658</v>
      </c>
      <c r="G450" t="s">
        <v>14</v>
      </c>
      <c r="H450">
        <v>605</v>
      </c>
      <c r="I450" s="5">
        <f t="shared" si="24"/>
        <v>75.014876033057845</v>
      </c>
      <c r="J450" t="s">
        <v>21</v>
      </c>
      <c r="K450" t="s">
        <v>22</v>
      </c>
      <c r="L450">
        <v>1365915600</v>
      </c>
      <c r="M450" s="12">
        <f t="shared" si="25"/>
        <v>41378.208333333336</v>
      </c>
      <c r="N450">
        <v>1366088400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7"/>
        <v>967</v>
      </c>
      <c r="G451" t="s">
        <v>20</v>
      </c>
      <c r="H451">
        <v>86</v>
      </c>
      <c r="I451" s="5">
        <f t="shared" ref="I451:I514" si="28">IFERROR(E451/H451,"0")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29">(((L451/60)/60)/24)+DATE(1970,1,1)</f>
        <v>43530.25</v>
      </c>
      <c r="N451">
        <v>1553317200</v>
      </c>
      <c r="O451" s="12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ref="F452:F515" si="31">(E452/D452)*100</f>
        <v>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31"/>
        <v>122.84501347708894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 s="12">
        <f t="shared" si="29"/>
        <v>42935.208333333328</v>
      </c>
      <c r="N453">
        <v>1503118800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31"/>
        <v>63.4375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 s="12">
        <f t="shared" si="29"/>
        <v>40365.208333333336</v>
      </c>
      <c r="N454">
        <v>1278478800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31"/>
        <v>56.331688596491226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 s="12">
        <f t="shared" si="29"/>
        <v>42705.25</v>
      </c>
      <c r="N455">
        <v>1484114400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31"/>
        <v>44.074999999999996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 s="12">
        <f t="shared" si="29"/>
        <v>41568.208333333336</v>
      </c>
      <c r="N456">
        <v>1385445600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31"/>
        <v>118.37253218884121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 s="12">
        <f t="shared" si="29"/>
        <v>40809.208333333336</v>
      </c>
      <c r="N457">
        <v>1318741200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31"/>
        <v>104.1243169398907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 s="12">
        <f t="shared" si="29"/>
        <v>43141.25</v>
      </c>
      <c r="N458">
        <v>1518242400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31"/>
        <v>26.640000000000004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 s="12">
        <f t="shared" si="29"/>
        <v>42657.208333333328</v>
      </c>
      <c r="N459">
        <v>1476594000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31"/>
        <v>351.20118343195264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 s="12">
        <f t="shared" si="29"/>
        <v>40265.208333333336</v>
      </c>
      <c r="N460">
        <v>1273554000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31"/>
        <v>90.063492063492063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 s="12">
        <f t="shared" si="29"/>
        <v>42001.25</v>
      </c>
      <c r="N461">
        <v>1421906400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31"/>
        <v>171.625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 s="12">
        <f t="shared" si="29"/>
        <v>40399.208333333336</v>
      </c>
      <c r="N462">
        <v>1281589200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31"/>
        <v>141.04655870445345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 s="12">
        <f t="shared" si="29"/>
        <v>41757.208333333336</v>
      </c>
      <c r="N463">
        <v>1400389200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31"/>
        <v>30.57944915254237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 s="12">
        <f t="shared" si="29"/>
        <v>41304.25</v>
      </c>
      <c r="N464">
        <v>1362808800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31"/>
        <v>108.16455696202532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 s="12">
        <f t="shared" si="29"/>
        <v>41639.25</v>
      </c>
      <c r="N465">
        <v>1388815200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31"/>
        <v>133.45505617977528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 s="12">
        <f t="shared" si="29"/>
        <v>43142.25</v>
      </c>
      <c r="N466">
        <v>1519538400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31"/>
        <v>187.85106382978722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 s="12">
        <f t="shared" si="29"/>
        <v>43127.25</v>
      </c>
      <c r="N467">
        <v>1517810400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31"/>
        <v>332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 s="12">
        <f t="shared" si="29"/>
        <v>41409.208333333336</v>
      </c>
      <c r="N468">
        <v>1370581200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31"/>
        <v>575.21428571428578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31"/>
        <v>40.5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 s="12">
        <f t="shared" si="29"/>
        <v>43569.208333333328</v>
      </c>
      <c r="N470">
        <v>1556600400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31"/>
        <v>184.42857142857144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 s="12">
        <f t="shared" si="29"/>
        <v>42142.208333333328</v>
      </c>
      <c r="N471">
        <v>1432098000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31"/>
        <v>285.80555555555554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 s="12">
        <f t="shared" si="29"/>
        <v>42716.25</v>
      </c>
      <c r="N472">
        <v>1482127200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31"/>
        <v>319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 s="12">
        <f t="shared" si="29"/>
        <v>41031.208333333336</v>
      </c>
      <c r="N473">
        <v>1335934800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31"/>
        <v>39.234070221066318</v>
      </c>
      <c r="G474" t="s">
        <v>14</v>
      </c>
      <c r="H474">
        <v>575</v>
      </c>
      <c r="I474" s="5">
        <f t="shared" si="28"/>
        <v>104.94260869565217</v>
      </c>
      <c r="J474" t="s">
        <v>21</v>
      </c>
      <c r="K474" t="s">
        <v>22</v>
      </c>
      <c r="L474">
        <v>1552280400</v>
      </c>
      <c r="M474" s="12">
        <f t="shared" si="29"/>
        <v>43535.208333333328</v>
      </c>
      <c r="N474">
        <v>1556946000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31"/>
        <v>178.14000000000001</v>
      </c>
      <c r="G475" t="s">
        <v>20</v>
      </c>
      <c r="H475">
        <v>106</v>
      </c>
      <c r="I475" s="5">
        <f t="shared" si="28"/>
        <v>84.028301886792448</v>
      </c>
      <c r="J475" t="s">
        <v>21</v>
      </c>
      <c r="K475" t="s">
        <v>22</v>
      </c>
      <c r="L475">
        <v>1529989200</v>
      </c>
      <c r="M475" s="12">
        <f t="shared" si="29"/>
        <v>43277.208333333328</v>
      </c>
      <c r="N475">
        <v>1530075600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31"/>
        <v>365.15</v>
      </c>
      <c r="G476" t="s">
        <v>20</v>
      </c>
      <c r="H476">
        <v>142</v>
      </c>
      <c r="I476" s="5">
        <f t="shared" si="28"/>
        <v>102.85915492957747</v>
      </c>
      <c r="J476" t="s">
        <v>21</v>
      </c>
      <c r="K476" t="s">
        <v>22</v>
      </c>
      <c r="L476">
        <v>1418709600</v>
      </c>
      <c r="M476" s="12">
        <f t="shared" si="29"/>
        <v>41989.25</v>
      </c>
      <c r="N476">
        <v>1418796000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31"/>
        <v>113.94594594594594</v>
      </c>
      <c r="G477" t="s">
        <v>20</v>
      </c>
      <c r="H477">
        <v>211</v>
      </c>
      <c r="I477" s="5">
        <f t="shared" si="28"/>
        <v>39.962085308056871</v>
      </c>
      <c r="J477" t="s">
        <v>21</v>
      </c>
      <c r="K477" t="s">
        <v>22</v>
      </c>
      <c r="L477">
        <v>1372136400</v>
      </c>
      <c r="M477" s="12">
        <f t="shared" si="29"/>
        <v>41450.208333333336</v>
      </c>
      <c r="N477">
        <v>1372482000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31"/>
        <v>29.828720626631856</v>
      </c>
      <c r="G478" t="s">
        <v>14</v>
      </c>
      <c r="H478">
        <v>1120</v>
      </c>
      <c r="I478" s="5">
        <f t="shared" si="28"/>
        <v>51.001785714285717</v>
      </c>
      <c r="J478" t="s">
        <v>21</v>
      </c>
      <c r="K478" t="s">
        <v>22</v>
      </c>
      <c r="L478">
        <v>1533877200</v>
      </c>
      <c r="M478" s="12">
        <f t="shared" si="29"/>
        <v>43322.208333333328</v>
      </c>
      <c r="N478">
        <v>1534395600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31"/>
        <v>54.270588235294113</v>
      </c>
      <c r="G479" t="s">
        <v>14</v>
      </c>
      <c r="H479">
        <v>113</v>
      </c>
      <c r="I479" s="5">
        <f t="shared" si="28"/>
        <v>40.823008849557525</v>
      </c>
      <c r="J479" t="s">
        <v>21</v>
      </c>
      <c r="K479" t="s">
        <v>22</v>
      </c>
      <c r="L479">
        <v>1309064400</v>
      </c>
      <c r="M479" s="12">
        <f t="shared" si="29"/>
        <v>40720.208333333336</v>
      </c>
      <c r="N479">
        <v>1311397200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31"/>
        <v>236.34156976744185</v>
      </c>
      <c r="G480" t="s">
        <v>20</v>
      </c>
      <c r="H480">
        <v>2756</v>
      </c>
      <c r="I480" s="5">
        <f t="shared" si="28"/>
        <v>58.999637155297535</v>
      </c>
      <c r="J480" t="s">
        <v>21</v>
      </c>
      <c r="K480" t="s">
        <v>22</v>
      </c>
      <c r="L480">
        <v>1425877200</v>
      </c>
      <c r="M480" s="12">
        <f t="shared" si="29"/>
        <v>42072.208333333328</v>
      </c>
      <c r="N480">
        <v>1426914000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31"/>
        <v>512.91666666666663</v>
      </c>
      <c r="G481" t="s">
        <v>20</v>
      </c>
      <c r="H481">
        <v>173</v>
      </c>
      <c r="I481" s="5">
        <f t="shared" si="28"/>
        <v>71.156069364161851</v>
      </c>
      <c r="J481" t="s">
        <v>40</v>
      </c>
      <c r="K481" t="s">
        <v>41</v>
      </c>
      <c r="L481">
        <v>1501304400</v>
      </c>
      <c r="M481" s="12">
        <f t="shared" si="29"/>
        <v>42945.208333333328</v>
      </c>
      <c r="N481">
        <v>1501477200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31"/>
        <v>100.65116279069768</v>
      </c>
      <c r="G482" t="s">
        <v>20</v>
      </c>
      <c r="H482">
        <v>87</v>
      </c>
      <c r="I482" s="5">
        <f t="shared" si="28"/>
        <v>99.494252873563212</v>
      </c>
      <c r="J482" t="s">
        <v>21</v>
      </c>
      <c r="K482" t="s">
        <v>22</v>
      </c>
      <c r="L482">
        <v>1268287200</v>
      </c>
      <c r="M482" s="12">
        <f t="shared" si="29"/>
        <v>40248.25</v>
      </c>
      <c r="N482">
        <v>1269061200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31"/>
        <v>81.348423194303152</v>
      </c>
      <c r="G483" t="s">
        <v>14</v>
      </c>
      <c r="H483">
        <v>1538</v>
      </c>
      <c r="I483" s="5">
        <f t="shared" si="28"/>
        <v>103.98634590377114</v>
      </c>
      <c r="J483" t="s">
        <v>21</v>
      </c>
      <c r="K483" t="s">
        <v>22</v>
      </c>
      <c r="L483">
        <v>1412139600</v>
      </c>
      <c r="M483" s="12">
        <f t="shared" si="29"/>
        <v>41913.208333333336</v>
      </c>
      <c r="N483">
        <v>1415772000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31"/>
        <v>16.404761904761905</v>
      </c>
      <c r="G484" t="s">
        <v>14</v>
      </c>
      <c r="H484">
        <v>9</v>
      </c>
      <c r="I484" s="5">
        <f t="shared" si="28"/>
        <v>76.555555555555557</v>
      </c>
      <c r="J484" t="s">
        <v>21</v>
      </c>
      <c r="K484" t="s">
        <v>22</v>
      </c>
      <c r="L484">
        <v>1330063200</v>
      </c>
      <c r="M484" s="12">
        <f t="shared" si="29"/>
        <v>40963.25</v>
      </c>
      <c r="N484">
        <v>1331013600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31"/>
        <v>52.774617067833695</v>
      </c>
      <c r="G485" t="s">
        <v>14</v>
      </c>
      <c r="H485">
        <v>554</v>
      </c>
      <c r="I485" s="5">
        <f t="shared" si="28"/>
        <v>87.068592057761734</v>
      </c>
      <c r="J485" t="s">
        <v>21</v>
      </c>
      <c r="K485" t="s">
        <v>22</v>
      </c>
      <c r="L485">
        <v>1576130400</v>
      </c>
      <c r="M485" s="12">
        <f t="shared" si="29"/>
        <v>43811.25</v>
      </c>
      <c r="N485">
        <v>1576735200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31"/>
        <v>260.20608108108109</v>
      </c>
      <c r="G486" t="s">
        <v>20</v>
      </c>
      <c r="H486">
        <v>1572</v>
      </c>
      <c r="I486" s="5">
        <f t="shared" si="28"/>
        <v>48.99554707379135</v>
      </c>
      <c r="J486" t="s">
        <v>40</v>
      </c>
      <c r="K486" t="s">
        <v>41</v>
      </c>
      <c r="L486">
        <v>1407128400</v>
      </c>
      <c r="M486" s="12">
        <f t="shared" si="29"/>
        <v>41855.208333333336</v>
      </c>
      <c r="N486">
        <v>1411362000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31"/>
        <v>30.73289183222958</v>
      </c>
      <c r="G487" t="s">
        <v>14</v>
      </c>
      <c r="H487">
        <v>648</v>
      </c>
      <c r="I487" s="5">
        <f t="shared" si="28"/>
        <v>42.969135802469133</v>
      </c>
      <c r="J487" t="s">
        <v>40</v>
      </c>
      <c r="K487" t="s">
        <v>41</v>
      </c>
      <c r="L487">
        <v>1560142800</v>
      </c>
      <c r="M487" s="12">
        <f t="shared" si="29"/>
        <v>43626.208333333328</v>
      </c>
      <c r="N487">
        <v>1563685200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31"/>
        <v>13.5</v>
      </c>
      <c r="G488" t="s">
        <v>14</v>
      </c>
      <c r="H488">
        <v>21</v>
      </c>
      <c r="I488" s="5">
        <f t="shared" si="28"/>
        <v>33.428571428571431</v>
      </c>
      <c r="J488" t="s">
        <v>40</v>
      </c>
      <c r="K488" t="s">
        <v>41</v>
      </c>
      <c r="L488">
        <v>1520575200</v>
      </c>
      <c r="M488" s="12">
        <f t="shared" si="29"/>
        <v>43168.25</v>
      </c>
      <c r="N488">
        <v>1521867600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31"/>
        <v>178.62556663644605</v>
      </c>
      <c r="G489" t="s">
        <v>20</v>
      </c>
      <c r="H489">
        <v>2346</v>
      </c>
      <c r="I489" s="5">
        <f t="shared" si="28"/>
        <v>83.982949701619773</v>
      </c>
      <c r="J489" t="s">
        <v>21</v>
      </c>
      <c r="K489" t="s">
        <v>22</v>
      </c>
      <c r="L489">
        <v>1492664400</v>
      </c>
      <c r="M489" s="12">
        <f t="shared" si="29"/>
        <v>42845.208333333328</v>
      </c>
      <c r="N489">
        <v>1495515600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31"/>
        <v>220.0566037735849</v>
      </c>
      <c r="G490" t="s">
        <v>20</v>
      </c>
      <c r="H490">
        <v>115</v>
      </c>
      <c r="I490" s="5">
        <f t="shared" si="28"/>
        <v>101.41739130434783</v>
      </c>
      <c r="J490" t="s">
        <v>21</v>
      </c>
      <c r="K490" t="s">
        <v>22</v>
      </c>
      <c r="L490">
        <v>1454479200</v>
      </c>
      <c r="M490" s="12">
        <f t="shared" si="29"/>
        <v>42403.25</v>
      </c>
      <c r="N490">
        <v>1455948000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31"/>
        <v>101.5108695652174</v>
      </c>
      <c r="G491" t="s">
        <v>20</v>
      </c>
      <c r="H491">
        <v>85</v>
      </c>
      <c r="I491" s="5">
        <f t="shared" si="28"/>
        <v>109.87058823529412</v>
      </c>
      <c r="J491" t="s">
        <v>107</v>
      </c>
      <c r="K491" t="s">
        <v>108</v>
      </c>
      <c r="L491">
        <v>1281934800</v>
      </c>
      <c r="M491" s="12">
        <f t="shared" si="29"/>
        <v>40406.208333333336</v>
      </c>
      <c r="N491">
        <v>1282366800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31"/>
        <v>191.5</v>
      </c>
      <c r="G492" t="s">
        <v>20</v>
      </c>
      <c r="H492">
        <v>144</v>
      </c>
      <c r="I492" s="5">
        <f t="shared" si="28"/>
        <v>31.916666666666668</v>
      </c>
      <c r="J492" t="s">
        <v>21</v>
      </c>
      <c r="K492" t="s">
        <v>22</v>
      </c>
      <c r="L492">
        <v>1573970400</v>
      </c>
      <c r="M492" s="12">
        <f t="shared" si="29"/>
        <v>43786.25</v>
      </c>
      <c r="N492">
        <v>1574575200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31"/>
        <v>305.34683098591546</v>
      </c>
      <c r="G493" t="s">
        <v>20</v>
      </c>
      <c r="H493">
        <v>2443</v>
      </c>
      <c r="I493" s="5">
        <f t="shared" si="28"/>
        <v>70.993450675399103</v>
      </c>
      <c r="J493" t="s">
        <v>21</v>
      </c>
      <c r="K493" t="s">
        <v>22</v>
      </c>
      <c r="L493">
        <v>1372654800</v>
      </c>
      <c r="M493" s="12">
        <f t="shared" si="29"/>
        <v>41456.208333333336</v>
      </c>
      <c r="N493">
        <v>1374901200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31"/>
        <v>23.995287958115181</v>
      </c>
      <c r="G494" t="s">
        <v>74</v>
      </c>
      <c r="H494">
        <v>595</v>
      </c>
      <c r="I494" s="5">
        <f t="shared" si="28"/>
        <v>77.026890756302521</v>
      </c>
      <c r="J494" t="s">
        <v>21</v>
      </c>
      <c r="K494" t="s">
        <v>22</v>
      </c>
      <c r="L494">
        <v>1275886800</v>
      </c>
      <c r="M494" s="12">
        <f t="shared" si="29"/>
        <v>40336.208333333336</v>
      </c>
      <c r="N494">
        <v>1278910800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31"/>
        <v>723.77777777777771</v>
      </c>
      <c r="G495" t="s">
        <v>20</v>
      </c>
      <c r="H495">
        <v>64</v>
      </c>
      <c r="I495" s="5">
        <f t="shared" si="28"/>
        <v>101.78125</v>
      </c>
      <c r="J495" t="s">
        <v>21</v>
      </c>
      <c r="K495" t="s">
        <v>22</v>
      </c>
      <c r="L495">
        <v>1561784400</v>
      </c>
      <c r="M495" s="12">
        <f t="shared" si="29"/>
        <v>43645.208333333328</v>
      </c>
      <c r="N495">
        <v>1562907600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31"/>
        <v>547.36</v>
      </c>
      <c r="G496" t="s">
        <v>20</v>
      </c>
      <c r="H496">
        <v>268</v>
      </c>
      <c r="I496" s="5">
        <f t="shared" si="28"/>
        <v>51.059701492537314</v>
      </c>
      <c r="J496" t="s">
        <v>21</v>
      </c>
      <c r="K496" t="s">
        <v>22</v>
      </c>
      <c r="L496">
        <v>1332392400</v>
      </c>
      <c r="M496" s="12">
        <f t="shared" si="29"/>
        <v>40990.208333333336</v>
      </c>
      <c r="N496">
        <v>1332478800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31"/>
        <v>414.49999999999994</v>
      </c>
      <c r="G497" t="s">
        <v>20</v>
      </c>
      <c r="H497">
        <v>195</v>
      </c>
      <c r="I497" s="5">
        <f t="shared" si="28"/>
        <v>68.02051282051282</v>
      </c>
      <c r="J497" t="s">
        <v>36</v>
      </c>
      <c r="K497" t="s">
        <v>37</v>
      </c>
      <c r="L497">
        <v>1402376400</v>
      </c>
      <c r="M497" s="12">
        <f t="shared" si="29"/>
        <v>41800.208333333336</v>
      </c>
      <c r="N497">
        <v>1402722000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31"/>
        <v>0.90696409140369971</v>
      </c>
      <c r="G498" t="s">
        <v>14</v>
      </c>
      <c r="H498">
        <v>54</v>
      </c>
      <c r="I498" s="5">
        <f t="shared" si="28"/>
        <v>30.87037037037037</v>
      </c>
      <c r="J498" t="s">
        <v>21</v>
      </c>
      <c r="K498" t="s">
        <v>22</v>
      </c>
      <c r="L498">
        <v>1495342800</v>
      </c>
      <c r="M498" s="12">
        <f t="shared" si="29"/>
        <v>42876.208333333328</v>
      </c>
      <c r="N498">
        <v>1496811600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31"/>
        <v>34.173469387755098</v>
      </c>
      <c r="G499" t="s">
        <v>14</v>
      </c>
      <c r="H499">
        <v>120</v>
      </c>
      <c r="I499" s="5">
        <f t="shared" si="28"/>
        <v>27.908333333333335</v>
      </c>
      <c r="J499" t="s">
        <v>21</v>
      </c>
      <c r="K499" t="s">
        <v>22</v>
      </c>
      <c r="L499">
        <v>1482213600</v>
      </c>
      <c r="M499" s="12">
        <f t="shared" si="29"/>
        <v>42724.25</v>
      </c>
      <c r="N499">
        <v>1482213600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31"/>
        <v>23.948810754912099</v>
      </c>
      <c r="G500" t="s">
        <v>14</v>
      </c>
      <c r="H500">
        <v>579</v>
      </c>
      <c r="I500" s="5">
        <f t="shared" si="28"/>
        <v>79.994818652849744</v>
      </c>
      <c r="J500" t="s">
        <v>36</v>
      </c>
      <c r="K500" t="s">
        <v>37</v>
      </c>
      <c r="L500">
        <v>1420092000</v>
      </c>
      <c r="M500" s="12">
        <f t="shared" si="29"/>
        <v>42005.25</v>
      </c>
      <c r="N500">
        <v>1420264800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31"/>
        <v>48.072649572649574</v>
      </c>
      <c r="G501" t="s">
        <v>14</v>
      </c>
      <c r="H501">
        <v>2072</v>
      </c>
      <c r="I501" s="5">
        <f t="shared" si="28"/>
        <v>38.003378378378379</v>
      </c>
      <c r="J501" t="s">
        <v>21</v>
      </c>
      <c r="K501" t="s">
        <v>22</v>
      </c>
      <c r="L501">
        <v>1458018000</v>
      </c>
      <c r="M501" s="12">
        <f t="shared" si="29"/>
        <v>42444.208333333328</v>
      </c>
      <c r="N501">
        <v>1458450000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31"/>
        <v>0</v>
      </c>
      <c r="G502" t="s">
        <v>14</v>
      </c>
      <c r="H502">
        <v>0</v>
      </c>
      <c r="I502" s="5" t="str">
        <f t="shared" si="28"/>
        <v>0</v>
      </c>
      <c r="J502" t="s">
        <v>21</v>
      </c>
      <c r="K502" t="s">
        <v>22</v>
      </c>
      <c r="L502">
        <v>1367384400</v>
      </c>
      <c r="M502" s="12">
        <f t="shared" si="29"/>
        <v>41395.208333333336</v>
      </c>
      <c r="N502">
        <v>1369803600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31"/>
        <v>70.145182291666657</v>
      </c>
      <c r="G503" t="s">
        <v>14</v>
      </c>
      <c r="H503">
        <v>1796</v>
      </c>
      <c r="I503" s="5">
        <f t="shared" si="28"/>
        <v>59.990534521158132</v>
      </c>
      <c r="J503" t="s">
        <v>21</v>
      </c>
      <c r="K503" t="s">
        <v>22</v>
      </c>
      <c r="L503">
        <v>1363064400</v>
      </c>
      <c r="M503" s="12">
        <f t="shared" si="29"/>
        <v>41345.208333333336</v>
      </c>
      <c r="N503">
        <v>1363237200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31"/>
        <v>529.92307692307691</v>
      </c>
      <c r="G504" t="s">
        <v>20</v>
      </c>
      <c r="H504">
        <v>186</v>
      </c>
      <c r="I504" s="5">
        <f t="shared" si="28"/>
        <v>37.037634408602152</v>
      </c>
      <c r="J504" t="s">
        <v>26</v>
      </c>
      <c r="K504" t="s">
        <v>27</v>
      </c>
      <c r="L504">
        <v>1343365200</v>
      </c>
      <c r="M504" s="12">
        <f t="shared" si="29"/>
        <v>41117.208333333336</v>
      </c>
      <c r="N504">
        <v>1345870800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31"/>
        <v>180.32549019607845</v>
      </c>
      <c r="G505" t="s">
        <v>20</v>
      </c>
      <c r="H505">
        <v>460</v>
      </c>
      <c r="I505" s="5">
        <f t="shared" si="28"/>
        <v>99.963043478260872</v>
      </c>
      <c r="J505" t="s">
        <v>21</v>
      </c>
      <c r="K505" t="s">
        <v>22</v>
      </c>
      <c r="L505">
        <v>1435726800</v>
      </c>
      <c r="M505" s="12">
        <f t="shared" si="29"/>
        <v>42186.208333333328</v>
      </c>
      <c r="N505">
        <v>1437454800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31"/>
        <v>92.320000000000007</v>
      </c>
      <c r="G506" t="s">
        <v>14</v>
      </c>
      <c r="H506">
        <v>62</v>
      </c>
      <c r="I506" s="5">
        <f t="shared" si="28"/>
        <v>111.6774193548387</v>
      </c>
      <c r="J506" t="s">
        <v>107</v>
      </c>
      <c r="K506" t="s">
        <v>108</v>
      </c>
      <c r="L506">
        <v>1431925200</v>
      </c>
      <c r="M506" s="12">
        <f t="shared" si="29"/>
        <v>42142.208333333328</v>
      </c>
      <c r="N506">
        <v>1432011600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31"/>
        <v>13.901001112347053</v>
      </c>
      <c r="G507" t="s">
        <v>14</v>
      </c>
      <c r="H507">
        <v>347</v>
      </c>
      <c r="I507" s="5">
        <f t="shared" si="28"/>
        <v>36.014409221902014</v>
      </c>
      <c r="J507" t="s">
        <v>21</v>
      </c>
      <c r="K507" t="s">
        <v>22</v>
      </c>
      <c r="L507">
        <v>1362722400</v>
      </c>
      <c r="M507" s="12">
        <f t="shared" si="29"/>
        <v>41341.25</v>
      </c>
      <c r="N507">
        <v>1366347600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31"/>
        <v>927.07777777777767</v>
      </c>
      <c r="G508" t="s">
        <v>20</v>
      </c>
      <c r="H508">
        <v>2528</v>
      </c>
      <c r="I508" s="5">
        <f t="shared" si="28"/>
        <v>66.010284810126578</v>
      </c>
      <c r="J508" t="s">
        <v>21</v>
      </c>
      <c r="K508" t="s">
        <v>22</v>
      </c>
      <c r="L508">
        <v>1511416800</v>
      </c>
      <c r="M508" s="12">
        <f t="shared" si="29"/>
        <v>43062.25</v>
      </c>
      <c r="N508">
        <v>1512885600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31"/>
        <v>39.857142857142861</v>
      </c>
      <c r="G509" t="s">
        <v>14</v>
      </c>
      <c r="H509">
        <v>19</v>
      </c>
      <c r="I509" s="5">
        <f t="shared" si="28"/>
        <v>44.05263157894737</v>
      </c>
      <c r="J509" t="s">
        <v>21</v>
      </c>
      <c r="K509" t="s">
        <v>22</v>
      </c>
      <c r="L509">
        <v>1365483600</v>
      </c>
      <c r="M509" s="12">
        <f t="shared" si="29"/>
        <v>41373.208333333336</v>
      </c>
      <c r="N509">
        <v>1369717200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31"/>
        <v>112.22929936305732</v>
      </c>
      <c r="G510" t="s">
        <v>20</v>
      </c>
      <c r="H510">
        <v>3657</v>
      </c>
      <c r="I510" s="5">
        <f t="shared" si="28"/>
        <v>52.999726551818434</v>
      </c>
      <c r="J510" t="s">
        <v>21</v>
      </c>
      <c r="K510" t="s">
        <v>22</v>
      </c>
      <c r="L510">
        <v>1532840400</v>
      </c>
      <c r="M510" s="12">
        <f t="shared" si="29"/>
        <v>43310.208333333328</v>
      </c>
      <c r="N510">
        <v>1534654800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31"/>
        <v>70.925816023738875</v>
      </c>
      <c r="G511" t="s">
        <v>14</v>
      </c>
      <c r="H511">
        <v>1258</v>
      </c>
      <c r="I511" s="5">
        <f t="shared" si="28"/>
        <v>95</v>
      </c>
      <c r="J511" t="s">
        <v>21</v>
      </c>
      <c r="K511" t="s">
        <v>22</v>
      </c>
      <c r="L511">
        <v>1336194000</v>
      </c>
      <c r="M511" s="12">
        <f t="shared" si="29"/>
        <v>41034.208333333336</v>
      </c>
      <c r="N511">
        <v>1337058000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31"/>
        <v>119.08974358974358</v>
      </c>
      <c r="G512" t="s">
        <v>20</v>
      </c>
      <c r="H512">
        <v>131</v>
      </c>
      <c r="I512" s="5">
        <f t="shared" si="28"/>
        <v>70.908396946564892</v>
      </c>
      <c r="J512" t="s">
        <v>26</v>
      </c>
      <c r="K512" t="s">
        <v>27</v>
      </c>
      <c r="L512">
        <v>1527742800</v>
      </c>
      <c r="M512" s="12">
        <f t="shared" si="29"/>
        <v>43251.208333333328</v>
      </c>
      <c r="N512">
        <v>1529816400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31"/>
        <v>24.017591339648174</v>
      </c>
      <c r="G513" t="s">
        <v>14</v>
      </c>
      <c r="H513">
        <v>362</v>
      </c>
      <c r="I513" s="5">
        <f t="shared" si="28"/>
        <v>98.060773480662988</v>
      </c>
      <c r="J513" t="s">
        <v>21</v>
      </c>
      <c r="K513" t="s">
        <v>22</v>
      </c>
      <c r="L513">
        <v>1564030800</v>
      </c>
      <c r="M513" s="12">
        <f t="shared" si="29"/>
        <v>43671.208333333328</v>
      </c>
      <c r="N513">
        <v>1564894800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31"/>
        <v>139.31868131868131</v>
      </c>
      <c r="G514" t="s">
        <v>20</v>
      </c>
      <c r="H514">
        <v>239</v>
      </c>
      <c r="I514" s="5">
        <f t="shared" si="28"/>
        <v>53.046025104602514</v>
      </c>
      <c r="J514" t="s">
        <v>21</v>
      </c>
      <c r="K514" t="s">
        <v>22</v>
      </c>
      <c r="L514">
        <v>1404536400</v>
      </c>
      <c r="M514" s="12">
        <f t="shared" si="29"/>
        <v>41825.208333333336</v>
      </c>
      <c r="N514">
        <v>1404622800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1"/>
        <v>39.277108433734945</v>
      </c>
      <c r="G515" t="s">
        <v>74</v>
      </c>
      <c r="H515">
        <v>35</v>
      </c>
      <c r="I515" s="5">
        <f t="shared" ref="I515:I578" si="32">IFERROR(E515/H515,"0")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33">(((L515/60)/60)/24)+DATE(1970,1,1)</f>
        <v>40430.208333333336</v>
      </c>
      <c r="N515">
        <v>1284181200</v>
      </c>
      <c r="O515" s="12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ref="F516:F579" si="35">(E516/D516)*100</f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 s="12">
        <f t="shared" si="33"/>
        <v>41614.25</v>
      </c>
      <c r="N516">
        <v>1386741600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5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5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 s="12">
        <f t="shared" si="33"/>
        <v>40396.208333333336</v>
      </c>
      <c r="N518">
        <v>1284354000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5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 s="12">
        <f t="shared" si="33"/>
        <v>42860.208333333328</v>
      </c>
      <c r="N519">
        <v>1494392400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5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 s="12">
        <f t="shared" si="33"/>
        <v>43154.25</v>
      </c>
      <c r="N520">
        <v>1519538400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5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 s="12">
        <f t="shared" si="33"/>
        <v>42012.25</v>
      </c>
      <c r="N521">
        <v>1421906400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5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 s="12">
        <f t="shared" si="33"/>
        <v>43574.208333333328</v>
      </c>
      <c r="N522">
        <v>1555909200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5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 s="12">
        <f t="shared" si="33"/>
        <v>42605.208333333328</v>
      </c>
      <c r="N523">
        <v>1472446800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5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 s="12">
        <f t="shared" si="33"/>
        <v>41093.208333333336</v>
      </c>
      <c r="N524">
        <v>1342328400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5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 s="12">
        <f t="shared" si="33"/>
        <v>40241.25</v>
      </c>
      <c r="N525">
        <v>1268114400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5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 s="12">
        <f t="shared" si="33"/>
        <v>40294.208333333336</v>
      </c>
      <c r="N526">
        <v>1273381200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5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 s="12">
        <f t="shared" si="33"/>
        <v>40505.25</v>
      </c>
      <c r="N527">
        <v>1290837600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5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 s="12">
        <f t="shared" si="33"/>
        <v>42364.25</v>
      </c>
      <c r="N528">
        <v>1454306400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5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5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 s="12">
        <f t="shared" si="33"/>
        <v>41601.25</v>
      </c>
      <c r="N530">
        <v>1389074400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5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 s="12">
        <f t="shared" si="33"/>
        <v>41769.208333333336</v>
      </c>
      <c r="N531">
        <v>1402117200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5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 s="12">
        <f t="shared" si="33"/>
        <v>40421.208333333336</v>
      </c>
      <c r="N532">
        <v>1284440400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5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 s="12">
        <f t="shared" si="33"/>
        <v>41589.25</v>
      </c>
      <c r="N533">
        <v>1388988000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5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5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 s="12">
        <f t="shared" si="33"/>
        <v>41479.208333333336</v>
      </c>
      <c r="N535">
        <v>1377752400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5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 s="12">
        <f t="shared" si="33"/>
        <v>43329.208333333328</v>
      </c>
      <c r="N536">
        <v>1534568400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5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 s="12">
        <f t="shared" si="33"/>
        <v>43259.208333333328</v>
      </c>
      <c r="N537">
        <v>1528606800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5"/>
        <v>149.96938775510205</v>
      </c>
      <c r="G538" t="s">
        <v>20</v>
      </c>
      <c r="H538">
        <v>140</v>
      </c>
      <c r="I538" s="5">
        <f t="shared" si="32"/>
        <v>104.97857142857143</v>
      </c>
      <c r="J538" t="s">
        <v>107</v>
      </c>
      <c r="K538" t="s">
        <v>108</v>
      </c>
      <c r="L538">
        <v>1282626000</v>
      </c>
      <c r="M538" s="12">
        <f t="shared" si="33"/>
        <v>40414.208333333336</v>
      </c>
      <c r="N538">
        <v>1284872400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5"/>
        <v>117.22156398104266</v>
      </c>
      <c r="G539" t="s">
        <v>20</v>
      </c>
      <c r="H539">
        <v>1052</v>
      </c>
      <c r="I539" s="5">
        <f t="shared" si="32"/>
        <v>94.044676806083643</v>
      </c>
      <c r="J539" t="s">
        <v>36</v>
      </c>
      <c r="K539" t="s">
        <v>37</v>
      </c>
      <c r="L539">
        <v>1535605200</v>
      </c>
      <c r="M539" s="12">
        <f t="shared" si="33"/>
        <v>43342.208333333328</v>
      </c>
      <c r="N539">
        <v>1537592400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5"/>
        <v>37.695968274950431</v>
      </c>
      <c r="G540" t="s">
        <v>14</v>
      </c>
      <c r="H540">
        <v>1296</v>
      </c>
      <c r="I540" s="5">
        <f t="shared" si="32"/>
        <v>44.007716049382715</v>
      </c>
      <c r="J540" t="s">
        <v>21</v>
      </c>
      <c r="K540" t="s">
        <v>22</v>
      </c>
      <c r="L540">
        <v>1379826000</v>
      </c>
      <c r="M540" s="12">
        <f t="shared" si="33"/>
        <v>41539.208333333336</v>
      </c>
      <c r="N540">
        <v>1381208400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5"/>
        <v>72.653061224489804</v>
      </c>
      <c r="G541" t="s">
        <v>14</v>
      </c>
      <c r="H541">
        <v>77</v>
      </c>
      <c r="I541" s="5">
        <f t="shared" si="32"/>
        <v>92.467532467532465</v>
      </c>
      <c r="J541" t="s">
        <v>21</v>
      </c>
      <c r="K541" t="s">
        <v>22</v>
      </c>
      <c r="L541">
        <v>1561957200</v>
      </c>
      <c r="M541" s="12">
        <f t="shared" si="33"/>
        <v>43647.208333333328</v>
      </c>
      <c r="N541">
        <v>1562475600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5"/>
        <v>265.98113207547169</v>
      </c>
      <c r="G542" t="s">
        <v>20</v>
      </c>
      <c r="H542">
        <v>247</v>
      </c>
      <c r="I542" s="5">
        <f t="shared" si="32"/>
        <v>57.072874493927124</v>
      </c>
      <c r="J542" t="s">
        <v>21</v>
      </c>
      <c r="K542" t="s">
        <v>22</v>
      </c>
      <c r="L542">
        <v>1525496400</v>
      </c>
      <c r="M542" s="12">
        <f t="shared" si="33"/>
        <v>43225.208333333328</v>
      </c>
      <c r="N542">
        <v>1527397200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5"/>
        <v>24.205617977528089</v>
      </c>
      <c r="G543" t="s">
        <v>14</v>
      </c>
      <c r="H543">
        <v>395</v>
      </c>
      <c r="I543" s="5">
        <f t="shared" si="32"/>
        <v>109.07848101265823</v>
      </c>
      <c r="J543" t="s">
        <v>107</v>
      </c>
      <c r="K543" t="s">
        <v>108</v>
      </c>
      <c r="L543">
        <v>1433912400</v>
      </c>
      <c r="M543" s="12">
        <f t="shared" si="33"/>
        <v>42165.208333333328</v>
      </c>
      <c r="N543">
        <v>1436158800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5"/>
        <v>2.5064935064935066</v>
      </c>
      <c r="G544" t="s">
        <v>14</v>
      </c>
      <c r="H544">
        <v>49</v>
      </c>
      <c r="I544" s="5">
        <f t="shared" si="32"/>
        <v>39.387755102040813</v>
      </c>
      <c r="J544" t="s">
        <v>40</v>
      </c>
      <c r="K544" t="s">
        <v>41</v>
      </c>
      <c r="L544">
        <v>1453442400</v>
      </c>
      <c r="M544" s="12">
        <f t="shared" si="33"/>
        <v>42391.25</v>
      </c>
      <c r="N544">
        <v>1456034400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5"/>
        <v>16.329799764428738</v>
      </c>
      <c r="G545" t="s">
        <v>14</v>
      </c>
      <c r="H545">
        <v>180</v>
      </c>
      <c r="I545" s="5">
        <f t="shared" si="32"/>
        <v>77.022222222222226</v>
      </c>
      <c r="J545" t="s">
        <v>21</v>
      </c>
      <c r="K545" t="s">
        <v>22</v>
      </c>
      <c r="L545">
        <v>1378875600</v>
      </c>
      <c r="M545" s="12">
        <f t="shared" si="33"/>
        <v>41528.208333333336</v>
      </c>
      <c r="N545">
        <v>1380171600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5"/>
        <v>276.5</v>
      </c>
      <c r="G546" t="s">
        <v>20</v>
      </c>
      <c r="H546">
        <v>84</v>
      </c>
      <c r="I546" s="5">
        <f t="shared" si="32"/>
        <v>92.166666666666671</v>
      </c>
      <c r="J546" t="s">
        <v>21</v>
      </c>
      <c r="K546" t="s">
        <v>22</v>
      </c>
      <c r="L546">
        <v>1452232800</v>
      </c>
      <c r="M546" s="12">
        <f t="shared" si="33"/>
        <v>42377.25</v>
      </c>
      <c r="N546">
        <v>1453356000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5"/>
        <v>88.803571428571431</v>
      </c>
      <c r="G547" t="s">
        <v>14</v>
      </c>
      <c r="H547">
        <v>2690</v>
      </c>
      <c r="I547" s="5">
        <f t="shared" si="32"/>
        <v>61.007063197026021</v>
      </c>
      <c r="J547" t="s">
        <v>21</v>
      </c>
      <c r="K547" t="s">
        <v>22</v>
      </c>
      <c r="L547">
        <v>1577253600</v>
      </c>
      <c r="M547" s="12">
        <f t="shared" si="33"/>
        <v>43824.25</v>
      </c>
      <c r="N547">
        <v>1578981600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5"/>
        <v>163.57142857142856</v>
      </c>
      <c r="G548" t="s">
        <v>20</v>
      </c>
      <c r="H548">
        <v>88</v>
      </c>
      <c r="I548" s="5">
        <f t="shared" si="32"/>
        <v>78.068181818181813</v>
      </c>
      <c r="J548" t="s">
        <v>21</v>
      </c>
      <c r="K548" t="s">
        <v>22</v>
      </c>
      <c r="L548">
        <v>1537160400</v>
      </c>
      <c r="M548" s="12">
        <f t="shared" si="33"/>
        <v>43360.208333333328</v>
      </c>
      <c r="N548">
        <v>1537419600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5"/>
        <v>969</v>
      </c>
      <c r="G549" t="s">
        <v>20</v>
      </c>
      <c r="H549">
        <v>156</v>
      </c>
      <c r="I549" s="5">
        <f t="shared" si="32"/>
        <v>80.75</v>
      </c>
      <c r="J549" t="s">
        <v>21</v>
      </c>
      <c r="K549" t="s">
        <v>22</v>
      </c>
      <c r="L549">
        <v>1422165600</v>
      </c>
      <c r="M549" s="12">
        <f t="shared" si="33"/>
        <v>42029.25</v>
      </c>
      <c r="N549">
        <v>1423202400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5"/>
        <v>270.91376701966715</v>
      </c>
      <c r="G550" t="s">
        <v>20</v>
      </c>
      <c r="H550">
        <v>2985</v>
      </c>
      <c r="I550" s="5">
        <f t="shared" si="32"/>
        <v>59.991289782244557</v>
      </c>
      <c r="J550" t="s">
        <v>21</v>
      </c>
      <c r="K550" t="s">
        <v>22</v>
      </c>
      <c r="L550">
        <v>1459486800</v>
      </c>
      <c r="M550" s="12">
        <f t="shared" si="33"/>
        <v>42461.208333333328</v>
      </c>
      <c r="N550">
        <v>1460610000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5"/>
        <v>284.21355932203392</v>
      </c>
      <c r="G551" t="s">
        <v>20</v>
      </c>
      <c r="H551">
        <v>762</v>
      </c>
      <c r="I551" s="5">
        <f t="shared" si="32"/>
        <v>110.03018372703411</v>
      </c>
      <c r="J551" t="s">
        <v>21</v>
      </c>
      <c r="K551" t="s">
        <v>22</v>
      </c>
      <c r="L551">
        <v>1369717200</v>
      </c>
      <c r="M551" s="12">
        <f t="shared" si="33"/>
        <v>41422.208333333336</v>
      </c>
      <c r="N551">
        <v>1370494800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5"/>
        <v>4</v>
      </c>
      <c r="G552" t="s">
        <v>74</v>
      </c>
      <c r="H552">
        <v>1</v>
      </c>
      <c r="I552" s="5">
        <f t="shared" si="32"/>
        <v>4</v>
      </c>
      <c r="J552" t="s">
        <v>98</v>
      </c>
      <c r="K552" t="s">
        <v>99</v>
      </c>
      <c r="L552">
        <v>1330495200</v>
      </c>
      <c r="M552" s="12">
        <f t="shared" si="33"/>
        <v>40968.25</v>
      </c>
      <c r="N552">
        <v>1332306000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5"/>
        <v>58.6329816768462</v>
      </c>
      <c r="G553" t="s">
        <v>14</v>
      </c>
      <c r="H553">
        <v>2779</v>
      </c>
      <c r="I553" s="5">
        <f t="shared" si="32"/>
        <v>37.99856063332134</v>
      </c>
      <c r="J553" t="s">
        <v>26</v>
      </c>
      <c r="K553" t="s">
        <v>27</v>
      </c>
      <c r="L553">
        <v>1419055200</v>
      </c>
      <c r="M553" s="12">
        <f t="shared" si="33"/>
        <v>41993.25</v>
      </c>
      <c r="N553">
        <v>1422511200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5"/>
        <v>98.51111111111112</v>
      </c>
      <c r="G554" t="s">
        <v>14</v>
      </c>
      <c r="H554">
        <v>92</v>
      </c>
      <c r="I554" s="5">
        <f t="shared" si="32"/>
        <v>96.369565217391298</v>
      </c>
      <c r="J554" t="s">
        <v>21</v>
      </c>
      <c r="K554" t="s">
        <v>22</v>
      </c>
      <c r="L554">
        <v>1480140000</v>
      </c>
      <c r="M554" s="12">
        <f t="shared" si="33"/>
        <v>42700.25</v>
      </c>
      <c r="N554">
        <v>1480312800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5"/>
        <v>43.975381008206334</v>
      </c>
      <c r="G555" t="s">
        <v>14</v>
      </c>
      <c r="H555">
        <v>1028</v>
      </c>
      <c r="I555" s="5">
        <f t="shared" si="32"/>
        <v>72.978599221789878</v>
      </c>
      <c r="J555" t="s">
        <v>21</v>
      </c>
      <c r="K555" t="s">
        <v>22</v>
      </c>
      <c r="L555">
        <v>1293948000</v>
      </c>
      <c r="M555" s="12">
        <f t="shared" si="33"/>
        <v>40545.25</v>
      </c>
      <c r="N555">
        <v>1294034400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5"/>
        <v>151.66315789473683</v>
      </c>
      <c r="G556" t="s">
        <v>20</v>
      </c>
      <c r="H556">
        <v>554</v>
      </c>
      <c r="I556" s="5">
        <f t="shared" si="32"/>
        <v>26.007220216606498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5"/>
        <v>223.63492063492063</v>
      </c>
      <c r="G557" t="s">
        <v>20</v>
      </c>
      <c r="H557">
        <v>135</v>
      </c>
      <c r="I557" s="5">
        <f t="shared" si="32"/>
        <v>104.36296296296297</v>
      </c>
      <c r="J557" t="s">
        <v>36</v>
      </c>
      <c r="K557" t="s">
        <v>37</v>
      </c>
      <c r="L557">
        <v>1396414800</v>
      </c>
      <c r="M557" s="12">
        <f t="shared" si="33"/>
        <v>41731.208333333336</v>
      </c>
      <c r="N557">
        <v>1399093200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5"/>
        <v>239.75</v>
      </c>
      <c r="G558" t="s">
        <v>20</v>
      </c>
      <c r="H558">
        <v>122</v>
      </c>
      <c r="I558" s="5">
        <f t="shared" si="32"/>
        <v>102.18852459016394</v>
      </c>
      <c r="J558" t="s">
        <v>21</v>
      </c>
      <c r="K558" t="s">
        <v>22</v>
      </c>
      <c r="L558">
        <v>1315285200</v>
      </c>
      <c r="M558" s="12">
        <f t="shared" si="33"/>
        <v>40792.208333333336</v>
      </c>
      <c r="N558">
        <v>1315890000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5"/>
        <v>199.33333333333334</v>
      </c>
      <c r="G559" t="s">
        <v>20</v>
      </c>
      <c r="H559">
        <v>221</v>
      </c>
      <c r="I559" s="5">
        <f t="shared" si="32"/>
        <v>54.117647058823529</v>
      </c>
      <c r="J559" t="s">
        <v>21</v>
      </c>
      <c r="K559" t="s">
        <v>22</v>
      </c>
      <c r="L559">
        <v>1443762000</v>
      </c>
      <c r="M559" s="12">
        <f t="shared" si="33"/>
        <v>42279.208333333328</v>
      </c>
      <c r="N559">
        <v>1444021200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5"/>
        <v>137.34482758620689</v>
      </c>
      <c r="G560" t="s">
        <v>20</v>
      </c>
      <c r="H560">
        <v>126</v>
      </c>
      <c r="I560" s="5">
        <f t="shared" si="32"/>
        <v>63.222222222222221</v>
      </c>
      <c r="J560" t="s">
        <v>21</v>
      </c>
      <c r="K560" t="s">
        <v>22</v>
      </c>
      <c r="L560">
        <v>1456293600</v>
      </c>
      <c r="M560" s="12">
        <f t="shared" si="33"/>
        <v>42424.25</v>
      </c>
      <c r="N560">
        <v>1460005200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5"/>
        <v>100.9696106362773</v>
      </c>
      <c r="G561" t="s">
        <v>20</v>
      </c>
      <c r="H561">
        <v>1022</v>
      </c>
      <c r="I561" s="5">
        <f t="shared" si="32"/>
        <v>104.03228962818004</v>
      </c>
      <c r="J561" t="s">
        <v>21</v>
      </c>
      <c r="K561" t="s">
        <v>22</v>
      </c>
      <c r="L561">
        <v>1470114000</v>
      </c>
      <c r="M561" s="12">
        <f t="shared" si="33"/>
        <v>42584.208333333328</v>
      </c>
      <c r="N561">
        <v>1470718800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5"/>
        <v>794.16</v>
      </c>
      <c r="G562" t="s">
        <v>20</v>
      </c>
      <c r="H562">
        <v>3177</v>
      </c>
      <c r="I562" s="5">
        <f t="shared" si="32"/>
        <v>49.994334277620396</v>
      </c>
      <c r="J562" t="s">
        <v>21</v>
      </c>
      <c r="K562" t="s">
        <v>22</v>
      </c>
      <c r="L562">
        <v>1321596000</v>
      </c>
      <c r="M562" s="12">
        <f t="shared" si="33"/>
        <v>40865.25</v>
      </c>
      <c r="N562">
        <v>1325052000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5"/>
        <v>369.7</v>
      </c>
      <c r="G563" t="s">
        <v>20</v>
      </c>
      <c r="H563">
        <v>198</v>
      </c>
      <c r="I563" s="5">
        <f t="shared" si="32"/>
        <v>56.015151515151516</v>
      </c>
      <c r="J563" t="s">
        <v>98</v>
      </c>
      <c r="K563" t="s">
        <v>99</v>
      </c>
      <c r="L563">
        <v>1318827600</v>
      </c>
      <c r="M563" s="12">
        <f t="shared" si="33"/>
        <v>40833.208333333336</v>
      </c>
      <c r="N563">
        <v>1319000400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5"/>
        <v>12.818181818181817</v>
      </c>
      <c r="G564" t="s">
        <v>14</v>
      </c>
      <c r="H564">
        <v>26</v>
      </c>
      <c r="I564" s="5">
        <f t="shared" si="32"/>
        <v>48.807692307692307</v>
      </c>
      <c r="J564" t="s">
        <v>98</v>
      </c>
      <c r="K564" t="s">
        <v>99</v>
      </c>
      <c r="L564">
        <v>1552366800</v>
      </c>
      <c r="M564" s="12">
        <f t="shared" si="33"/>
        <v>43536.208333333328</v>
      </c>
      <c r="N564">
        <v>1552539600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5"/>
        <v>138.02702702702703</v>
      </c>
      <c r="G565" t="s">
        <v>20</v>
      </c>
      <c r="H565">
        <v>85</v>
      </c>
      <c r="I565" s="5">
        <f t="shared" si="32"/>
        <v>60.082352941176474</v>
      </c>
      <c r="J565" t="s">
        <v>26</v>
      </c>
      <c r="K565" t="s">
        <v>27</v>
      </c>
      <c r="L565">
        <v>1542088800</v>
      </c>
      <c r="M565" s="12">
        <f t="shared" si="33"/>
        <v>43417.25</v>
      </c>
      <c r="N565">
        <v>1543816800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5"/>
        <v>83.813278008298752</v>
      </c>
      <c r="G566" t="s">
        <v>14</v>
      </c>
      <c r="H566">
        <v>1790</v>
      </c>
      <c r="I566" s="5">
        <f t="shared" si="32"/>
        <v>78.990502793296088</v>
      </c>
      <c r="J566" t="s">
        <v>21</v>
      </c>
      <c r="K566" t="s">
        <v>22</v>
      </c>
      <c r="L566">
        <v>1426395600</v>
      </c>
      <c r="M566" s="12">
        <f t="shared" si="33"/>
        <v>42078.208333333328</v>
      </c>
      <c r="N566">
        <v>1427086800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5"/>
        <v>204.60063224446787</v>
      </c>
      <c r="G567" t="s">
        <v>20</v>
      </c>
      <c r="H567">
        <v>3596</v>
      </c>
      <c r="I567" s="5">
        <f t="shared" si="32"/>
        <v>53.99499443826474</v>
      </c>
      <c r="J567" t="s">
        <v>21</v>
      </c>
      <c r="K567" t="s">
        <v>22</v>
      </c>
      <c r="L567">
        <v>1321336800</v>
      </c>
      <c r="M567" s="12">
        <f t="shared" si="33"/>
        <v>40862.25</v>
      </c>
      <c r="N567">
        <v>1323064800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5"/>
        <v>44.344086021505376</v>
      </c>
      <c r="G568" t="s">
        <v>14</v>
      </c>
      <c r="H568">
        <v>37</v>
      </c>
      <c r="I568" s="5">
        <f t="shared" si="32"/>
        <v>111.45945945945945</v>
      </c>
      <c r="J568" t="s">
        <v>21</v>
      </c>
      <c r="K568" t="s">
        <v>22</v>
      </c>
      <c r="L568">
        <v>1456293600</v>
      </c>
      <c r="M568" s="12">
        <f t="shared" si="33"/>
        <v>42424.25</v>
      </c>
      <c r="N568">
        <v>1458277200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5"/>
        <v>218.60294117647058</v>
      </c>
      <c r="G569" t="s">
        <v>20</v>
      </c>
      <c r="H569">
        <v>244</v>
      </c>
      <c r="I569" s="5">
        <f t="shared" si="32"/>
        <v>60.922131147540981</v>
      </c>
      <c r="J569" t="s">
        <v>21</v>
      </c>
      <c r="K569" t="s">
        <v>22</v>
      </c>
      <c r="L569">
        <v>1404968400</v>
      </c>
      <c r="M569" s="12">
        <f t="shared" si="33"/>
        <v>41830.208333333336</v>
      </c>
      <c r="N569">
        <v>1405141200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5"/>
        <v>186.03314917127071</v>
      </c>
      <c r="G570" t="s">
        <v>20</v>
      </c>
      <c r="H570">
        <v>5180</v>
      </c>
      <c r="I570" s="5">
        <f t="shared" si="32"/>
        <v>26.0015444015444</v>
      </c>
      <c r="J570" t="s">
        <v>21</v>
      </c>
      <c r="K570" t="s">
        <v>22</v>
      </c>
      <c r="L570">
        <v>1279170000</v>
      </c>
      <c r="M570" s="12">
        <f t="shared" si="33"/>
        <v>40374.208333333336</v>
      </c>
      <c r="N570">
        <v>1283058000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5"/>
        <v>237.33830845771143</v>
      </c>
      <c r="G571" t="s">
        <v>20</v>
      </c>
      <c r="H571">
        <v>589</v>
      </c>
      <c r="I571" s="5">
        <f t="shared" si="32"/>
        <v>80.993208828522924</v>
      </c>
      <c r="J571" t="s">
        <v>107</v>
      </c>
      <c r="K571" t="s">
        <v>108</v>
      </c>
      <c r="L571">
        <v>1294725600</v>
      </c>
      <c r="M571" s="12">
        <f t="shared" si="33"/>
        <v>40554.25</v>
      </c>
      <c r="N571">
        <v>1295762400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5"/>
        <v>305.65384615384613</v>
      </c>
      <c r="G572" t="s">
        <v>20</v>
      </c>
      <c r="H572">
        <v>2725</v>
      </c>
      <c r="I572" s="5">
        <f t="shared" si="32"/>
        <v>34.995963302752294</v>
      </c>
      <c r="J572" t="s">
        <v>21</v>
      </c>
      <c r="K572" t="s">
        <v>22</v>
      </c>
      <c r="L572">
        <v>1419055200</v>
      </c>
      <c r="M572" s="12">
        <f t="shared" si="33"/>
        <v>41993.25</v>
      </c>
      <c r="N572">
        <v>1419573600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5"/>
        <v>94.142857142857139</v>
      </c>
      <c r="G573" t="s">
        <v>14</v>
      </c>
      <c r="H573">
        <v>35</v>
      </c>
      <c r="I573" s="5">
        <f t="shared" si="32"/>
        <v>94.142857142857139</v>
      </c>
      <c r="J573" t="s">
        <v>107</v>
      </c>
      <c r="K573" t="s">
        <v>108</v>
      </c>
      <c r="L573">
        <v>1434690000</v>
      </c>
      <c r="M573" s="12">
        <f t="shared" si="33"/>
        <v>42174.208333333328</v>
      </c>
      <c r="N573">
        <v>1438750800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5"/>
        <v>54.400000000000006</v>
      </c>
      <c r="G574" t="s">
        <v>74</v>
      </c>
      <c r="H574">
        <v>94</v>
      </c>
      <c r="I574" s="5">
        <f t="shared" si="32"/>
        <v>52.085106382978722</v>
      </c>
      <c r="J574" t="s">
        <v>21</v>
      </c>
      <c r="K574" t="s">
        <v>22</v>
      </c>
      <c r="L574">
        <v>1443416400</v>
      </c>
      <c r="M574" s="12">
        <f t="shared" si="33"/>
        <v>42275.208333333328</v>
      </c>
      <c r="N574">
        <v>1444798800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5"/>
        <v>111.88059701492537</v>
      </c>
      <c r="G575" t="s">
        <v>20</v>
      </c>
      <c r="H575">
        <v>300</v>
      </c>
      <c r="I575" s="5">
        <f t="shared" si="32"/>
        <v>24.986666666666668</v>
      </c>
      <c r="J575" t="s">
        <v>21</v>
      </c>
      <c r="K575" t="s">
        <v>22</v>
      </c>
      <c r="L575">
        <v>1399006800</v>
      </c>
      <c r="M575" s="12">
        <f t="shared" si="33"/>
        <v>41761.208333333336</v>
      </c>
      <c r="N575">
        <v>1399179600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5"/>
        <v>369.14814814814815</v>
      </c>
      <c r="G576" t="s">
        <v>20</v>
      </c>
      <c r="H576">
        <v>144</v>
      </c>
      <c r="I576" s="5">
        <f t="shared" si="32"/>
        <v>69.215277777777771</v>
      </c>
      <c r="J576" t="s">
        <v>21</v>
      </c>
      <c r="K576" t="s">
        <v>22</v>
      </c>
      <c r="L576">
        <v>1575698400</v>
      </c>
      <c r="M576" s="12">
        <f t="shared" si="33"/>
        <v>43806.25</v>
      </c>
      <c r="N576">
        <v>1576562400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5"/>
        <v>62.930372148859547</v>
      </c>
      <c r="G577" t="s">
        <v>14</v>
      </c>
      <c r="H577">
        <v>558</v>
      </c>
      <c r="I577" s="5">
        <f t="shared" si="32"/>
        <v>93.944444444444443</v>
      </c>
      <c r="J577" t="s">
        <v>21</v>
      </c>
      <c r="K577" t="s">
        <v>22</v>
      </c>
      <c r="L577">
        <v>1400562000</v>
      </c>
      <c r="M577" s="12">
        <f t="shared" si="33"/>
        <v>41779.208333333336</v>
      </c>
      <c r="N577">
        <v>1400821200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5"/>
        <v>64.927835051546396</v>
      </c>
      <c r="G578" t="s">
        <v>14</v>
      </c>
      <c r="H578">
        <v>64</v>
      </c>
      <c r="I578" s="5">
        <f t="shared" si="32"/>
        <v>98.40625</v>
      </c>
      <c r="J578" t="s">
        <v>21</v>
      </c>
      <c r="K578" t="s">
        <v>22</v>
      </c>
      <c r="L578">
        <v>1509512400</v>
      </c>
      <c r="M578" s="12">
        <f t="shared" si="33"/>
        <v>43040.208333333328</v>
      </c>
      <c r="N578">
        <v>1510984800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5"/>
        <v>18.853658536585368</v>
      </c>
      <c r="G579" t="s">
        <v>74</v>
      </c>
      <c r="H579">
        <v>37</v>
      </c>
      <c r="I579" s="5">
        <f t="shared" ref="I579:I642" si="36">IFERROR(E579/H579,"0")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37">(((L579/60)/60)/24)+DATE(1970,1,1)</f>
        <v>40613.25</v>
      </c>
      <c r="N579">
        <v>1302066000</v>
      </c>
      <c r="O579" s="12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ref="F580:F643" si="39">(E580/D580)*100</f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 s="12">
        <f t="shared" si="37"/>
        <v>40878.25</v>
      </c>
      <c r="N580">
        <v>1322978400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9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 s="12">
        <f t="shared" si="37"/>
        <v>40762.208333333336</v>
      </c>
      <c r="N581">
        <v>1313730000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9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 s="12">
        <f t="shared" si="37"/>
        <v>41696.25</v>
      </c>
      <c r="N582">
        <v>1394085600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9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 s="12">
        <f t="shared" si="37"/>
        <v>40662.208333333336</v>
      </c>
      <c r="N583">
        <v>1305349200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9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 s="12">
        <f t="shared" si="37"/>
        <v>42165.208333333328</v>
      </c>
      <c r="N584">
        <v>1434344400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9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 s="12">
        <f t="shared" si="37"/>
        <v>40959.25</v>
      </c>
      <c r="N585">
        <v>1331186400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9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 s="12">
        <f t="shared" si="37"/>
        <v>41024.208333333336</v>
      </c>
      <c r="N586">
        <v>1336539600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9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 s="12">
        <f t="shared" si="37"/>
        <v>40255.208333333336</v>
      </c>
      <c r="N587">
        <v>1269752400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9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 s="12">
        <f t="shared" si="37"/>
        <v>40499.25</v>
      </c>
      <c r="N588">
        <v>1291615200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9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9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 s="12">
        <f t="shared" si="37"/>
        <v>40262.208333333336</v>
      </c>
      <c r="N590">
        <v>1272171600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9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 s="12">
        <f t="shared" si="37"/>
        <v>42190.208333333328</v>
      </c>
      <c r="N591">
        <v>1436677200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9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 s="12">
        <f t="shared" si="37"/>
        <v>41994.25</v>
      </c>
      <c r="N592">
        <v>1420092000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9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 s="12">
        <f t="shared" si="37"/>
        <v>40373.208333333336</v>
      </c>
      <c r="N593">
        <v>1279947600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9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 s="12">
        <f t="shared" si="37"/>
        <v>41789.208333333336</v>
      </c>
      <c r="N594">
        <v>1402203600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9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 s="12">
        <f t="shared" si="37"/>
        <v>41724.208333333336</v>
      </c>
      <c r="N595">
        <v>1396933200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9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 s="12">
        <f t="shared" si="37"/>
        <v>42548.208333333328</v>
      </c>
      <c r="N596">
        <v>1467262800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9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 s="12">
        <f t="shared" si="37"/>
        <v>40253.208333333336</v>
      </c>
      <c r="N597">
        <v>1270530000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9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 s="12">
        <f t="shared" si="37"/>
        <v>42434.25</v>
      </c>
      <c r="N598">
        <v>1457762400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9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 s="12">
        <f t="shared" si="37"/>
        <v>43786.25</v>
      </c>
      <c r="N599">
        <v>1575525600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9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 s="12">
        <f t="shared" si="37"/>
        <v>40344.208333333336</v>
      </c>
      <c r="N600">
        <v>1279083600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9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 s="12">
        <f t="shared" si="37"/>
        <v>42047.25</v>
      </c>
      <c r="N601">
        <v>1424412000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9"/>
        <v>5</v>
      </c>
      <c r="G602" t="s">
        <v>14</v>
      </c>
      <c r="H602">
        <v>1</v>
      </c>
      <c r="I602" s="5">
        <f t="shared" si="36"/>
        <v>5</v>
      </c>
      <c r="J602" t="s">
        <v>40</v>
      </c>
      <c r="K602" t="s">
        <v>41</v>
      </c>
      <c r="L602">
        <v>1375160400</v>
      </c>
      <c r="M602" s="12">
        <f t="shared" si="37"/>
        <v>41485.208333333336</v>
      </c>
      <c r="N602">
        <v>1376197200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9"/>
        <v>206.63492063492063</v>
      </c>
      <c r="G603" t="s">
        <v>20</v>
      </c>
      <c r="H603">
        <v>194</v>
      </c>
      <c r="I603" s="5">
        <f t="shared" si="36"/>
        <v>67.103092783505161</v>
      </c>
      <c r="J603" t="s">
        <v>21</v>
      </c>
      <c r="K603" t="s">
        <v>22</v>
      </c>
      <c r="L603">
        <v>1401426000</v>
      </c>
      <c r="M603" s="12">
        <f t="shared" si="37"/>
        <v>41789.208333333336</v>
      </c>
      <c r="N603">
        <v>1402894800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9"/>
        <v>128.23628691983123</v>
      </c>
      <c r="G604" t="s">
        <v>20</v>
      </c>
      <c r="H604">
        <v>1140</v>
      </c>
      <c r="I604" s="5">
        <f t="shared" si="36"/>
        <v>79.978947368421046</v>
      </c>
      <c r="J604" t="s">
        <v>21</v>
      </c>
      <c r="K604" t="s">
        <v>22</v>
      </c>
      <c r="L604">
        <v>1433480400</v>
      </c>
      <c r="M604" s="12">
        <f t="shared" si="37"/>
        <v>42160.208333333328</v>
      </c>
      <c r="N604">
        <v>1434430800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9"/>
        <v>119.66037735849055</v>
      </c>
      <c r="G605" t="s">
        <v>20</v>
      </c>
      <c r="H605">
        <v>102</v>
      </c>
      <c r="I605" s="5">
        <f t="shared" si="36"/>
        <v>62.176470588235297</v>
      </c>
      <c r="J605" t="s">
        <v>21</v>
      </c>
      <c r="K605" t="s">
        <v>22</v>
      </c>
      <c r="L605">
        <v>1555563600</v>
      </c>
      <c r="M605" s="12">
        <f t="shared" si="37"/>
        <v>43573.208333333328</v>
      </c>
      <c r="N605">
        <v>1557896400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9"/>
        <v>170.73055242390078</v>
      </c>
      <c r="G606" t="s">
        <v>20</v>
      </c>
      <c r="H606">
        <v>2857</v>
      </c>
      <c r="I606" s="5">
        <f t="shared" si="36"/>
        <v>53.005950297514879</v>
      </c>
      <c r="J606" t="s">
        <v>21</v>
      </c>
      <c r="K606" t="s">
        <v>22</v>
      </c>
      <c r="L606">
        <v>1295676000</v>
      </c>
      <c r="M606" s="12">
        <f t="shared" si="37"/>
        <v>40565.25</v>
      </c>
      <c r="N606">
        <v>1297490400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9"/>
        <v>187.21212121212122</v>
      </c>
      <c r="G607" t="s">
        <v>20</v>
      </c>
      <c r="H607">
        <v>107</v>
      </c>
      <c r="I607" s="5">
        <f t="shared" si="36"/>
        <v>57.738317757009348</v>
      </c>
      <c r="J607" t="s">
        <v>21</v>
      </c>
      <c r="K607" t="s">
        <v>22</v>
      </c>
      <c r="L607">
        <v>1443848400</v>
      </c>
      <c r="M607" s="12">
        <f t="shared" si="37"/>
        <v>42280.208333333328</v>
      </c>
      <c r="N607">
        <v>1447394400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9"/>
        <v>188.38235294117646</v>
      </c>
      <c r="G608" t="s">
        <v>20</v>
      </c>
      <c r="H608">
        <v>160</v>
      </c>
      <c r="I608" s="5">
        <f t="shared" si="36"/>
        <v>40.03125</v>
      </c>
      <c r="J608" t="s">
        <v>40</v>
      </c>
      <c r="K608" t="s">
        <v>41</v>
      </c>
      <c r="L608">
        <v>1457330400</v>
      </c>
      <c r="M608" s="12">
        <f t="shared" si="37"/>
        <v>42436.25</v>
      </c>
      <c r="N608">
        <v>1458277200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9"/>
        <v>131.29869186046511</v>
      </c>
      <c r="G609" t="s">
        <v>20</v>
      </c>
      <c r="H609">
        <v>2230</v>
      </c>
      <c r="I609" s="5">
        <f t="shared" si="36"/>
        <v>81.016591928251117</v>
      </c>
      <c r="J609" t="s">
        <v>21</v>
      </c>
      <c r="K609" t="s">
        <v>22</v>
      </c>
      <c r="L609">
        <v>1395550800</v>
      </c>
      <c r="M609" s="12">
        <f t="shared" si="37"/>
        <v>41721.208333333336</v>
      </c>
      <c r="N609">
        <v>1395723600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9"/>
        <v>283.97435897435901</v>
      </c>
      <c r="G610" t="s">
        <v>20</v>
      </c>
      <c r="H610">
        <v>316</v>
      </c>
      <c r="I610" s="5">
        <f t="shared" si="36"/>
        <v>35.047468354430379</v>
      </c>
      <c r="J610" t="s">
        <v>21</v>
      </c>
      <c r="K610" t="s">
        <v>22</v>
      </c>
      <c r="L610">
        <v>1551852000</v>
      </c>
      <c r="M610" s="12">
        <f t="shared" si="37"/>
        <v>43530.25</v>
      </c>
      <c r="N610">
        <v>1552197600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9"/>
        <v>120.41999999999999</v>
      </c>
      <c r="G611" t="s">
        <v>20</v>
      </c>
      <c r="H611">
        <v>117</v>
      </c>
      <c r="I611" s="5">
        <f t="shared" si="36"/>
        <v>102.92307692307692</v>
      </c>
      <c r="J611" t="s">
        <v>21</v>
      </c>
      <c r="K611" t="s">
        <v>22</v>
      </c>
      <c r="L611">
        <v>1547618400</v>
      </c>
      <c r="M611" s="12">
        <f t="shared" si="37"/>
        <v>43481.25</v>
      </c>
      <c r="N611">
        <v>1549087200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9"/>
        <v>419.0560747663551</v>
      </c>
      <c r="G612" t="s">
        <v>20</v>
      </c>
      <c r="H612">
        <v>6406</v>
      </c>
      <c r="I612" s="5">
        <f t="shared" si="36"/>
        <v>27.998126756166094</v>
      </c>
      <c r="J612" t="s">
        <v>21</v>
      </c>
      <c r="K612" t="s">
        <v>22</v>
      </c>
      <c r="L612">
        <v>1355637600</v>
      </c>
      <c r="M612" s="12">
        <f t="shared" si="37"/>
        <v>41259.25</v>
      </c>
      <c r="N612">
        <v>1356847200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9"/>
        <v>13.853658536585368</v>
      </c>
      <c r="G613" t="s">
        <v>74</v>
      </c>
      <c r="H613">
        <v>15</v>
      </c>
      <c r="I613" s="5">
        <f t="shared" si="36"/>
        <v>75.733333333333334</v>
      </c>
      <c r="J613" t="s">
        <v>21</v>
      </c>
      <c r="K613" t="s">
        <v>22</v>
      </c>
      <c r="L613">
        <v>1374728400</v>
      </c>
      <c r="M613" s="12">
        <f t="shared" si="37"/>
        <v>41480.208333333336</v>
      </c>
      <c r="N613">
        <v>1375765200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9"/>
        <v>139.43548387096774</v>
      </c>
      <c r="G614" t="s">
        <v>20</v>
      </c>
      <c r="H614">
        <v>192</v>
      </c>
      <c r="I614" s="5">
        <f t="shared" si="36"/>
        <v>45.026041666666664</v>
      </c>
      <c r="J614" t="s">
        <v>21</v>
      </c>
      <c r="K614" t="s">
        <v>22</v>
      </c>
      <c r="L614">
        <v>1287810000</v>
      </c>
      <c r="M614" s="12">
        <f t="shared" si="37"/>
        <v>40474.208333333336</v>
      </c>
      <c r="N614">
        <v>1289800800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9"/>
        <v>174</v>
      </c>
      <c r="G615" t="s">
        <v>20</v>
      </c>
      <c r="H615">
        <v>26</v>
      </c>
      <c r="I615" s="5">
        <f t="shared" si="36"/>
        <v>73.615384615384613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9"/>
        <v>155.49056603773585</v>
      </c>
      <c r="G616" t="s">
        <v>20</v>
      </c>
      <c r="H616">
        <v>723</v>
      </c>
      <c r="I616" s="5">
        <f t="shared" si="36"/>
        <v>56.991701244813278</v>
      </c>
      <c r="J616" t="s">
        <v>21</v>
      </c>
      <c r="K616" t="s">
        <v>22</v>
      </c>
      <c r="L616">
        <v>1484114400</v>
      </c>
      <c r="M616" s="12">
        <f t="shared" si="37"/>
        <v>42746.25</v>
      </c>
      <c r="N616">
        <v>1485669600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9"/>
        <v>170.44705882352943</v>
      </c>
      <c r="G617" t="s">
        <v>20</v>
      </c>
      <c r="H617">
        <v>170</v>
      </c>
      <c r="I617" s="5">
        <f t="shared" si="36"/>
        <v>85.223529411764702</v>
      </c>
      <c r="J617" t="s">
        <v>107</v>
      </c>
      <c r="K617" t="s">
        <v>108</v>
      </c>
      <c r="L617">
        <v>1461906000</v>
      </c>
      <c r="M617" s="12">
        <f t="shared" si="37"/>
        <v>42489.208333333328</v>
      </c>
      <c r="N617">
        <v>1462770000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9"/>
        <v>189.515625</v>
      </c>
      <c r="G618" t="s">
        <v>20</v>
      </c>
      <c r="H618">
        <v>238</v>
      </c>
      <c r="I618" s="5">
        <f t="shared" si="36"/>
        <v>50.962184873949582</v>
      </c>
      <c r="J618" t="s">
        <v>40</v>
      </c>
      <c r="K618" t="s">
        <v>41</v>
      </c>
      <c r="L618">
        <v>1379653200</v>
      </c>
      <c r="M618" s="12">
        <f t="shared" si="37"/>
        <v>41537.208333333336</v>
      </c>
      <c r="N618">
        <v>1379739600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9"/>
        <v>249.71428571428572</v>
      </c>
      <c r="G619" t="s">
        <v>20</v>
      </c>
      <c r="H619">
        <v>55</v>
      </c>
      <c r="I619" s="5">
        <f t="shared" si="36"/>
        <v>63.563636363636363</v>
      </c>
      <c r="J619" t="s">
        <v>21</v>
      </c>
      <c r="K619" t="s">
        <v>22</v>
      </c>
      <c r="L619">
        <v>1401858000</v>
      </c>
      <c r="M619" s="12">
        <f t="shared" si="37"/>
        <v>41794.208333333336</v>
      </c>
      <c r="N619">
        <v>1402722000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9"/>
        <v>48.860523665659613</v>
      </c>
      <c r="G620" t="s">
        <v>14</v>
      </c>
      <c r="H620">
        <v>1198</v>
      </c>
      <c r="I620" s="5">
        <f t="shared" si="36"/>
        <v>80.999165275459092</v>
      </c>
      <c r="J620" t="s">
        <v>21</v>
      </c>
      <c r="K620" t="s">
        <v>22</v>
      </c>
      <c r="L620">
        <v>1367470800</v>
      </c>
      <c r="M620" s="12">
        <f t="shared" si="37"/>
        <v>41396.208333333336</v>
      </c>
      <c r="N620">
        <v>1369285200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9"/>
        <v>28.461970393057683</v>
      </c>
      <c r="G621" t="s">
        <v>14</v>
      </c>
      <c r="H621">
        <v>648</v>
      </c>
      <c r="I621" s="5">
        <f t="shared" si="36"/>
        <v>86.044753086419746</v>
      </c>
      <c r="J621" t="s">
        <v>21</v>
      </c>
      <c r="K621" t="s">
        <v>22</v>
      </c>
      <c r="L621">
        <v>1304658000</v>
      </c>
      <c r="M621" s="12">
        <f t="shared" si="37"/>
        <v>40669.208333333336</v>
      </c>
      <c r="N621">
        <v>1304744400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9"/>
        <v>268.02325581395348</v>
      </c>
      <c r="G622" t="s">
        <v>20</v>
      </c>
      <c r="H622">
        <v>128</v>
      </c>
      <c r="I622" s="5">
        <f t="shared" si="36"/>
        <v>90.0390625</v>
      </c>
      <c r="J622" t="s">
        <v>26</v>
      </c>
      <c r="K622" t="s">
        <v>27</v>
      </c>
      <c r="L622">
        <v>1467954000</v>
      </c>
      <c r="M622" s="12">
        <f t="shared" si="37"/>
        <v>42559.208333333328</v>
      </c>
      <c r="N622">
        <v>1468299600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9"/>
        <v>619.80078125</v>
      </c>
      <c r="G623" t="s">
        <v>20</v>
      </c>
      <c r="H623">
        <v>2144</v>
      </c>
      <c r="I623" s="5">
        <f t="shared" si="36"/>
        <v>74.006063432835816</v>
      </c>
      <c r="J623" t="s">
        <v>21</v>
      </c>
      <c r="K623" t="s">
        <v>22</v>
      </c>
      <c r="L623">
        <v>1473742800</v>
      </c>
      <c r="M623" s="12">
        <f t="shared" si="37"/>
        <v>42626.208333333328</v>
      </c>
      <c r="N623">
        <v>1474174800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9"/>
        <v>3.1301587301587301</v>
      </c>
      <c r="G624" t="s">
        <v>14</v>
      </c>
      <c r="H624">
        <v>64</v>
      </c>
      <c r="I624" s="5">
        <f t="shared" si="36"/>
        <v>92.4375</v>
      </c>
      <c r="J624" t="s">
        <v>21</v>
      </c>
      <c r="K624" t="s">
        <v>22</v>
      </c>
      <c r="L624">
        <v>1523768400</v>
      </c>
      <c r="M624" s="12">
        <f t="shared" si="37"/>
        <v>43205.208333333328</v>
      </c>
      <c r="N624">
        <v>1526014800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9"/>
        <v>159.92152704135739</v>
      </c>
      <c r="G625" t="s">
        <v>20</v>
      </c>
      <c r="H625">
        <v>2693</v>
      </c>
      <c r="I625" s="5">
        <f t="shared" si="36"/>
        <v>55.999257333828446</v>
      </c>
      <c r="J625" t="s">
        <v>40</v>
      </c>
      <c r="K625" t="s">
        <v>41</v>
      </c>
      <c r="L625">
        <v>1437022800</v>
      </c>
      <c r="M625" s="12">
        <f t="shared" si="37"/>
        <v>42201.208333333328</v>
      </c>
      <c r="N625">
        <v>1437454800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9"/>
        <v>279.39215686274508</v>
      </c>
      <c r="G626" t="s">
        <v>20</v>
      </c>
      <c r="H626">
        <v>432</v>
      </c>
      <c r="I626" s="5">
        <f t="shared" si="36"/>
        <v>32.983796296296298</v>
      </c>
      <c r="J626" t="s">
        <v>21</v>
      </c>
      <c r="K626" t="s">
        <v>22</v>
      </c>
      <c r="L626">
        <v>1422165600</v>
      </c>
      <c r="M626" s="12">
        <f t="shared" si="37"/>
        <v>42029.25</v>
      </c>
      <c r="N626">
        <v>1422684000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9"/>
        <v>77.373333333333335</v>
      </c>
      <c r="G627" t="s">
        <v>14</v>
      </c>
      <c r="H627">
        <v>62</v>
      </c>
      <c r="I627" s="5">
        <f t="shared" si="36"/>
        <v>93.596774193548384</v>
      </c>
      <c r="J627" t="s">
        <v>21</v>
      </c>
      <c r="K627" t="s">
        <v>22</v>
      </c>
      <c r="L627">
        <v>1580104800</v>
      </c>
      <c r="M627" s="12">
        <f t="shared" si="37"/>
        <v>43857.25</v>
      </c>
      <c r="N627">
        <v>1581314400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9"/>
        <v>206.32812500000003</v>
      </c>
      <c r="G628" t="s">
        <v>20</v>
      </c>
      <c r="H628">
        <v>189</v>
      </c>
      <c r="I628" s="5">
        <f t="shared" si="36"/>
        <v>69.867724867724874</v>
      </c>
      <c r="J628" t="s">
        <v>21</v>
      </c>
      <c r="K628" t="s">
        <v>22</v>
      </c>
      <c r="L628">
        <v>1285650000</v>
      </c>
      <c r="M628" s="12">
        <f t="shared" si="37"/>
        <v>40449.208333333336</v>
      </c>
      <c r="N628">
        <v>1286427600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9"/>
        <v>694.25</v>
      </c>
      <c r="G629" t="s">
        <v>20</v>
      </c>
      <c r="H629">
        <v>154</v>
      </c>
      <c r="I629" s="5">
        <f t="shared" si="36"/>
        <v>72.129870129870127</v>
      </c>
      <c r="J629" t="s">
        <v>40</v>
      </c>
      <c r="K629" t="s">
        <v>41</v>
      </c>
      <c r="L629">
        <v>1276664400</v>
      </c>
      <c r="M629" s="12">
        <f t="shared" si="37"/>
        <v>40345.208333333336</v>
      </c>
      <c r="N629">
        <v>1278738000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9"/>
        <v>151.78947368421052</v>
      </c>
      <c r="G630" t="s">
        <v>20</v>
      </c>
      <c r="H630">
        <v>96</v>
      </c>
      <c r="I630" s="5">
        <f t="shared" si="36"/>
        <v>30.041666666666668</v>
      </c>
      <c r="J630" t="s">
        <v>21</v>
      </c>
      <c r="K630" t="s">
        <v>22</v>
      </c>
      <c r="L630">
        <v>1286168400</v>
      </c>
      <c r="M630" s="12">
        <f t="shared" si="37"/>
        <v>40455.208333333336</v>
      </c>
      <c r="N630">
        <v>1286427600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9"/>
        <v>64.58207217694995</v>
      </c>
      <c r="G631" t="s">
        <v>14</v>
      </c>
      <c r="H631">
        <v>750</v>
      </c>
      <c r="I631" s="5">
        <f t="shared" si="36"/>
        <v>73.968000000000004</v>
      </c>
      <c r="J631" t="s">
        <v>21</v>
      </c>
      <c r="K631" t="s">
        <v>22</v>
      </c>
      <c r="L631">
        <v>1467781200</v>
      </c>
      <c r="M631" s="12">
        <f t="shared" si="37"/>
        <v>42557.208333333328</v>
      </c>
      <c r="N631">
        <v>1467954000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9"/>
        <v>62.873684210526314</v>
      </c>
      <c r="G632" t="s">
        <v>74</v>
      </c>
      <c r="H632">
        <v>87</v>
      </c>
      <c r="I632" s="5">
        <f t="shared" si="36"/>
        <v>68.65517241379311</v>
      </c>
      <c r="J632" t="s">
        <v>21</v>
      </c>
      <c r="K632" t="s">
        <v>22</v>
      </c>
      <c r="L632">
        <v>1556686800</v>
      </c>
      <c r="M632" s="12">
        <f t="shared" si="37"/>
        <v>43586.208333333328</v>
      </c>
      <c r="N632">
        <v>1557637200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9"/>
        <v>310.39864864864865</v>
      </c>
      <c r="G633" t="s">
        <v>20</v>
      </c>
      <c r="H633">
        <v>3063</v>
      </c>
      <c r="I633" s="5">
        <f t="shared" si="36"/>
        <v>59.992164544564154</v>
      </c>
      <c r="J633" t="s">
        <v>21</v>
      </c>
      <c r="K633" t="s">
        <v>22</v>
      </c>
      <c r="L633">
        <v>1553576400</v>
      </c>
      <c r="M633" s="12">
        <f t="shared" si="37"/>
        <v>43550.208333333328</v>
      </c>
      <c r="N633">
        <v>1553922000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9"/>
        <v>42.859916782246884</v>
      </c>
      <c r="G634" t="s">
        <v>47</v>
      </c>
      <c r="H634">
        <v>278</v>
      </c>
      <c r="I634" s="5">
        <f t="shared" si="36"/>
        <v>111.15827338129496</v>
      </c>
      <c r="J634" t="s">
        <v>21</v>
      </c>
      <c r="K634" t="s">
        <v>22</v>
      </c>
      <c r="L634">
        <v>1414904400</v>
      </c>
      <c r="M634" s="12">
        <f t="shared" si="37"/>
        <v>41945.208333333336</v>
      </c>
      <c r="N634">
        <v>1416463200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9"/>
        <v>83.119402985074629</v>
      </c>
      <c r="G635" t="s">
        <v>14</v>
      </c>
      <c r="H635">
        <v>105</v>
      </c>
      <c r="I635" s="5">
        <f t="shared" si="36"/>
        <v>53.038095238095238</v>
      </c>
      <c r="J635" t="s">
        <v>21</v>
      </c>
      <c r="K635" t="s">
        <v>22</v>
      </c>
      <c r="L635">
        <v>1446876000</v>
      </c>
      <c r="M635" s="12">
        <f t="shared" si="37"/>
        <v>42315.25</v>
      </c>
      <c r="N635">
        <v>1447221600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9"/>
        <v>78.531302876480552</v>
      </c>
      <c r="G636" t="s">
        <v>74</v>
      </c>
      <c r="H636">
        <v>1658</v>
      </c>
      <c r="I636" s="5">
        <f t="shared" si="36"/>
        <v>55.985524728588658</v>
      </c>
      <c r="J636" t="s">
        <v>21</v>
      </c>
      <c r="K636" t="s">
        <v>22</v>
      </c>
      <c r="L636">
        <v>1490418000</v>
      </c>
      <c r="M636" s="12">
        <f t="shared" si="37"/>
        <v>42819.208333333328</v>
      </c>
      <c r="N636">
        <v>1491627600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9"/>
        <v>114.09352517985612</v>
      </c>
      <c r="G637" t="s">
        <v>20</v>
      </c>
      <c r="H637">
        <v>2266</v>
      </c>
      <c r="I637" s="5">
        <f t="shared" si="36"/>
        <v>69.986760812003524</v>
      </c>
      <c r="J637" t="s">
        <v>21</v>
      </c>
      <c r="K637" t="s">
        <v>22</v>
      </c>
      <c r="L637">
        <v>1360389600</v>
      </c>
      <c r="M637" s="12">
        <f t="shared" si="37"/>
        <v>41314.25</v>
      </c>
      <c r="N637">
        <v>1363150800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9"/>
        <v>64.537683358624179</v>
      </c>
      <c r="G638" t="s">
        <v>14</v>
      </c>
      <c r="H638">
        <v>2604</v>
      </c>
      <c r="I638" s="5">
        <f t="shared" si="36"/>
        <v>48.998079877112133</v>
      </c>
      <c r="J638" t="s">
        <v>36</v>
      </c>
      <c r="K638" t="s">
        <v>37</v>
      </c>
      <c r="L638">
        <v>1326866400</v>
      </c>
      <c r="M638" s="12">
        <f t="shared" si="37"/>
        <v>40926.25</v>
      </c>
      <c r="N638">
        <v>1330754400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9"/>
        <v>79.411764705882348</v>
      </c>
      <c r="G639" t="s">
        <v>14</v>
      </c>
      <c r="H639">
        <v>65</v>
      </c>
      <c r="I639" s="5">
        <f t="shared" si="36"/>
        <v>103.84615384615384</v>
      </c>
      <c r="J639" t="s">
        <v>21</v>
      </c>
      <c r="K639" t="s">
        <v>22</v>
      </c>
      <c r="L639">
        <v>1479103200</v>
      </c>
      <c r="M639" s="12">
        <f t="shared" si="37"/>
        <v>42688.25</v>
      </c>
      <c r="N639">
        <v>1479794400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9"/>
        <v>11.419117647058824</v>
      </c>
      <c r="G640" t="s">
        <v>14</v>
      </c>
      <c r="H640">
        <v>94</v>
      </c>
      <c r="I640" s="5">
        <f t="shared" si="36"/>
        <v>99.127659574468083</v>
      </c>
      <c r="J640" t="s">
        <v>21</v>
      </c>
      <c r="K640" t="s">
        <v>22</v>
      </c>
      <c r="L640">
        <v>1280206800</v>
      </c>
      <c r="M640" s="12">
        <f t="shared" si="37"/>
        <v>40386.208333333336</v>
      </c>
      <c r="N640">
        <v>1281243600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9"/>
        <v>56.186046511627907</v>
      </c>
      <c r="G641" t="s">
        <v>47</v>
      </c>
      <c r="H641">
        <v>45</v>
      </c>
      <c r="I641" s="5">
        <f t="shared" si="36"/>
        <v>107.37777777777778</v>
      </c>
      <c r="J641" t="s">
        <v>21</v>
      </c>
      <c r="K641" t="s">
        <v>22</v>
      </c>
      <c r="L641">
        <v>1532754000</v>
      </c>
      <c r="M641" s="12">
        <f t="shared" si="37"/>
        <v>43309.208333333328</v>
      </c>
      <c r="N641">
        <v>1532754000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9"/>
        <v>16.501669449081803</v>
      </c>
      <c r="G642" t="s">
        <v>14</v>
      </c>
      <c r="H642">
        <v>257</v>
      </c>
      <c r="I642" s="5">
        <f t="shared" si="36"/>
        <v>76.922178988326849</v>
      </c>
      <c r="J642" t="s">
        <v>21</v>
      </c>
      <c r="K642" t="s">
        <v>22</v>
      </c>
      <c r="L642">
        <v>1453096800</v>
      </c>
      <c r="M642" s="12">
        <f t="shared" si="37"/>
        <v>42387.25</v>
      </c>
      <c r="N642">
        <v>1453356000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39"/>
        <v>119.96808510638297</v>
      </c>
      <c r="G643" t="s">
        <v>20</v>
      </c>
      <c r="H643">
        <v>194</v>
      </c>
      <c r="I643" s="5">
        <f t="shared" ref="I643:I706" si="40">IFERROR(E643/H643,"0")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41">(((L643/60)/60)/24)+DATE(1970,1,1)</f>
        <v>42786.25</v>
      </c>
      <c r="N643">
        <v>1489986000</v>
      </c>
      <c r="O643" s="12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ref="F644:F707" si="43">(E644/D644)*100</f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3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 s="12">
        <f t="shared" si="41"/>
        <v>42795.25</v>
      </c>
      <c r="N645">
        <v>1489899600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3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3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 s="12">
        <f t="shared" si="41"/>
        <v>43369.208333333328</v>
      </c>
      <c r="N647">
        <v>1539752400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3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 s="12">
        <f t="shared" si="41"/>
        <v>41346.208333333336</v>
      </c>
      <c r="N648">
        <v>1364101200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3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 s="12">
        <f t="shared" si="41"/>
        <v>43199.208333333328</v>
      </c>
      <c r="N649">
        <v>1525323600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3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 s="12">
        <f t="shared" si="41"/>
        <v>42922.208333333328</v>
      </c>
      <c r="N650">
        <v>1500872400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3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 s="12">
        <f t="shared" si="41"/>
        <v>40471.208333333336</v>
      </c>
      <c r="N651">
        <v>1288501200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3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 s="12">
        <f t="shared" si="41"/>
        <v>41828.208333333336</v>
      </c>
      <c r="N652">
        <v>1407128400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3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 s="12">
        <f t="shared" si="41"/>
        <v>41692.25</v>
      </c>
      <c r="N653">
        <v>1394344800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3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 s="12">
        <f t="shared" si="41"/>
        <v>42587.208333333328</v>
      </c>
      <c r="N654">
        <v>1474088400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3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 s="12">
        <f t="shared" si="41"/>
        <v>42468.208333333328</v>
      </c>
      <c r="N655">
        <v>1460264400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3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 s="12">
        <f t="shared" si="41"/>
        <v>42240.208333333328</v>
      </c>
      <c r="N656">
        <v>1440824400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3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 s="12">
        <f t="shared" si="41"/>
        <v>42796.25</v>
      </c>
      <c r="N657">
        <v>1489554000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3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 s="12">
        <f t="shared" si="41"/>
        <v>43097.25</v>
      </c>
      <c r="N658">
        <v>1514872800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3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 s="12">
        <f t="shared" si="41"/>
        <v>43096.25</v>
      </c>
      <c r="N659">
        <v>1515736800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3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 s="12">
        <f t="shared" si="41"/>
        <v>42246.208333333328</v>
      </c>
      <c r="N660">
        <v>1442898000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3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 s="12">
        <f t="shared" si="41"/>
        <v>40570.25</v>
      </c>
      <c r="N661">
        <v>1296194400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3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 s="12">
        <f t="shared" si="41"/>
        <v>42237.208333333328</v>
      </c>
      <c r="N662">
        <v>1440910800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3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 s="12">
        <f t="shared" si="41"/>
        <v>40996.208333333336</v>
      </c>
      <c r="N663">
        <v>1335502800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3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 s="12">
        <f t="shared" si="41"/>
        <v>43443.25</v>
      </c>
      <c r="N664">
        <v>1544680800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3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 s="12">
        <f t="shared" si="41"/>
        <v>40458.208333333336</v>
      </c>
      <c r="N665">
        <v>1288414800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3"/>
        <v>33.464735516372798</v>
      </c>
      <c r="G666" t="s">
        <v>14</v>
      </c>
      <c r="H666">
        <v>1063</v>
      </c>
      <c r="I666" s="5">
        <f t="shared" si="40"/>
        <v>24.99623706491063</v>
      </c>
      <c r="J666" t="s">
        <v>21</v>
      </c>
      <c r="K666" t="s">
        <v>22</v>
      </c>
      <c r="L666">
        <v>1329717600</v>
      </c>
      <c r="M666" s="12">
        <f t="shared" si="41"/>
        <v>40959.25</v>
      </c>
      <c r="N666">
        <v>1330581600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3"/>
        <v>239.58823529411765</v>
      </c>
      <c r="G667" t="s">
        <v>20</v>
      </c>
      <c r="H667">
        <v>272</v>
      </c>
      <c r="I667" s="5">
        <f t="shared" si="40"/>
        <v>44.922794117647058</v>
      </c>
      <c r="J667" t="s">
        <v>21</v>
      </c>
      <c r="K667" t="s">
        <v>22</v>
      </c>
      <c r="L667">
        <v>1310187600</v>
      </c>
      <c r="M667" s="12">
        <f t="shared" si="41"/>
        <v>40733.208333333336</v>
      </c>
      <c r="N667">
        <v>1311397200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3"/>
        <v>64.032258064516128</v>
      </c>
      <c r="G668" t="s">
        <v>74</v>
      </c>
      <c r="H668">
        <v>25</v>
      </c>
      <c r="I668" s="5">
        <f t="shared" si="40"/>
        <v>79.400000000000006</v>
      </c>
      <c r="J668" t="s">
        <v>21</v>
      </c>
      <c r="K668" t="s">
        <v>22</v>
      </c>
      <c r="L668">
        <v>1377838800</v>
      </c>
      <c r="M668" s="12">
        <f t="shared" si="41"/>
        <v>41516.208333333336</v>
      </c>
      <c r="N668">
        <v>1378357200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3"/>
        <v>176.15942028985506</v>
      </c>
      <c r="G669" t="s">
        <v>20</v>
      </c>
      <c r="H669">
        <v>419</v>
      </c>
      <c r="I669" s="5">
        <f t="shared" si="40"/>
        <v>29.009546539379475</v>
      </c>
      <c r="J669" t="s">
        <v>21</v>
      </c>
      <c r="K669" t="s">
        <v>22</v>
      </c>
      <c r="L669">
        <v>1410325200</v>
      </c>
      <c r="M669" s="12">
        <f t="shared" si="41"/>
        <v>41892.208333333336</v>
      </c>
      <c r="N669">
        <v>1411102800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3"/>
        <v>20.33818181818182</v>
      </c>
      <c r="G670" t="s">
        <v>14</v>
      </c>
      <c r="H670">
        <v>76</v>
      </c>
      <c r="I670" s="5">
        <f t="shared" si="40"/>
        <v>73.59210526315789</v>
      </c>
      <c r="J670" t="s">
        <v>21</v>
      </c>
      <c r="K670" t="s">
        <v>22</v>
      </c>
      <c r="L670">
        <v>1343797200</v>
      </c>
      <c r="M670" s="12">
        <f t="shared" si="41"/>
        <v>41122.208333333336</v>
      </c>
      <c r="N670">
        <v>1344834000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3"/>
        <v>358.64754098360658</v>
      </c>
      <c r="G671" t="s">
        <v>20</v>
      </c>
      <c r="H671">
        <v>1621</v>
      </c>
      <c r="I671" s="5">
        <f t="shared" si="40"/>
        <v>107.97038864898211</v>
      </c>
      <c r="J671" t="s">
        <v>107</v>
      </c>
      <c r="K671" t="s">
        <v>108</v>
      </c>
      <c r="L671">
        <v>1498453200</v>
      </c>
      <c r="M671" s="12">
        <f t="shared" si="41"/>
        <v>42912.208333333328</v>
      </c>
      <c r="N671">
        <v>1499230800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3"/>
        <v>468.85802469135803</v>
      </c>
      <c r="G672" t="s">
        <v>20</v>
      </c>
      <c r="H672">
        <v>1101</v>
      </c>
      <c r="I672" s="5">
        <f t="shared" si="40"/>
        <v>68.987284287011803</v>
      </c>
      <c r="J672" t="s">
        <v>21</v>
      </c>
      <c r="K672" t="s">
        <v>22</v>
      </c>
      <c r="L672">
        <v>1456380000</v>
      </c>
      <c r="M672" s="12">
        <f t="shared" si="41"/>
        <v>42425.25</v>
      </c>
      <c r="N672">
        <v>1457416800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3"/>
        <v>122.05635245901641</v>
      </c>
      <c r="G673" t="s">
        <v>20</v>
      </c>
      <c r="H673">
        <v>1073</v>
      </c>
      <c r="I673" s="5">
        <f t="shared" si="40"/>
        <v>111.02236719478098</v>
      </c>
      <c r="J673" t="s">
        <v>21</v>
      </c>
      <c r="K673" t="s">
        <v>22</v>
      </c>
      <c r="L673">
        <v>1280552400</v>
      </c>
      <c r="M673" s="12">
        <f t="shared" si="41"/>
        <v>40390.208333333336</v>
      </c>
      <c r="N673">
        <v>1280898000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3"/>
        <v>55.931783729156137</v>
      </c>
      <c r="G674" t="s">
        <v>14</v>
      </c>
      <c r="H674">
        <v>4428</v>
      </c>
      <c r="I674" s="5">
        <f t="shared" si="40"/>
        <v>24.997515808491418</v>
      </c>
      <c r="J674" t="s">
        <v>26</v>
      </c>
      <c r="K674" t="s">
        <v>27</v>
      </c>
      <c r="L674">
        <v>1521608400</v>
      </c>
      <c r="M674" s="12">
        <f t="shared" si="41"/>
        <v>43180.208333333328</v>
      </c>
      <c r="N674">
        <v>1522472400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3"/>
        <v>43.660714285714285</v>
      </c>
      <c r="G675" t="s">
        <v>14</v>
      </c>
      <c r="H675">
        <v>58</v>
      </c>
      <c r="I675" s="5">
        <f t="shared" si="40"/>
        <v>42.155172413793103</v>
      </c>
      <c r="J675" t="s">
        <v>107</v>
      </c>
      <c r="K675" t="s">
        <v>108</v>
      </c>
      <c r="L675">
        <v>1460696400</v>
      </c>
      <c r="M675" s="12">
        <f t="shared" si="41"/>
        <v>42475.208333333328</v>
      </c>
      <c r="N675">
        <v>1462510800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3"/>
        <v>33.53837141183363</v>
      </c>
      <c r="G676" t="s">
        <v>74</v>
      </c>
      <c r="H676">
        <v>1218</v>
      </c>
      <c r="I676" s="5">
        <f t="shared" si="40"/>
        <v>47.003284072249592</v>
      </c>
      <c r="J676" t="s">
        <v>21</v>
      </c>
      <c r="K676" t="s">
        <v>22</v>
      </c>
      <c r="L676">
        <v>1313730000</v>
      </c>
      <c r="M676" s="12">
        <f t="shared" si="41"/>
        <v>40774.208333333336</v>
      </c>
      <c r="N676">
        <v>1317790800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3"/>
        <v>122.97938144329896</v>
      </c>
      <c r="G677" t="s">
        <v>20</v>
      </c>
      <c r="H677">
        <v>331</v>
      </c>
      <c r="I677" s="5">
        <f t="shared" si="40"/>
        <v>36.0392749244713</v>
      </c>
      <c r="J677" t="s">
        <v>21</v>
      </c>
      <c r="K677" t="s">
        <v>22</v>
      </c>
      <c r="L677">
        <v>1568178000</v>
      </c>
      <c r="M677" s="12">
        <f t="shared" si="41"/>
        <v>43719.208333333328</v>
      </c>
      <c r="N677">
        <v>1568782800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3"/>
        <v>189.74959871589084</v>
      </c>
      <c r="G678" t="s">
        <v>20</v>
      </c>
      <c r="H678">
        <v>1170</v>
      </c>
      <c r="I678" s="5">
        <f t="shared" si="40"/>
        <v>101.03760683760684</v>
      </c>
      <c r="J678" t="s">
        <v>21</v>
      </c>
      <c r="K678" t="s">
        <v>22</v>
      </c>
      <c r="L678">
        <v>1348635600</v>
      </c>
      <c r="M678" s="12">
        <f t="shared" si="41"/>
        <v>41178.208333333336</v>
      </c>
      <c r="N678">
        <v>1349413200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3"/>
        <v>83.622641509433961</v>
      </c>
      <c r="G679" t="s">
        <v>14</v>
      </c>
      <c r="H679">
        <v>111</v>
      </c>
      <c r="I679" s="5">
        <f t="shared" si="40"/>
        <v>39.927927927927925</v>
      </c>
      <c r="J679" t="s">
        <v>21</v>
      </c>
      <c r="K679" t="s">
        <v>22</v>
      </c>
      <c r="L679">
        <v>1468126800</v>
      </c>
      <c r="M679" s="12">
        <f t="shared" si="41"/>
        <v>42561.208333333328</v>
      </c>
      <c r="N679">
        <v>1472446800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3"/>
        <v>17.968844221105527</v>
      </c>
      <c r="G680" t="s">
        <v>74</v>
      </c>
      <c r="H680">
        <v>215</v>
      </c>
      <c r="I680" s="5">
        <f t="shared" si="40"/>
        <v>83.158139534883716</v>
      </c>
      <c r="J680" t="s">
        <v>21</v>
      </c>
      <c r="K680" t="s">
        <v>22</v>
      </c>
      <c r="L680">
        <v>1547877600</v>
      </c>
      <c r="M680" s="12">
        <f t="shared" si="41"/>
        <v>43484.25</v>
      </c>
      <c r="N680">
        <v>1548050400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3"/>
        <v>1036.5</v>
      </c>
      <c r="G681" t="s">
        <v>20</v>
      </c>
      <c r="H681">
        <v>363</v>
      </c>
      <c r="I681" s="5">
        <f t="shared" si="40"/>
        <v>39.97520661157025</v>
      </c>
      <c r="J681" t="s">
        <v>21</v>
      </c>
      <c r="K681" t="s">
        <v>22</v>
      </c>
      <c r="L681">
        <v>1571374800</v>
      </c>
      <c r="M681" s="12">
        <f t="shared" si="41"/>
        <v>43756.208333333328</v>
      </c>
      <c r="N681">
        <v>1571806800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3"/>
        <v>97.405219780219781</v>
      </c>
      <c r="G682" t="s">
        <v>14</v>
      </c>
      <c r="H682">
        <v>2955</v>
      </c>
      <c r="I682" s="5">
        <f t="shared" si="40"/>
        <v>47.993908629441627</v>
      </c>
      <c r="J682" t="s">
        <v>21</v>
      </c>
      <c r="K682" t="s">
        <v>22</v>
      </c>
      <c r="L682">
        <v>1576303200</v>
      </c>
      <c r="M682" s="12">
        <f t="shared" si="41"/>
        <v>43813.25</v>
      </c>
      <c r="N682">
        <v>1576476000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3"/>
        <v>86.386203150461711</v>
      </c>
      <c r="G683" t="s">
        <v>14</v>
      </c>
      <c r="H683">
        <v>1657</v>
      </c>
      <c r="I683" s="5">
        <f t="shared" si="40"/>
        <v>95.978877489438744</v>
      </c>
      <c r="J683" t="s">
        <v>21</v>
      </c>
      <c r="K683" t="s">
        <v>22</v>
      </c>
      <c r="L683">
        <v>1324447200</v>
      </c>
      <c r="M683" s="12">
        <f t="shared" si="41"/>
        <v>40898.25</v>
      </c>
      <c r="N683">
        <v>1324965600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3"/>
        <v>150.16666666666666</v>
      </c>
      <c r="G684" t="s">
        <v>20</v>
      </c>
      <c r="H684">
        <v>103</v>
      </c>
      <c r="I684" s="5">
        <f t="shared" si="40"/>
        <v>78.728155339805824</v>
      </c>
      <c r="J684" t="s">
        <v>21</v>
      </c>
      <c r="K684" t="s">
        <v>22</v>
      </c>
      <c r="L684">
        <v>1386741600</v>
      </c>
      <c r="M684" s="12">
        <f t="shared" si="41"/>
        <v>41619.25</v>
      </c>
      <c r="N684">
        <v>1387519200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3"/>
        <v>358.43478260869563</v>
      </c>
      <c r="G685" t="s">
        <v>20</v>
      </c>
      <c r="H685">
        <v>147</v>
      </c>
      <c r="I685" s="5">
        <f t="shared" si="40"/>
        <v>56.081632653061227</v>
      </c>
      <c r="J685" t="s">
        <v>21</v>
      </c>
      <c r="K685" t="s">
        <v>22</v>
      </c>
      <c r="L685">
        <v>1537074000</v>
      </c>
      <c r="M685" s="12">
        <f t="shared" si="41"/>
        <v>43359.208333333328</v>
      </c>
      <c r="N685">
        <v>1537246800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3"/>
        <v>542.85714285714289</v>
      </c>
      <c r="G686" t="s">
        <v>20</v>
      </c>
      <c r="H686">
        <v>110</v>
      </c>
      <c r="I686" s="5">
        <f t="shared" si="40"/>
        <v>69.090909090909093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3"/>
        <v>67.500714285714281</v>
      </c>
      <c r="G687" t="s">
        <v>14</v>
      </c>
      <c r="H687">
        <v>926</v>
      </c>
      <c r="I687" s="5">
        <f t="shared" si="40"/>
        <v>102.05291576673866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3"/>
        <v>191.74666666666667</v>
      </c>
      <c r="G688" t="s">
        <v>20</v>
      </c>
      <c r="H688">
        <v>134</v>
      </c>
      <c r="I688" s="5">
        <f t="shared" si="40"/>
        <v>107.32089552238806</v>
      </c>
      <c r="J688" t="s">
        <v>21</v>
      </c>
      <c r="K688" t="s">
        <v>22</v>
      </c>
      <c r="L688">
        <v>1522126800</v>
      </c>
      <c r="M688" s="12">
        <f t="shared" si="41"/>
        <v>43186.208333333328</v>
      </c>
      <c r="N688">
        <v>1523077200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3"/>
        <v>932</v>
      </c>
      <c r="G689" t="s">
        <v>20</v>
      </c>
      <c r="H689">
        <v>269</v>
      </c>
      <c r="I689" s="5">
        <f t="shared" si="40"/>
        <v>51.970260223048328</v>
      </c>
      <c r="J689" t="s">
        <v>21</v>
      </c>
      <c r="K689" t="s">
        <v>22</v>
      </c>
      <c r="L689">
        <v>1489298400</v>
      </c>
      <c r="M689" s="12">
        <f t="shared" si="41"/>
        <v>42806.25</v>
      </c>
      <c r="N689">
        <v>1489554000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3"/>
        <v>429.27586206896552</v>
      </c>
      <c r="G690" t="s">
        <v>20</v>
      </c>
      <c r="H690">
        <v>175</v>
      </c>
      <c r="I690" s="5">
        <f t="shared" si="40"/>
        <v>71.137142857142862</v>
      </c>
      <c r="J690" t="s">
        <v>21</v>
      </c>
      <c r="K690" t="s">
        <v>22</v>
      </c>
      <c r="L690">
        <v>1547100000</v>
      </c>
      <c r="M690" s="12">
        <f t="shared" si="41"/>
        <v>43475.25</v>
      </c>
      <c r="N690">
        <v>1548482400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3"/>
        <v>100.65753424657535</v>
      </c>
      <c r="G691" t="s">
        <v>20</v>
      </c>
      <c r="H691">
        <v>69</v>
      </c>
      <c r="I691" s="5">
        <f t="shared" si="40"/>
        <v>106.49275362318841</v>
      </c>
      <c r="J691" t="s">
        <v>21</v>
      </c>
      <c r="K691" t="s">
        <v>22</v>
      </c>
      <c r="L691">
        <v>1383022800</v>
      </c>
      <c r="M691" s="12">
        <f t="shared" si="41"/>
        <v>41576.208333333336</v>
      </c>
      <c r="N691">
        <v>1384063200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3"/>
        <v>226.61111111111109</v>
      </c>
      <c r="G692" t="s">
        <v>20</v>
      </c>
      <c r="H692">
        <v>190</v>
      </c>
      <c r="I692" s="5">
        <f t="shared" si="40"/>
        <v>42.93684210526316</v>
      </c>
      <c r="J692" t="s">
        <v>21</v>
      </c>
      <c r="K692" t="s">
        <v>22</v>
      </c>
      <c r="L692">
        <v>1322373600</v>
      </c>
      <c r="M692" s="12">
        <f t="shared" si="41"/>
        <v>40874.25</v>
      </c>
      <c r="N692">
        <v>1322892000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3"/>
        <v>142.38</v>
      </c>
      <c r="G693" t="s">
        <v>20</v>
      </c>
      <c r="H693">
        <v>237</v>
      </c>
      <c r="I693" s="5">
        <f t="shared" si="40"/>
        <v>30.037974683544302</v>
      </c>
      <c r="J693" t="s">
        <v>21</v>
      </c>
      <c r="K693" t="s">
        <v>22</v>
      </c>
      <c r="L693">
        <v>1349240400</v>
      </c>
      <c r="M693" s="12">
        <f t="shared" si="41"/>
        <v>41185.208333333336</v>
      </c>
      <c r="N693">
        <v>1350709200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3"/>
        <v>90.633333333333326</v>
      </c>
      <c r="G694" t="s">
        <v>14</v>
      </c>
      <c r="H694">
        <v>77</v>
      </c>
      <c r="I694" s="5">
        <f t="shared" si="40"/>
        <v>70.623376623376629</v>
      </c>
      <c r="J694" t="s">
        <v>40</v>
      </c>
      <c r="K694" t="s">
        <v>41</v>
      </c>
      <c r="L694">
        <v>1562648400</v>
      </c>
      <c r="M694" s="12">
        <f t="shared" si="41"/>
        <v>43655.208333333328</v>
      </c>
      <c r="N694">
        <v>1564203600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3"/>
        <v>63.966740576496676</v>
      </c>
      <c r="G695" t="s">
        <v>14</v>
      </c>
      <c r="H695">
        <v>1748</v>
      </c>
      <c r="I695" s="5">
        <f t="shared" si="40"/>
        <v>66.016018306636155</v>
      </c>
      <c r="J695" t="s">
        <v>21</v>
      </c>
      <c r="K695" t="s">
        <v>22</v>
      </c>
      <c r="L695">
        <v>1508216400</v>
      </c>
      <c r="M695" s="12">
        <f t="shared" si="41"/>
        <v>43025.208333333328</v>
      </c>
      <c r="N695">
        <v>1509685200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3"/>
        <v>84.131868131868131</v>
      </c>
      <c r="G696" t="s">
        <v>14</v>
      </c>
      <c r="H696">
        <v>79</v>
      </c>
      <c r="I696" s="5">
        <f t="shared" si="40"/>
        <v>96.911392405063296</v>
      </c>
      <c r="J696" t="s">
        <v>21</v>
      </c>
      <c r="K696" t="s">
        <v>22</v>
      </c>
      <c r="L696">
        <v>1511762400</v>
      </c>
      <c r="M696" s="12">
        <f t="shared" si="41"/>
        <v>43066.25</v>
      </c>
      <c r="N696">
        <v>1514959200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3"/>
        <v>133.93478260869566</v>
      </c>
      <c r="G697" t="s">
        <v>20</v>
      </c>
      <c r="H697">
        <v>196</v>
      </c>
      <c r="I697" s="5">
        <f t="shared" si="40"/>
        <v>62.867346938775512</v>
      </c>
      <c r="J697" t="s">
        <v>107</v>
      </c>
      <c r="K697" t="s">
        <v>108</v>
      </c>
      <c r="L697">
        <v>1447480800</v>
      </c>
      <c r="M697" s="12">
        <f t="shared" si="41"/>
        <v>42322.25</v>
      </c>
      <c r="N697">
        <v>1448863200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3"/>
        <v>59.042047531992694</v>
      </c>
      <c r="G698" t="s">
        <v>14</v>
      </c>
      <c r="H698">
        <v>889</v>
      </c>
      <c r="I698" s="5">
        <f t="shared" si="40"/>
        <v>108.98537682789652</v>
      </c>
      <c r="J698" t="s">
        <v>21</v>
      </c>
      <c r="K698" t="s">
        <v>22</v>
      </c>
      <c r="L698">
        <v>1429506000</v>
      </c>
      <c r="M698" s="12">
        <f t="shared" si="41"/>
        <v>42114.208333333328</v>
      </c>
      <c r="N698">
        <v>1429592400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3"/>
        <v>152.80062063615205</v>
      </c>
      <c r="G699" t="s">
        <v>20</v>
      </c>
      <c r="H699">
        <v>7295</v>
      </c>
      <c r="I699" s="5">
        <f t="shared" si="40"/>
        <v>26.999314599040439</v>
      </c>
      <c r="J699" t="s">
        <v>21</v>
      </c>
      <c r="K699" t="s">
        <v>22</v>
      </c>
      <c r="L699">
        <v>1522472400</v>
      </c>
      <c r="M699" s="12">
        <f t="shared" si="41"/>
        <v>43190.208333333328</v>
      </c>
      <c r="N699">
        <v>1522645200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3"/>
        <v>446.69121140142522</v>
      </c>
      <c r="G700" t="s">
        <v>20</v>
      </c>
      <c r="H700">
        <v>2893</v>
      </c>
      <c r="I700" s="5">
        <f t="shared" si="40"/>
        <v>65.004147943311438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3"/>
        <v>84.391891891891888</v>
      </c>
      <c r="G701" t="s">
        <v>14</v>
      </c>
      <c r="H701">
        <v>56</v>
      </c>
      <c r="I701" s="5">
        <f t="shared" si="40"/>
        <v>111.51785714285714</v>
      </c>
      <c r="J701" t="s">
        <v>21</v>
      </c>
      <c r="K701" t="s">
        <v>22</v>
      </c>
      <c r="L701">
        <v>1561438800</v>
      </c>
      <c r="M701" s="12">
        <f t="shared" si="41"/>
        <v>43641.208333333328</v>
      </c>
      <c r="N701">
        <v>1561525200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3"/>
        <v>3</v>
      </c>
      <c r="G702" t="s">
        <v>14</v>
      </c>
      <c r="H702">
        <v>1</v>
      </c>
      <c r="I702" s="5">
        <f t="shared" si="40"/>
        <v>3</v>
      </c>
      <c r="J702" t="s">
        <v>21</v>
      </c>
      <c r="K702" t="s">
        <v>22</v>
      </c>
      <c r="L702">
        <v>1264399200</v>
      </c>
      <c r="M702" s="12">
        <f t="shared" si="41"/>
        <v>40203.25</v>
      </c>
      <c r="N702">
        <v>1265695200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3"/>
        <v>175.02692307692308</v>
      </c>
      <c r="G703" t="s">
        <v>20</v>
      </c>
      <c r="H703">
        <v>820</v>
      </c>
      <c r="I703" s="5">
        <f t="shared" si="40"/>
        <v>110.99268292682927</v>
      </c>
      <c r="J703" t="s">
        <v>21</v>
      </c>
      <c r="K703" t="s">
        <v>22</v>
      </c>
      <c r="L703">
        <v>1301202000</v>
      </c>
      <c r="M703" s="12">
        <f t="shared" si="41"/>
        <v>40629.208333333336</v>
      </c>
      <c r="N703">
        <v>1301806800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3"/>
        <v>54.137931034482754</v>
      </c>
      <c r="G704" t="s">
        <v>14</v>
      </c>
      <c r="H704">
        <v>83</v>
      </c>
      <c r="I704" s="5">
        <f t="shared" si="40"/>
        <v>56.746987951807228</v>
      </c>
      <c r="J704" t="s">
        <v>21</v>
      </c>
      <c r="K704" t="s">
        <v>22</v>
      </c>
      <c r="L704">
        <v>1374469200</v>
      </c>
      <c r="M704" s="12">
        <f t="shared" si="41"/>
        <v>41477.208333333336</v>
      </c>
      <c r="N704">
        <v>1374901200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3"/>
        <v>311.87381703470032</v>
      </c>
      <c r="G705" t="s">
        <v>20</v>
      </c>
      <c r="H705">
        <v>2038</v>
      </c>
      <c r="I705" s="5">
        <f t="shared" si="40"/>
        <v>97.020608439646708</v>
      </c>
      <c r="J705" t="s">
        <v>21</v>
      </c>
      <c r="K705" t="s">
        <v>22</v>
      </c>
      <c r="L705">
        <v>1334984400</v>
      </c>
      <c r="M705" s="12">
        <f t="shared" si="41"/>
        <v>41020.208333333336</v>
      </c>
      <c r="N705">
        <v>1336453200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3"/>
        <v>122.78160919540231</v>
      </c>
      <c r="G706" t="s">
        <v>20</v>
      </c>
      <c r="H706">
        <v>116</v>
      </c>
      <c r="I706" s="5">
        <f t="shared" si="40"/>
        <v>92.08620689655173</v>
      </c>
      <c r="J706" t="s">
        <v>21</v>
      </c>
      <c r="K706" t="s">
        <v>22</v>
      </c>
      <c r="L706">
        <v>1467608400</v>
      </c>
      <c r="M706" s="12">
        <f t="shared" si="41"/>
        <v>42555.208333333328</v>
      </c>
      <c r="N706">
        <v>1468904400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3"/>
        <v>99.026517383618156</v>
      </c>
      <c r="G707" t="s">
        <v>14</v>
      </c>
      <c r="H707">
        <v>2025</v>
      </c>
      <c r="I707" s="5">
        <f t="shared" ref="I707:I770" si="44">IFERROR(E707/H707,"0")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45">(((L707/60)/60)/24)+DATE(1970,1,1)</f>
        <v>41619.25</v>
      </c>
      <c r="N707">
        <v>1387087200</v>
      </c>
      <c r="O707" s="12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ref="F708:F771" si="47">(E708/D708)*100</f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 s="12">
        <f t="shared" si="45"/>
        <v>43471.25</v>
      </c>
      <c r="N708">
        <v>1547445600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7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 s="12">
        <f t="shared" si="45"/>
        <v>43442.25</v>
      </c>
      <c r="N709">
        <v>1547359200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7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 s="12">
        <f t="shared" si="45"/>
        <v>42877.208333333328</v>
      </c>
      <c r="N710">
        <v>1496293200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7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 s="12">
        <f t="shared" si="45"/>
        <v>41018.208333333336</v>
      </c>
      <c r="N711">
        <v>1335416400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7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 s="12">
        <f t="shared" si="45"/>
        <v>43295.208333333328</v>
      </c>
      <c r="N712">
        <v>1532149200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7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 s="12">
        <f t="shared" si="45"/>
        <v>42393.25</v>
      </c>
      <c r="N713">
        <v>1453788000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7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 s="12">
        <f t="shared" si="45"/>
        <v>42559.208333333328</v>
      </c>
      <c r="N714">
        <v>1471496400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7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 s="12">
        <f t="shared" si="45"/>
        <v>42604.208333333328</v>
      </c>
      <c r="N715">
        <v>1472878800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7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 s="12">
        <f t="shared" si="45"/>
        <v>41870.208333333336</v>
      </c>
      <c r="N716">
        <v>1408510800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7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 s="12">
        <f t="shared" si="45"/>
        <v>40397.208333333336</v>
      </c>
      <c r="N717">
        <v>1281589200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7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 s="12">
        <f t="shared" si="45"/>
        <v>41465.208333333336</v>
      </c>
      <c r="N718">
        <v>1375851600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7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 s="12">
        <f t="shared" si="45"/>
        <v>40777.208333333336</v>
      </c>
      <c r="N719">
        <v>1315803600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7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 s="12">
        <f t="shared" si="45"/>
        <v>41442.208333333336</v>
      </c>
      <c r="N720">
        <v>1373691600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7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 s="12">
        <f t="shared" si="45"/>
        <v>41058.208333333336</v>
      </c>
      <c r="N721">
        <v>1339218000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7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 s="12">
        <f t="shared" si="45"/>
        <v>43152.25</v>
      </c>
      <c r="N722">
        <v>1520402400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7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 s="12">
        <f t="shared" si="45"/>
        <v>43194.208333333328</v>
      </c>
      <c r="N723">
        <v>1523336400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7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 s="12">
        <f t="shared" si="45"/>
        <v>43045.25</v>
      </c>
      <c r="N724">
        <v>1512280800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7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 s="12">
        <f t="shared" si="45"/>
        <v>42431.25</v>
      </c>
      <c r="N725">
        <v>1458709200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7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 s="12">
        <f t="shared" si="45"/>
        <v>41934.208333333336</v>
      </c>
      <c r="N726">
        <v>1414126800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7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 s="12">
        <f t="shared" si="45"/>
        <v>41958.25</v>
      </c>
      <c r="N727">
        <v>1416204000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7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 s="12">
        <f t="shared" si="45"/>
        <v>40476.208333333336</v>
      </c>
      <c r="N728">
        <v>1288501200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7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 s="12">
        <f t="shared" si="45"/>
        <v>43485.25</v>
      </c>
      <c r="N729">
        <v>1552971600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7"/>
        <v>17.5</v>
      </c>
      <c r="G730" t="s">
        <v>14</v>
      </c>
      <c r="H730">
        <v>10</v>
      </c>
      <c r="I730" s="5">
        <f t="shared" si="44"/>
        <v>73.5</v>
      </c>
      <c r="J730" t="s">
        <v>21</v>
      </c>
      <c r="K730" t="s">
        <v>22</v>
      </c>
      <c r="L730">
        <v>1464152400</v>
      </c>
      <c r="M730" s="12">
        <f t="shared" si="45"/>
        <v>42515.208333333328</v>
      </c>
      <c r="N730">
        <v>1465102800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7"/>
        <v>185.66071428571428</v>
      </c>
      <c r="G731" t="s">
        <v>20</v>
      </c>
      <c r="H731">
        <v>122</v>
      </c>
      <c r="I731" s="5">
        <f t="shared" si="44"/>
        <v>85.221311475409834</v>
      </c>
      <c r="J731" t="s">
        <v>21</v>
      </c>
      <c r="K731" t="s">
        <v>22</v>
      </c>
      <c r="L731">
        <v>1359957600</v>
      </c>
      <c r="M731" s="12">
        <f t="shared" si="45"/>
        <v>41309.25</v>
      </c>
      <c r="N731">
        <v>1360130400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7"/>
        <v>412.6631944444444</v>
      </c>
      <c r="G732" t="s">
        <v>20</v>
      </c>
      <c r="H732">
        <v>1071</v>
      </c>
      <c r="I732" s="5">
        <f t="shared" si="44"/>
        <v>110.96825396825396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7"/>
        <v>90.25</v>
      </c>
      <c r="G733" t="s">
        <v>74</v>
      </c>
      <c r="H733">
        <v>219</v>
      </c>
      <c r="I733" s="5">
        <f t="shared" si="44"/>
        <v>32.968036529680369</v>
      </c>
      <c r="J733" t="s">
        <v>21</v>
      </c>
      <c r="K733" t="s">
        <v>22</v>
      </c>
      <c r="L733">
        <v>1500786000</v>
      </c>
      <c r="M733" s="12">
        <f t="shared" si="45"/>
        <v>42939.208333333328</v>
      </c>
      <c r="N733">
        <v>1500872400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7"/>
        <v>91.984615384615381</v>
      </c>
      <c r="G734" t="s">
        <v>14</v>
      </c>
      <c r="H734">
        <v>1121</v>
      </c>
      <c r="I734" s="5">
        <f t="shared" si="44"/>
        <v>96.005352363960753</v>
      </c>
      <c r="J734" t="s">
        <v>21</v>
      </c>
      <c r="K734" t="s">
        <v>22</v>
      </c>
      <c r="L734">
        <v>1490158800</v>
      </c>
      <c r="M734" s="12">
        <f t="shared" si="45"/>
        <v>42816.208333333328</v>
      </c>
      <c r="N734">
        <v>1492146000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7"/>
        <v>527.00632911392404</v>
      </c>
      <c r="G735" t="s">
        <v>20</v>
      </c>
      <c r="H735">
        <v>980</v>
      </c>
      <c r="I735" s="5">
        <f t="shared" si="44"/>
        <v>84.96632653061225</v>
      </c>
      <c r="J735" t="s">
        <v>21</v>
      </c>
      <c r="K735" t="s">
        <v>22</v>
      </c>
      <c r="L735">
        <v>1406178000</v>
      </c>
      <c r="M735" s="12">
        <f t="shared" si="45"/>
        <v>41844.208333333336</v>
      </c>
      <c r="N735">
        <v>1407301200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7"/>
        <v>319.14285714285711</v>
      </c>
      <c r="G736" t="s">
        <v>20</v>
      </c>
      <c r="H736">
        <v>536</v>
      </c>
      <c r="I736" s="5">
        <f t="shared" si="44"/>
        <v>25.007462686567163</v>
      </c>
      <c r="J736" t="s">
        <v>21</v>
      </c>
      <c r="K736" t="s">
        <v>22</v>
      </c>
      <c r="L736">
        <v>1485583200</v>
      </c>
      <c r="M736" s="12">
        <f t="shared" si="45"/>
        <v>42763.25</v>
      </c>
      <c r="N736">
        <v>1486620000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7"/>
        <v>354.18867924528303</v>
      </c>
      <c r="G737" t="s">
        <v>20</v>
      </c>
      <c r="H737">
        <v>1991</v>
      </c>
      <c r="I737" s="5">
        <f t="shared" si="44"/>
        <v>65.998995479658461</v>
      </c>
      <c r="J737" t="s">
        <v>21</v>
      </c>
      <c r="K737" t="s">
        <v>22</v>
      </c>
      <c r="L737">
        <v>1459314000</v>
      </c>
      <c r="M737" s="12">
        <f t="shared" si="45"/>
        <v>42459.208333333328</v>
      </c>
      <c r="N737">
        <v>1459918800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7"/>
        <v>32.896103896103895</v>
      </c>
      <c r="G738" t="s">
        <v>74</v>
      </c>
      <c r="H738">
        <v>29</v>
      </c>
      <c r="I738" s="5">
        <f t="shared" si="44"/>
        <v>87.34482758620689</v>
      </c>
      <c r="J738" t="s">
        <v>21</v>
      </c>
      <c r="K738" t="s">
        <v>22</v>
      </c>
      <c r="L738">
        <v>1424412000</v>
      </c>
      <c r="M738" s="12">
        <f t="shared" si="45"/>
        <v>42055.25</v>
      </c>
      <c r="N738">
        <v>1424757600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7"/>
        <v>135.8918918918919</v>
      </c>
      <c r="G739" t="s">
        <v>20</v>
      </c>
      <c r="H739">
        <v>180</v>
      </c>
      <c r="I739" s="5">
        <f t="shared" si="44"/>
        <v>27.933333333333334</v>
      </c>
      <c r="J739" t="s">
        <v>21</v>
      </c>
      <c r="K739" t="s">
        <v>22</v>
      </c>
      <c r="L739">
        <v>1478844000</v>
      </c>
      <c r="M739" s="12">
        <f t="shared" si="45"/>
        <v>42685.25</v>
      </c>
      <c r="N739">
        <v>1479880800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7"/>
        <v>2.0843373493975905</v>
      </c>
      <c r="G740" t="s">
        <v>14</v>
      </c>
      <c r="H740">
        <v>15</v>
      </c>
      <c r="I740" s="5">
        <f t="shared" si="44"/>
        <v>103.8</v>
      </c>
      <c r="J740" t="s">
        <v>21</v>
      </c>
      <c r="K740" t="s">
        <v>22</v>
      </c>
      <c r="L740">
        <v>1416117600</v>
      </c>
      <c r="M740" s="12">
        <f t="shared" si="45"/>
        <v>41959.25</v>
      </c>
      <c r="N740">
        <v>1418018400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7"/>
        <v>61</v>
      </c>
      <c r="G741" t="s">
        <v>14</v>
      </c>
      <c r="H741">
        <v>191</v>
      </c>
      <c r="I741" s="5">
        <f t="shared" si="44"/>
        <v>31.937172774869111</v>
      </c>
      <c r="J741" t="s">
        <v>21</v>
      </c>
      <c r="K741" t="s">
        <v>22</v>
      </c>
      <c r="L741">
        <v>1340946000</v>
      </c>
      <c r="M741" s="12">
        <f t="shared" si="45"/>
        <v>41089.208333333336</v>
      </c>
      <c r="N741">
        <v>1341032400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7"/>
        <v>30.037735849056602</v>
      </c>
      <c r="G742" t="s">
        <v>14</v>
      </c>
      <c r="H742">
        <v>16</v>
      </c>
      <c r="I742" s="5">
        <f t="shared" si="44"/>
        <v>99.5</v>
      </c>
      <c r="J742" t="s">
        <v>21</v>
      </c>
      <c r="K742" t="s">
        <v>22</v>
      </c>
      <c r="L742">
        <v>1486101600</v>
      </c>
      <c r="M742" s="12">
        <f t="shared" si="45"/>
        <v>42769.25</v>
      </c>
      <c r="N742">
        <v>1486360800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7"/>
        <v>1179.1666666666665</v>
      </c>
      <c r="G743" t="s">
        <v>20</v>
      </c>
      <c r="H743">
        <v>130</v>
      </c>
      <c r="I743" s="5">
        <f t="shared" si="44"/>
        <v>108.84615384615384</v>
      </c>
      <c r="J743" t="s">
        <v>21</v>
      </c>
      <c r="K743" t="s">
        <v>22</v>
      </c>
      <c r="L743">
        <v>1274590800</v>
      </c>
      <c r="M743" s="12">
        <f t="shared" si="45"/>
        <v>40321.208333333336</v>
      </c>
      <c r="N743">
        <v>1274677200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7"/>
        <v>1126.0833333333335</v>
      </c>
      <c r="G744" t="s">
        <v>20</v>
      </c>
      <c r="H744">
        <v>122</v>
      </c>
      <c r="I744" s="5">
        <f t="shared" si="44"/>
        <v>110.76229508196721</v>
      </c>
      <c r="J744" t="s">
        <v>21</v>
      </c>
      <c r="K744" t="s">
        <v>22</v>
      </c>
      <c r="L744">
        <v>1263880800</v>
      </c>
      <c r="M744" s="12">
        <f t="shared" si="45"/>
        <v>40197.25</v>
      </c>
      <c r="N744">
        <v>1267509600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7"/>
        <v>12.923076923076923</v>
      </c>
      <c r="G745" t="s">
        <v>14</v>
      </c>
      <c r="H745">
        <v>17</v>
      </c>
      <c r="I745" s="5">
        <f t="shared" si="44"/>
        <v>29.647058823529413</v>
      </c>
      <c r="J745" t="s">
        <v>21</v>
      </c>
      <c r="K745" t="s">
        <v>22</v>
      </c>
      <c r="L745">
        <v>1445403600</v>
      </c>
      <c r="M745" s="12">
        <f t="shared" si="45"/>
        <v>42298.208333333328</v>
      </c>
      <c r="N745">
        <v>1445922000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7"/>
        <v>712</v>
      </c>
      <c r="G746" t="s">
        <v>20</v>
      </c>
      <c r="H746">
        <v>140</v>
      </c>
      <c r="I746" s="5">
        <f t="shared" si="44"/>
        <v>101.71428571428571</v>
      </c>
      <c r="J746" t="s">
        <v>21</v>
      </c>
      <c r="K746" t="s">
        <v>22</v>
      </c>
      <c r="L746">
        <v>1533877200</v>
      </c>
      <c r="M746" s="12">
        <f t="shared" si="45"/>
        <v>43322.208333333328</v>
      </c>
      <c r="N746">
        <v>1534050000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7"/>
        <v>30.304347826086957</v>
      </c>
      <c r="G747" t="s">
        <v>14</v>
      </c>
      <c r="H747">
        <v>34</v>
      </c>
      <c r="I747" s="5">
        <f t="shared" si="44"/>
        <v>61.5</v>
      </c>
      <c r="J747" t="s">
        <v>21</v>
      </c>
      <c r="K747" t="s">
        <v>22</v>
      </c>
      <c r="L747">
        <v>1275195600</v>
      </c>
      <c r="M747" s="12">
        <f t="shared" si="45"/>
        <v>40328.208333333336</v>
      </c>
      <c r="N747">
        <v>1277528400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7"/>
        <v>212.50896057347671</v>
      </c>
      <c r="G748" t="s">
        <v>20</v>
      </c>
      <c r="H748">
        <v>3388</v>
      </c>
      <c r="I748" s="5">
        <f t="shared" si="44"/>
        <v>35</v>
      </c>
      <c r="J748" t="s">
        <v>21</v>
      </c>
      <c r="K748" t="s">
        <v>22</v>
      </c>
      <c r="L748">
        <v>1318136400</v>
      </c>
      <c r="M748" s="12">
        <f t="shared" si="45"/>
        <v>40825.208333333336</v>
      </c>
      <c r="N748">
        <v>1318568400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7"/>
        <v>228.85714285714286</v>
      </c>
      <c r="G749" t="s">
        <v>20</v>
      </c>
      <c r="H749">
        <v>280</v>
      </c>
      <c r="I749" s="5">
        <f t="shared" si="44"/>
        <v>40.049999999999997</v>
      </c>
      <c r="J749" t="s">
        <v>21</v>
      </c>
      <c r="K749" t="s">
        <v>22</v>
      </c>
      <c r="L749">
        <v>1283403600</v>
      </c>
      <c r="M749" s="12">
        <f t="shared" si="45"/>
        <v>40423.208333333336</v>
      </c>
      <c r="N749">
        <v>1284354000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7"/>
        <v>34.959979476654695</v>
      </c>
      <c r="G750" t="s">
        <v>74</v>
      </c>
      <c r="H750">
        <v>614</v>
      </c>
      <c r="I750" s="5">
        <f t="shared" si="44"/>
        <v>110.97231270358306</v>
      </c>
      <c r="J750" t="s">
        <v>21</v>
      </c>
      <c r="K750" t="s">
        <v>22</v>
      </c>
      <c r="L750">
        <v>1267423200</v>
      </c>
      <c r="M750" s="12">
        <f t="shared" si="45"/>
        <v>40238.25</v>
      </c>
      <c r="N750">
        <v>1269579600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7"/>
        <v>157.29069767441862</v>
      </c>
      <c r="G751" t="s">
        <v>20</v>
      </c>
      <c r="H751">
        <v>366</v>
      </c>
      <c r="I751" s="5">
        <f t="shared" si="44"/>
        <v>36.959016393442624</v>
      </c>
      <c r="J751" t="s">
        <v>107</v>
      </c>
      <c r="K751" t="s">
        <v>108</v>
      </c>
      <c r="L751">
        <v>1412744400</v>
      </c>
      <c r="M751" s="12">
        <f t="shared" si="45"/>
        <v>41920.208333333336</v>
      </c>
      <c r="N751">
        <v>1413781200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7"/>
        <v>1</v>
      </c>
      <c r="G752" t="s">
        <v>14</v>
      </c>
      <c r="H752">
        <v>1</v>
      </c>
      <c r="I752" s="5">
        <f t="shared" si="44"/>
        <v>1</v>
      </c>
      <c r="J752" t="s">
        <v>40</v>
      </c>
      <c r="K752" t="s">
        <v>41</v>
      </c>
      <c r="L752">
        <v>1277960400</v>
      </c>
      <c r="M752" s="12">
        <f t="shared" si="45"/>
        <v>40360.208333333336</v>
      </c>
      <c r="N752">
        <v>1280120400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7"/>
        <v>232.30555555555554</v>
      </c>
      <c r="G753" t="s">
        <v>20</v>
      </c>
      <c r="H753">
        <v>270</v>
      </c>
      <c r="I753" s="5">
        <f t="shared" si="44"/>
        <v>30.974074074074075</v>
      </c>
      <c r="J753" t="s">
        <v>21</v>
      </c>
      <c r="K753" t="s">
        <v>22</v>
      </c>
      <c r="L753">
        <v>1458190800</v>
      </c>
      <c r="M753" s="12">
        <f t="shared" si="45"/>
        <v>42446.208333333328</v>
      </c>
      <c r="N753">
        <v>1459486800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7"/>
        <v>92.448275862068968</v>
      </c>
      <c r="G754" t="s">
        <v>74</v>
      </c>
      <c r="H754">
        <v>114</v>
      </c>
      <c r="I754" s="5">
        <f t="shared" si="44"/>
        <v>47.035087719298247</v>
      </c>
      <c r="J754" t="s">
        <v>21</v>
      </c>
      <c r="K754" t="s">
        <v>22</v>
      </c>
      <c r="L754">
        <v>1280984400</v>
      </c>
      <c r="M754" s="12">
        <f t="shared" si="45"/>
        <v>40395.208333333336</v>
      </c>
      <c r="N754">
        <v>1282539600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7"/>
        <v>256.70212765957444</v>
      </c>
      <c r="G755" t="s">
        <v>20</v>
      </c>
      <c r="H755">
        <v>137</v>
      </c>
      <c r="I755" s="5">
        <f t="shared" si="44"/>
        <v>88.065693430656935</v>
      </c>
      <c r="J755" t="s">
        <v>21</v>
      </c>
      <c r="K755" t="s">
        <v>22</v>
      </c>
      <c r="L755">
        <v>1274590800</v>
      </c>
      <c r="M755" s="12">
        <f t="shared" si="45"/>
        <v>40321.208333333336</v>
      </c>
      <c r="N755">
        <v>1275886800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7"/>
        <v>168.47017045454547</v>
      </c>
      <c r="G756" t="s">
        <v>20</v>
      </c>
      <c r="H756">
        <v>3205</v>
      </c>
      <c r="I756" s="5">
        <f t="shared" si="44"/>
        <v>37.005616224648989</v>
      </c>
      <c r="J756" t="s">
        <v>21</v>
      </c>
      <c r="K756" t="s">
        <v>22</v>
      </c>
      <c r="L756">
        <v>1351400400</v>
      </c>
      <c r="M756" s="12">
        <f t="shared" si="45"/>
        <v>41210.208333333336</v>
      </c>
      <c r="N756">
        <v>1355983200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7"/>
        <v>166.57777777777778</v>
      </c>
      <c r="G757" t="s">
        <v>20</v>
      </c>
      <c r="H757">
        <v>288</v>
      </c>
      <c r="I757" s="5">
        <f t="shared" si="44"/>
        <v>26.027777777777779</v>
      </c>
      <c r="J757" t="s">
        <v>36</v>
      </c>
      <c r="K757" t="s">
        <v>37</v>
      </c>
      <c r="L757">
        <v>1514354400</v>
      </c>
      <c r="M757" s="12">
        <f t="shared" si="45"/>
        <v>43096.25</v>
      </c>
      <c r="N757">
        <v>1515391200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7"/>
        <v>772.07692307692309</v>
      </c>
      <c r="G758" t="s">
        <v>20</v>
      </c>
      <c r="H758">
        <v>148</v>
      </c>
      <c r="I758" s="5">
        <f t="shared" si="44"/>
        <v>67.817567567567565</v>
      </c>
      <c r="J758" t="s">
        <v>21</v>
      </c>
      <c r="K758" t="s">
        <v>22</v>
      </c>
      <c r="L758">
        <v>1421733600</v>
      </c>
      <c r="M758" s="12">
        <f t="shared" si="45"/>
        <v>42024.25</v>
      </c>
      <c r="N758">
        <v>1422252000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7"/>
        <v>406.85714285714283</v>
      </c>
      <c r="G759" t="s">
        <v>20</v>
      </c>
      <c r="H759">
        <v>114</v>
      </c>
      <c r="I759" s="5">
        <f t="shared" si="44"/>
        <v>49.964912280701753</v>
      </c>
      <c r="J759" t="s">
        <v>21</v>
      </c>
      <c r="K759" t="s">
        <v>22</v>
      </c>
      <c r="L759">
        <v>1305176400</v>
      </c>
      <c r="M759" s="12">
        <f t="shared" si="45"/>
        <v>40675.208333333336</v>
      </c>
      <c r="N759">
        <v>1305522000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7"/>
        <v>564.20608108108115</v>
      </c>
      <c r="G760" t="s">
        <v>20</v>
      </c>
      <c r="H760">
        <v>1518</v>
      </c>
      <c r="I760" s="5">
        <f t="shared" si="44"/>
        <v>110.01646903820817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7"/>
        <v>68.426865671641792</v>
      </c>
      <c r="G761" t="s">
        <v>14</v>
      </c>
      <c r="H761">
        <v>1274</v>
      </c>
      <c r="I761" s="5">
        <f t="shared" si="44"/>
        <v>89.964678178963894</v>
      </c>
      <c r="J761" t="s">
        <v>21</v>
      </c>
      <c r="K761" t="s">
        <v>22</v>
      </c>
      <c r="L761">
        <v>1517810400</v>
      </c>
      <c r="M761" s="12">
        <f t="shared" si="45"/>
        <v>43136.25</v>
      </c>
      <c r="N761">
        <v>1520402400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7"/>
        <v>34.351966873706004</v>
      </c>
      <c r="G762" t="s">
        <v>14</v>
      </c>
      <c r="H762">
        <v>210</v>
      </c>
      <c r="I762" s="5">
        <f t="shared" si="44"/>
        <v>79.009523809523813</v>
      </c>
      <c r="J762" t="s">
        <v>107</v>
      </c>
      <c r="K762" t="s">
        <v>108</v>
      </c>
      <c r="L762">
        <v>1564635600</v>
      </c>
      <c r="M762" s="12">
        <f t="shared" si="45"/>
        <v>43678.208333333328</v>
      </c>
      <c r="N762">
        <v>1567141200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7"/>
        <v>655.4545454545455</v>
      </c>
      <c r="G763" t="s">
        <v>20</v>
      </c>
      <c r="H763">
        <v>166</v>
      </c>
      <c r="I763" s="5">
        <f t="shared" si="44"/>
        <v>86.867469879518069</v>
      </c>
      <c r="J763" t="s">
        <v>21</v>
      </c>
      <c r="K763" t="s">
        <v>22</v>
      </c>
      <c r="L763">
        <v>1500699600</v>
      </c>
      <c r="M763" s="12">
        <f t="shared" si="45"/>
        <v>42938.208333333328</v>
      </c>
      <c r="N763">
        <v>1501131600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7"/>
        <v>177.25714285714284</v>
      </c>
      <c r="G764" t="s">
        <v>20</v>
      </c>
      <c r="H764">
        <v>100</v>
      </c>
      <c r="I764" s="5">
        <f t="shared" si="44"/>
        <v>62.04</v>
      </c>
      <c r="J764" t="s">
        <v>26</v>
      </c>
      <c r="K764" t="s">
        <v>27</v>
      </c>
      <c r="L764">
        <v>1354082400</v>
      </c>
      <c r="M764" s="12">
        <f t="shared" si="45"/>
        <v>41241.25</v>
      </c>
      <c r="N764">
        <v>1355032800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7"/>
        <v>113.17857142857144</v>
      </c>
      <c r="G765" t="s">
        <v>20</v>
      </c>
      <c r="H765">
        <v>235</v>
      </c>
      <c r="I765" s="5">
        <f t="shared" si="44"/>
        <v>26.970212765957445</v>
      </c>
      <c r="J765" t="s">
        <v>21</v>
      </c>
      <c r="K765" t="s">
        <v>22</v>
      </c>
      <c r="L765">
        <v>1336453200</v>
      </c>
      <c r="M765" s="12">
        <f t="shared" si="45"/>
        <v>41037.208333333336</v>
      </c>
      <c r="N765">
        <v>1339477200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7"/>
        <v>728.18181818181824</v>
      </c>
      <c r="G766" t="s">
        <v>20</v>
      </c>
      <c r="H766">
        <v>148</v>
      </c>
      <c r="I766" s="5">
        <f t="shared" si="44"/>
        <v>54.121621621621621</v>
      </c>
      <c r="J766" t="s">
        <v>21</v>
      </c>
      <c r="K766" t="s">
        <v>22</v>
      </c>
      <c r="L766">
        <v>1305262800</v>
      </c>
      <c r="M766" s="12">
        <f t="shared" si="45"/>
        <v>40676.208333333336</v>
      </c>
      <c r="N766">
        <v>1305954000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7"/>
        <v>208.33333333333334</v>
      </c>
      <c r="G767" t="s">
        <v>20</v>
      </c>
      <c r="H767">
        <v>198</v>
      </c>
      <c r="I767" s="5">
        <f t="shared" si="44"/>
        <v>41.035353535353536</v>
      </c>
      <c r="J767" t="s">
        <v>21</v>
      </c>
      <c r="K767" t="s">
        <v>22</v>
      </c>
      <c r="L767">
        <v>1492232400</v>
      </c>
      <c r="M767" s="12">
        <f t="shared" si="45"/>
        <v>42840.208333333328</v>
      </c>
      <c r="N767">
        <v>1494392400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7"/>
        <v>31.171232876712331</v>
      </c>
      <c r="G768" t="s">
        <v>14</v>
      </c>
      <c r="H768">
        <v>248</v>
      </c>
      <c r="I768" s="5">
        <f t="shared" si="44"/>
        <v>55.052419354838712</v>
      </c>
      <c r="J768" t="s">
        <v>26</v>
      </c>
      <c r="K768" t="s">
        <v>27</v>
      </c>
      <c r="L768">
        <v>1537333200</v>
      </c>
      <c r="M768" s="12">
        <f t="shared" si="45"/>
        <v>43362.208333333328</v>
      </c>
      <c r="N768">
        <v>1537419600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7"/>
        <v>56.967078189300416</v>
      </c>
      <c r="G769" t="s">
        <v>14</v>
      </c>
      <c r="H769">
        <v>513</v>
      </c>
      <c r="I769" s="5">
        <f t="shared" si="44"/>
        <v>107.93762183235867</v>
      </c>
      <c r="J769" t="s">
        <v>21</v>
      </c>
      <c r="K769" t="s">
        <v>22</v>
      </c>
      <c r="L769">
        <v>1444107600</v>
      </c>
      <c r="M769" s="12">
        <f t="shared" si="45"/>
        <v>42283.208333333328</v>
      </c>
      <c r="N769">
        <v>1447999200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7"/>
        <v>231</v>
      </c>
      <c r="G770" t="s">
        <v>20</v>
      </c>
      <c r="H770">
        <v>150</v>
      </c>
      <c r="I770" s="5">
        <f t="shared" si="44"/>
        <v>73.92</v>
      </c>
      <c r="J770" t="s">
        <v>21</v>
      </c>
      <c r="K770" t="s">
        <v>22</v>
      </c>
      <c r="L770">
        <v>1386741600</v>
      </c>
      <c r="M770" s="12">
        <f t="shared" si="45"/>
        <v>41619.25</v>
      </c>
      <c r="N770">
        <v>1388037600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7"/>
        <v>86.867834394904463</v>
      </c>
      <c r="G771" t="s">
        <v>14</v>
      </c>
      <c r="H771">
        <v>3410</v>
      </c>
      <c r="I771" s="5">
        <f t="shared" ref="I771:I834" si="48">IFERROR(E771/H771,"0")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49">(((L771/60)/60)/24)+DATE(1970,1,1)</f>
        <v>41501.208333333336</v>
      </c>
      <c r="N771">
        <v>1378789200</v>
      </c>
      <c r="O771" s="12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ref="F772:F835" si="51">(E772/D772)*100</f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 s="12">
        <f t="shared" si="49"/>
        <v>41743.208333333336</v>
      </c>
      <c r="N772">
        <v>1398056400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51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 s="12">
        <f t="shared" si="49"/>
        <v>43491.25</v>
      </c>
      <c r="N773">
        <v>1550815200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51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 s="12">
        <f t="shared" si="49"/>
        <v>43505.25</v>
      </c>
      <c r="N774">
        <v>1550037600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51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 s="12">
        <f t="shared" si="49"/>
        <v>42838.208333333328</v>
      </c>
      <c r="N775">
        <v>1492923600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51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 s="12">
        <f t="shared" si="49"/>
        <v>42513.208333333328</v>
      </c>
      <c r="N776">
        <v>1467522000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51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 s="12">
        <f t="shared" si="49"/>
        <v>41949.25</v>
      </c>
      <c r="N777">
        <v>1416117600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51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 s="12">
        <f t="shared" si="49"/>
        <v>43650.208333333328</v>
      </c>
      <c r="N778">
        <v>1563771600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51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 s="12">
        <f t="shared" si="49"/>
        <v>40809.208333333336</v>
      </c>
      <c r="N779">
        <v>1319259600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51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 s="12">
        <f t="shared" si="49"/>
        <v>40768.208333333336</v>
      </c>
      <c r="N780">
        <v>1313643600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51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 s="12">
        <f t="shared" si="49"/>
        <v>42230.208333333328</v>
      </c>
      <c r="N781">
        <v>1440306000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51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 s="12">
        <f t="shared" si="49"/>
        <v>42573.208333333328</v>
      </c>
      <c r="N782">
        <v>1470805200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51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 s="12">
        <f t="shared" si="49"/>
        <v>40482.208333333336</v>
      </c>
      <c r="N783">
        <v>1292911200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51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 s="12">
        <f t="shared" si="49"/>
        <v>40603.25</v>
      </c>
      <c r="N784">
        <v>1301374800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51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 s="12">
        <f t="shared" si="49"/>
        <v>41625.25</v>
      </c>
      <c r="N785">
        <v>1387864800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51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 s="12">
        <f t="shared" si="49"/>
        <v>42435.25</v>
      </c>
      <c r="N786">
        <v>1458190800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51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 s="12">
        <f t="shared" si="49"/>
        <v>43582.208333333328</v>
      </c>
      <c r="N787">
        <v>1559278800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51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 s="12">
        <f t="shared" si="49"/>
        <v>43186.208333333328</v>
      </c>
      <c r="N788">
        <v>1522731600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51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51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 s="12">
        <f t="shared" si="49"/>
        <v>41202.208333333336</v>
      </c>
      <c r="N790">
        <v>1352527200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51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 s="12">
        <f t="shared" si="49"/>
        <v>41786.208333333336</v>
      </c>
      <c r="N791">
        <v>1404363600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51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 s="12">
        <f t="shared" si="49"/>
        <v>40223.25</v>
      </c>
      <c r="N792">
        <v>1266645600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51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 s="12">
        <f t="shared" si="49"/>
        <v>42715.25</v>
      </c>
      <c r="N793">
        <v>1482818400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51"/>
        <v>34</v>
      </c>
      <c r="G794" t="s">
        <v>14</v>
      </c>
      <c r="H794">
        <v>7</v>
      </c>
      <c r="I794" s="5">
        <f t="shared" si="48"/>
        <v>97.142857142857139</v>
      </c>
      <c r="J794" t="s">
        <v>21</v>
      </c>
      <c r="K794" t="s">
        <v>22</v>
      </c>
      <c r="L794">
        <v>1372222800</v>
      </c>
      <c r="M794" s="12">
        <f t="shared" si="49"/>
        <v>41451.208333333336</v>
      </c>
      <c r="N794">
        <v>1374642000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51"/>
        <v>1185.909090909091</v>
      </c>
      <c r="G795" t="s">
        <v>20</v>
      </c>
      <c r="H795">
        <v>181</v>
      </c>
      <c r="I795" s="5">
        <f t="shared" si="48"/>
        <v>72.071823204419886</v>
      </c>
      <c r="J795" t="s">
        <v>98</v>
      </c>
      <c r="K795" t="s">
        <v>99</v>
      </c>
      <c r="L795">
        <v>1372136400</v>
      </c>
      <c r="M795" s="12">
        <f t="shared" si="49"/>
        <v>41450.208333333336</v>
      </c>
      <c r="N795">
        <v>1372482000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51"/>
        <v>125.39393939393939</v>
      </c>
      <c r="G796" t="s">
        <v>20</v>
      </c>
      <c r="H796">
        <v>110</v>
      </c>
      <c r="I796" s="5">
        <f t="shared" si="48"/>
        <v>75.236363636363635</v>
      </c>
      <c r="J796" t="s">
        <v>21</v>
      </c>
      <c r="K796" t="s">
        <v>22</v>
      </c>
      <c r="L796">
        <v>1513922400</v>
      </c>
      <c r="M796" s="12">
        <f t="shared" si="49"/>
        <v>43091.25</v>
      </c>
      <c r="N796">
        <v>1514959200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51"/>
        <v>14.394366197183098</v>
      </c>
      <c r="G797" t="s">
        <v>14</v>
      </c>
      <c r="H797">
        <v>31</v>
      </c>
      <c r="I797" s="5">
        <f t="shared" si="48"/>
        <v>32.967741935483872</v>
      </c>
      <c r="J797" t="s">
        <v>21</v>
      </c>
      <c r="K797" t="s">
        <v>22</v>
      </c>
      <c r="L797">
        <v>1477976400</v>
      </c>
      <c r="M797" s="12">
        <f t="shared" si="49"/>
        <v>42675.208333333328</v>
      </c>
      <c r="N797">
        <v>1478235600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51"/>
        <v>54.807692307692314</v>
      </c>
      <c r="G798" t="s">
        <v>14</v>
      </c>
      <c r="H798">
        <v>78</v>
      </c>
      <c r="I798" s="5">
        <f t="shared" si="48"/>
        <v>54.807692307692307</v>
      </c>
      <c r="J798" t="s">
        <v>21</v>
      </c>
      <c r="K798" t="s">
        <v>22</v>
      </c>
      <c r="L798">
        <v>1407474000</v>
      </c>
      <c r="M798" s="12">
        <f t="shared" si="49"/>
        <v>41859.208333333336</v>
      </c>
      <c r="N798">
        <v>1408078800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51"/>
        <v>109.63157894736841</v>
      </c>
      <c r="G799" t="s">
        <v>20</v>
      </c>
      <c r="H799">
        <v>185</v>
      </c>
      <c r="I799" s="5">
        <f t="shared" si="48"/>
        <v>45.037837837837834</v>
      </c>
      <c r="J799" t="s">
        <v>21</v>
      </c>
      <c r="K799" t="s">
        <v>22</v>
      </c>
      <c r="L799">
        <v>1546149600</v>
      </c>
      <c r="M799" s="12">
        <f t="shared" si="49"/>
        <v>43464.25</v>
      </c>
      <c r="N799">
        <v>1548136800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51"/>
        <v>188.47058823529412</v>
      </c>
      <c r="G800" t="s">
        <v>20</v>
      </c>
      <c r="H800">
        <v>121</v>
      </c>
      <c r="I800" s="5">
        <f t="shared" si="48"/>
        <v>52.958677685950413</v>
      </c>
      <c r="J800" t="s">
        <v>21</v>
      </c>
      <c r="K800" t="s">
        <v>22</v>
      </c>
      <c r="L800">
        <v>1338440400</v>
      </c>
      <c r="M800" s="12">
        <f t="shared" si="49"/>
        <v>41060.208333333336</v>
      </c>
      <c r="N800">
        <v>1340859600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51"/>
        <v>87.008284023668637</v>
      </c>
      <c r="G801" t="s">
        <v>14</v>
      </c>
      <c r="H801">
        <v>1225</v>
      </c>
      <c r="I801" s="5">
        <f t="shared" si="48"/>
        <v>60.017959183673469</v>
      </c>
      <c r="J801" t="s">
        <v>40</v>
      </c>
      <c r="K801" t="s">
        <v>41</v>
      </c>
      <c r="L801">
        <v>1454133600</v>
      </c>
      <c r="M801" s="12">
        <f t="shared" si="49"/>
        <v>42399.25</v>
      </c>
      <c r="N801">
        <v>1454479200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51"/>
        <v>1</v>
      </c>
      <c r="G802" t="s">
        <v>14</v>
      </c>
      <c r="H802">
        <v>1</v>
      </c>
      <c r="I802" s="5">
        <f t="shared" si="48"/>
        <v>1</v>
      </c>
      <c r="J802" t="s">
        <v>98</v>
      </c>
      <c r="K802" t="s">
        <v>99</v>
      </c>
      <c r="L802">
        <v>1434085200</v>
      </c>
      <c r="M802" s="12">
        <f t="shared" si="49"/>
        <v>42167.208333333328</v>
      </c>
      <c r="N802">
        <v>1434430800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51"/>
        <v>202.9130434782609</v>
      </c>
      <c r="G803" t="s">
        <v>20</v>
      </c>
      <c r="H803">
        <v>106</v>
      </c>
      <c r="I803" s="5">
        <f t="shared" si="48"/>
        <v>44.028301886792455</v>
      </c>
      <c r="J803" t="s">
        <v>21</v>
      </c>
      <c r="K803" t="s">
        <v>22</v>
      </c>
      <c r="L803">
        <v>1577772000</v>
      </c>
      <c r="M803" s="12">
        <f t="shared" si="49"/>
        <v>43830.25</v>
      </c>
      <c r="N803">
        <v>1579672800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51"/>
        <v>197.03225806451613</v>
      </c>
      <c r="G804" t="s">
        <v>20</v>
      </c>
      <c r="H804">
        <v>142</v>
      </c>
      <c r="I804" s="5">
        <f t="shared" si="48"/>
        <v>86.028169014084511</v>
      </c>
      <c r="J804" t="s">
        <v>21</v>
      </c>
      <c r="K804" t="s">
        <v>22</v>
      </c>
      <c r="L804">
        <v>1562216400</v>
      </c>
      <c r="M804" s="12">
        <f t="shared" si="49"/>
        <v>43650.208333333328</v>
      </c>
      <c r="N804">
        <v>1562389200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51"/>
        <v>107</v>
      </c>
      <c r="G805" t="s">
        <v>20</v>
      </c>
      <c r="H805">
        <v>233</v>
      </c>
      <c r="I805" s="5">
        <f t="shared" si="48"/>
        <v>28.012875536480685</v>
      </c>
      <c r="J805" t="s">
        <v>21</v>
      </c>
      <c r="K805" t="s">
        <v>22</v>
      </c>
      <c r="L805">
        <v>1548568800</v>
      </c>
      <c r="M805" s="12">
        <f t="shared" si="49"/>
        <v>43492.25</v>
      </c>
      <c r="N805">
        <v>1551506400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51"/>
        <v>268.73076923076923</v>
      </c>
      <c r="G806" t="s">
        <v>20</v>
      </c>
      <c r="H806">
        <v>218</v>
      </c>
      <c r="I806" s="5">
        <f t="shared" si="48"/>
        <v>32.050458715596328</v>
      </c>
      <c r="J806" t="s">
        <v>21</v>
      </c>
      <c r="K806" t="s">
        <v>22</v>
      </c>
      <c r="L806">
        <v>1514872800</v>
      </c>
      <c r="M806" s="12">
        <f t="shared" si="49"/>
        <v>43102.25</v>
      </c>
      <c r="N806">
        <v>1516600800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51"/>
        <v>50.845360824742272</v>
      </c>
      <c r="G807" t="s">
        <v>14</v>
      </c>
      <c r="H807">
        <v>67</v>
      </c>
      <c r="I807" s="5">
        <f t="shared" si="48"/>
        <v>73.611940298507463</v>
      </c>
      <c r="J807" t="s">
        <v>26</v>
      </c>
      <c r="K807" t="s">
        <v>27</v>
      </c>
      <c r="L807">
        <v>1416031200</v>
      </c>
      <c r="M807" s="12">
        <f t="shared" si="49"/>
        <v>41958.25</v>
      </c>
      <c r="N807">
        <v>1420437600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51"/>
        <v>1180.2857142857142</v>
      </c>
      <c r="G808" t="s">
        <v>20</v>
      </c>
      <c r="H808">
        <v>76</v>
      </c>
      <c r="I808" s="5">
        <f t="shared" si="48"/>
        <v>108.71052631578948</v>
      </c>
      <c r="J808" t="s">
        <v>21</v>
      </c>
      <c r="K808" t="s">
        <v>22</v>
      </c>
      <c r="L808">
        <v>1330927200</v>
      </c>
      <c r="M808" s="12">
        <f t="shared" si="49"/>
        <v>40973.25</v>
      </c>
      <c r="N808">
        <v>1332997200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51"/>
        <v>264</v>
      </c>
      <c r="G809" t="s">
        <v>20</v>
      </c>
      <c r="H809">
        <v>43</v>
      </c>
      <c r="I809" s="5">
        <f t="shared" si="48"/>
        <v>42.97674418604651</v>
      </c>
      <c r="J809" t="s">
        <v>21</v>
      </c>
      <c r="K809" t="s">
        <v>22</v>
      </c>
      <c r="L809">
        <v>1571115600</v>
      </c>
      <c r="M809" s="12">
        <f t="shared" si="49"/>
        <v>43753.208333333328</v>
      </c>
      <c r="N809">
        <v>1574920800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51"/>
        <v>30.44230769230769</v>
      </c>
      <c r="G810" t="s">
        <v>14</v>
      </c>
      <c r="H810">
        <v>19</v>
      </c>
      <c r="I810" s="5">
        <f t="shared" si="48"/>
        <v>83.315789473684205</v>
      </c>
      <c r="J810" t="s">
        <v>21</v>
      </c>
      <c r="K810" t="s">
        <v>22</v>
      </c>
      <c r="L810">
        <v>1463461200</v>
      </c>
      <c r="M810" s="12">
        <f t="shared" si="49"/>
        <v>42507.208333333328</v>
      </c>
      <c r="N810">
        <v>1464930000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51"/>
        <v>62.880681818181813</v>
      </c>
      <c r="G811" t="s">
        <v>14</v>
      </c>
      <c r="H811">
        <v>2108</v>
      </c>
      <c r="I811" s="5">
        <f t="shared" si="48"/>
        <v>42</v>
      </c>
      <c r="J811" t="s">
        <v>98</v>
      </c>
      <c r="K811" t="s">
        <v>99</v>
      </c>
      <c r="L811">
        <v>1344920400</v>
      </c>
      <c r="M811" s="12">
        <f t="shared" si="49"/>
        <v>41135.208333333336</v>
      </c>
      <c r="N811">
        <v>1345006800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51"/>
        <v>193.125</v>
      </c>
      <c r="G812" t="s">
        <v>20</v>
      </c>
      <c r="H812">
        <v>221</v>
      </c>
      <c r="I812" s="5">
        <f t="shared" si="48"/>
        <v>55.927601809954751</v>
      </c>
      <c r="J812" t="s">
        <v>21</v>
      </c>
      <c r="K812" t="s">
        <v>22</v>
      </c>
      <c r="L812">
        <v>1511848800</v>
      </c>
      <c r="M812" s="12">
        <f t="shared" si="49"/>
        <v>43067.25</v>
      </c>
      <c r="N812">
        <v>1512712800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51"/>
        <v>77.102702702702715</v>
      </c>
      <c r="G813" t="s">
        <v>14</v>
      </c>
      <c r="H813">
        <v>679</v>
      </c>
      <c r="I813" s="5">
        <f t="shared" si="48"/>
        <v>105.03681885125184</v>
      </c>
      <c r="J813" t="s">
        <v>21</v>
      </c>
      <c r="K813" t="s">
        <v>22</v>
      </c>
      <c r="L813">
        <v>1452319200</v>
      </c>
      <c r="M813" s="12">
        <f t="shared" si="49"/>
        <v>42378.25</v>
      </c>
      <c r="N813">
        <v>1452492000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51"/>
        <v>225.52763819095478</v>
      </c>
      <c r="G814" t="s">
        <v>20</v>
      </c>
      <c r="H814">
        <v>2805</v>
      </c>
      <c r="I814" s="5">
        <f t="shared" si="48"/>
        <v>48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51"/>
        <v>239.40625</v>
      </c>
      <c r="G815" t="s">
        <v>20</v>
      </c>
      <c r="H815">
        <v>68</v>
      </c>
      <c r="I815" s="5">
        <f t="shared" si="48"/>
        <v>112.66176470588235</v>
      </c>
      <c r="J815" t="s">
        <v>21</v>
      </c>
      <c r="K815" t="s">
        <v>22</v>
      </c>
      <c r="L815">
        <v>1346043600</v>
      </c>
      <c r="M815" s="12">
        <f t="shared" si="49"/>
        <v>41148.208333333336</v>
      </c>
      <c r="N815">
        <v>1346907600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51"/>
        <v>92.1875</v>
      </c>
      <c r="G816" t="s">
        <v>14</v>
      </c>
      <c r="H816">
        <v>36</v>
      </c>
      <c r="I816" s="5">
        <f t="shared" si="48"/>
        <v>81.944444444444443</v>
      </c>
      <c r="J816" t="s">
        <v>36</v>
      </c>
      <c r="K816" t="s">
        <v>37</v>
      </c>
      <c r="L816">
        <v>1464325200</v>
      </c>
      <c r="M816" s="12">
        <f t="shared" si="49"/>
        <v>42517.208333333328</v>
      </c>
      <c r="N816">
        <v>1464498000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51"/>
        <v>130.23333333333335</v>
      </c>
      <c r="G817" t="s">
        <v>20</v>
      </c>
      <c r="H817">
        <v>183</v>
      </c>
      <c r="I817" s="5">
        <f t="shared" si="48"/>
        <v>64.049180327868854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51"/>
        <v>615.21739130434787</v>
      </c>
      <c r="G818" t="s">
        <v>20</v>
      </c>
      <c r="H818">
        <v>133</v>
      </c>
      <c r="I818" s="5">
        <f t="shared" si="48"/>
        <v>106.39097744360902</v>
      </c>
      <c r="J818" t="s">
        <v>21</v>
      </c>
      <c r="K818" t="s">
        <v>22</v>
      </c>
      <c r="L818">
        <v>1392012000</v>
      </c>
      <c r="M818" s="12">
        <f t="shared" si="49"/>
        <v>41680.25</v>
      </c>
      <c r="N818">
        <v>1392184800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51"/>
        <v>368.79532163742692</v>
      </c>
      <c r="G819" t="s">
        <v>20</v>
      </c>
      <c r="H819">
        <v>2489</v>
      </c>
      <c r="I819" s="5">
        <f t="shared" si="48"/>
        <v>76.011249497790274</v>
      </c>
      <c r="J819" t="s">
        <v>107</v>
      </c>
      <c r="K819" t="s">
        <v>108</v>
      </c>
      <c r="L819">
        <v>1556946000</v>
      </c>
      <c r="M819" s="12">
        <f t="shared" si="49"/>
        <v>43589.208333333328</v>
      </c>
      <c r="N819">
        <v>1559365200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51"/>
        <v>1094.8571428571429</v>
      </c>
      <c r="G820" t="s">
        <v>20</v>
      </c>
      <c r="H820">
        <v>69</v>
      </c>
      <c r="I820" s="5">
        <f t="shared" si="48"/>
        <v>111.07246376811594</v>
      </c>
      <c r="J820" t="s">
        <v>21</v>
      </c>
      <c r="K820" t="s">
        <v>22</v>
      </c>
      <c r="L820">
        <v>1548050400</v>
      </c>
      <c r="M820" s="12">
        <f t="shared" si="49"/>
        <v>43486.25</v>
      </c>
      <c r="N820">
        <v>1549173600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51"/>
        <v>50.662921348314605</v>
      </c>
      <c r="G821" t="s">
        <v>14</v>
      </c>
      <c r="H821">
        <v>47</v>
      </c>
      <c r="I821" s="5">
        <f t="shared" si="48"/>
        <v>95.936170212765958</v>
      </c>
      <c r="J821" t="s">
        <v>21</v>
      </c>
      <c r="K821" t="s">
        <v>22</v>
      </c>
      <c r="L821">
        <v>1353736800</v>
      </c>
      <c r="M821" s="12">
        <f t="shared" si="49"/>
        <v>41237.25</v>
      </c>
      <c r="N821">
        <v>1355032800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51"/>
        <v>800.6</v>
      </c>
      <c r="G822" t="s">
        <v>20</v>
      </c>
      <c r="H822">
        <v>279</v>
      </c>
      <c r="I822" s="5">
        <f t="shared" si="48"/>
        <v>43.043010752688176</v>
      </c>
      <c r="J822" t="s">
        <v>40</v>
      </c>
      <c r="K822" t="s">
        <v>41</v>
      </c>
      <c r="L822">
        <v>1532840400</v>
      </c>
      <c r="M822" s="12">
        <f t="shared" si="49"/>
        <v>43310.208333333328</v>
      </c>
      <c r="N822">
        <v>1533963600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51"/>
        <v>291.28571428571428</v>
      </c>
      <c r="G823" t="s">
        <v>20</v>
      </c>
      <c r="H823">
        <v>210</v>
      </c>
      <c r="I823" s="5">
        <f t="shared" si="48"/>
        <v>67.966666666666669</v>
      </c>
      <c r="J823" t="s">
        <v>21</v>
      </c>
      <c r="K823" t="s">
        <v>22</v>
      </c>
      <c r="L823">
        <v>1488261600</v>
      </c>
      <c r="M823" s="12">
        <f t="shared" si="49"/>
        <v>42794.25</v>
      </c>
      <c r="N823">
        <v>1489381200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51"/>
        <v>349.9666666666667</v>
      </c>
      <c r="G824" t="s">
        <v>20</v>
      </c>
      <c r="H824">
        <v>2100</v>
      </c>
      <c r="I824" s="5">
        <f t="shared" si="48"/>
        <v>89.991428571428571</v>
      </c>
      <c r="J824" t="s">
        <v>21</v>
      </c>
      <c r="K824" t="s">
        <v>22</v>
      </c>
      <c r="L824">
        <v>1393567200</v>
      </c>
      <c r="M824" s="12">
        <f t="shared" si="49"/>
        <v>41698.25</v>
      </c>
      <c r="N824">
        <v>1395032400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51"/>
        <v>357.07317073170731</v>
      </c>
      <c r="G825" t="s">
        <v>20</v>
      </c>
      <c r="H825">
        <v>252</v>
      </c>
      <c r="I825" s="5">
        <f t="shared" si="48"/>
        <v>58.095238095238095</v>
      </c>
      <c r="J825" t="s">
        <v>21</v>
      </c>
      <c r="K825" t="s">
        <v>22</v>
      </c>
      <c r="L825">
        <v>1410325200</v>
      </c>
      <c r="M825" s="12">
        <f t="shared" si="49"/>
        <v>41892.208333333336</v>
      </c>
      <c r="N825">
        <v>1412485200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51"/>
        <v>126.48941176470588</v>
      </c>
      <c r="G826" t="s">
        <v>20</v>
      </c>
      <c r="H826">
        <v>1280</v>
      </c>
      <c r="I826" s="5">
        <f t="shared" si="48"/>
        <v>83.996875000000003</v>
      </c>
      <c r="J826" t="s">
        <v>21</v>
      </c>
      <c r="K826" t="s">
        <v>22</v>
      </c>
      <c r="L826">
        <v>1276923600</v>
      </c>
      <c r="M826" s="12">
        <f t="shared" si="49"/>
        <v>40348.208333333336</v>
      </c>
      <c r="N826">
        <v>1279688400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51"/>
        <v>387.5</v>
      </c>
      <c r="G827" t="s">
        <v>20</v>
      </c>
      <c r="H827">
        <v>157</v>
      </c>
      <c r="I827" s="5">
        <f t="shared" si="48"/>
        <v>88.853503184713375</v>
      </c>
      <c r="J827" t="s">
        <v>40</v>
      </c>
      <c r="K827" t="s">
        <v>41</v>
      </c>
      <c r="L827">
        <v>1500958800</v>
      </c>
      <c r="M827" s="12">
        <f t="shared" si="49"/>
        <v>42941.208333333328</v>
      </c>
      <c r="N827">
        <v>1501995600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51"/>
        <v>457.03571428571428</v>
      </c>
      <c r="G828" t="s">
        <v>20</v>
      </c>
      <c r="H828">
        <v>194</v>
      </c>
      <c r="I828" s="5">
        <f t="shared" si="48"/>
        <v>65.963917525773198</v>
      </c>
      <c r="J828" t="s">
        <v>21</v>
      </c>
      <c r="K828" t="s">
        <v>22</v>
      </c>
      <c r="L828">
        <v>1292220000</v>
      </c>
      <c r="M828" s="12">
        <f t="shared" si="49"/>
        <v>40525.25</v>
      </c>
      <c r="N828">
        <v>1294639200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51"/>
        <v>266.69565217391306</v>
      </c>
      <c r="G829" t="s">
        <v>20</v>
      </c>
      <c r="H829">
        <v>82</v>
      </c>
      <c r="I829" s="5">
        <f t="shared" si="48"/>
        <v>74.804878048780495</v>
      </c>
      <c r="J829" t="s">
        <v>26</v>
      </c>
      <c r="K829" t="s">
        <v>27</v>
      </c>
      <c r="L829">
        <v>1304398800</v>
      </c>
      <c r="M829" s="12">
        <f t="shared" si="49"/>
        <v>40666.208333333336</v>
      </c>
      <c r="N829">
        <v>1305435600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51"/>
        <v>69</v>
      </c>
      <c r="G830" t="s">
        <v>14</v>
      </c>
      <c r="H830">
        <v>70</v>
      </c>
      <c r="I830" s="5">
        <f t="shared" si="48"/>
        <v>69.98571428571428</v>
      </c>
      <c r="J830" t="s">
        <v>21</v>
      </c>
      <c r="K830" t="s">
        <v>22</v>
      </c>
      <c r="L830">
        <v>1535432400</v>
      </c>
      <c r="M830" s="12">
        <f t="shared" si="49"/>
        <v>43340.208333333328</v>
      </c>
      <c r="N830">
        <v>1537592400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51"/>
        <v>51.34375</v>
      </c>
      <c r="G831" t="s">
        <v>14</v>
      </c>
      <c r="H831">
        <v>154</v>
      </c>
      <c r="I831" s="5">
        <f t="shared" si="48"/>
        <v>32.006493506493506</v>
      </c>
      <c r="J831" t="s">
        <v>21</v>
      </c>
      <c r="K831" t="s">
        <v>22</v>
      </c>
      <c r="L831">
        <v>1433826000</v>
      </c>
      <c r="M831" s="12">
        <f t="shared" si="49"/>
        <v>42164.208333333328</v>
      </c>
      <c r="N831">
        <v>1435122000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51"/>
        <v>1.1710526315789473</v>
      </c>
      <c r="G832" t="s">
        <v>14</v>
      </c>
      <c r="H832">
        <v>22</v>
      </c>
      <c r="I832" s="5">
        <f t="shared" si="48"/>
        <v>64.727272727272734</v>
      </c>
      <c r="J832" t="s">
        <v>21</v>
      </c>
      <c r="K832" t="s">
        <v>22</v>
      </c>
      <c r="L832">
        <v>1514959200</v>
      </c>
      <c r="M832" s="12">
        <f t="shared" si="49"/>
        <v>43103.25</v>
      </c>
      <c r="N832">
        <v>1520056800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51"/>
        <v>108.97734294541709</v>
      </c>
      <c r="G833" t="s">
        <v>20</v>
      </c>
      <c r="H833">
        <v>4233</v>
      </c>
      <c r="I833" s="5">
        <f t="shared" si="48"/>
        <v>24.998110087408456</v>
      </c>
      <c r="J833" t="s">
        <v>21</v>
      </c>
      <c r="K833" t="s">
        <v>22</v>
      </c>
      <c r="L833">
        <v>1332738000</v>
      </c>
      <c r="M833" s="12">
        <f t="shared" si="49"/>
        <v>40994.208333333336</v>
      </c>
      <c r="N833">
        <v>1335675600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51"/>
        <v>315.17592592592592</v>
      </c>
      <c r="G834" t="s">
        <v>20</v>
      </c>
      <c r="H834">
        <v>1297</v>
      </c>
      <c r="I834" s="5">
        <f t="shared" si="48"/>
        <v>104.97764070932922</v>
      </c>
      <c r="J834" t="s">
        <v>36</v>
      </c>
      <c r="K834" t="s">
        <v>37</v>
      </c>
      <c r="L834">
        <v>1445490000</v>
      </c>
      <c r="M834" s="12">
        <f t="shared" si="49"/>
        <v>42299.208333333328</v>
      </c>
      <c r="N834">
        <v>1448431200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1"/>
        <v>157.69117647058823</v>
      </c>
      <c r="G835" t="s">
        <v>20</v>
      </c>
      <c r="H835">
        <v>165</v>
      </c>
      <c r="I835" s="5">
        <f t="shared" ref="I835:I898" si="52">IFERROR(E835/H835,"0")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53">(((L835/60)/60)/24)+DATE(1970,1,1)</f>
        <v>40588.25</v>
      </c>
      <c r="N835">
        <v>1298613600</v>
      </c>
      <c r="O835" s="12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ref="F836:F899" si="55">(E836/D836)*100</f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 s="12">
        <f t="shared" si="53"/>
        <v>41448.208333333336</v>
      </c>
      <c r="N836">
        <v>1372482000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5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 s="12">
        <f t="shared" si="53"/>
        <v>42063.25</v>
      </c>
      <c r="N837">
        <v>1425621600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5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 s="12">
        <f t="shared" si="53"/>
        <v>40214.25</v>
      </c>
      <c r="N838">
        <v>1266300000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5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 s="12">
        <f t="shared" si="53"/>
        <v>40629.208333333336</v>
      </c>
      <c r="N839">
        <v>1305867600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5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 s="12">
        <f t="shared" si="53"/>
        <v>43370.208333333328</v>
      </c>
      <c r="N840">
        <v>1538802000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5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 s="12">
        <f t="shared" si="53"/>
        <v>41715.208333333336</v>
      </c>
      <c r="N841">
        <v>1398920400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5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 s="12">
        <f t="shared" si="53"/>
        <v>41836.208333333336</v>
      </c>
      <c r="N842">
        <v>1405659600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5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 s="12">
        <f t="shared" si="53"/>
        <v>42419.25</v>
      </c>
      <c r="N843">
        <v>1457244000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5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 s="12">
        <f t="shared" si="53"/>
        <v>43266.208333333328</v>
      </c>
      <c r="N844">
        <v>1529298000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5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 s="12">
        <f t="shared" si="53"/>
        <v>43338.208333333328</v>
      </c>
      <c r="N845">
        <v>1535778000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5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 s="12">
        <f t="shared" si="53"/>
        <v>40930.25</v>
      </c>
      <c r="N846">
        <v>1327471200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5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 s="12">
        <f t="shared" si="53"/>
        <v>43235.208333333328</v>
      </c>
      <c r="N847">
        <v>1529557200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5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 s="12">
        <f t="shared" si="53"/>
        <v>43302.208333333328</v>
      </c>
      <c r="N848">
        <v>1535259600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5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 s="12">
        <f t="shared" si="53"/>
        <v>43107.25</v>
      </c>
      <c r="N849">
        <v>1515564000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5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 s="12">
        <f t="shared" si="53"/>
        <v>40341.208333333336</v>
      </c>
      <c r="N850">
        <v>1277096400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5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 s="12">
        <f t="shared" si="53"/>
        <v>40948.25</v>
      </c>
      <c r="N851">
        <v>1329026400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5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 s="12">
        <f t="shared" si="53"/>
        <v>40866.25</v>
      </c>
      <c r="N852">
        <v>1322978400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5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 s="12">
        <f t="shared" si="53"/>
        <v>41031.208333333336</v>
      </c>
      <c r="N853">
        <v>1338786000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5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 s="12">
        <f t="shared" si="53"/>
        <v>40740.208333333336</v>
      </c>
      <c r="N854">
        <v>1311656400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5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5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5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 s="12">
        <f t="shared" si="53"/>
        <v>40712.208333333336</v>
      </c>
      <c r="N857">
        <v>1311051600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5"/>
        <v>356.58333333333331</v>
      </c>
      <c r="G858" t="s">
        <v>20</v>
      </c>
      <c r="H858">
        <v>158</v>
      </c>
      <c r="I858" s="5">
        <f t="shared" si="52"/>
        <v>54.164556962025316</v>
      </c>
      <c r="J858" t="s">
        <v>21</v>
      </c>
      <c r="K858" t="s">
        <v>22</v>
      </c>
      <c r="L858">
        <v>1335243600</v>
      </c>
      <c r="M858" s="12">
        <f t="shared" si="53"/>
        <v>41023.208333333336</v>
      </c>
      <c r="N858">
        <v>1336712400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5"/>
        <v>139.86792452830187</v>
      </c>
      <c r="G859" t="s">
        <v>20</v>
      </c>
      <c r="H859">
        <v>225</v>
      </c>
      <c r="I859" s="5">
        <f t="shared" si="52"/>
        <v>32.946666666666665</v>
      </c>
      <c r="J859" t="s">
        <v>98</v>
      </c>
      <c r="K859" t="s">
        <v>99</v>
      </c>
      <c r="L859">
        <v>1328421600</v>
      </c>
      <c r="M859" s="12">
        <f t="shared" si="53"/>
        <v>40944.25</v>
      </c>
      <c r="N859">
        <v>1330408800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5"/>
        <v>69.45</v>
      </c>
      <c r="G860" t="s">
        <v>14</v>
      </c>
      <c r="H860">
        <v>35</v>
      </c>
      <c r="I860" s="5">
        <f t="shared" si="52"/>
        <v>79.371428571428567</v>
      </c>
      <c r="J860" t="s">
        <v>21</v>
      </c>
      <c r="K860" t="s">
        <v>22</v>
      </c>
      <c r="L860">
        <v>1524286800</v>
      </c>
      <c r="M860" s="12">
        <f t="shared" si="53"/>
        <v>43211.208333333328</v>
      </c>
      <c r="N860">
        <v>1524891600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5"/>
        <v>35.534246575342465</v>
      </c>
      <c r="G861" t="s">
        <v>14</v>
      </c>
      <c r="H861">
        <v>63</v>
      </c>
      <c r="I861" s="5">
        <f t="shared" si="52"/>
        <v>41.174603174603178</v>
      </c>
      <c r="J861" t="s">
        <v>21</v>
      </c>
      <c r="K861" t="s">
        <v>22</v>
      </c>
      <c r="L861">
        <v>1362117600</v>
      </c>
      <c r="M861" s="12">
        <f t="shared" si="53"/>
        <v>41334.25</v>
      </c>
      <c r="N861">
        <v>1363669200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5"/>
        <v>251.65</v>
      </c>
      <c r="G862" t="s">
        <v>20</v>
      </c>
      <c r="H862">
        <v>65</v>
      </c>
      <c r="I862" s="5">
        <f t="shared" si="52"/>
        <v>77.430769230769229</v>
      </c>
      <c r="J862" t="s">
        <v>21</v>
      </c>
      <c r="K862" t="s">
        <v>22</v>
      </c>
      <c r="L862">
        <v>1550556000</v>
      </c>
      <c r="M862" s="12">
        <f t="shared" si="53"/>
        <v>43515.25</v>
      </c>
      <c r="N862">
        <v>1551420000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5"/>
        <v>105.87500000000001</v>
      </c>
      <c r="G863" t="s">
        <v>20</v>
      </c>
      <c r="H863">
        <v>163</v>
      </c>
      <c r="I863" s="5">
        <f t="shared" si="52"/>
        <v>57.159509202453989</v>
      </c>
      <c r="J863" t="s">
        <v>21</v>
      </c>
      <c r="K863" t="s">
        <v>22</v>
      </c>
      <c r="L863">
        <v>1269147600</v>
      </c>
      <c r="M863" s="12">
        <f t="shared" si="53"/>
        <v>40258.208333333336</v>
      </c>
      <c r="N863">
        <v>1269838800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5"/>
        <v>187.42857142857144</v>
      </c>
      <c r="G864" t="s">
        <v>20</v>
      </c>
      <c r="H864">
        <v>85</v>
      </c>
      <c r="I864" s="5">
        <f t="shared" si="52"/>
        <v>77.17647058823529</v>
      </c>
      <c r="J864" t="s">
        <v>21</v>
      </c>
      <c r="K864" t="s">
        <v>22</v>
      </c>
      <c r="L864">
        <v>1312174800</v>
      </c>
      <c r="M864" s="12">
        <f t="shared" si="53"/>
        <v>40756.208333333336</v>
      </c>
      <c r="N864">
        <v>1312520400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5"/>
        <v>386.78571428571428</v>
      </c>
      <c r="G865" t="s">
        <v>20</v>
      </c>
      <c r="H865">
        <v>217</v>
      </c>
      <c r="I865" s="5">
        <f t="shared" si="52"/>
        <v>24.953917050691246</v>
      </c>
      <c r="J865" t="s">
        <v>21</v>
      </c>
      <c r="K865" t="s">
        <v>22</v>
      </c>
      <c r="L865">
        <v>1434517200</v>
      </c>
      <c r="M865" s="12">
        <f t="shared" si="53"/>
        <v>42172.208333333328</v>
      </c>
      <c r="N865">
        <v>1436504400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5"/>
        <v>347.07142857142856</v>
      </c>
      <c r="G866" t="s">
        <v>20</v>
      </c>
      <c r="H866">
        <v>150</v>
      </c>
      <c r="I866" s="5">
        <f t="shared" si="52"/>
        <v>97.18</v>
      </c>
      <c r="J866" t="s">
        <v>21</v>
      </c>
      <c r="K866" t="s">
        <v>22</v>
      </c>
      <c r="L866">
        <v>1471582800</v>
      </c>
      <c r="M866" s="12">
        <f t="shared" si="53"/>
        <v>42601.208333333328</v>
      </c>
      <c r="N866">
        <v>1472014800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5"/>
        <v>185.82098765432099</v>
      </c>
      <c r="G867" t="s">
        <v>20</v>
      </c>
      <c r="H867">
        <v>3272</v>
      </c>
      <c r="I867" s="5">
        <f t="shared" si="52"/>
        <v>46.000916870415651</v>
      </c>
      <c r="J867" t="s">
        <v>21</v>
      </c>
      <c r="K867" t="s">
        <v>22</v>
      </c>
      <c r="L867">
        <v>1410757200</v>
      </c>
      <c r="M867" s="12">
        <f t="shared" si="53"/>
        <v>41897.208333333336</v>
      </c>
      <c r="N867">
        <v>1411534800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5"/>
        <v>43.241247264770237</v>
      </c>
      <c r="G868" t="s">
        <v>74</v>
      </c>
      <c r="H868">
        <v>898</v>
      </c>
      <c r="I868" s="5">
        <f t="shared" si="52"/>
        <v>88.023385300668153</v>
      </c>
      <c r="J868" t="s">
        <v>21</v>
      </c>
      <c r="K868" t="s">
        <v>22</v>
      </c>
      <c r="L868">
        <v>1304830800</v>
      </c>
      <c r="M868" s="12">
        <f t="shared" si="53"/>
        <v>40671.208333333336</v>
      </c>
      <c r="N868">
        <v>1304917200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5"/>
        <v>162.4375</v>
      </c>
      <c r="G869" t="s">
        <v>20</v>
      </c>
      <c r="H869">
        <v>300</v>
      </c>
      <c r="I869" s="5">
        <f t="shared" si="52"/>
        <v>25.99</v>
      </c>
      <c r="J869" t="s">
        <v>21</v>
      </c>
      <c r="K869" t="s">
        <v>22</v>
      </c>
      <c r="L869">
        <v>1539061200</v>
      </c>
      <c r="M869" s="12">
        <f t="shared" si="53"/>
        <v>43382.208333333328</v>
      </c>
      <c r="N869">
        <v>1539579600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5"/>
        <v>184.84285714285716</v>
      </c>
      <c r="G870" t="s">
        <v>20</v>
      </c>
      <c r="H870">
        <v>126</v>
      </c>
      <c r="I870" s="5">
        <f t="shared" si="52"/>
        <v>102.69047619047619</v>
      </c>
      <c r="J870" t="s">
        <v>21</v>
      </c>
      <c r="K870" t="s">
        <v>22</v>
      </c>
      <c r="L870">
        <v>1381554000</v>
      </c>
      <c r="M870" s="12">
        <f t="shared" si="53"/>
        <v>41559.208333333336</v>
      </c>
      <c r="N870">
        <v>1382504400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5"/>
        <v>23.703520691785052</v>
      </c>
      <c r="G871" t="s">
        <v>14</v>
      </c>
      <c r="H871">
        <v>526</v>
      </c>
      <c r="I871" s="5">
        <f t="shared" si="52"/>
        <v>72.958174904942965</v>
      </c>
      <c r="J871" t="s">
        <v>21</v>
      </c>
      <c r="K871" t="s">
        <v>22</v>
      </c>
      <c r="L871">
        <v>1277096400</v>
      </c>
      <c r="M871" s="12">
        <f t="shared" si="53"/>
        <v>40350.208333333336</v>
      </c>
      <c r="N871">
        <v>1278306000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5"/>
        <v>89.870129870129873</v>
      </c>
      <c r="G872" t="s">
        <v>14</v>
      </c>
      <c r="H872">
        <v>121</v>
      </c>
      <c r="I872" s="5">
        <f t="shared" si="52"/>
        <v>57.190082644628099</v>
      </c>
      <c r="J872" t="s">
        <v>21</v>
      </c>
      <c r="K872" t="s">
        <v>22</v>
      </c>
      <c r="L872">
        <v>1440392400</v>
      </c>
      <c r="M872" s="12">
        <f t="shared" si="53"/>
        <v>42240.208333333328</v>
      </c>
      <c r="N872">
        <v>1442552400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5"/>
        <v>272.6041958041958</v>
      </c>
      <c r="G873" t="s">
        <v>20</v>
      </c>
      <c r="H873">
        <v>2320</v>
      </c>
      <c r="I873" s="5">
        <f t="shared" si="52"/>
        <v>84.013793103448279</v>
      </c>
      <c r="J873" t="s">
        <v>21</v>
      </c>
      <c r="K873" t="s">
        <v>22</v>
      </c>
      <c r="L873">
        <v>1509512400</v>
      </c>
      <c r="M873" s="12">
        <f t="shared" si="53"/>
        <v>43040.208333333328</v>
      </c>
      <c r="N873">
        <v>1511071200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5"/>
        <v>170.04255319148936</v>
      </c>
      <c r="G874" t="s">
        <v>20</v>
      </c>
      <c r="H874">
        <v>81</v>
      </c>
      <c r="I874" s="5">
        <f t="shared" si="52"/>
        <v>98.666666666666671</v>
      </c>
      <c r="J874" t="s">
        <v>26</v>
      </c>
      <c r="K874" t="s">
        <v>27</v>
      </c>
      <c r="L874">
        <v>1535950800</v>
      </c>
      <c r="M874" s="12">
        <f t="shared" si="53"/>
        <v>43346.208333333328</v>
      </c>
      <c r="N874">
        <v>1536382800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5"/>
        <v>188.28503562945369</v>
      </c>
      <c r="G875" t="s">
        <v>20</v>
      </c>
      <c r="H875">
        <v>1887</v>
      </c>
      <c r="I875" s="5">
        <f t="shared" si="52"/>
        <v>42.007419183889773</v>
      </c>
      <c r="J875" t="s">
        <v>21</v>
      </c>
      <c r="K875" t="s">
        <v>22</v>
      </c>
      <c r="L875">
        <v>1389160800</v>
      </c>
      <c r="M875" s="12">
        <f t="shared" si="53"/>
        <v>41647.25</v>
      </c>
      <c r="N875">
        <v>1389592800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5"/>
        <v>346.93532338308455</v>
      </c>
      <c r="G876" t="s">
        <v>20</v>
      </c>
      <c r="H876">
        <v>4358</v>
      </c>
      <c r="I876" s="5">
        <f t="shared" si="52"/>
        <v>32.002753556677376</v>
      </c>
      <c r="J876" t="s">
        <v>21</v>
      </c>
      <c r="K876" t="s">
        <v>22</v>
      </c>
      <c r="L876">
        <v>1271998800</v>
      </c>
      <c r="M876" s="12">
        <f t="shared" si="53"/>
        <v>40291.208333333336</v>
      </c>
      <c r="N876">
        <v>1275282000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5"/>
        <v>69.177215189873422</v>
      </c>
      <c r="G877" t="s">
        <v>14</v>
      </c>
      <c r="H877">
        <v>67</v>
      </c>
      <c r="I877" s="5">
        <f t="shared" si="52"/>
        <v>81.567164179104481</v>
      </c>
      <c r="J877" t="s">
        <v>21</v>
      </c>
      <c r="K877" t="s">
        <v>22</v>
      </c>
      <c r="L877">
        <v>1294898400</v>
      </c>
      <c r="M877" s="12">
        <f t="shared" si="53"/>
        <v>40556.25</v>
      </c>
      <c r="N877">
        <v>1294984800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5"/>
        <v>25.433734939759034</v>
      </c>
      <c r="G878" t="s">
        <v>14</v>
      </c>
      <c r="H878">
        <v>57</v>
      </c>
      <c r="I878" s="5">
        <f t="shared" si="52"/>
        <v>37.035087719298247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5"/>
        <v>77.400977995110026</v>
      </c>
      <c r="G879" t="s">
        <v>14</v>
      </c>
      <c r="H879">
        <v>1229</v>
      </c>
      <c r="I879" s="5">
        <f t="shared" si="52"/>
        <v>103.033360455655</v>
      </c>
      <c r="J879" t="s">
        <v>21</v>
      </c>
      <c r="K879" t="s">
        <v>22</v>
      </c>
      <c r="L879">
        <v>1469509200</v>
      </c>
      <c r="M879" s="12">
        <f t="shared" si="53"/>
        <v>42577.208333333328</v>
      </c>
      <c r="N879">
        <v>1469595600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5"/>
        <v>37.481481481481481</v>
      </c>
      <c r="G880" t="s">
        <v>14</v>
      </c>
      <c r="H880">
        <v>12</v>
      </c>
      <c r="I880" s="5">
        <f t="shared" si="52"/>
        <v>84.333333333333329</v>
      </c>
      <c r="J880" t="s">
        <v>107</v>
      </c>
      <c r="K880" t="s">
        <v>108</v>
      </c>
      <c r="L880">
        <v>1579068000</v>
      </c>
      <c r="M880" s="12">
        <f t="shared" si="53"/>
        <v>43845.25</v>
      </c>
      <c r="N880">
        <v>1581141600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5"/>
        <v>543.79999999999995</v>
      </c>
      <c r="G881" t="s">
        <v>20</v>
      </c>
      <c r="H881">
        <v>53</v>
      </c>
      <c r="I881" s="5">
        <f t="shared" si="52"/>
        <v>102.60377358490567</v>
      </c>
      <c r="J881" t="s">
        <v>21</v>
      </c>
      <c r="K881" t="s">
        <v>22</v>
      </c>
      <c r="L881">
        <v>1487743200</v>
      </c>
      <c r="M881" s="12">
        <f t="shared" si="53"/>
        <v>42788.25</v>
      </c>
      <c r="N881">
        <v>1488520800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5"/>
        <v>228.52189349112427</v>
      </c>
      <c r="G882" t="s">
        <v>20</v>
      </c>
      <c r="H882">
        <v>2414</v>
      </c>
      <c r="I882" s="5">
        <f t="shared" si="52"/>
        <v>79.992129246064621</v>
      </c>
      <c r="J882" t="s">
        <v>21</v>
      </c>
      <c r="K882" t="s">
        <v>22</v>
      </c>
      <c r="L882">
        <v>1563685200</v>
      </c>
      <c r="M882" s="12">
        <f t="shared" si="53"/>
        <v>43667.208333333328</v>
      </c>
      <c r="N882">
        <v>1563858000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5"/>
        <v>38.948339483394832</v>
      </c>
      <c r="G883" t="s">
        <v>14</v>
      </c>
      <c r="H883">
        <v>452</v>
      </c>
      <c r="I883" s="5">
        <f t="shared" si="52"/>
        <v>70.055309734513273</v>
      </c>
      <c r="J883" t="s">
        <v>21</v>
      </c>
      <c r="K883" t="s">
        <v>22</v>
      </c>
      <c r="L883">
        <v>1436418000</v>
      </c>
      <c r="M883" s="12">
        <f t="shared" si="53"/>
        <v>42194.208333333328</v>
      </c>
      <c r="N883">
        <v>1438923600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5"/>
        <v>370</v>
      </c>
      <c r="G884" t="s">
        <v>20</v>
      </c>
      <c r="H884">
        <v>80</v>
      </c>
      <c r="I884" s="5">
        <f t="shared" si="52"/>
        <v>37</v>
      </c>
      <c r="J884" t="s">
        <v>21</v>
      </c>
      <c r="K884" t="s">
        <v>22</v>
      </c>
      <c r="L884">
        <v>1421820000</v>
      </c>
      <c r="M884" s="12">
        <f t="shared" si="53"/>
        <v>42025.25</v>
      </c>
      <c r="N884">
        <v>1422165600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5"/>
        <v>237.91176470588232</v>
      </c>
      <c r="G885" t="s">
        <v>20</v>
      </c>
      <c r="H885">
        <v>193</v>
      </c>
      <c r="I885" s="5">
        <f t="shared" si="52"/>
        <v>41.911917098445599</v>
      </c>
      <c r="J885" t="s">
        <v>21</v>
      </c>
      <c r="K885" t="s">
        <v>22</v>
      </c>
      <c r="L885">
        <v>1274763600</v>
      </c>
      <c r="M885" s="12">
        <f t="shared" si="53"/>
        <v>40323.208333333336</v>
      </c>
      <c r="N885">
        <v>1277874000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5"/>
        <v>64.036299765807954</v>
      </c>
      <c r="G886" t="s">
        <v>14</v>
      </c>
      <c r="H886">
        <v>1886</v>
      </c>
      <c r="I886" s="5">
        <f t="shared" si="52"/>
        <v>57.992576882290564</v>
      </c>
      <c r="J886" t="s">
        <v>21</v>
      </c>
      <c r="K886" t="s">
        <v>22</v>
      </c>
      <c r="L886">
        <v>1399179600</v>
      </c>
      <c r="M886" s="12">
        <f t="shared" si="53"/>
        <v>41763.208333333336</v>
      </c>
      <c r="N886">
        <v>1399352400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5"/>
        <v>118.27777777777777</v>
      </c>
      <c r="G887" t="s">
        <v>20</v>
      </c>
      <c r="H887">
        <v>52</v>
      </c>
      <c r="I887" s="5">
        <f t="shared" si="52"/>
        <v>40.942307692307693</v>
      </c>
      <c r="J887" t="s">
        <v>21</v>
      </c>
      <c r="K887" t="s">
        <v>22</v>
      </c>
      <c r="L887">
        <v>1275800400</v>
      </c>
      <c r="M887" s="12">
        <f t="shared" si="53"/>
        <v>40335.208333333336</v>
      </c>
      <c r="N887">
        <v>1279083600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5"/>
        <v>84.824037184594957</v>
      </c>
      <c r="G888" t="s">
        <v>14</v>
      </c>
      <c r="H888">
        <v>1825</v>
      </c>
      <c r="I888" s="5">
        <f t="shared" si="52"/>
        <v>69.9972602739726</v>
      </c>
      <c r="J888" t="s">
        <v>21</v>
      </c>
      <c r="K888" t="s">
        <v>22</v>
      </c>
      <c r="L888">
        <v>1282798800</v>
      </c>
      <c r="M888" s="12">
        <f t="shared" si="53"/>
        <v>40416.208333333336</v>
      </c>
      <c r="N888">
        <v>1284354000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5"/>
        <v>29.346153846153843</v>
      </c>
      <c r="G889" t="s">
        <v>14</v>
      </c>
      <c r="H889">
        <v>31</v>
      </c>
      <c r="I889" s="5">
        <f t="shared" si="52"/>
        <v>73.838709677419359</v>
      </c>
      <c r="J889" t="s">
        <v>21</v>
      </c>
      <c r="K889" t="s">
        <v>22</v>
      </c>
      <c r="L889">
        <v>1437109200</v>
      </c>
      <c r="M889" s="12">
        <f t="shared" si="53"/>
        <v>42202.208333333328</v>
      </c>
      <c r="N889">
        <v>1441170000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5"/>
        <v>209.89655172413794</v>
      </c>
      <c r="G890" t="s">
        <v>20</v>
      </c>
      <c r="H890">
        <v>290</v>
      </c>
      <c r="I890" s="5">
        <f t="shared" si="52"/>
        <v>41.979310344827589</v>
      </c>
      <c r="J890" t="s">
        <v>21</v>
      </c>
      <c r="K890" t="s">
        <v>22</v>
      </c>
      <c r="L890">
        <v>1491886800</v>
      </c>
      <c r="M890" s="12">
        <f t="shared" si="53"/>
        <v>42836.208333333328</v>
      </c>
      <c r="N890">
        <v>1493528400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5"/>
        <v>169.78571428571431</v>
      </c>
      <c r="G891" t="s">
        <v>20</v>
      </c>
      <c r="H891">
        <v>122</v>
      </c>
      <c r="I891" s="5">
        <f t="shared" si="52"/>
        <v>77.93442622950819</v>
      </c>
      <c r="J891" t="s">
        <v>21</v>
      </c>
      <c r="K891" t="s">
        <v>22</v>
      </c>
      <c r="L891">
        <v>1394600400</v>
      </c>
      <c r="M891" s="12">
        <f t="shared" si="53"/>
        <v>41710.208333333336</v>
      </c>
      <c r="N891">
        <v>1395205200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5"/>
        <v>115.95907738095239</v>
      </c>
      <c r="G892" t="s">
        <v>20</v>
      </c>
      <c r="H892">
        <v>1470</v>
      </c>
      <c r="I892" s="5">
        <f t="shared" si="52"/>
        <v>106.01972789115646</v>
      </c>
      <c r="J892" t="s">
        <v>21</v>
      </c>
      <c r="K892" t="s">
        <v>22</v>
      </c>
      <c r="L892">
        <v>1561352400</v>
      </c>
      <c r="M892" s="12">
        <f t="shared" si="53"/>
        <v>43640.208333333328</v>
      </c>
      <c r="N892">
        <v>1561438800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5"/>
        <v>258.59999999999997</v>
      </c>
      <c r="G893" t="s">
        <v>20</v>
      </c>
      <c r="H893">
        <v>165</v>
      </c>
      <c r="I893" s="5">
        <f t="shared" si="52"/>
        <v>47.018181818181816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5"/>
        <v>230.58333333333331</v>
      </c>
      <c r="G894" t="s">
        <v>20</v>
      </c>
      <c r="H894">
        <v>182</v>
      </c>
      <c r="I894" s="5">
        <f t="shared" si="52"/>
        <v>76.016483516483518</v>
      </c>
      <c r="J894" t="s">
        <v>21</v>
      </c>
      <c r="K894" t="s">
        <v>22</v>
      </c>
      <c r="L894">
        <v>1274418000</v>
      </c>
      <c r="M894" s="12">
        <f t="shared" si="53"/>
        <v>40319.208333333336</v>
      </c>
      <c r="N894">
        <v>1277960400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5"/>
        <v>128.21428571428572</v>
      </c>
      <c r="G895" t="s">
        <v>20</v>
      </c>
      <c r="H895">
        <v>199</v>
      </c>
      <c r="I895" s="5">
        <f t="shared" si="52"/>
        <v>54.120603015075375</v>
      </c>
      <c r="J895" t="s">
        <v>107</v>
      </c>
      <c r="K895" t="s">
        <v>108</v>
      </c>
      <c r="L895">
        <v>1434344400</v>
      </c>
      <c r="M895" s="12">
        <f t="shared" si="53"/>
        <v>42170.208333333328</v>
      </c>
      <c r="N895">
        <v>1434690000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5"/>
        <v>188.70588235294116</v>
      </c>
      <c r="G896" t="s">
        <v>20</v>
      </c>
      <c r="H896">
        <v>56</v>
      </c>
      <c r="I896" s="5">
        <f t="shared" si="52"/>
        <v>57.285714285714285</v>
      </c>
      <c r="J896" t="s">
        <v>40</v>
      </c>
      <c r="K896" t="s">
        <v>41</v>
      </c>
      <c r="L896">
        <v>1373518800</v>
      </c>
      <c r="M896" s="12">
        <f t="shared" si="53"/>
        <v>41466.208333333336</v>
      </c>
      <c r="N896">
        <v>1376110800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5"/>
        <v>6.9511889862327907</v>
      </c>
      <c r="G897" t="s">
        <v>14</v>
      </c>
      <c r="H897">
        <v>107</v>
      </c>
      <c r="I897" s="5">
        <f t="shared" si="52"/>
        <v>103.81308411214954</v>
      </c>
      <c r="J897" t="s">
        <v>21</v>
      </c>
      <c r="K897" t="s">
        <v>22</v>
      </c>
      <c r="L897">
        <v>1517637600</v>
      </c>
      <c r="M897" s="12">
        <f t="shared" si="53"/>
        <v>43134.25</v>
      </c>
      <c r="N897">
        <v>1518415200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5"/>
        <v>774.43434343434342</v>
      </c>
      <c r="G898" t="s">
        <v>20</v>
      </c>
      <c r="H898">
        <v>1460</v>
      </c>
      <c r="I898" s="5">
        <f t="shared" si="52"/>
        <v>105.02602739726028</v>
      </c>
      <c r="J898" t="s">
        <v>26</v>
      </c>
      <c r="K898" t="s">
        <v>27</v>
      </c>
      <c r="L898">
        <v>1310619600</v>
      </c>
      <c r="M898" s="12">
        <f t="shared" si="53"/>
        <v>40738.208333333336</v>
      </c>
      <c r="N898">
        <v>1310878800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5"/>
        <v>27.693181818181817</v>
      </c>
      <c r="G899" t="s">
        <v>14</v>
      </c>
      <c r="H899">
        <v>27</v>
      </c>
      <c r="I899" s="5">
        <f t="shared" ref="I899:I962" si="56">IFERROR(E899/H899,"0")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57">(((L899/60)/60)/24)+DATE(1970,1,1)</f>
        <v>43583.208333333328</v>
      </c>
      <c r="N899">
        <v>1556600400</v>
      </c>
      <c r="O899" s="12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ref="F900:F963" si="59">(E900/D900)*100</f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 s="12">
        <f t="shared" si="57"/>
        <v>43815.25</v>
      </c>
      <c r="N900">
        <v>1576994400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9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 s="12">
        <f t="shared" si="57"/>
        <v>41554.208333333336</v>
      </c>
      <c r="N901">
        <v>1382677200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9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 s="12">
        <f t="shared" si="57"/>
        <v>41901.208333333336</v>
      </c>
      <c r="N902">
        <v>1411189200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9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 s="12">
        <f t="shared" si="57"/>
        <v>43298.208333333328</v>
      </c>
      <c r="N903">
        <v>1534654800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9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 s="12">
        <f t="shared" si="57"/>
        <v>42399.25</v>
      </c>
      <c r="N904">
        <v>1457762400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9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 s="12">
        <f t="shared" si="57"/>
        <v>41034.208333333336</v>
      </c>
      <c r="N905">
        <v>1337490000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9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 s="12">
        <f t="shared" si="57"/>
        <v>41186.208333333336</v>
      </c>
      <c r="N906">
        <v>1349672400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9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 s="12">
        <f t="shared" si="57"/>
        <v>41536.208333333336</v>
      </c>
      <c r="N907">
        <v>1379826000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9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 s="12">
        <f t="shared" si="57"/>
        <v>42868.208333333328</v>
      </c>
      <c r="N908">
        <v>1497762000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9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 s="12">
        <f t="shared" si="57"/>
        <v>40660.208333333336</v>
      </c>
      <c r="N909">
        <v>1304485200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9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 s="12">
        <f t="shared" si="57"/>
        <v>41031.208333333336</v>
      </c>
      <c r="N910">
        <v>1336885200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9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9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 s="12">
        <f t="shared" si="57"/>
        <v>42026.25</v>
      </c>
      <c r="N912">
        <v>1421992800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9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 s="12">
        <f t="shared" si="57"/>
        <v>43717.208333333328</v>
      </c>
      <c r="N913">
        <v>1568178000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9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 s="12">
        <f t="shared" si="57"/>
        <v>41157.208333333336</v>
      </c>
      <c r="N914">
        <v>1347944400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9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 s="12">
        <f t="shared" si="57"/>
        <v>43597.208333333328</v>
      </c>
      <c r="N915">
        <v>1558760400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9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 s="12">
        <f t="shared" si="57"/>
        <v>41490.208333333336</v>
      </c>
      <c r="N916">
        <v>1376629200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9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 s="12">
        <f t="shared" si="57"/>
        <v>42976.208333333328</v>
      </c>
      <c r="N917">
        <v>1504760400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9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 s="12">
        <f t="shared" si="57"/>
        <v>41991.25</v>
      </c>
      <c r="N918">
        <v>1419660000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9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 s="12">
        <f t="shared" si="57"/>
        <v>40722.208333333336</v>
      </c>
      <c r="N919">
        <v>1311310800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9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 s="12">
        <f t="shared" si="57"/>
        <v>41117.208333333336</v>
      </c>
      <c r="N920">
        <v>1344315600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9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 s="12">
        <f t="shared" si="57"/>
        <v>43022.208333333328</v>
      </c>
      <c r="N921">
        <v>1510725600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9"/>
        <v>182.56603773584905</v>
      </c>
      <c r="G922" t="s">
        <v>20</v>
      </c>
      <c r="H922">
        <v>255</v>
      </c>
      <c r="I922" s="5">
        <f t="shared" si="56"/>
        <v>37.945098039215686</v>
      </c>
      <c r="J922" t="s">
        <v>21</v>
      </c>
      <c r="K922" t="s">
        <v>22</v>
      </c>
      <c r="L922">
        <v>1549519200</v>
      </c>
      <c r="M922" s="12">
        <f t="shared" si="57"/>
        <v>43503.25</v>
      </c>
      <c r="N922">
        <v>1551247200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9"/>
        <v>0.75436408977556113</v>
      </c>
      <c r="G923" t="s">
        <v>14</v>
      </c>
      <c r="H923">
        <v>38</v>
      </c>
      <c r="I923" s="5">
        <f t="shared" si="56"/>
        <v>31.842105263157894</v>
      </c>
      <c r="J923" t="s">
        <v>21</v>
      </c>
      <c r="K923" t="s">
        <v>22</v>
      </c>
      <c r="L923">
        <v>1329026400</v>
      </c>
      <c r="M923" s="12">
        <f t="shared" si="57"/>
        <v>40951.25</v>
      </c>
      <c r="N923">
        <v>1330236000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9"/>
        <v>175.95330739299609</v>
      </c>
      <c r="G924" t="s">
        <v>20</v>
      </c>
      <c r="H924">
        <v>2261</v>
      </c>
      <c r="I924" s="5">
        <f t="shared" si="56"/>
        <v>40</v>
      </c>
      <c r="J924" t="s">
        <v>21</v>
      </c>
      <c r="K924" t="s">
        <v>22</v>
      </c>
      <c r="L924">
        <v>1544335200</v>
      </c>
      <c r="M924" s="12">
        <f t="shared" si="57"/>
        <v>43443.25</v>
      </c>
      <c r="N924">
        <v>1545112800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9"/>
        <v>237.88235294117646</v>
      </c>
      <c r="G925" t="s">
        <v>20</v>
      </c>
      <c r="H925">
        <v>40</v>
      </c>
      <c r="I925" s="5">
        <f t="shared" si="56"/>
        <v>101.1</v>
      </c>
      <c r="J925" t="s">
        <v>21</v>
      </c>
      <c r="K925" t="s">
        <v>22</v>
      </c>
      <c r="L925">
        <v>1279083600</v>
      </c>
      <c r="M925" s="12">
        <f t="shared" si="57"/>
        <v>40373.208333333336</v>
      </c>
      <c r="N925">
        <v>1279170000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9"/>
        <v>488.05076142131981</v>
      </c>
      <c r="G926" t="s">
        <v>20</v>
      </c>
      <c r="H926">
        <v>2289</v>
      </c>
      <c r="I926" s="5">
        <f t="shared" si="56"/>
        <v>84.006989951944078</v>
      </c>
      <c r="J926" t="s">
        <v>107</v>
      </c>
      <c r="K926" t="s">
        <v>108</v>
      </c>
      <c r="L926">
        <v>1572498000</v>
      </c>
      <c r="M926" s="12">
        <f t="shared" si="57"/>
        <v>43769.208333333328</v>
      </c>
      <c r="N926">
        <v>1573452000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9"/>
        <v>224.06666666666669</v>
      </c>
      <c r="G927" t="s">
        <v>20</v>
      </c>
      <c r="H927">
        <v>65</v>
      </c>
      <c r="I927" s="5">
        <f t="shared" si="56"/>
        <v>103.41538461538461</v>
      </c>
      <c r="J927" t="s">
        <v>21</v>
      </c>
      <c r="K927" t="s">
        <v>22</v>
      </c>
      <c r="L927">
        <v>1506056400</v>
      </c>
      <c r="M927" s="12">
        <f t="shared" si="57"/>
        <v>43000.208333333328</v>
      </c>
      <c r="N927">
        <v>1507093200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9"/>
        <v>18.126436781609197</v>
      </c>
      <c r="G928" t="s">
        <v>14</v>
      </c>
      <c r="H928">
        <v>15</v>
      </c>
      <c r="I928" s="5">
        <f t="shared" si="56"/>
        <v>105.13333333333334</v>
      </c>
      <c r="J928" t="s">
        <v>21</v>
      </c>
      <c r="K928" t="s">
        <v>22</v>
      </c>
      <c r="L928">
        <v>1463029200</v>
      </c>
      <c r="M928" s="12">
        <f t="shared" si="57"/>
        <v>42502.208333333328</v>
      </c>
      <c r="N928">
        <v>1463374800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9"/>
        <v>45.847222222222221</v>
      </c>
      <c r="G929" t="s">
        <v>14</v>
      </c>
      <c r="H929">
        <v>37</v>
      </c>
      <c r="I929" s="5">
        <f t="shared" si="56"/>
        <v>89.21621621621621</v>
      </c>
      <c r="J929" t="s">
        <v>21</v>
      </c>
      <c r="K929" t="s">
        <v>22</v>
      </c>
      <c r="L929">
        <v>1342069200</v>
      </c>
      <c r="M929" s="12">
        <f t="shared" si="57"/>
        <v>41102.208333333336</v>
      </c>
      <c r="N929">
        <v>1344574800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9"/>
        <v>117.31541218637993</v>
      </c>
      <c r="G930" t="s">
        <v>20</v>
      </c>
      <c r="H930">
        <v>3777</v>
      </c>
      <c r="I930" s="5">
        <f t="shared" si="56"/>
        <v>51.995234312946785</v>
      </c>
      <c r="J930" t="s">
        <v>107</v>
      </c>
      <c r="K930" t="s">
        <v>108</v>
      </c>
      <c r="L930">
        <v>1388296800</v>
      </c>
      <c r="M930" s="12">
        <f t="shared" si="57"/>
        <v>41637.25</v>
      </c>
      <c r="N930">
        <v>1389074400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9"/>
        <v>217.30909090909088</v>
      </c>
      <c r="G931" t="s">
        <v>20</v>
      </c>
      <c r="H931">
        <v>184</v>
      </c>
      <c r="I931" s="5">
        <f t="shared" si="56"/>
        <v>64.956521739130437</v>
      </c>
      <c r="J931" t="s">
        <v>40</v>
      </c>
      <c r="K931" t="s">
        <v>41</v>
      </c>
      <c r="L931">
        <v>1493787600</v>
      </c>
      <c r="M931" s="12">
        <f t="shared" si="57"/>
        <v>42858.208333333328</v>
      </c>
      <c r="N931">
        <v>1494997200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9"/>
        <v>112.28571428571428</v>
      </c>
      <c r="G932" t="s">
        <v>20</v>
      </c>
      <c r="H932">
        <v>85</v>
      </c>
      <c r="I932" s="5">
        <f t="shared" si="56"/>
        <v>46.235294117647058</v>
      </c>
      <c r="J932" t="s">
        <v>21</v>
      </c>
      <c r="K932" t="s">
        <v>22</v>
      </c>
      <c r="L932">
        <v>1424844000</v>
      </c>
      <c r="M932" s="12">
        <f t="shared" si="57"/>
        <v>42060.25</v>
      </c>
      <c r="N932">
        <v>1425448800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9"/>
        <v>72.51898734177216</v>
      </c>
      <c r="G933" t="s">
        <v>14</v>
      </c>
      <c r="H933">
        <v>112</v>
      </c>
      <c r="I933" s="5">
        <f t="shared" si="56"/>
        <v>51.151785714285715</v>
      </c>
      <c r="J933" t="s">
        <v>21</v>
      </c>
      <c r="K933" t="s">
        <v>22</v>
      </c>
      <c r="L933">
        <v>1403931600</v>
      </c>
      <c r="M933" s="12">
        <f t="shared" si="57"/>
        <v>41818.208333333336</v>
      </c>
      <c r="N933">
        <v>1404104400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9"/>
        <v>212.30434782608697</v>
      </c>
      <c r="G934" t="s">
        <v>20</v>
      </c>
      <c r="H934">
        <v>144</v>
      </c>
      <c r="I934" s="5">
        <f t="shared" si="56"/>
        <v>33.909722222222221</v>
      </c>
      <c r="J934" t="s">
        <v>21</v>
      </c>
      <c r="K934" t="s">
        <v>22</v>
      </c>
      <c r="L934">
        <v>1394514000</v>
      </c>
      <c r="M934" s="12">
        <f t="shared" si="57"/>
        <v>41709.208333333336</v>
      </c>
      <c r="N934">
        <v>1394773200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9"/>
        <v>239.74657534246577</v>
      </c>
      <c r="G935" t="s">
        <v>20</v>
      </c>
      <c r="H935">
        <v>1902</v>
      </c>
      <c r="I935" s="5">
        <f t="shared" si="56"/>
        <v>92.016298633017882</v>
      </c>
      <c r="J935" t="s">
        <v>21</v>
      </c>
      <c r="K935" t="s">
        <v>22</v>
      </c>
      <c r="L935">
        <v>1365397200</v>
      </c>
      <c r="M935" s="12">
        <f t="shared" si="57"/>
        <v>41372.208333333336</v>
      </c>
      <c r="N935">
        <v>1366520400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9"/>
        <v>181.93548387096774</v>
      </c>
      <c r="G936" t="s">
        <v>20</v>
      </c>
      <c r="H936">
        <v>105</v>
      </c>
      <c r="I936" s="5">
        <f t="shared" si="56"/>
        <v>107.42857142857143</v>
      </c>
      <c r="J936" t="s">
        <v>21</v>
      </c>
      <c r="K936" t="s">
        <v>22</v>
      </c>
      <c r="L936">
        <v>1456120800</v>
      </c>
      <c r="M936" s="12">
        <f t="shared" si="57"/>
        <v>42422.25</v>
      </c>
      <c r="N936">
        <v>1456639200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9"/>
        <v>164.13114754098362</v>
      </c>
      <c r="G937" t="s">
        <v>20</v>
      </c>
      <c r="H937">
        <v>132</v>
      </c>
      <c r="I937" s="5">
        <f t="shared" si="56"/>
        <v>75.848484848484844</v>
      </c>
      <c r="J937" t="s">
        <v>21</v>
      </c>
      <c r="K937" t="s">
        <v>22</v>
      </c>
      <c r="L937">
        <v>1437714000</v>
      </c>
      <c r="M937" s="12">
        <f t="shared" si="57"/>
        <v>42209.208333333328</v>
      </c>
      <c r="N937">
        <v>1438318800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9"/>
        <v>1.6375968992248062</v>
      </c>
      <c r="G938" t="s">
        <v>14</v>
      </c>
      <c r="H938">
        <v>21</v>
      </c>
      <c r="I938" s="5">
        <f t="shared" si="56"/>
        <v>80.476190476190482</v>
      </c>
      <c r="J938" t="s">
        <v>21</v>
      </c>
      <c r="K938" t="s">
        <v>22</v>
      </c>
      <c r="L938">
        <v>1563771600</v>
      </c>
      <c r="M938" s="12">
        <f t="shared" si="57"/>
        <v>43668.208333333328</v>
      </c>
      <c r="N938">
        <v>1564030800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9"/>
        <v>49.64385964912281</v>
      </c>
      <c r="G939" t="s">
        <v>74</v>
      </c>
      <c r="H939">
        <v>976</v>
      </c>
      <c r="I939" s="5">
        <f t="shared" si="56"/>
        <v>86.978483606557376</v>
      </c>
      <c r="J939" t="s">
        <v>21</v>
      </c>
      <c r="K939" t="s">
        <v>22</v>
      </c>
      <c r="L939">
        <v>1448517600</v>
      </c>
      <c r="M939" s="12">
        <f t="shared" si="57"/>
        <v>42334.25</v>
      </c>
      <c r="N939">
        <v>1449295200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9"/>
        <v>109.70652173913042</v>
      </c>
      <c r="G940" t="s">
        <v>20</v>
      </c>
      <c r="H940">
        <v>96</v>
      </c>
      <c r="I940" s="5">
        <f t="shared" si="56"/>
        <v>105.13541666666667</v>
      </c>
      <c r="J940" t="s">
        <v>21</v>
      </c>
      <c r="K940" t="s">
        <v>22</v>
      </c>
      <c r="L940">
        <v>1528779600</v>
      </c>
      <c r="M940" s="12">
        <f t="shared" si="57"/>
        <v>43263.208333333328</v>
      </c>
      <c r="N940">
        <v>1531890000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9"/>
        <v>49.217948717948715</v>
      </c>
      <c r="G941" t="s">
        <v>14</v>
      </c>
      <c r="H941">
        <v>67</v>
      </c>
      <c r="I941" s="5">
        <f t="shared" si="56"/>
        <v>57.298507462686565</v>
      </c>
      <c r="J941" t="s">
        <v>21</v>
      </c>
      <c r="K941" t="s">
        <v>22</v>
      </c>
      <c r="L941">
        <v>1304744400</v>
      </c>
      <c r="M941" s="12">
        <f t="shared" si="57"/>
        <v>40670.208333333336</v>
      </c>
      <c r="N941">
        <v>1306213200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9"/>
        <v>62.232323232323225</v>
      </c>
      <c r="G942" t="s">
        <v>47</v>
      </c>
      <c r="H942">
        <v>66</v>
      </c>
      <c r="I942" s="5">
        <f t="shared" si="56"/>
        <v>93.348484848484844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9"/>
        <v>13.05813953488372</v>
      </c>
      <c r="G943" t="s">
        <v>14</v>
      </c>
      <c r="H943">
        <v>78</v>
      </c>
      <c r="I943" s="5">
        <f t="shared" si="56"/>
        <v>71.987179487179489</v>
      </c>
      <c r="J943" t="s">
        <v>21</v>
      </c>
      <c r="K943" t="s">
        <v>22</v>
      </c>
      <c r="L943">
        <v>1294552800</v>
      </c>
      <c r="M943" s="12">
        <f t="shared" si="57"/>
        <v>40552.25</v>
      </c>
      <c r="N943">
        <v>1297576800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9"/>
        <v>64.635416666666671</v>
      </c>
      <c r="G944" t="s">
        <v>14</v>
      </c>
      <c r="H944">
        <v>67</v>
      </c>
      <c r="I944" s="5">
        <f t="shared" si="56"/>
        <v>92.611940298507463</v>
      </c>
      <c r="J944" t="s">
        <v>26</v>
      </c>
      <c r="K944" t="s">
        <v>27</v>
      </c>
      <c r="L944">
        <v>1295935200</v>
      </c>
      <c r="M944" s="12">
        <f t="shared" si="57"/>
        <v>40568.25</v>
      </c>
      <c r="N944">
        <v>1296194400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9"/>
        <v>159.58666666666667</v>
      </c>
      <c r="G945" t="s">
        <v>20</v>
      </c>
      <c r="H945">
        <v>114</v>
      </c>
      <c r="I945" s="5">
        <f t="shared" si="56"/>
        <v>104.99122807017544</v>
      </c>
      <c r="J945" t="s">
        <v>21</v>
      </c>
      <c r="K945" t="s">
        <v>22</v>
      </c>
      <c r="L945">
        <v>1411534800</v>
      </c>
      <c r="M945" s="12">
        <f t="shared" si="57"/>
        <v>41906.208333333336</v>
      </c>
      <c r="N945">
        <v>1414558800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9"/>
        <v>81.42</v>
      </c>
      <c r="G946" t="s">
        <v>14</v>
      </c>
      <c r="H946">
        <v>263</v>
      </c>
      <c r="I946" s="5">
        <f t="shared" si="56"/>
        <v>30.958174904942965</v>
      </c>
      <c r="J946" t="s">
        <v>26</v>
      </c>
      <c r="K946" t="s">
        <v>27</v>
      </c>
      <c r="L946">
        <v>1486706400</v>
      </c>
      <c r="M946" s="12">
        <f t="shared" si="57"/>
        <v>42776.25</v>
      </c>
      <c r="N946">
        <v>1488348000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9"/>
        <v>32.444767441860463</v>
      </c>
      <c r="G947" t="s">
        <v>14</v>
      </c>
      <c r="H947">
        <v>1691</v>
      </c>
      <c r="I947" s="5">
        <f t="shared" si="56"/>
        <v>33.001182732111175</v>
      </c>
      <c r="J947" t="s">
        <v>21</v>
      </c>
      <c r="K947" t="s">
        <v>22</v>
      </c>
      <c r="L947">
        <v>1333602000</v>
      </c>
      <c r="M947" s="12">
        <f t="shared" si="57"/>
        <v>41004.208333333336</v>
      </c>
      <c r="N947">
        <v>1334898000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9"/>
        <v>9.9141184124918666</v>
      </c>
      <c r="G948" t="s">
        <v>14</v>
      </c>
      <c r="H948">
        <v>181</v>
      </c>
      <c r="I948" s="5">
        <f t="shared" si="56"/>
        <v>84.187845303867405</v>
      </c>
      <c r="J948" t="s">
        <v>21</v>
      </c>
      <c r="K948" t="s">
        <v>22</v>
      </c>
      <c r="L948">
        <v>1308200400</v>
      </c>
      <c r="M948" s="12">
        <f t="shared" si="57"/>
        <v>40710.208333333336</v>
      </c>
      <c r="N948">
        <v>1308373200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9"/>
        <v>26.694444444444443</v>
      </c>
      <c r="G949" t="s">
        <v>14</v>
      </c>
      <c r="H949">
        <v>13</v>
      </c>
      <c r="I949" s="5">
        <f t="shared" si="56"/>
        <v>73.92307692307692</v>
      </c>
      <c r="J949" t="s">
        <v>21</v>
      </c>
      <c r="K949" t="s">
        <v>22</v>
      </c>
      <c r="L949">
        <v>1411707600</v>
      </c>
      <c r="M949" s="12">
        <f t="shared" si="57"/>
        <v>41908.208333333336</v>
      </c>
      <c r="N949">
        <v>1412312400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9"/>
        <v>62.957446808510639</v>
      </c>
      <c r="G950" t="s">
        <v>74</v>
      </c>
      <c r="H950">
        <v>160</v>
      </c>
      <c r="I950" s="5">
        <f t="shared" si="56"/>
        <v>36.987499999999997</v>
      </c>
      <c r="J950" t="s">
        <v>21</v>
      </c>
      <c r="K950" t="s">
        <v>22</v>
      </c>
      <c r="L950">
        <v>1418364000</v>
      </c>
      <c r="M950" s="12">
        <f t="shared" si="57"/>
        <v>41985.25</v>
      </c>
      <c r="N950">
        <v>1419228000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9"/>
        <v>161.35593220338984</v>
      </c>
      <c r="G951" t="s">
        <v>20</v>
      </c>
      <c r="H951">
        <v>203</v>
      </c>
      <c r="I951" s="5">
        <f t="shared" si="56"/>
        <v>46.896551724137929</v>
      </c>
      <c r="J951" t="s">
        <v>21</v>
      </c>
      <c r="K951" t="s">
        <v>22</v>
      </c>
      <c r="L951">
        <v>1429333200</v>
      </c>
      <c r="M951" s="12">
        <f t="shared" si="57"/>
        <v>42112.208333333328</v>
      </c>
      <c r="N951">
        <v>1430974800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9"/>
        <v>5</v>
      </c>
      <c r="G952" t="s">
        <v>14</v>
      </c>
      <c r="H952">
        <v>1</v>
      </c>
      <c r="I952" s="5">
        <f t="shared" si="56"/>
        <v>5</v>
      </c>
      <c r="J952" t="s">
        <v>21</v>
      </c>
      <c r="K952" t="s">
        <v>22</v>
      </c>
      <c r="L952">
        <v>1555390800</v>
      </c>
      <c r="M952" s="12">
        <f t="shared" si="57"/>
        <v>43571.208333333328</v>
      </c>
      <c r="N952">
        <v>1555822800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9"/>
        <v>1096.9379310344827</v>
      </c>
      <c r="G953" t="s">
        <v>20</v>
      </c>
      <c r="H953">
        <v>1559</v>
      </c>
      <c r="I953" s="5">
        <f t="shared" si="56"/>
        <v>102.02437459910199</v>
      </c>
      <c r="J953" t="s">
        <v>21</v>
      </c>
      <c r="K953" t="s">
        <v>22</v>
      </c>
      <c r="L953">
        <v>1482732000</v>
      </c>
      <c r="M953" s="12">
        <f t="shared" si="57"/>
        <v>42730.25</v>
      </c>
      <c r="N953">
        <v>1482818400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9"/>
        <v>70.094158075601371</v>
      </c>
      <c r="G954" t="s">
        <v>74</v>
      </c>
      <c r="H954">
        <v>2266</v>
      </c>
      <c r="I954" s="5">
        <f t="shared" si="56"/>
        <v>45.007502206531335</v>
      </c>
      <c r="J954" t="s">
        <v>21</v>
      </c>
      <c r="K954" t="s">
        <v>22</v>
      </c>
      <c r="L954">
        <v>1470718800</v>
      </c>
      <c r="M954" s="12">
        <f t="shared" si="57"/>
        <v>42591.208333333328</v>
      </c>
      <c r="N954">
        <v>1471928400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9"/>
        <v>60</v>
      </c>
      <c r="G955" t="s">
        <v>14</v>
      </c>
      <c r="H955">
        <v>21</v>
      </c>
      <c r="I955" s="5">
        <f t="shared" si="56"/>
        <v>94.285714285714292</v>
      </c>
      <c r="J955" t="s">
        <v>21</v>
      </c>
      <c r="K955" t="s">
        <v>22</v>
      </c>
      <c r="L955">
        <v>1450591200</v>
      </c>
      <c r="M955" s="12">
        <f t="shared" si="57"/>
        <v>42358.25</v>
      </c>
      <c r="N955">
        <v>1453701600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9"/>
        <v>367.0985915492958</v>
      </c>
      <c r="G956" t="s">
        <v>20</v>
      </c>
      <c r="H956">
        <v>1548</v>
      </c>
      <c r="I956" s="5">
        <f t="shared" si="56"/>
        <v>101.02325581395348</v>
      </c>
      <c r="J956" t="s">
        <v>26</v>
      </c>
      <c r="K956" t="s">
        <v>27</v>
      </c>
      <c r="L956">
        <v>1348290000</v>
      </c>
      <c r="M956" s="12">
        <f t="shared" si="57"/>
        <v>41174.208333333336</v>
      </c>
      <c r="N956">
        <v>1350363600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9"/>
        <v>1109</v>
      </c>
      <c r="G957" t="s">
        <v>20</v>
      </c>
      <c r="H957">
        <v>80</v>
      </c>
      <c r="I957" s="5">
        <f t="shared" si="56"/>
        <v>97.037499999999994</v>
      </c>
      <c r="J957" t="s">
        <v>21</v>
      </c>
      <c r="K957" t="s">
        <v>22</v>
      </c>
      <c r="L957">
        <v>1353823200</v>
      </c>
      <c r="M957" s="12">
        <f t="shared" si="57"/>
        <v>41238.25</v>
      </c>
      <c r="N957">
        <v>1353996000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9"/>
        <v>19.028784648187631</v>
      </c>
      <c r="G958" t="s">
        <v>14</v>
      </c>
      <c r="H958">
        <v>830</v>
      </c>
      <c r="I958" s="5">
        <f t="shared" si="56"/>
        <v>43.00963855421687</v>
      </c>
      <c r="J958" t="s">
        <v>21</v>
      </c>
      <c r="K958" t="s">
        <v>22</v>
      </c>
      <c r="L958">
        <v>1450764000</v>
      </c>
      <c r="M958" s="12">
        <f t="shared" si="57"/>
        <v>42360.25</v>
      </c>
      <c r="N958">
        <v>1451109600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9"/>
        <v>126.87755102040816</v>
      </c>
      <c r="G959" t="s">
        <v>20</v>
      </c>
      <c r="H959">
        <v>131</v>
      </c>
      <c r="I959" s="5">
        <f t="shared" si="56"/>
        <v>94.916030534351151</v>
      </c>
      <c r="J959" t="s">
        <v>21</v>
      </c>
      <c r="K959" t="s">
        <v>22</v>
      </c>
      <c r="L959">
        <v>1329372000</v>
      </c>
      <c r="M959" s="12">
        <f t="shared" si="57"/>
        <v>40955.25</v>
      </c>
      <c r="N959">
        <v>1329631200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9"/>
        <v>734.63636363636363</v>
      </c>
      <c r="G960" t="s">
        <v>20</v>
      </c>
      <c r="H960">
        <v>112</v>
      </c>
      <c r="I960" s="5">
        <f t="shared" si="56"/>
        <v>72.151785714285708</v>
      </c>
      <c r="J960" t="s">
        <v>21</v>
      </c>
      <c r="K960" t="s">
        <v>22</v>
      </c>
      <c r="L960">
        <v>1277096400</v>
      </c>
      <c r="M960" s="12">
        <f t="shared" si="57"/>
        <v>40350.208333333336</v>
      </c>
      <c r="N960">
        <v>1278997200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9"/>
        <v>4.5731034482758623</v>
      </c>
      <c r="G961" t="s">
        <v>14</v>
      </c>
      <c r="H961">
        <v>130</v>
      </c>
      <c r="I961" s="5">
        <f t="shared" si="56"/>
        <v>51.007692307692309</v>
      </c>
      <c r="J961" t="s">
        <v>21</v>
      </c>
      <c r="K961" t="s">
        <v>22</v>
      </c>
      <c r="L961">
        <v>1277701200</v>
      </c>
      <c r="M961" s="12">
        <f t="shared" si="57"/>
        <v>40357.208333333336</v>
      </c>
      <c r="N961">
        <v>1280120400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9"/>
        <v>85.054545454545448</v>
      </c>
      <c r="G962" t="s">
        <v>14</v>
      </c>
      <c r="H962">
        <v>55</v>
      </c>
      <c r="I962" s="5">
        <f t="shared" si="56"/>
        <v>85.054545454545448</v>
      </c>
      <c r="J962" t="s">
        <v>21</v>
      </c>
      <c r="K962" t="s">
        <v>22</v>
      </c>
      <c r="L962">
        <v>1454911200</v>
      </c>
      <c r="M962" s="12">
        <f t="shared" si="57"/>
        <v>42408.25</v>
      </c>
      <c r="N962">
        <v>1458104400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59"/>
        <v>119.29824561403508</v>
      </c>
      <c r="G963" t="s">
        <v>20</v>
      </c>
      <c r="H963">
        <v>155</v>
      </c>
      <c r="I963" s="5">
        <f t="shared" ref="I963:I1001" si="60">IFERROR(E963/H963,"0")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61">(((L963/60)/60)/24)+DATE(1970,1,1)</f>
        <v>40591.25</v>
      </c>
      <c r="N963">
        <v>1298268000</v>
      </c>
      <c r="O963" s="12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ref="F964:F1001" si="63">(E964/D964)*100</f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 s="12">
        <f t="shared" si="61"/>
        <v>41592.25</v>
      </c>
      <c r="N964">
        <v>1386223200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3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 s="12">
        <f t="shared" si="61"/>
        <v>40607.25</v>
      </c>
      <c r="N965">
        <v>1299823200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3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 s="12">
        <f t="shared" si="61"/>
        <v>42135.208333333328</v>
      </c>
      <c r="N966">
        <v>1431752400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3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 s="12">
        <f t="shared" si="61"/>
        <v>40203.25</v>
      </c>
      <c r="N967">
        <v>1267855200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3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 s="12">
        <f t="shared" si="61"/>
        <v>42901.208333333328</v>
      </c>
      <c r="N968">
        <v>1497675600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3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 s="12">
        <f t="shared" si="61"/>
        <v>41005.208333333336</v>
      </c>
      <c r="N969">
        <v>1336885200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3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 s="12">
        <f t="shared" si="61"/>
        <v>40544.25</v>
      </c>
      <c r="N970">
        <v>1295157600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3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 s="12">
        <f t="shared" si="61"/>
        <v>43821.25</v>
      </c>
      <c r="N971">
        <v>1577599200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3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 s="12">
        <f t="shared" si="61"/>
        <v>40672.208333333336</v>
      </c>
      <c r="N972">
        <v>1305003600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3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 s="12">
        <f t="shared" si="61"/>
        <v>41555.208333333336</v>
      </c>
      <c r="N973">
        <v>1381726800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3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 s="12">
        <f t="shared" si="61"/>
        <v>41792.208333333336</v>
      </c>
      <c r="N974">
        <v>1402462800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3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 s="12">
        <f t="shared" si="61"/>
        <v>40522.25</v>
      </c>
      <c r="N975">
        <v>1292133600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3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 s="12">
        <f t="shared" si="61"/>
        <v>41412.208333333336</v>
      </c>
      <c r="N976">
        <v>1368939600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3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 s="12">
        <f t="shared" si="61"/>
        <v>42337.25</v>
      </c>
      <c r="N977">
        <v>1452146400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3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 s="12">
        <f t="shared" si="61"/>
        <v>40571.25</v>
      </c>
      <c r="N978">
        <v>1296712800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3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 s="12">
        <f t="shared" si="61"/>
        <v>43138.25</v>
      </c>
      <c r="N979">
        <v>1520748000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3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 s="12">
        <f t="shared" si="61"/>
        <v>42686.25</v>
      </c>
      <c r="N980">
        <v>1480831200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3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 s="12">
        <f t="shared" si="61"/>
        <v>42078.208333333328</v>
      </c>
      <c r="N981">
        <v>1426914000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3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 s="12">
        <f t="shared" si="61"/>
        <v>42307.208333333328</v>
      </c>
      <c r="N982">
        <v>1446616800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3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 s="12">
        <f t="shared" si="61"/>
        <v>43094.25</v>
      </c>
      <c r="N983">
        <v>1517032800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3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 s="12">
        <f t="shared" si="61"/>
        <v>40743.208333333336</v>
      </c>
      <c r="N984">
        <v>1311224400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3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 s="12">
        <f t="shared" si="61"/>
        <v>43681.208333333328</v>
      </c>
      <c r="N985">
        <v>1566190800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3"/>
        <v>152.46153846153848</v>
      </c>
      <c r="G986" t="s">
        <v>20</v>
      </c>
      <c r="H986">
        <v>381</v>
      </c>
      <c r="I986" s="5">
        <f t="shared" si="60"/>
        <v>26.010498687664043</v>
      </c>
      <c r="J986" t="s">
        <v>21</v>
      </c>
      <c r="K986" t="s">
        <v>22</v>
      </c>
      <c r="L986">
        <v>1567918800</v>
      </c>
      <c r="M986" s="12">
        <f t="shared" si="61"/>
        <v>43716.208333333328</v>
      </c>
      <c r="N986">
        <v>1570165200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3"/>
        <v>67.129542790152414</v>
      </c>
      <c r="G987" t="s">
        <v>14</v>
      </c>
      <c r="H987">
        <v>4405</v>
      </c>
      <c r="I987" s="5">
        <f t="shared" si="60"/>
        <v>25.998410896708286</v>
      </c>
      <c r="J987" t="s">
        <v>21</v>
      </c>
      <c r="K987" t="s">
        <v>22</v>
      </c>
      <c r="L987">
        <v>1386309600</v>
      </c>
      <c r="M987" s="12">
        <f t="shared" si="61"/>
        <v>41614.25</v>
      </c>
      <c r="N987">
        <v>1388556000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3"/>
        <v>40.307692307692307</v>
      </c>
      <c r="G988" t="s">
        <v>14</v>
      </c>
      <c r="H988">
        <v>92</v>
      </c>
      <c r="I988" s="5">
        <f t="shared" si="60"/>
        <v>34.173913043478258</v>
      </c>
      <c r="J988" t="s">
        <v>21</v>
      </c>
      <c r="K988" t="s">
        <v>22</v>
      </c>
      <c r="L988">
        <v>1301979600</v>
      </c>
      <c r="M988" s="12">
        <f t="shared" si="61"/>
        <v>40638.208333333336</v>
      </c>
      <c r="N988">
        <v>1303189200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3"/>
        <v>216.79032258064518</v>
      </c>
      <c r="G989" t="s">
        <v>20</v>
      </c>
      <c r="H989">
        <v>480</v>
      </c>
      <c r="I989" s="5">
        <f t="shared" si="60"/>
        <v>28.002083333333335</v>
      </c>
      <c r="J989" t="s">
        <v>21</v>
      </c>
      <c r="K989" t="s">
        <v>22</v>
      </c>
      <c r="L989">
        <v>1493269200</v>
      </c>
      <c r="M989" s="12">
        <f t="shared" si="61"/>
        <v>42852.208333333328</v>
      </c>
      <c r="N989">
        <v>1494478800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3"/>
        <v>52.117021276595743</v>
      </c>
      <c r="G990" t="s">
        <v>14</v>
      </c>
      <c r="H990">
        <v>64</v>
      </c>
      <c r="I990" s="5">
        <f t="shared" si="60"/>
        <v>76.546875</v>
      </c>
      <c r="J990" t="s">
        <v>21</v>
      </c>
      <c r="K990" t="s">
        <v>22</v>
      </c>
      <c r="L990">
        <v>1478930400</v>
      </c>
      <c r="M990" s="12">
        <f t="shared" si="61"/>
        <v>42686.25</v>
      </c>
      <c r="N990">
        <v>1480744800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3"/>
        <v>499.58333333333337</v>
      </c>
      <c r="G991" t="s">
        <v>20</v>
      </c>
      <c r="H991">
        <v>226</v>
      </c>
      <c r="I991" s="5">
        <f t="shared" si="60"/>
        <v>53.053097345132741</v>
      </c>
      <c r="J991" t="s">
        <v>21</v>
      </c>
      <c r="K991" t="s">
        <v>22</v>
      </c>
      <c r="L991">
        <v>1555390800</v>
      </c>
      <c r="M991" s="12">
        <f t="shared" si="61"/>
        <v>43571.208333333328</v>
      </c>
      <c r="N991">
        <v>1555822800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3"/>
        <v>87.679487179487182</v>
      </c>
      <c r="G992" t="s">
        <v>14</v>
      </c>
      <c r="H992">
        <v>64</v>
      </c>
      <c r="I992" s="5">
        <f t="shared" si="60"/>
        <v>106.859375</v>
      </c>
      <c r="J992" t="s">
        <v>21</v>
      </c>
      <c r="K992" t="s">
        <v>22</v>
      </c>
      <c r="L992">
        <v>1456984800</v>
      </c>
      <c r="M992" s="12">
        <f t="shared" si="61"/>
        <v>42432.25</v>
      </c>
      <c r="N992">
        <v>1458882000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3"/>
        <v>113.17346938775511</v>
      </c>
      <c r="G993" t="s">
        <v>20</v>
      </c>
      <c r="H993">
        <v>241</v>
      </c>
      <c r="I993" s="5">
        <f t="shared" si="60"/>
        <v>46.020746887966808</v>
      </c>
      <c r="J993" t="s">
        <v>21</v>
      </c>
      <c r="K993" t="s">
        <v>22</v>
      </c>
      <c r="L993">
        <v>1411621200</v>
      </c>
      <c r="M993" s="12">
        <f t="shared" si="61"/>
        <v>41907.208333333336</v>
      </c>
      <c r="N993">
        <v>1411966800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3"/>
        <v>426.54838709677421</v>
      </c>
      <c r="G994" t="s">
        <v>20</v>
      </c>
      <c r="H994">
        <v>132</v>
      </c>
      <c r="I994" s="5">
        <f t="shared" si="60"/>
        <v>100.17424242424242</v>
      </c>
      <c r="J994" t="s">
        <v>21</v>
      </c>
      <c r="K994" t="s">
        <v>22</v>
      </c>
      <c r="L994">
        <v>1525669200</v>
      </c>
      <c r="M994" s="12">
        <f t="shared" si="61"/>
        <v>43227.208333333328</v>
      </c>
      <c r="N994">
        <v>1526878800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3"/>
        <v>77.632653061224488</v>
      </c>
      <c r="G995" t="s">
        <v>74</v>
      </c>
      <c r="H995">
        <v>75</v>
      </c>
      <c r="I995" s="5">
        <f t="shared" si="60"/>
        <v>101.44</v>
      </c>
      <c r="J995" t="s">
        <v>107</v>
      </c>
      <c r="K995" t="s">
        <v>108</v>
      </c>
      <c r="L995">
        <v>1450936800</v>
      </c>
      <c r="M995" s="12">
        <f t="shared" si="61"/>
        <v>42362.25</v>
      </c>
      <c r="N995">
        <v>1452405600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3"/>
        <v>52.496810772501767</v>
      </c>
      <c r="G996" t="s">
        <v>14</v>
      </c>
      <c r="H996">
        <v>842</v>
      </c>
      <c r="I996" s="5">
        <f t="shared" si="60"/>
        <v>87.972684085510693</v>
      </c>
      <c r="J996" t="s">
        <v>21</v>
      </c>
      <c r="K996" t="s">
        <v>22</v>
      </c>
      <c r="L996">
        <v>1413522000</v>
      </c>
      <c r="M996" s="12">
        <f t="shared" si="61"/>
        <v>41929.208333333336</v>
      </c>
      <c r="N996">
        <v>1414040400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3"/>
        <v>157.46762589928059</v>
      </c>
      <c r="G997" t="s">
        <v>20</v>
      </c>
      <c r="H997">
        <v>2043</v>
      </c>
      <c r="I997" s="5">
        <f t="shared" si="60"/>
        <v>74.995594713656388</v>
      </c>
      <c r="J997" t="s">
        <v>21</v>
      </c>
      <c r="K997" t="s">
        <v>22</v>
      </c>
      <c r="L997">
        <v>1541307600</v>
      </c>
      <c r="M997" s="12">
        <f t="shared" si="61"/>
        <v>43408.208333333328</v>
      </c>
      <c r="N997">
        <v>1543816800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3"/>
        <v>72.939393939393938</v>
      </c>
      <c r="G998" t="s">
        <v>14</v>
      </c>
      <c r="H998">
        <v>112</v>
      </c>
      <c r="I998" s="5">
        <f t="shared" si="60"/>
        <v>42.982142857142854</v>
      </c>
      <c r="J998" t="s">
        <v>21</v>
      </c>
      <c r="K998" t="s">
        <v>22</v>
      </c>
      <c r="L998">
        <v>1357106400</v>
      </c>
      <c r="M998" s="12">
        <f t="shared" si="61"/>
        <v>41276.25</v>
      </c>
      <c r="N998">
        <v>1359698400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3"/>
        <v>60.565789473684205</v>
      </c>
      <c r="G999" t="s">
        <v>74</v>
      </c>
      <c r="H999">
        <v>139</v>
      </c>
      <c r="I999" s="5">
        <f t="shared" si="60"/>
        <v>33.115107913669064</v>
      </c>
      <c r="J999" t="s">
        <v>107</v>
      </c>
      <c r="K999" t="s">
        <v>108</v>
      </c>
      <c r="L999">
        <v>1390197600</v>
      </c>
      <c r="M999" s="12">
        <f t="shared" si="61"/>
        <v>41659.25</v>
      </c>
      <c r="N999">
        <v>1390629600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3"/>
        <v>56.791291291291287</v>
      </c>
      <c r="G1000" t="s">
        <v>14</v>
      </c>
      <c r="H1000">
        <v>374</v>
      </c>
      <c r="I1000" s="5">
        <f t="shared" si="60"/>
        <v>101.13101604278074</v>
      </c>
      <c r="J1000" t="s">
        <v>21</v>
      </c>
      <c r="K1000" t="s">
        <v>22</v>
      </c>
      <c r="L1000">
        <v>1265868000</v>
      </c>
      <c r="M1000" s="12">
        <f t="shared" si="61"/>
        <v>40220.25</v>
      </c>
      <c r="N1000">
        <v>1267077600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3"/>
        <v>56.542754275427541</v>
      </c>
      <c r="G1001" t="s">
        <v>74</v>
      </c>
      <c r="H1001">
        <v>1122</v>
      </c>
      <c r="I1001" s="5">
        <f t="shared" si="60"/>
        <v>55.98841354723708</v>
      </c>
      <c r="J1001" t="s">
        <v>21</v>
      </c>
      <c r="K1001" t="s">
        <v>22</v>
      </c>
      <c r="L1001">
        <v>1467176400</v>
      </c>
      <c r="M1001" s="12">
        <f t="shared" si="61"/>
        <v>42550.208333333328</v>
      </c>
      <c r="N1001">
        <v>1467781200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R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theme="5" tint="0.39997558519241921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0B004F0-B38F-4CC5-95FB-FFDAD0679280}">
            <xm:f>NOT(ISERROR(SEARCH("successful",G1)))</xm:f>
            <xm:f>"successful"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51391F8F-44C4-4027-9094-665D1E27A17B}">
            <xm:f>NOT(ISERROR(SEARCH("failed",G1)))</xm:f>
            <xm:f>"failed"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D6BD299-5278-4CDB-90F3-84FCCF3C23F2}">
            <xm:f>NOT(ISERROR(SEARCH("canceled",G1)))</xm:f>
            <xm:f>"canceled"</xm:f>
            <x14:dxf>
              <fill>
                <patternFill>
                  <bgColor rgb="FFFFC000"/>
                </patternFill>
              </fill>
            </x14:dxf>
          </x14:cfRule>
          <x14:cfRule type="containsText" priority="5" operator="containsText" id="{7BB34062-F049-4BA0-9417-EBE03A90D248}">
            <xm:f>NOT(ISERROR(SEARCH("live",G1)))</xm:f>
            <xm:f>"live"</xm:f>
            <x14:dxf>
              <fill>
                <patternFill>
                  <bgColor rgb="FF00B0F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E576-596A-41B2-9B91-A248801DA449}">
  <dimension ref="A1:F14"/>
  <sheetViews>
    <sheetView workbookViewId="0">
      <selection activeCell="A3" sqref="A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2070</v>
      </c>
    </row>
    <row r="3" spans="1:6" x14ac:dyDescent="0.35">
      <c r="A3" s="9" t="s">
        <v>2068</v>
      </c>
      <c r="B3" s="9" t="s">
        <v>2069</v>
      </c>
    </row>
    <row r="4" spans="1:6" x14ac:dyDescent="0.3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0" t="s">
        <v>2039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10" t="s">
        <v>2031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10" t="s">
        <v>2048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10" t="s">
        <v>2062</v>
      </c>
      <c r="B8" s="11"/>
      <c r="C8" s="11"/>
      <c r="D8" s="11"/>
      <c r="E8" s="11">
        <v>4</v>
      </c>
      <c r="F8" s="11">
        <v>4</v>
      </c>
    </row>
    <row r="9" spans="1:6" x14ac:dyDescent="0.35">
      <c r="A9" s="10" t="s">
        <v>2033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10" t="s">
        <v>2052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10" t="s">
        <v>2045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10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10" t="s">
        <v>2037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7F27-7E3D-4ECC-A0F4-F11D534446EF}">
  <dimension ref="A1:F30"/>
  <sheetViews>
    <sheetView zoomScale="85" zoomScaleNormal="85" workbookViewId="0">
      <selection activeCell="A19" sqref="A19:XFD19"/>
    </sheetView>
  </sheetViews>
  <sheetFormatPr defaultRowHeight="15.5" x14ac:dyDescent="0.35"/>
  <cols>
    <col min="1" max="1" width="16.9140625" bestFit="1" customWidth="1"/>
    <col min="2" max="2" width="16.08203125" bestFit="1" customWidth="1"/>
    <col min="3" max="3" width="5.75" bestFit="1" customWidth="1"/>
    <col min="4" max="4" width="4" bestFit="1" customWidth="1"/>
    <col min="5" max="5" width="9.83203125" bestFit="1" customWidth="1"/>
    <col min="6" max="6" width="11.25" bestFit="1" customWidth="1"/>
  </cols>
  <sheetData>
    <row r="1" spans="1:6" x14ac:dyDescent="0.35">
      <c r="A1" s="9" t="s">
        <v>6</v>
      </c>
      <c r="B1" t="s">
        <v>2070</v>
      </c>
    </row>
    <row r="2" spans="1:6" x14ac:dyDescent="0.35">
      <c r="A2" s="9" t="s">
        <v>2064</v>
      </c>
      <c r="B2" t="s">
        <v>2070</v>
      </c>
    </row>
    <row r="4" spans="1:6" x14ac:dyDescent="0.35">
      <c r="A4" s="9" t="s">
        <v>2068</v>
      </c>
      <c r="B4" s="9" t="s">
        <v>2069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2063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2040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2042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2051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2032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2043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2056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2055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2059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2046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2038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2054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2034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2061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2050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2058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2049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2044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2036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2060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AB85-092D-4171-8C97-2543567F6D52}">
  <dimension ref="A1:F18"/>
  <sheetViews>
    <sheetView workbookViewId="0">
      <selection activeCell="S21" sqref="S21"/>
    </sheetView>
  </sheetViews>
  <sheetFormatPr defaultRowHeight="15.5" x14ac:dyDescent="0.35"/>
  <cols>
    <col min="1" max="1" width="16.3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2064</v>
      </c>
      <c r="B1" t="s">
        <v>2070</v>
      </c>
    </row>
    <row r="2" spans="1:6" x14ac:dyDescent="0.35">
      <c r="A2" s="9" t="s">
        <v>2086</v>
      </c>
      <c r="B2" t="s">
        <v>2070</v>
      </c>
    </row>
    <row r="4" spans="1:6" x14ac:dyDescent="0.35">
      <c r="A4" s="9" t="s">
        <v>2085</v>
      </c>
      <c r="B4" s="9" t="s">
        <v>2069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3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5">
      <c r="A7" s="13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5">
      <c r="A8" s="13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5">
      <c r="A9" s="13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5">
      <c r="A10" s="13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5">
      <c r="A11" s="13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5">
      <c r="A12" s="13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5">
      <c r="A13" s="13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5">
      <c r="A14" s="13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5">
      <c r="A15" s="13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5">
      <c r="A16" s="13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5">
      <c r="A17" s="13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5">
      <c r="A18" s="13" t="s">
        <v>2067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A8D0-616C-4478-9F35-D26CF606CAB9}">
  <dimension ref="A1:H13"/>
  <sheetViews>
    <sheetView topLeftCell="A2" workbookViewId="0">
      <selection activeCell="J30" sqref="J30"/>
    </sheetView>
  </sheetViews>
  <sheetFormatPr defaultRowHeight="15.5" x14ac:dyDescent="0.35"/>
  <cols>
    <col min="1" max="1" width="26.4140625" bestFit="1" customWidth="1"/>
    <col min="2" max="2" width="16.83203125" bestFit="1" customWidth="1"/>
    <col min="3" max="3" width="13" bestFit="1" customWidth="1"/>
    <col min="4" max="4" width="15.5820312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COUNTIFS(Crowdfunding!$G$1:$G$1001,"successful",Crowdfunding!$D$1:$D$1001,"&lt;1000")</f>
        <v>30</v>
      </c>
      <c r="C2">
        <f>COUNTIFS(Crowdfunding!$G$1:$G$1001,"failed",Crowdfunding!$D$1:$D$1001,"&lt;1000")</f>
        <v>20</v>
      </c>
      <c r="D2">
        <f>COUNTIFS(Crowdfunding!$G$1:$G$1001,"canceled",Crowdfunding!$D$1:$D$1001,"&lt;1000")</f>
        <v>1</v>
      </c>
      <c r="E2">
        <f>SUM(B2:D2)</f>
        <v>51</v>
      </c>
      <c r="F2" s="14">
        <f>(B2/E2)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2096</v>
      </c>
      <c r="B3">
        <f>COUNTIFS(Crowdfunding!$G$1:$G$1001,"successful",Crowdfunding!$D$1:$D$1001,"&lt;4999",Crowdfunding!$D$1:$D$1001,"&gt;=1000")</f>
        <v>191</v>
      </c>
      <c r="C3">
        <f>COUNTIFS(Crowdfunding!$G$1:$G$1001,"failed",Crowdfunding!$D$1:$D$1001,"&lt;4999",Crowdfunding!$D$1:$D$1001,"&gt;=1000")</f>
        <v>38</v>
      </c>
      <c r="D3">
        <f>COUNTIFS(Crowdfunding!$G$1:$G$1001,"canceled",Crowdfunding!$D$1:$D$1001,"&lt;4999",Crowdfunding!$D$1:$D$1001,"&gt;=1000")</f>
        <v>2</v>
      </c>
      <c r="E3">
        <f t="shared" ref="E3:E13" si="0">SUM(B3:D3)</f>
        <v>231</v>
      </c>
      <c r="F3" s="14">
        <f t="shared" ref="F3:F13" si="1">(B3/E3)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2097</v>
      </c>
      <c r="B4">
        <f>COUNTIFS(Crowdfunding!$G$1:$G$1001,"successful",Crowdfunding!$D$1:$D$1001,"&lt;9999",Crowdfunding!$D$1:$D$1001,"&gt;=5000")</f>
        <v>164</v>
      </c>
      <c r="C4">
        <f>COUNTIFS(Crowdfunding!$G$1:$G$1001,"failed",Crowdfunding!$D$1:$D$1001,"&lt;9999",Crowdfunding!$D$1:$D$1001,"&gt;=5000")</f>
        <v>126</v>
      </c>
      <c r="D4">
        <f>COUNTIFS(Crowdfunding!$G$1:$G$1001,"canceled",Crowdfunding!$D$1:$D$1001,"&lt;9999",Crowdfunding!$D$1:$D$1001,"&gt;=5000")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s="4" t="s">
        <v>2098</v>
      </c>
      <c r="B5">
        <f>COUNTIFS(Crowdfunding!$G$1:$G$1001,"successful",Crowdfunding!$D$1:$D$1001,"&lt;14999",Crowdfunding!$D$1:$D$1001,"&gt;=10000")</f>
        <v>4</v>
      </c>
      <c r="C5">
        <f>COUNTIFS(Crowdfunding!$G$1:$G$1001,"failed",Crowdfunding!$D$1:$D$1001,"&lt;14999",Crowdfunding!$D$1:$D$1001,"&gt;=10000")</f>
        <v>5</v>
      </c>
      <c r="D5">
        <f>COUNTIFS(Crowdfunding!$G$1:$G$1001,"failed",Crowdfunding!$D$1:$D$1001,"&lt;14999",Crowdfunding!$D$1:$D$1001,"&gt;=10000")</f>
        <v>5</v>
      </c>
      <c r="E5">
        <f t="shared" si="0"/>
        <v>14</v>
      </c>
      <c r="F5" s="14">
        <f t="shared" si="1"/>
        <v>0.2857142857142857</v>
      </c>
      <c r="G5" s="14">
        <f t="shared" si="2"/>
        <v>0.35714285714285715</v>
      </c>
      <c r="H5" s="14">
        <f t="shared" si="3"/>
        <v>0.35714285714285715</v>
      </c>
    </row>
    <row r="6" spans="1:8" x14ac:dyDescent="0.35">
      <c r="A6" s="4" t="s">
        <v>2099</v>
      </c>
      <c r="B6">
        <f>COUNTIFS(Crowdfunding!$G$1:$G$1001,"successful",Crowdfunding!$D$1:$D$1001,"&lt;19999",Crowdfunding!$D$1:$D$1001,"&gt;=15000")</f>
        <v>10</v>
      </c>
      <c r="C6">
        <f>COUNTIFS(Crowdfunding!$G$1:$G$1001,"failed",Crowdfunding!$D$1:$D$1001,"&lt;19999",Crowdfunding!$D$1:$D$1001,"&gt;=15000")</f>
        <v>0</v>
      </c>
      <c r="D6">
        <f>COUNTIFS(Crowdfunding!$G$1:$G$1001,"canceled",Crowdfunding!$D$1:$D$1001,"&lt;19999",Crowdfunding!$D$1:$D$1001,"&gt;=15000")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s="4" t="s">
        <v>2100</v>
      </c>
      <c r="B7">
        <f>COUNTIFS(Crowdfunding!$G$1:$G$1001,"successful",Crowdfunding!$D$1:$D$1001,"&lt;24999",Crowdfunding!$D$1:$D$1001,"&gt;=20000")</f>
        <v>7</v>
      </c>
      <c r="C7">
        <f>COUNTIFS(Crowdfunding!$G$1:$G$1001,"failed",Crowdfunding!$D$1:$D$1001,"&lt;24999",Crowdfunding!$D$1:$D$1001,"&gt;=20000")</f>
        <v>0</v>
      </c>
      <c r="D7">
        <f>COUNTIFS(Crowdfunding!$G$1:$G$1001,"canceled",Crowdfunding!$D$1:$D$1001,"&lt;24999",Crowdfunding!$D$1:$D$1001,"&gt;=20000")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s="4" t="s">
        <v>2101</v>
      </c>
      <c r="B8">
        <f>COUNTIFS(Crowdfunding!$G$1:$G$1001,"successful",Crowdfunding!$D$1:$D$1001,"&lt;29999",Crowdfunding!$D$1:$D$1001,"&gt;=25000")</f>
        <v>11</v>
      </c>
      <c r="C8">
        <f>COUNTIFS(Crowdfunding!$G$1:$G$1001,"failed",Crowdfunding!$D$1:$D$1001,"&lt;29999",Crowdfunding!$D$1:$D$1001,"&gt;=25000")</f>
        <v>3</v>
      </c>
      <c r="D8">
        <f>COUNTIFS(Crowdfunding!$G$1:$G$1001,"canceled",Crowdfunding!$D$1:$D$1001,"&lt;29999",Crowdfunding!$D$1:$D$1001,"&gt;=25000")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s="4" t="s">
        <v>2102</v>
      </c>
      <c r="B9">
        <f>COUNTIFS(Crowdfunding!$G$1:$G$1001,"successful",Crowdfunding!$D$1:$D$1001,"&lt;34999",Crowdfunding!$D$1:$D$1001,"&gt;=30000")</f>
        <v>7</v>
      </c>
      <c r="C9">
        <f>COUNTIFS(Crowdfunding!$G$1:$G$1001,"failed",Crowdfunding!$D$1:$D$1001,"&lt;34999",Crowdfunding!$D$1:$D$1001,"&gt;=30000")</f>
        <v>0</v>
      </c>
      <c r="D9">
        <f>COUNTIFS(Crowdfunding!$G$1:$G$1001,"canceled",Crowdfunding!$D$1:$D$1001,"&lt;34999",Crowdfunding!$D$1:$D$1001,"&gt;=30000")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s="4" t="s">
        <v>2103</v>
      </c>
      <c r="B10">
        <f>COUNTIFS(Crowdfunding!$G$1:$G$1001,"successful",Crowdfunding!$D$1:$D$1001,"&lt;39999",Crowdfunding!$D$1:$D$1001,"&gt;=35000")</f>
        <v>8</v>
      </c>
      <c r="C10">
        <f>COUNTIFS(Crowdfunding!$G$1:$G$1001,"failed",Crowdfunding!$D$1:$D$1001,"&lt;39999",Crowdfunding!$D$1:$D$1001,"&gt;=35000")</f>
        <v>3</v>
      </c>
      <c r="D10">
        <f>COUNTIFS(Crowdfunding!$G$1:$G$1001,"canceled",Crowdfunding!$D$1:$D$1001,"&lt;39999",Crowdfunding!$D$1:$D$1001,"&gt;=35000")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s="4" t="s">
        <v>2104</v>
      </c>
      <c r="B11">
        <f>COUNTIFS(Crowdfunding!$G$1:$G$1001,"successful",Crowdfunding!$D$1:$D$1001,"&lt;44999",Crowdfunding!$D$1:$D$1001,"&gt;=40000")</f>
        <v>11</v>
      </c>
      <c r="C11">
        <f>COUNTIFS(Crowdfunding!$G$1:$G$1001,"failed",Crowdfunding!$D$1:$D$1001,"&lt;44999",Crowdfunding!$D$1:$D$1001,"&gt;=40000")</f>
        <v>3</v>
      </c>
      <c r="D11">
        <f>COUNTIFS(Crowdfunding!$G$1:$G$1001,"canceled",Crowdfunding!$D$1:$D$1001,"&lt;44999",Crowdfunding!$D$1:$D$1001,"&gt;=40000")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s="4" t="s">
        <v>2105</v>
      </c>
      <c r="B12">
        <f>COUNTIFS(Crowdfunding!$G$1:$G$1001,"successful",Crowdfunding!$D$1:$D$1001,"&lt;49999",Crowdfunding!$D$1:$D$1001,"&gt;=45000")</f>
        <v>8</v>
      </c>
      <c r="C12">
        <f>COUNTIFS(Crowdfunding!$G$1:$G$1001,"successful",Crowdfunding!$D$1:$D$1001,"&lt;49999",Crowdfunding!$D$1:$D$1001,"&gt;=45000")</f>
        <v>8</v>
      </c>
      <c r="D12">
        <f>COUNTIFS(Crowdfunding!$G$1:$G$1001,"canceled",Crowdfunding!$D$1:$D$1001,"&lt;49999",Crowdfunding!$D$1:$D$1001,"&gt;=45000")</f>
        <v>0</v>
      </c>
      <c r="E12">
        <f t="shared" si="0"/>
        <v>16</v>
      </c>
      <c r="F12" s="14">
        <f t="shared" si="1"/>
        <v>0.5</v>
      </c>
      <c r="G12" s="14">
        <f t="shared" si="2"/>
        <v>0.5</v>
      </c>
      <c r="H12" s="14">
        <f t="shared" si="3"/>
        <v>0</v>
      </c>
    </row>
    <row r="13" spans="1:8" x14ac:dyDescent="0.35">
      <c r="A13" s="4" t="s">
        <v>2106</v>
      </c>
      <c r="B13">
        <f>COUNTIFS(Crowdfunding!$G$1:$G$1001,"successful",Crowdfunding!$D$1:$D$1001,"&gt;=50000")</f>
        <v>114</v>
      </c>
      <c r="C13">
        <f>COUNTIFS(Crowdfunding!$G$1:$G$1001,"failed",Crowdfunding!$D$1:$D$1001,"&gt;=50000")</f>
        <v>163</v>
      </c>
      <c r="D13">
        <f>COUNTIFS(Crowdfunding!$G$1:$G$1001,"canceled",Crowdfunding!$D$1:$D$1001,"&gt;=50000")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r:id="rId1"/>
  <ignoredErrors>
    <ignoredError sqref="B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4A9F-6F4E-4478-BF74-04D47CC99F24}">
  <dimension ref="A1:I566"/>
  <sheetViews>
    <sheetView tabSelected="1" workbookViewId="0">
      <selection activeCell="H4" sqref="H4"/>
    </sheetView>
  </sheetViews>
  <sheetFormatPr defaultRowHeight="15.5" x14ac:dyDescent="0.35"/>
  <cols>
    <col min="1" max="1" width="9.33203125" bestFit="1" customWidth="1"/>
    <col min="2" max="2" width="13.5" bestFit="1" customWidth="1"/>
    <col min="4" max="4" width="8.5" bestFit="1" customWidth="1"/>
    <col min="5" max="5" width="13.5" bestFit="1" customWidth="1"/>
    <col min="7" max="7" width="15.5" bestFit="1" customWidth="1"/>
    <col min="8" max="8" width="15.25" bestFit="1" customWidth="1"/>
    <col min="9" max="9" width="13.75" bestFit="1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35">
      <c r="A2" t="s">
        <v>20</v>
      </c>
      <c r="B2">
        <v>158</v>
      </c>
      <c r="D2" t="s">
        <v>14</v>
      </c>
      <c r="E2">
        <v>0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</row>
    <row r="4" spans="1:9" x14ac:dyDescent="0.35">
      <c r="A4" t="s">
        <v>20</v>
      </c>
      <c r="B4">
        <v>174</v>
      </c>
      <c r="D4" t="s">
        <v>14</v>
      </c>
      <c r="E4">
        <v>53</v>
      </c>
    </row>
    <row r="5" spans="1:9" x14ac:dyDescent="0.35">
      <c r="A5" t="s">
        <v>20</v>
      </c>
      <c r="B5">
        <v>227</v>
      </c>
      <c r="D5" t="s">
        <v>14</v>
      </c>
      <c r="E5">
        <v>18</v>
      </c>
    </row>
    <row r="6" spans="1:9" x14ac:dyDescent="0.35">
      <c r="A6" t="s">
        <v>20</v>
      </c>
      <c r="B6">
        <v>220</v>
      </c>
      <c r="D6" t="s">
        <v>14</v>
      </c>
      <c r="E6">
        <v>44</v>
      </c>
    </row>
    <row r="7" spans="1:9" x14ac:dyDescent="0.35">
      <c r="A7" t="s">
        <v>20</v>
      </c>
      <c r="B7">
        <v>98</v>
      </c>
      <c r="D7" t="s">
        <v>14</v>
      </c>
      <c r="E7">
        <v>27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  <c r="G9" s="15"/>
      <c r="H9" s="15" t="s">
        <v>2113</v>
      </c>
      <c r="I9" s="15" t="s">
        <v>2114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  <c r="G10" s="15" t="s">
        <v>2107</v>
      </c>
      <c r="H10" s="16">
        <f>AVERAGE(B2:B566)</f>
        <v>851.14690265486729</v>
      </c>
      <c r="I10" s="16">
        <f>AVERAGE(E2:E365)</f>
        <v>585.61538461538464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  <c r="G11" s="15" t="s">
        <v>2108</v>
      </c>
      <c r="H11" s="16">
        <f>MEDIAN(B2:B566)</f>
        <v>201</v>
      </c>
      <c r="I11" s="16">
        <f>MEDIAN(E2:E365)</f>
        <v>114.5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  <c r="G12" s="15" t="s">
        <v>2109</v>
      </c>
      <c r="H12" s="16">
        <f>MIN(B2:B566)</f>
        <v>16</v>
      </c>
      <c r="I12" s="16">
        <f>MIN(E2:E365)</f>
        <v>0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  <c r="G13" s="15" t="s">
        <v>2110</v>
      </c>
      <c r="H13" s="16">
        <f>MAX(B2:B566)</f>
        <v>7295</v>
      </c>
      <c r="I13" s="16">
        <f>MAX(E2:E365)</f>
        <v>6080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  <c r="G14" s="15" t="s">
        <v>2111</v>
      </c>
      <c r="H14" s="16">
        <f>VARA(B2:B566)</f>
        <v>1606216.5936295739</v>
      </c>
      <c r="I14" s="16">
        <f>VARA(E2:E365)</f>
        <v>924113.45496927318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  <c r="G15" s="15" t="s">
        <v>2112</v>
      </c>
      <c r="H15" s="16">
        <f>_xlfn.STDEV.S(B2:B566)</f>
        <v>1267.366006183523</v>
      </c>
      <c r="I15" s="16">
        <f>_xlfn.STDEV.S(E2:E365)</f>
        <v>961.30819978260524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8" x14ac:dyDescent="0.35">
      <c r="A17" t="s">
        <v>20</v>
      </c>
      <c r="B17">
        <v>129</v>
      </c>
      <c r="D17" t="s">
        <v>14</v>
      </c>
      <c r="E17">
        <v>1</v>
      </c>
    </row>
    <row r="18" spans="1:8" x14ac:dyDescent="0.35">
      <c r="A18" t="s">
        <v>20</v>
      </c>
      <c r="B18">
        <v>226</v>
      </c>
      <c r="D18" t="s">
        <v>14</v>
      </c>
      <c r="E18">
        <v>1467</v>
      </c>
    </row>
    <row r="19" spans="1:8" x14ac:dyDescent="0.35">
      <c r="A19" t="s">
        <v>20</v>
      </c>
      <c r="B19">
        <v>5419</v>
      </c>
      <c r="D19" t="s">
        <v>14</v>
      </c>
      <c r="E19">
        <v>75</v>
      </c>
      <c r="G19" s="18"/>
      <c r="H19" s="18"/>
    </row>
    <row r="20" spans="1:8" x14ac:dyDescent="0.35">
      <c r="A20" t="s">
        <v>20</v>
      </c>
      <c r="B20">
        <v>165</v>
      </c>
      <c r="D20" t="s">
        <v>14</v>
      </c>
      <c r="E20">
        <v>120</v>
      </c>
    </row>
    <row r="21" spans="1:8" x14ac:dyDescent="0.35">
      <c r="A21" t="s">
        <v>20</v>
      </c>
      <c r="B21">
        <v>1965</v>
      </c>
      <c r="D21" t="s">
        <v>14</v>
      </c>
      <c r="E21">
        <v>2253</v>
      </c>
      <c r="H21" s="17"/>
    </row>
    <row r="22" spans="1:8" x14ac:dyDescent="0.35">
      <c r="A22" t="s">
        <v>20</v>
      </c>
      <c r="B22">
        <v>16</v>
      </c>
      <c r="D22" t="s">
        <v>14</v>
      </c>
      <c r="E22">
        <v>5</v>
      </c>
    </row>
    <row r="23" spans="1:8" x14ac:dyDescent="0.35">
      <c r="A23" t="s">
        <v>20</v>
      </c>
      <c r="B23">
        <v>107</v>
      </c>
      <c r="D23" t="s">
        <v>14</v>
      </c>
      <c r="E23">
        <v>38</v>
      </c>
    </row>
    <row r="24" spans="1:8" x14ac:dyDescent="0.35">
      <c r="A24" t="s">
        <v>20</v>
      </c>
      <c r="B24">
        <v>134</v>
      </c>
      <c r="D24" t="s">
        <v>14</v>
      </c>
      <c r="E24">
        <v>12</v>
      </c>
    </row>
    <row r="25" spans="1:8" x14ac:dyDescent="0.35">
      <c r="A25" t="s">
        <v>20</v>
      </c>
      <c r="B25">
        <v>198</v>
      </c>
      <c r="D25" t="s">
        <v>14</v>
      </c>
      <c r="E25">
        <v>1684</v>
      </c>
    </row>
    <row r="26" spans="1:8" x14ac:dyDescent="0.35">
      <c r="A26" t="s">
        <v>20</v>
      </c>
      <c r="B26">
        <v>111</v>
      </c>
      <c r="D26" t="s">
        <v>14</v>
      </c>
      <c r="E26">
        <v>56</v>
      </c>
    </row>
    <row r="27" spans="1:8" x14ac:dyDescent="0.35">
      <c r="A27" t="s">
        <v>20</v>
      </c>
      <c r="B27">
        <v>222</v>
      </c>
      <c r="D27" t="s">
        <v>14</v>
      </c>
      <c r="E27">
        <v>838</v>
      </c>
    </row>
    <row r="28" spans="1:8" x14ac:dyDescent="0.35">
      <c r="A28" t="s">
        <v>20</v>
      </c>
      <c r="B28">
        <v>6212</v>
      </c>
      <c r="D28" t="s">
        <v>14</v>
      </c>
      <c r="E28">
        <v>1000</v>
      </c>
    </row>
    <row r="29" spans="1:8" x14ac:dyDescent="0.35">
      <c r="A29" t="s">
        <v>20</v>
      </c>
      <c r="B29">
        <v>98</v>
      </c>
      <c r="D29" t="s">
        <v>14</v>
      </c>
      <c r="E29">
        <v>1482</v>
      </c>
    </row>
    <row r="30" spans="1:8" x14ac:dyDescent="0.35">
      <c r="A30" t="s">
        <v>20</v>
      </c>
      <c r="B30">
        <v>92</v>
      </c>
      <c r="D30" t="s">
        <v>14</v>
      </c>
      <c r="E30">
        <v>106</v>
      </c>
    </row>
    <row r="31" spans="1:8" x14ac:dyDescent="0.35">
      <c r="A31" t="s">
        <v>20</v>
      </c>
      <c r="B31">
        <v>149</v>
      </c>
      <c r="D31" t="s">
        <v>14</v>
      </c>
      <c r="E31">
        <v>679</v>
      </c>
    </row>
    <row r="32" spans="1:8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660F4F8B-0A4A-4B8A-B6D6-C9F79BAA8B50}">
            <xm:f>NOT(ISERROR(SEARCH("successful",A1)))</xm:f>
            <xm:f>"successful"</xm:f>
            <x14:dxf>
              <fill>
                <patternFill>
                  <bgColor theme="9"/>
                </patternFill>
              </fill>
            </x14:dxf>
          </x14:cfRule>
          <x14:cfRule type="containsText" priority="10" operator="containsText" id="{6DF395B1-B76A-453B-80DA-1E0C6157E82D}">
            <xm:f>NOT(ISERROR(SEARCH("failed",A1)))</xm:f>
            <xm:f>"failed"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8E5C2D24-AB03-447E-83D8-BCF1C0F1E9F4}">
            <xm:f>NOT(ISERROR(SEARCH("canceled",A1)))</xm:f>
            <xm:f>"canceled"</xm:f>
            <x14:dxf>
              <fill>
                <patternFill>
                  <bgColor rgb="FFFFC000"/>
                </patternFill>
              </fill>
            </x14:dxf>
          </x14:cfRule>
          <x14:cfRule type="containsText" priority="12" operator="containsText" id="{92D49CA4-7954-4C4A-AF0D-E417C1C38BF0}">
            <xm:f>NOT(ISERROR(SEARCH("live",A1)))</xm:f>
            <xm:f>"live"</xm:f>
            <x14:dxf>
              <fill>
                <patternFill>
                  <bgColor rgb="FF00B0F0"/>
                </patternFill>
              </fill>
            </x14:dxf>
          </x14:cfRule>
          <xm:sqref>A1:A566</xm:sqref>
        </x14:conditionalFormatting>
        <x14:conditionalFormatting xmlns:xm="http://schemas.microsoft.com/office/excel/2006/main">
          <x14:cfRule type="containsText" priority="1" operator="containsText" id="{5D3CBA6C-4AC0-46B6-B8EA-27C0879ED55E}">
            <xm:f>NOT(ISERROR(SEARCH("successful",D1)))</xm:f>
            <xm:f>"successful"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4037C5CE-2225-4BAF-931A-E164534CB92E}">
            <xm:f>NOT(ISERROR(SEARCH("failed",D1)))</xm:f>
            <xm:f>"failed"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D45A82B2-9E1C-4D14-8254-8E94934C0090}">
            <xm:f>NOT(ISERROR(SEARCH("canceled",D1)))</xm:f>
            <xm:f>"canceled"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10D0C56F-32B4-4D4C-953A-9D9D92E4A416}">
            <xm:f>NOT(ISERROR(SEARCH("live",D1)))</xm:f>
            <xm:f>"live"</xm:f>
            <x14:dxf>
              <fill>
                <patternFill>
                  <bgColor rgb="FF00B0F0"/>
                </patternFill>
              </fill>
            </x14:dxf>
          </x14:cfRule>
          <xm:sqref>D1:D365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date-outcome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H Banning</cp:lastModifiedBy>
  <dcterms:created xsi:type="dcterms:W3CDTF">2021-09-29T18:52:28Z</dcterms:created>
  <dcterms:modified xsi:type="dcterms:W3CDTF">2022-12-09T05:58:00Z</dcterms:modified>
</cp:coreProperties>
</file>