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.pan\Desktop\Refolding_Data\"/>
    </mc:Choice>
  </mc:AlternateContent>
  <xr:revisionPtr revIDLastSave="0" documentId="13_ncr:1_{53DE54DB-FCB6-4C3C-8A37-3C77F8EA2B2D}" xr6:coauthVersionLast="47" xr6:coauthVersionMax="47" xr10:uidLastSave="{00000000-0000-0000-0000-000000000000}"/>
  <bookViews>
    <workbookView xWindow="28680" yWindow="-120" windowWidth="29040" windowHeight="15840" activeTab="6" xr2:uid="{00000000-000D-0000-FFFF-FFFF00000000}"/>
  </bookViews>
  <sheets>
    <sheet name="Info" sheetId="13" r:id="rId1"/>
    <sheet name="Exp-0" sheetId="12" r:id="rId2"/>
    <sheet name="Exp-A10" sheetId="5" r:id="rId3"/>
    <sheet name="Exp-A20" sheetId="6" r:id="rId4"/>
    <sheet name="Exp-B10" sheetId="7" r:id="rId5"/>
    <sheet name="Exp-B20" sheetId="8" r:id="rId6"/>
    <sheet name="Exp-D10" sheetId="9" r:id="rId7"/>
    <sheet name="Exp-D20" sheetId="10" r:id="rId8"/>
    <sheet name="Exp-G" sheetId="3" r:id="rId9"/>
    <sheet name="Exp-H" sheetId="4" r:id="rId10"/>
    <sheet name="Exp-J" sheetId="11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3" i="12" l="1"/>
  <c r="I22" i="12"/>
  <c r="G24" i="12"/>
  <c r="G22" i="12"/>
  <c r="G23" i="12"/>
  <c r="E24" i="12"/>
  <c r="E23" i="12"/>
  <c r="B32" i="11"/>
  <c r="F3" i="7"/>
  <c r="F4" i="7" s="1"/>
  <c r="F5" i="7" s="1"/>
  <c r="F6" i="7" s="1"/>
  <c r="F7" i="7" s="1"/>
  <c r="F8" i="7" s="1"/>
  <c r="F9" i="7" s="1"/>
  <c r="F10" i="7" s="1"/>
  <c r="F11" i="7" s="1"/>
  <c r="F12" i="7" s="1"/>
  <c r="F13" i="7" s="1"/>
  <c r="F14" i="7" s="1"/>
  <c r="F15" i="7" s="1"/>
  <c r="F16" i="7" s="1"/>
  <c r="F17" i="7" s="1"/>
  <c r="G10" i="7"/>
  <c r="G11" i="7"/>
  <c r="G12" i="7"/>
  <c r="G13" i="7"/>
  <c r="G14" i="7"/>
  <c r="G15" i="7"/>
  <c r="G16" i="7"/>
  <c r="G17" i="7"/>
  <c r="G3" i="7"/>
  <c r="G4" i="7"/>
  <c r="G5" i="7"/>
  <c r="G6" i="7"/>
  <c r="G7" i="7"/>
  <c r="G8" i="7"/>
  <c r="G9" i="7"/>
  <c r="G2" i="7"/>
  <c r="E3" i="7" l="1"/>
  <c r="E4" i="7"/>
  <c r="E5" i="7"/>
  <c r="E6" i="7"/>
  <c r="E7" i="7"/>
  <c r="E8" i="7"/>
  <c r="B29" i="7"/>
  <c r="B29" i="8"/>
  <c r="E15" i="6"/>
  <c r="E14" i="6"/>
  <c r="E4" i="6"/>
  <c r="E5" i="6"/>
  <c r="E6" i="6"/>
  <c r="E7" i="6"/>
  <c r="E8" i="6"/>
  <c r="E9" i="6"/>
  <c r="E10" i="6"/>
  <c r="E11" i="6"/>
  <c r="E12" i="6"/>
  <c r="E13" i="6"/>
  <c r="E3" i="6"/>
  <c r="F15" i="6"/>
  <c r="F14" i="6"/>
  <c r="F4" i="6"/>
  <c r="F5" i="6" s="1"/>
  <c r="F6" i="6" s="1"/>
  <c r="F7" i="6" s="1"/>
  <c r="F8" i="6" s="1"/>
  <c r="F9" i="6" s="1"/>
  <c r="F10" i="6" s="1"/>
  <c r="F11" i="6" s="1"/>
  <c r="F12" i="6" s="1"/>
  <c r="F13" i="6" s="1"/>
  <c r="F3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2" i="6"/>
  <c r="E9" i="7" l="1"/>
  <c r="E10" i="7" l="1"/>
  <c r="E11" i="7" l="1"/>
  <c r="E12" i="7" l="1"/>
  <c r="E13" i="7" l="1"/>
  <c r="E14" i="7" l="1"/>
  <c r="E15" i="7" l="1"/>
  <c r="E16" i="7" s="1"/>
  <c r="E17" i="7" s="1"/>
</calcChain>
</file>

<file path=xl/sharedStrings.xml><?xml version="1.0" encoding="utf-8"?>
<sst xmlns="http://schemas.openxmlformats.org/spreadsheetml/2006/main" count="428" uniqueCount="72">
  <si>
    <t>Time [h]</t>
  </si>
  <si>
    <t>c_I [g/L]</t>
  </si>
  <si>
    <t>c_N [g/L]</t>
  </si>
  <si>
    <t>c_A [g/L]</t>
  </si>
  <si>
    <t>c_D [mol/L]</t>
  </si>
  <si>
    <t>V [L]</t>
  </si>
  <si>
    <t>c_P [g/L]</t>
  </si>
  <si>
    <t>g/L</t>
  </si>
  <si>
    <t>mol/L</t>
  </si>
  <si>
    <t>tP1end</t>
  </si>
  <si>
    <t>h</t>
  </si>
  <si>
    <t>cSR1</t>
  </si>
  <si>
    <t>cDR1</t>
  </si>
  <si>
    <t>FR1</t>
  </si>
  <si>
    <t>tP1start</t>
  </si>
  <si>
    <t>tP2start</t>
  </si>
  <si>
    <t>tP3start</t>
  </si>
  <si>
    <t>cSR2</t>
  </si>
  <si>
    <t>cDR2</t>
  </si>
  <si>
    <t>FR2</t>
  </si>
  <si>
    <t>tP2end</t>
  </si>
  <si>
    <t>cSR3</t>
  </si>
  <si>
    <t>cDR3</t>
  </si>
  <si>
    <t>FR3</t>
  </si>
  <si>
    <t>tP3end</t>
  </si>
  <si>
    <t>mL/h</t>
  </si>
  <si>
    <t>Name</t>
  </si>
  <si>
    <t>Information</t>
  </si>
  <si>
    <t>Exp-0</t>
  </si>
  <si>
    <t>Exp-A10</t>
  </si>
  <si>
    <t>Exp-A20</t>
  </si>
  <si>
    <t>Exp-B10</t>
  </si>
  <si>
    <t>Exp-B20</t>
  </si>
  <si>
    <t>Exp-D10</t>
  </si>
  <si>
    <t>Exp-D20</t>
  </si>
  <si>
    <t>Exp-E</t>
  </si>
  <si>
    <t>Exp-F</t>
  </si>
  <si>
    <t>Exp-G</t>
  </si>
  <si>
    <t>Exp-H</t>
  </si>
  <si>
    <t>Exp-I</t>
  </si>
  <si>
    <t>Exp-J</t>
  </si>
  <si>
    <t>Exp-K</t>
  </si>
  <si>
    <t>Exp-L</t>
  </si>
  <si>
    <t>Goal</t>
  </si>
  <si>
    <t>Data generation</t>
  </si>
  <si>
    <t>Batch and dilution with buffer</t>
  </si>
  <si>
    <t>Feed-Dilution</t>
  </si>
  <si>
    <t>decouple total protein and GuHCl concentration fr rate determination</t>
  </si>
  <si>
    <t>Online Monitoring, Autochrome testing</t>
  </si>
  <si>
    <t>Online Monitoring</t>
  </si>
  <si>
    <t>Dilution of protein concentration to gain increased yield</t>
  </si>
  <si>
    <t>24 h sampling Fed-Batch</t>
  </si>
  <si>
    <t>24 h sampling Batch</t>
  </si>
  <si>
    <t>Batch refolding</t>
  </si>
  <si>
    <t>Data generation, Process Repitition</t>
  </si>
  <si>
    <t>Two-Feed systems</t>
  </si>
  <si>
    <t>Dilution of protein concentration to gain increased yield, halfed cSR</t>
  </si>
  <si>
    <t>Feed-Dilution, halfed cDR</t>
  </si>
  <si>
    <t>Exp-C10</t>
  </si>
  <si>
    <t>Exp-C20</t>
  </si>
  <si>
    <t>Two-Feed systems, halfed cDR1</t>
  </si>
  <si>
    <t>x</t>
  </si>
  <si>
    <t>Arginine leading to no formation of native protein</t>
  </si>
  <si>
    <t>Failure Reason</t>
  </si>
  <si>
    <t>Fed-Batch, fast feed rate</t>
  </si>
  <si>
    <t>Twofeed Fed-Batch, feedrate control</t>
  </si>
  <si>
    <t>Automated sampling with Numera and Control of kn via feed pumps</t>
  </si>
  <si>
    <t>Connection Numera - HPLC failed, no SEC measurements</t>
  </si>
  <si>
    <t>Twofeed Fed-Batch</t>
  </si>
  <si>
    <t>Threefeed Fed-Batch</t>
  </si>
  <si>
    <t>Fed-Batch, fast flow rate</t>
  </si>
  <si>
    <t>Fed-Batch, slow feed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</si>
</sst>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"/>
  </numFmts>
  <fonts count="7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/>
      <top/>
      <bottom/>
      <diagonal/>
    </border>
  </borders>
  <cellStyleXfs count="6">
    <xf numFmtId="0" fontId="0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12">
    <xf numFmtId="0" fontId="0" fillId="0" borderId="0" xfId="0"/>
    <xf numFmtId="0" fontId="0" fillId="0" borderId="1" xfId="0" applyBorder="1"/>
    <xf numFmtId="164" fontId="0" fillId="0" borderId="1" xfId="0" applyNumberFormat="1" applyBorder="1"/>
    <xf numFmtId="164" fontId="0" fillId="0" borderId="0" xfId="0" applyNumberFormat="1"/>
    <xf numFmtId="0" fontId="3" fillId="0" borderId="0" xfId="3"/>
    <xf numFmtId="165" fontId="0" fillId="0" borderId="0" xfId="0" applyNumberFormat="1"/>
    <xf numFmtId="0" fontId="2" fillId="0" borderId="0" xfId="4"/>
    <xf numFmtId="0" fontId="0" fillId="0" borderId="0" xfId="0"/>
    <xf numFmtId="0" fontId="0" fillId="0" borderId="0" xfId="0" applyAlignment="1">
      <alignment horizontal="center" vertical="center"/>
    </xf>
    <xf numFmtId="0" fontId="6" fillId="0" borderId="0" xfId="0" applyFont="1"/>
    <xf numFmtId="0" fontId="0" fillId="2" borderId="0" xfId="0" applyFill="1"/>
    <xf numFmtId="0" fontId="0" fillId="3" borderId="0" xfId="0" applyFill="1"/>
  </cellXfs>
  <cellStyles count="6">
    <cellStyle name="Standard" xfId="0" builtinId="0"/>
    <cellStyle name="Standard 2" xfId="1" xr:uid="{00000000-0005-0000-0000-000001000000}"/>
    <cellStyle name="Standard 2 2" xfId="5" xr:uid="{4D2EECC9-BE3F-4CBD-BB76-9ACEB03B23CC}"/>
    <cellStyle name="Standard 3" xfId="2" xr:uid="{00000000-0005-0000-0000-000002000000}"/>
    <cellStyle name="Standard 4" xfId="3" xr:uid="{0D2F0836-911C-4F6A-85B9-8A368A0B65AD}"/>
    <cellStyle name="Standard 5" xfId="4" xr:uid="{2182003A-9C34-4035-ABCC-46A0339393D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'Exp-0'!$B$1</c:f>
              <c:strCache>
                <c:ptCount val="1"/>
                <c:pt idx="0">
                  <c:v>c_I [g/L]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'Exp-0'!$A$2:$A$16</c:f>
              <c:numCache>
                <c:formatCode>General</c:formatCode>
                <c:ptCount val="15"/>
                <c:pt idx="0">
                  <c:v>0</c:v>
                </c:pt>
                <c:pt idx="1">
                  <c:v>0.16666666699999999</c:v>
                </c:pt>
                <c:pt idx="2">
                  <c:v>0.5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3.516666667</c:v>
                </c:pt>
                <c:pt idx="9">
                  <c:v>4.25</c:v>
                </c:pt>
                <c:pt idx="10">
                  <c:v>4.5</c:v>
                </c:pt>
                <c:pt idx="11">
                  <c:v>5.0333333329999999</c:v>
                </c:pt>
                <c:pt idx="12">
                  <c:v>5.75</c:v>
                </c:pt>
                <c:pt idx="13">
                  <c:v>18.383333329999999</c:v>
                </c:pt>
                <c:pt idx="14">
                  <c:v>20.883333329999999</c:v>
                </c:pt>
              </c:numCache>
            </c:numRef>
          </c:xVal>
          <c:yVal>
            <c:numRef>
              <c:f>'Exp-0'!$B$2:$B$16</c:f>
              <c:numCache>
                <c:formatCode>General</c:formatCode>
                <c:ptCount val="15"/>
                <c:pt idx="0">
                  <c:v>2.919708E-2</c:v>
                </c:pt>
                <c:pt idx="1">
                  <c:v>3.0355694999999999E-2</c:v>
                </c:pt>
                <c:pt idx="2">
                  <c:v>3.9264185E-2</c:v>
                </c:pt>
                <c:pt idx="3">
                  <c:v>5.1321911999999997E-2</c:v>
                </c:pt>
                <c:pt idx="4">
                  <c:v>6.9980411000000006E-2</c:v>
                </c:pt>
                <c:pt idx="5">
                  <c:v>8.6681592000000002E-2</c:v>
                </c:pt>
                <c:pt idx="6">
                  <c:v>0.14192754899999999</c:v>
                </c:pt>
                <c:pt idx="7">
                  <c:v>0.17753159700000001</c:v>
                </c:pt>
                <c:pt idx="8">
                  <c:v>0.24257293999999999</c:v>
                </c:pt>
                <c:pt idx="9">
                  <c:v>0.30926384899999998</c:v>
                </c:pt>
                <c:pt idx="10">
                  <c:v>0.341351073</c:v>
                </c:pt>
                <c:pt idx="11">
                  <c:v>0.41754052899999999</c:v>
                </c:pt>
                <c:pt idx="12">
                  <c:v>0.39148971900000001</c:v>
                </c:pt>
                <c:pt idx="13">
                  <c:v>0.20071251900000001</c:v>
                </c:pt>
                <c:pt idx="14">
                  <c:v>0.21785321599999999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C5-4490-B9F4-C64A52A3608C}"/>
            </c:ext>
          </c:extLst>
        </c:ser>
        <c:ser>
          <c:idx val="1"/>
          <c:order val="1"/>
          <c:tx>
            <c:strRef>
              <c:f>'Exp-0'!$C$1</c:f>
              <c:strCache>
                <c:ptCount val="1"/>
                <c:pt idx="0">
                  <c:v>c_N [g/L]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'Exp-0'!$A$2:$A$16</c:f>
              <c:numCache>
                <c:formatCode>General</c:formatCode>
                <c:ptCount val="15"/>
                <c:pt idx="0">
                  <c:v>0</c:v>
                </c:pt>
                <c:pt idx="1">
                  <c:v>0.16666666699999999</c:v>
                </c:pt>
                <c:pt idx="2">
                  <c:v>0.5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3.516666667</c:v>
                </c:pt>
                <c:pt idx="9">
                  <c:v>4.25</c:v>
                </c:pt>
                <c:pt idx="10">
                  <c:v>4.5</c:v>
                </c:pt>
                <c:pt idx="11">
                  <c:v>5.0333333329999999</c:v>
                </c:pt>
                <c:pt idx="12">
                  <c:v>5.75</c:v>
                </c:pt>
                <c:pt idx="13">
                  <c:v>18.383333329999999</c:v>
                </c:pt>
                <c:pt idx="14">
                  <c:v>20.883333329999999</c:v>
                </c:pt>
              </c:numCache>
            </c:numRef>
          </c:xVal>
          <c:yVal>
            <c:numRef>
              <c:f>'Exp-0'!$C$2:$C$16</c:f>
              <c:numCache>
                <c:formatCode>General</c:formatCode>
                <c:ptCount val="15"/>
                <c:pt idx="0">
                  <c:v>0</c:v>
                </c:pt>
                <c:pt idx="1">
                  <c:v>1.2142277999999999E-2</c:v>
                </c:pt>
                <c:pt idx="2">
                  <c:v>4.3298669999999997E-2</c:v>
                </c:pt>
                <c:pt idx="3">
                  <c:v>0.113398283</c:v>
                </c:pt>
                <c:pt idx="4">
                  <c:v>0.143077172</c:v>
                </c:pt>
                <c:pt idx="5">
                  <c:v>0.212101864</c:v>
                </c:pt>
                <c:pt idx="6">
                  <c:v>0.235282507</c:v>
                </c:pt>
                <c:pt idx="7">
                  <c:v>0.23333620499999999</c:v>
                </c:pt>
                <c:pt idx="8">
                  <c:v>0.27583744100000002</c:v>
                </c:pt>
                <c:pt idx="9">
                  <c:v>0.31214734300000002</c:v>
                </c:pt>
                <c:pt idx="10">
                  <c:v>0.31079815700000002</c:v>
                </c:pt>
                <c:pt idx="11">
                  <c:v>0.32074008799999998</c:v>
                </c:pt>
                <c:pt idx="12">
                  <c:v>0.30137321700000003</c:v>
                </c:pt>
                <c:pt idx="13">
                  <c:v>0.53540219099999997</c:v>
                </c:pt>
                <c:pt idx="14">
                  <c:v>0.48535141300000001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C5-4490-B9F4-C64A52A3608C}"/>
            </c:ext>
          </c:extLst>
        </c:ser>
        <c:ser>
          <c:idx val="2"/>
          <c:order val="2"/>
          <c:tx>
            <c:strRef>
              <c:f>'Exp-0'!$D$1</c:f>
              <c:strCache>
                <c:ptCount val="1"/>
                <c:pt idx="0">
                  <c:v>c_A [g/L]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'Exp-0'!$A$2:$A$16</c:f>
              <c:numCache>
                <c:formatCode>General</c:formatCode>
                <c:ptCount val="15"/>
                <c:pt idx="0">
                  <c:v>0</c:v>
                </c:pt>
                <c:pt idx="1">
                  <c:v>0.16666666699999999</c:v>
                </c:pt>
                <c:pt idx="2">
                  <c:v>0.5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3.516666667</c:v>
                </c:pt>
                <c:pt idx="9">
                  <c:v>4.25</c:v>
                </c:pt>
                <c:pt idx="10">
                  <c:v>4.5</c:v>
                </c:pt>
                <c:pt idx="11">
                  <c:v>5.0333333329999999</c:v>
                </c:pt>
                <c:pt idx="12">
                  <c:v>5.75</c:v>
                </c:pt>
                <c:pt idx="13">
                  <c:v>18.383333329999999</c:v>
                </c:pt>
                <c:pt idx="14">
                  <c:v>20.883333329999999</c:v>
                </c:pt>
              </c:numCache>
            </c:numRef>
          </c:xVal>
          <c:yVal>
            <c:numRef>
              <c:f>'Exp-0'!$D$2:$D$16</c:f>
              <c:numCache>
                <c:formatCode>General</c:formatCode>
                <c:ptCount val="15"/>
                <c:pt idx="0">
                  <c:v>-2.919708E-2</c:v>
                </c:pt>
                <c:pt idx="1">
                  <c:v>-1.0017096E-2</c:v>
                </c:pt>
                <c:pt idx="2">
                  <c:v>1.4607554999999999E-2</c:v>
                </c:pt>
                <c:pt idx="3">
                  <c:v>2.9393998000000001E-2</c:v>
                </c:pt>
                <c:pt idx="4">
                  <c:v>7.7653624000000004E-2</c:v>
                </c:pt>
                <c:pt idx="5">
                  <c:v>8.8380715999999998E-2</c:v>
                </c:pt>
                <c:pt idx="6">
                  <c:v>0.105882385</c:v>
                </c:pt>
                <c:pt idx="7">
                  <c:v>0.167931255</c:v>
                </c:pt>
                <c:pt idx="8">
                  <c:v>0.15854074400000001</c:v>
                </c:pt>
                <c:pt idx="9">
                  <c:v>0.19399746300000001</c:v>
                </c:pt>
                <c:pt idx="10">
                  <c:v>0.21019520899999999</c:v>
                </c:pt>
                <c:pt idx="11">
                  <c:v>0.224636484</c:v>
                </c:pt>
                <c:pt idx="12">
                  <c:v>0.27005416399999999</c:v>
                </c:pt>
                <c:pt idx="13">
                  <c:v>0.22680238999999999</c:v>
                </c:pt>
                <c:pt idx="14">
                  <c:v>0.25971246999999997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1C5-4490-B9F4-C64A52A3608C}"/>
            </c:ext>
          </c:extLst>
        </c:ser>
        <c:ser>
          <c:idx val="3"/>
          <c:order val="3"/>
          <c:tx>
            <c:strRef>
              <c:f>'Exp-0'!$G$1</c:f>
              <c:strCache>
                <c:ptCount val="1"/>
                <c:pt idx="0">
                  <c:v>c_P [g/L]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'Exp-0'!$A$2:$A$16</c:f>
              <c:numCache>
                <c:formatCode>General</c:formatCode>
                <c:ptCount val="15"/>
                <c:pt idx="0">
                  <c:v>0</c:v>
                </c:pt>
                <c:pt idx="1">
                  <c:v>0.16666666699999999</c:v>
                </c:pt>
                <c:pt idx="2">
                  <c:v>0.5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3.516666667</c:v>
                </c:pt>
                <c:pt idx="9">
                  <c:v>4.25</c:v>
                </c:pt>
                <c:pt idx="10">
                  <c:v>4.5</c:v>
                </c:pt>
                <c:pt idx="11">
                  <c:v>5.0333333329999999</c:v>
                </c:pt>
                <c:pt idx="12">
                  <c:v>5.75</c:v>
                </c:pt>
                <c:pt idx="13">
                  <c:v>18.383333329999999</c:v>
                </c:pt>
                <c:pt idx="14">
                  <c:v>20.883333329999999</c:v>
                </c:pt>
              </c:numCache>
            </c:numRef>
          </c:xVal>
          <c:yVal>
            <c:numRef>
              <c:f>'Exp-0'!$G$2:$G$16</c:f>
              <c:numCache>
                <c:formatCode>General</c:formatCode>
                <c:ptCount val="15"/>
                <c:pt idx="0">
                  <c:v>0</c:v>
                </c:pt>
                <c:pt idx="1">
                  <c:v>3.2480876999999998E-2</c:v>
                </c:pt>
                <c:pt idx="2">
                  <c:v>9.7170409999999999E-2</c:v>
                </c:pt>
                <c:pt idx="3">
                  <c:v>0.19411419299999999</c:v>
                </c:pt>
                <c:pt idx="4">
                  <c:v>0.29071120700000003</c:v>
                </c:pt>
                <c:pt idx="5">
                  <c:v>0.38716417199999997</c:v>
                </c:pt>
                <c:pt idx="6">
                  <c:v>0.48309244099999998</c:v>
                </c:pt>
                <c:pt idx="7">
                  <c:v>0.57879905700000001</c:v>
                </c:pt>
                <c:pt idx="8">
                  <c:v>0.67695112499999999</c:v>
                </c:pt>
                <c:pt idx="9">
                  <c:v>0.81540865500000004</c:v>
                </c:pt>
                <c:pt idx="10">
                  <c:v>0.86234443900000002</c:v>
                </c:pt>
                <c:pt idx="11">
                  <c:v>0.96291710100000005</c:v>
                </c:pt>
                <c:pt idx="12">
                  <c:v>0.96291709999999997</c:v>
                </c:pt>
                <c:pt idx="13">
                  <c:v>0.96291709999999997</c:v>
                </c:pt>
                <c:pt idx="14">
                  <c:v>0.962917099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1C5-4490-B9F4-C64A52A36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3534640"/>
        <c:axId val="973527984"/>
      </c:scatterChart>
      <c:scatterChart>
        <c:scatterStyle val="lineMarker"/>
        <c:varyColors val="0"/>
        <c:ser>
          <c:idx val="4"/>
          <c:order val="4"/>
          <c:tx>
            <c:strRef>
              <c:f>'Exp-0'!$F$1</c:f>
              <c:strCache>
                <c:ptCount val="1"/>
                <c:pt idx="0">
                  <c:v>V [L]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'Exp-0'!$A$2:$A$16</c:f>
              <c:numCache>
                <c:formatCode>General</c:formatCode>
                <c:ptCount val="15"/>
                <c:pt idx="0">
                  <c:v>0</c:v>
                </c:pt>
                <c:pt idx="1">
                  <c:v>0.16666666699999999</c:v>
                </c:pt>
                <c:pt idx="2">
                  <c:v>0.5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3.516666667</c:v>
                </c:pt>
                <c:pt idx="9">
                  <c:v>4.25</c:v>
                </c:pt>
                <c:pt idx="10">
                  <c:v>4.5</c:v>
                </c:pt>
                <c:pt idx="11">
                  <c:v>5.0333333329999999</c:v>
                </c:pt>
                <c:pt idx="12">
                  <c:v>5.75</c:v>
                </c:pt>
                <c:pt idx="13">
                  <c:v>18.383333329999999</c:v>
                </c:pt>
                <c:pt idx="14">
                  <c:v>20.883333329999999</c:v>
                </c:pt>
              </c:numCache>
            </c:numRef>
          </c:xVal>
          <c:yVal>
            <c:numRef>
              <c:f>'Exp-0'!$F$2:$F$16</c:f>
              <c:numCache>
                <c:formatCode>General</c:formatCode>
                <c:ptCount val="15"/>
                <c:pt idx="0">
                  <c:v>1.2</c:v>
                </c:pt>
                <c:pt idx="1">
                  <c:v>1.2033</c:v>
                </c:pt>
                <c:pt idx="2">
                  <c:v>1.2099</c:v>
                </c:pt>
                <c:pt idx="3">
                  <c:v>1.2198</c:v>
                </c:pt>
                <c:pt idx="4">
                  <c:v>1.2297</c:v>
                </c:pt>
                <c:pt idx="5">
                  <c:v>1.2396</c:v>
                </c:pt>
                <c:pt idx="6">
                  <c:v>1.2495000000000001</c:v>
                </c:pt>
                <c:pt idx="7">
                  <c:v>1.2594000000000001</c:v>
                </c:pt>
                <c:pt idx="8">
                  <c:v>1.2696000000000001</c:v>
                </c:pt>
                <c:pt idx="9">
                  <c:v>1.2842</c:v>
                </c:pt>
                <c:pt idx="10">
                  <c:v>1.2890999999999999</c:v>
                </c:pt>
                <c:pt idx="11">
                  <c:v>1.29966</c:v>
                </c:pt>
                <c:pt idx="12">
                  <c:v>1.29966</c:v>
                </c:pt>
                <c:pt idx="13">
                  <c:v>1.29966</c:v>
                </c:pt>
                <c:pt idx="14">
                  <c:v>1.29966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1C5-4490-B9F4-C64A52A36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8288160"/>
        <c:axId val="818286496"/>
      </c:scatterChart>
      <c:valAx>
        <c:axId val="973534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527984"/>
        <c:crosses val="autoZero"/>
        <c:crossBetween val="midCat"/>
      </c:valAx>
      <c:valAx>
        <c:axId val="97352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534640"/>
        <c:crosses val="autoZero"/>
        <c:crossBetween val="midCat"/>
      </c:valAx>
      <c:valAx>
        <c:axId val="81828649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288160"/>
        <c:crosses val="max"/>
        <c:crossBetween val="midCat"/>
      </c:valAx>
      <c:valAx>
        <c:axId val="8182881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18286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513012680643841"/>
          <c:y val="0.31806965981619983"/>
          <c:w val="0.12679758403693514"/>
          <c:h val="0.391715833570942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'Exp-J'!$B$1</c:f>
              <c:strCache>
                <c:ptCount val="1"/>
                <c:pt idx="0">
                  <c:v>c_I [g/L]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'Exp-J'!$A$2:$A$27</c:f>
              <c:numCache>
                <c:formatCode>General</c:formatCode>
                <c:ptCount val="26"/>
                <c:pt idx="0">
                  <c:v>0</c:v>
                </c:pt>
                <c:pt idx="1">
                  <c:v>1.0166666666666659</c:v>
                </c:pt>
                <c:pt idx="2">
                  <c:v>2.816666666666666</c:v>
                </c:pt>
                <c:pt idx="3">
                  <c:v>3.816666666666666</c:v>
                </c:pt>
                <c:pt idx="4">
                  <c:v>4.8166666666666664</c:v>
                </c:pt>
                <c:pt idx="5">
                  <c:v>5.8166666666666664</c:v>
                </c:pt>
                <c:pt idx="6">
                  <c:v>6.8999999999999986</c:v>
                </c:pt>
                <c:pt idx="7">
                  <c:v>7.8166666666666664</c:v>
                </c:pt>
                <c:pt idx="8">
                  <c:v>8.8166666666666664</c:v>
                </c:pt>
                <c:pt idx="9">
                  <c:v>9.8166666666666664</c:v>
                </c:pt>
                <c:pt idx="10">
                  <c:v>10.81666666666667</c:v>
                </c:pt>
                <c:pt idx="11">
                  <c:v>11.81666666666667</c:v>
                </c:pt>
                <c:pt idx="12">
                  <c:v>12.81666666666667</c:v>
                </c:pt>
                <c:pt idx="13">
                  <c:v>13.83333333333333</c:v>
                </c:pt>
                <c:pt idx="14">
                  <c:v>14.83333333333333</c:v>
                </c:pt>
                <c:pt idx="15">
                  <c:v>15.83333333333333</c:v>
                </c:pt>
                <c:pt idx="16">
                  <c:v>16.81666666666667</c:v>
                </c:pt>
                <c:pt idx="17">
                  <c:v>17.81666666666667</c:v>
                </c:pt>
                <c:pt idx="18">
                  <c:v>18.81666666666667</c:v>
                </c:pt>
                <c:pt idx="19">
                  <c:v>19.81666666666667</c:v>
                </c:pt>
                <c:pt idx="20">
                  <c:v>20.81666666666667</c:v>
                </c:pt>
                <c:pt idx="21">
                  <c:v>21.81666666666667</c:v>
                </c:pt>
                <c:pt idx="22">
                  <c:v>22.8</c:v>
                </c:pt>
                <c:pt idx="23">
                  <c:v>23.733333333333331</c:v>
                </c:pt>
                <c:pt idx="24">
                  <c:v>27.31666666666667</c:v>
                </c:pt>
                <c:pt idx="25">
                  <c:v>40.950000000000003</c:v>
                </c:pt>
              </c:numCache>
            </c:numRef>
          </c:xVal>
          <c:yVal>
            <c:numRef>
              <c:f>'Exp-J'!$B$2:$B$27</c:f>
              <c:numCache>
                <c:formatCode>General</c:formatCode>
                <c:ptCount val="26"/>
                <c:pt idx="0">
                  <c:v>0</c:v>
                </c:pt>
                <c:pt idx="1">
                  <c:v>2.1979741484015509E-2</c:v>
                </c:pt>
                <c:pt idx="2">
                  <c:v>3.847096852552144E-2</c:v>
                </c:pt>
                <c:pt idx="3">
                  <c:v>5.5585710725872567E-2</c:v>
                </c:pt>
                <c:pt idx="4">
                  <c:v>6.7376382383403655E-2</c:v>
                </c:pt>
                <c:pt idx="5">
                  <c:v>7.8413258421946588E-2</c:v>
                </c:pt>
                <c:pt idx="6">
                  <c:v>9.8289478441181966E-2</c:v>
                </c:pt>
                <c:pt idx="7">
                  <c:v>0.1179929639286003</c:v>
                </c:pt>
                <c:pt idx="8">
                  <c:v>0.14319572562978231</c:v>
                </c:pt>
                <c:pt idx="9">
                  <c:v>0.16432447436857289</c:v>
                </c:pt>
                <c:pt idx="10">
                  <c:v>0.2016925955834685</c:v>
                </c:pt>
                <c:pt idx="11">
                  <c:v>0.24369827572566491</c:v>
                </c:pt>
                <c:pt idx="12">
                  <c:v>0.2922738799184601</c:v>
                </c:pt>
                <c:pt idx="13">
                  <c:v>0.33353063707022818</c:v>
                </c:pt>
                <c:pt idx="14">
                  <c:v>0.3894999179721122</c:v>
                </c:pt>
                <c:pt idx="15">
                  <c:v>0.4219815357772746</c:v>
                </c:pt>
                <c:pt idx="16">
                  <c:v>0.4145804867296502</c:v>
                </c:pt>
                <c:pt idx="17">
                  <c:v>0.50271533752086661</c:v>
                </c:pt>
                <c:pt idx="18">
                  <c:v>0.49895901011135041</c:v>
                </c:pt>
                <c:pt idx="19">
                  <c:v>0.52046808469177097</c:v>
                </c:pt>
                <c:pt idx="20">
                  <c:v>0.54470199783271223</c:v>
                </c:pt>
                <c:pt idx="21">
                  <c:v>0.56706303638090927</c:v>
                </c:pt>
                <c:pt idx="22">
                  <c:v>0.56463825773327503</c:v>
                </c:pt>
                <c:pt idx="23">
                  <c:v>0.62445322037488704</c:v>
                </c:pt>
                <c:pt idx="24">
                  <c:v>0.66754116853358392</c:v>
                </c:pt>
                <c:pt idx="25">
                  <c:v>0.85924383360398449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E0-4184-AB8A-A54669CF674C}"/>
            </c:ext>
          </c:extLst>
        </c:ser>
        <c:ser>
          <c:idx val="1"/>
          <c:order val="1"/>
          <c:tx>
            <c:strRef>
              <c:f>'Exp-J'!$C$1</c:f>
              <c:strCache>
                <c:ptCount val="1"/>
                <c:pt idx="0">
                  <c:v>c_N [g/L]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'Exp-J'!$A$2:$A$27</c:f>
              <c:numCache>
                <c:formatCode>General</c:formatCode>
                <c:ptCount val="26"/>
                <c:pt idx="0">
                  <c:v>0</c:v>
                </c:pt>
                <c:pt idx="1">
                  <c:v>1.0166666666666659</c:v>
                </c:pt>
                <c:pt idx="2">
                  <c:v>2.816666666666666</c:v>
                </c:pt>
                <c:pt idx="3">
                  <c:v>3.816666666666666</c:v>
                </c:pt>
                <c:pt idx="4">
                  <c:v>4.8166666666666664</c:v>
                </c:pt>
                <c:pt idx="5">
                  <c:v>5.8166666666666664</c:v>
                </c:pt>
                <c:pt idx="6">
                  <c:v>6.8999999999999986</c:v>
                </c:pt>
                <c:pt idx="7">
                  <c:v>7.8166666666666664</c:v>
                </c:pt>
                <c:pt idx="8">
                  <c:v>8.8166666666666664</c:v>
                </c:pt>
                <c:pt idx="9">
                  <c:v>9.8166666666666664</c:v>
                </c:pt>
                <c:pt idx="10">
                  <c:v>10.81666666666667</c:v>
                </c:pt>
                <c:pt idx="11">
                  <c:v>11.81666666666667</c:v>
                </c:pt>
                <c:pt idx="12">
                  <c:v>12.81666666666667</c:v>
                </c:pt>
                <c:pt idx="13">
                  <c:v>13.83333333333333</c:v>
                </c:pt>
                <c:pt idx="14">
                  <c:v>14.83333333333333</c:v>
                </c:pt>
                <c:pt idx="15">
                  <c:v>15.83333333333333</c:v>
                </c:pt>
                <c:pt idx="16">
                  <c:v>16.81666666666667</c:v>
                </c:pt>
                <c:pt idx="17">
                  <c:v>17.81666666666667</c:v>
                </c:pt>
                <c:pt idx="18">
                  <c:v>18.81666666666667</c:v>
                </c:pt>
                <c:pt idx="19">
                  <c:v>19.81666666666667</c:v>
                </c:pt>
                <c:pt idx="20">
                  <c:v>20.81666666666667</c:v>
                </c:pt>
                <c:pt idx="21">
                  <c:v>21.81666666666667</c:v>
                </c:pt>
                <c:pt idx="22">
                  <c:v>22.8</c:v>
                </c:pt>
                <c:pt idx="23">
                  <c:v>23.733333333333331</c:v>
                </c:pt>
                <c:pt idx="24">
                  <c:v>27.31666666666667</c:v>
                </c:pt>
                <c:pt idx="25">
                  <c:v>40.950000000000003</c:v>
                </c:pt>
              </c:numCache>
            </c:numRef>
          </c:xVal>
          <c:yVal>
            <c:numRef>
              <c:f>'Exp-J'!$C$2:$C$27</c:f>
              <c:numCache>
                <c:formatCode>General</c:formatCode>
                <c:ptCount val="26"/>
                <c:pt idx="0">
                  <c:v>0</c:v>
                </c:pt>
                <c:pt idx="1">
                  <c:v>3.8854127754998372E-2</c:v>
                </c:pt>
                <c:pt idx="2">
                  <c:v>0.1261704730728565</c:v>
                </c:pt>
                <c:pt idx="3">
                  <c:v>0.19911739752707491</c:v>
                </c:pt>
                <c:pt idx="4">
                  <c:v>0.24529028428326299</c:v>
                </c:pt>
                <c:pt idx="5">
                  <c:v>0.2740416489022201</c:v>
                </c:pt>
                <c:pt idx="6">
                  <c:v>0.31813111503146863</c:v>
                </c:pt>
                <c:pt idx="7">
                  <c:v>0.34609921184846282</c:v>
                </c:pt>
                <c:pt idx="8">
                  <c:v>0.39240770416657361</c:v>
                </c:pt>
                <c:pt idx="9">
                  <c:v>0.4121817941580353</c:v>
                </c:pt>
                <c:pt idx="10">
                  <c:v>0.43603302070806432</c:v>
                </c:pt>
                <c:pt idx="11">
                  <c:v>0.47205778171223028</c:v>
                </c:pt>
                <c:pt idx="12">
                  <c:v>0.49833490893470178</c:v>
                </c:pt>
                <c:pt idx="13">
                  <c:v>0.53073573151942488</c:v>
                </c:pt>
                <c:pt idx="14">
                  <c:v>0.56144893647222371</c:v>
                </c:pt>
                <c:pt idx="15">
                  <c:v>0.55932393046066764</c:v>
                </c:pt>
                <c:pt idx="16">
                  <c:v>0.55274573458624254</c:v>
                </c:pt>
                <c:pt idx="17">
                  <c:v>0.60857941060346366</c:v>
                </c:pt>
                <c:pt idx="18">
                  <c:v>0.61033642619836748</c:v>
                </c:pt>
                <c:pt idx="19">
                  <c:v>0.69166607092441612</c:v>
                </c:pt>
                <c:pt idx="20">
                  <c:v>0.70249843089183217</c:v>
                </c:pt>
                <c:pt idx="21">
                  <c:v>0.74401734947118059</c:v>
                </c:pt>
                <c:pt idx="22">
                  <c:v>0.81501700481672479</c:v>
                </c:pt>
                <c:pt idx="23">
                  <c:v>0.81361537555222962</c:v>
                </c:pt>
                <c:pt idx="24">
                  <c:v>0.91767883146641616</c:v>
                </c:pt>
                <c:pt idx="25">
                  <c:v>1.125105576899766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E0-4184-AB8A-A54669CF674C}"/>
            </c:ext>
          </c:extLst>
        </c:ser>
        <c:ser>
          <c:idx val="2"/>
          <c:order val="2"/>
          <c:tx>
            <c:strRef>
              <c:f>'Exp-J'!$D$1</c:f>
              <c:strCache>
                <c:ptCount val="1"/>
                <c:pt idx="0">
                  <c:v>c_A [g/L]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'Exp-J'!$A$2:$A$27</c:f>
              <c:numCache>
                <c:formatCode>General</c:formatCode>
                <c:ptCount val="26"/>
                <c:pt idx="0">
                  <c:v>0</c:v>
                </c:pt>
                <c:pt idx="1">
                  <c:v>1.0166666666666659</c:v>
                </c:pt>
                <c:pt idx="2">
                  <c:v>2.816666666666666</c:v>
                </c:pt>
                <c:pt idx="3">
                  <c:v>3.816666666666666</c:v>
                </c:pt>
                <c:pt idx="4">
                  <c:v>4.8166666666666664</c:v>
                </c:pt>
                <c:pt idx="5">
                  <c:v>5.8166666666666664</c:v>
                </c:pt>
                <c:pt idx="6">
                  <c:v>6.8999999999999986</c:v>
                </c:pt>
                <c:pt idx="7">
                  <c:v>7.8166666666666664</c:v>
                </c:pt>
                <c:pt idx="8">
                  <c:v>8.8166666666666664</c:v>
                </c:pt>
                <c:pt idx="9">
                  <c:v>9.8166666666666664</c:v>
                </c:pt>
                <c:pt idx="10">
                  <c:v>10.81666666666667</c:v>
                </c:pt>
                <c:pt idx="11">
                  <c:v>11.81666666666667</c:v>
                </c:pt>
                <c:pt idx="12">
                  <c:v>12.81666666666667</c:v>
                </c:pt>
                <c:pt idx="13">
                  <c:v>13.83333333333333</c:v>
                </c:pt>
                <c:pt idx="14">
                  <c:v>14.83333333333333</c:v>
                </c:pt>
                <c:pt idx="15">
                  <c:v>15.83333333333333</c:v>
                </c:pt>
                <c:pt idx="16">
                  <c:v>16.81666666666667</c:v>
                </c:pt>
                <c:pt idx="17">
                  <c:v>17.81666666666667</c:v>
                </c:pt>
                <c:pt idx="18">
                  <c:v>18.81666666666667</c:v>
                </c:pt>
                <c:pt idx="19">
                  <c:v>19.81666666666667</c:v>
                </c:pt>
                <c:pt idx="20">
                  <c:v>20.81666666666667</c:v>
                </c:pt>
                <c:pt idx="21">
                  <c:v>21.81666666666667</c:v>
                </c:pt>
                <c:pt idx="22">
                  <c:v>22.8</c:v>
                </c:pt>
                <c:pt idx="23">
                  <c:v>23.733333333333331</c:v>
                </c:pt>
                <c:pt idx="24">
                  <c:v>27.31666666666667</c:v>
                </c:pt>
                <c:pt idx="25">
                  <c:v>40.950000000000003</c:v>
                </c:pt>
              </c:numCache>
            </c:numRef>
          </c:xVal>
          <c:yVal>
            <c:numRef>
              <c:f>'Exp-J'!$D$2:$D$27</c:f>
              <c:numCache>
                <c:formatCode>General</c:formatCode>
                <c:ptCount val="26"/>
                <c:pt idx="0">
                  <c:v>0</c:v>
                </c:pt>
                <c:pt idx="1">
                  <c:v>2.1378742577617061E-2</c:v>
                </c:pt>
                <c:pt idx="2">
                  <c:v>5.9517691703687703E-2</c:v>
                </c:pt>
                <c:pt idx="3">
                  <c:v>4.7998029155786333E-2</c:v>
                </c:pt>
                <c:pt idx="4">
                  <c:v>6.5311114588157027E-2</c:v>
                </c:pt>
                <c:pt idx="5">
                  <c:v>0.10160265664453021</c:v>
                </c:pt>
                <c:pt idx="6">
                  <c:v>0.11800921695502151</c:v>
                </c:pt>
                <c:pt idx="7">
                  <c:v>0.13730566702768771</c:v>
                </c:pt>
                <c:pt idx="8">
                  <c:v>0.13887553435841779</c:v>
                </c:pt>
                <c:pt idx="9">
                  <c:v>0.17008929459243641</c:v>
                </c:pt>
                <c:pt idx="10">
                  <c:v>0.17834998244161271</c:v>
                </c:pt>
                <c:pt idx="11">
                  <c:v>0.17058074116239291</c:v>
                </c:pt>
                <c:pt idx="12">
                  <c:v>0.16507232348220241</c:v>
                </c:pt>
                <c:pt idx="13">
                  <c:v>0.15987022936443801</c:v>
                </c:pt>
                <c:pt idx="14">
                  <c:v>0.1407579850236543</c:v>
                </c:pt>
                <c:pt idx="15">
                  <c:v>0.1755413675976584</c:v>
                </c:pt>
                <c:pt idx="16">
                  <c:v>0.25385034909268211</c:v>
                </c:pt>
                <c:pt idx="17">
                  <c:v>0.17496758593508521</c:v>
                </c:pt>
                <c:pt idx="18">
                  <c:v>0.2412952347923043</c:v>
                </c:pt>
                <c:pt idx="19">
                  <c:v>0.20037102085497671</c:v>
                </c:pt>
                <c:pt idx="20">
                  <c:v>0.22800833076168511</c:v>
                </c:pt>
                <c:pt idx="21">
                  <c:v>0.22606617067926549</c:v>
                </c:pt>
                <c:pt idx="22">
                  <c:v>0.2172259157760483</c:v>
                </c:pt>
                <c:pt idx="23">
                  <c:v>0.21354497800791619</c:v>
                </c:pt>
                <c:pt idx="24">
                  <c:v>0.27670321896470212</c:v>
                </c:pt>
                <c:pt idx="25">
                  <c:v>0.5991534157185987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3E0-4184-AB8A-A54669CF674C}"/>
            </c:ext>
          </c:extLst>
        </c:ser>
        <c:ser>
          <c:idx val="3"/>
          <c:order val="3"/>
          <c:tx>
            <c:strRef>
              <c:f>'Exp-J'!$G$1</c:f>
              <c:strCache>
                <c:ptCount val="1"/>
                <c:pt idx="0">
                  <c:v>c_P [g/L]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'Exp-J'!$A$2:$A$27</c:f>
              <c:numCache>
                <c:formatCode>General</c:formatCode>
                <c:ptCount val="26"/>
                <c:pt idx="0">
                  <c:v>0</c:v>
                </c:pt>
                <c:pt idx="1">
                  <c:v>1.0166666666666659</c:v>
                </c:pt>
                <c:pt idx="2">
                  <c:v>2.816666666666666</c:v>
                </c:pt>
                <c:pt idx="3">
                  <c:v>3.816666666666666</c:v>
                </c:pt>
                <c:pt idx="4">
                  <c:v>4.8166666666666664</c:v>
                </c:pt>
                <c:pt idx="5">
                  <c:v>5.8166666666666664</c:v>
                </c:pt>
                <c:pt idx="6">
                  <c:v>6.8999999999999986</c:v>
                </c:pt>
                <c:pt idx="7">
                  <c:v>7.8166666666666664</c:v>
                </c:pt>
                <c:pt idx="8">
                  <c:v>8.8166666666666664</c:v>
                </c:pt>
                <c:pt idx="9">
                  <c:v>9.8166666666666664</c:v>
                </c:pt>
                <c:pt idx="10">
                  <c:v>10.81666666666667</c:v>
                </c:pt>
                <c:pt idx="11">
                  <c:v>11.81666666666667</c:v>
                </c:pt>
                <c:pt idx="12">
                  <c:v>12.81666666666667</c:v>
                </c:pt>
                <c:pt idx="13">
                  <c:v>13.83333333333333</c:v>
                </c:pt>
                <c:pt idx="14">
                  <c:v>14.83333333333333</c:v>
                </c:pt>
                <c:pt idx="15">
                  <c:v>15.83333333333333</c:v>
                </c:pt>
                <c:pt idx="16">
                  <c:v>16.81666666666667</c:v>
                </c:pt>
                <c:pt idx="17">
                  <c:v>17.81666666666667</c:v>
                </c:pt>
                <c:pt idx="18">
                  <c:v>18.81666666666667</c:v>
                </c:pt>
                <c:pt idx="19">
                  <c:v>19.81666666666667</c:v>
                </c:pt>
                <c:pt idx="20">
                  <c:v>20.81666666666667</c:v>
                </c:pt>
                <c:pt idx="21">
                  <c:v>21.81666666666667</c:v>
                </c:pt>
                <c:pt idx="22">
                  <c:v>22.8</c:v>
                </c:pt>
                <c:pt idx="23">
                  <c:v>23.733333333333331</c:v>
                </c:pt>
                <c:pt idx="24">
                  <c:v>27.31666666666667</c:v>
                </c:pt>
                <c:pt idx="25">
                  <c:v>40.950000000000003</c:v>
                </c:pt>
              </c:numCache>
            </c:numRef>
          </c:xVal>
          <c:yVal>
            <c:numRef>
              <c:f>'Exp-J'!$G$2:$G$27</c:f>
              <c:numCache>
                <c:formatCode>General</c:formatCode>
                <c:ptCount val="26"/>
                <c:pt idx="0">
                  <c:v>0</c:v>
                </c:pt>
                <c:pt idx="1">
                  <c:v>8.2212611816630948E-2</c:v>
                </c:pt>
                <c:pt idx="2">
                  <c:v>0.22453162525138329</c:v>
                </c:pt>
                <c:pt idx="3">
                  <c:v>0.30270113740873378</c:v>
                </c:pt>
                <c:pt idx="4">
                  <c:v>0.37797778125482362</c:v>
                </c:pt>
                <c:pt idx="5">
                  <c:v>0.45405496103895671</c:v>
                </c:pt>
                <c:pt idx="6">
                  <c:v>0.53442722338588966</c:v>
                </c:pt>
                <c:pt idx="7">
                  <c:v>0.60139784280475084</c:v>
                </c:pt>
                <c:pt idx="8">
                  <c:v>0.67447896415477371</c:v>
                </c:pt>
                <c:pt idx="9">
                  <c:v>0.74659304593220044</c:v>
                </c:pt>
                <c:pt idx="10">
                  <c:v>0.81607559873314539</c:v>
                </c:pt>
                <c:pt idx="11">
                  <c:v>0.88633422454931676</c:v>
                </c:pt>
                <c:pt idx="12">
                  <c:v>0.95568111233536424</c:v>
                </c:pt>
                <c:pt idx="13">
                  <c:v>1.0241338949592931</c:v>
                </c:pt>
                <c:pt idx="14">
                  <c:v>1.0917097535124001</c:v>
                </c:pt>
                <c:pt idx="15">
                  <c:v>1.1568468338356011</c:v>
                </c:pt>
                <c:pt idx="16">
                  <c:v>1.2211793951805709</c:v>
                </c:pt>
                <c:pt idx="17">
                  <c:v>1.286262334059415</c:v>
                </c:pt>
                <c:pt idx="18">
                  <c:v>1.35053210510313</c:v>
                </c:pt>
                <c:pt idx="19">
                  <c:v>1.412501781841043</c:v>
                </c:pt>
                <c:pt idx="20">
                  <c:v>1.47520875948623</c:v>
                </c:pt>
                <c:pt idx="21">
                  <c:v>1.537146556531356</c:v>
                </c:pt>
                <c:pt idx="22">
                  <c:v>1.5968811783260479</c:v>
                </c:pt>
                <c:pt idx="23">
                  <c:v>1.6516135739350331</c:v>
                </c:pt>
                <c:pt idx="24">
                  <c:v>1.8619232189647019</c:v>
                </c:pt>
                <c:pt idx="25">
                  <c:v>2.5835028262223498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3E0-4184-AB8A-A54669CF67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3534640"/>
        <c:axId val="973527984"/>
      </c:scatterChart>
      <c:scatterChart>
        <c:scatterStyle val="lineMarker"/>
        <c:varyColors val="0"/>
        <c:ser>
          <c:idx val="4"/>
          <c:order val="4"/>
          <c:tx>
            <c:strRef>
              <c:f>'Exp-J'!$F$1</c:f>
              <c:strCache>
                <c:ptCount val="1"/>
                <c:pt idx="0">
                  <c:v>V [L]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'Exp-J'!$A$2:$A$27</c:f>
              <c:numCache>
                <c:formatCode>General</c:formatCode>
                <c:ptCount val="26"/>
                <c:pt idx="0">
                  <c:v>0</c:v>
                </c:pt>
                <c:pt idx="1">
                  <c:v>1.0166666666666659</c:v>
                </c:pt>
                <c:pt idx="2">
                  <c:v>2.816666666666666</c:v>
                </c:pt>
                <c:pt idx="3">
                  <c:v>3.816666666666666</c:v>
                </c:pt>
                <c:pt idx="4">
                  <c:v>4.8166666666666664</c:v>
                </c:pt>
                <c:pt idx="5">
                  <c:v>5.8166666666666664</c:v>
                </c:pt>
                <c:pt idx="6">
                  <c:v>6.8999999999999986</c:v>
                </c:pt>
                <c:pt idx="7">
                  <c:v>7.8166666666666664</c:v>
                </c:pt>
                <c:pt idx="8">
                  <c:v>8.8166666666666664</c:v>
                </c:pt>
                <c:pt idx="9">
                  <c:v>9.8166666666666664</c:v>
                </c:pt>
                <c:pt idx="10">
                  <c:v>10.81666666666667</c:v>
                </c:pt>
                <c:pt idx="11">
                  <c:v>11.81666666666667</c:v>
                </c:pt>
                <c:pt idx="12">
                  <c:v>12.81666666666667</c:v>
                </c:pt>
                <c:pt idx="13">
                  <c:v>13.83333333333333</c:v>
                </c:pt>
                <c:pt idx="14">
                  <c:v>14.83333333333333</c:v>
                </c:pt>
                <c:pt idx="15">
                  <c:v>15.83333333333333</c:v>
                </c:pt>
                <c:pt idx="16">
                  <c:v>16.81666666666667</c:v>
                </c:pt>
                <c:pt idx="17">
                  <c:v>17.81666666666667</c:v>
                </c:pt>
                <c:pt idx="18">
                  <c:v>18.81666666666667</c:v>
                </c:pt>
                <c:pt idx="19">
                  <c:v>19.81666666666667</c:v>
                </c:pt>
                <c:pt idx="20">
                  <c:v>20.81666666666667</c:v>
                </c:pt>
                <c:pt idx="21">
                  <c:v>21.81666666666667</c:v>
                </c:pt>
                <c:pt idx="22">
                  <c:v>22.8</c:v>
                </c:pt>
                <c:pt idx="23">
                  <c:v>23.733333333333331</c:v>
                </c:pt>
                <c:pt idx="24">
                  <c:v>27.31666666666667</c:v>
                </c:pt>
                <c:pt idx="25">
                  <c:v>40.950000000000003</c:v>
                </c:pt>
              </c:numCache>
            </c:numRef>
          </c:xVal>
          <c:yVal>
            <c:numRef>
              <c:f>'Exp-J'!$F$2:$F$27</c:f>
              <c:numCache>
                <c:formatCode>General</c:formatCode>
                <c:ptCount val="26"/>
                <c:pt idx="0">
                  <c:v>0.8</c:v>
                </c:pt>
                <c:pt idx="1">
                  <c:v>0.80572318020278655</c:v>
                </c:pt>
                <c:pt idx="2">
                  <c:v>0.81582663240278364</c:v>
                </c:pt>
                <c:pt idx="3">
                  <c:v>0.821484565634782</c:v>
                </c:pt>
                <c:pt idx="4">
                  <c:v>0.82700778617078041</c:v>
                </c:pt>
                <c:pt idx="5">
                  <c:v>0.83266571940277878</c:v>
                </c:pt>
                <c:pt idx="6">
                  <c:v>0.83872779072277703</c:v>
                </c:pt>
                <c:pt idx="7">
                  <c:v>0.84384687317077556</c:v>
                </c:pt>
                <c:pt idx="8">
                  <c:v>0.84950480640277393</c:v>
                </c:pt>
                <c:pt idx="9">
                  <c:v>0.8551627396347723</c:v>
                </c:pt>
                <c:pt idx="10">
                  <c:v>0.8606859601707707</c:v>
                </c:pt>
                <c:pt idx="11">
                  <c:v>0.86634389340276907</c:v>
                </c:pt>
                <c:pt idx="12">
                  <c:v>0.87200182663476744</c:v>
                </c:pt>
                <c:pt idx="13">
                  <c:v>0.87765975986676581</c:v>
                </c:pt>
                <c:pt idx="14">
                  <c:v>0.88331769309876418</c:v>
                </c:pt>
                <c:pt idx="15">
                  <c:v>0.88884091363476259</c:v>
                </c:pt>
                <c:pt idx="16">
                  <c:v>0.89436413417076099</c:v>
                </c:pt>
                <c:pt idx="17">
                  <c:v>0.90002206740275936</c:v>
                </c:pt>
                <c:pt idx="18">
                  <c:v>0.90568000063475773</c:v>
                </c:pt>
                <c:pt idx="19">
                  <c:v>0.91120322117075614</c:v>
                </c:pt>
                <c:pt idx="20">
                  <c:v>0.91686115440275451</c:v>
                </c:pt>
                <c:pt idx="21">
                  <c:v>0.92251908763475288</c:v>
                </c:pt>
                <c:pt idx="22">
                  <c:v>0.92804230817075128</c:v>
                </c:pt>
                <c:pt idx="23">
                  <c:v>0.93316139061874981</c:v>
                </c:pt>
                <c:pt idx="24">
                  <c:v>0.95336829501874398</c:v>
                </c:pt>
                <c:pt idx="25">
                  <c:v>1.029885106346746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3E0-4184-AB8A-A54669CF67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9540896"/>
        <c:axId val="969539232"/>
      </c:scatterChart>
      <c:valAx>
        <c:axId val="973534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527984"/>
        <c:crosses val="autoZero"/>
        <c:crossBetween val="midCat"/>
      </c:valAx>
      <c:valAx>
        <c:axId val="97352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534640"/>
        <c:crosses val="autoZero"/>
        <c:crossBetween val="midCat"/>
      </c:valAx>
      <c:valAx>
        <c:axId val="969539232"/>
        <c:scaling>
          <c:orientation val="minMax"/>
          <c:min val="0.75000000000000011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9540896"/>
        <c:crosses val="max"/>
        <c:crossBetween val="midCat"/>
      </c:valAx>
      <c:valAx>
        <c:axId val="9695408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69539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'Exp-A10'!$B$1</c:f>
              <c:strCache>
                <c:ptCount val="1"/>
                <c:pt idx="0">
                  <c:v>c_I [g/L]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'Exp-A10'!$A$2:$A$16</c:f>
              <c:numCache>
                <c:formatCode>General</c:formatCode>
                <c:ptCount val="15"/>
                <c:pt idx="0">
                  <c:v>0</c:v>
                </c:pt>
                <c:pt idx="1">
                  <c:v>0.73333333333333339</c:v>
                </c:pt>
                <c:pt idx="2">
                  <c:v>1.9</c:v>
                </c:pt>
                <c:pt idx="3">
                  <c:v>2.9666666666666681</c:v>
                </c:pt>
                <c:pt idx="4">
                  <c:v>3.9000000000000008</c:v>
                </c:pt>
                <c:pt idx="5">
                  <c:v>4.8666666666666671</c:v>
                </c:pt>
                <c:pt idx="6">
                  <c:v>5.9166666666666679</c:v>
                </c:pt>
                <c:pt idx="7">
                  <c:v>6.9166666666666679</c:v>
                </c:pt>
                <c:pt idx="8">
                  <c:v>7.9499999999999993</c:v>
                </c:pt>
                <c:pt idx="9">
                  <c:v>8.9833333333333343</c:v>
                </c:pt>
                <c:pt idx="10">
                  <c:v>9.9333333333333336</c:v>
                </c:pt>
                <c:pt idx="11">
                  <c:v>10.95</c:v>
                </c:pt>
                <c:pt idx="12">
                  <c:v>11.466666666666665</c:v>
                </c:pt>
                <c:pt idx="13">
                  <c:v>12.433333333333332</c:v>
                </c:pt>
                <c:pt idx="14">
                  <c:v>22.616666666666667</c:v>
                </c:pt>
              </c:numCache>
            </c:numRef>
          </c:xVal>
          <c:yVal>
            <c:numRef>
              <c:f>'Exp-A10'!$B$2:$B$16</c:f>
              <c:numCache>
                <c:formatCode>General</c:formatCode>
                <c:ptCount val="15"/>
                <c:pt idx="0">
                  <c:v>0</c:v>
                </c:pt>
                <c:pt idx="1">
                  <c:v>2.0226611796982159E-2</c:v>
                </c:pt>
                <c:pt idx="2">
                  <c:v>3.0207183758459131E-2</c:v>
                </c:pt>
                <c:pt idx="3">
                  <c:v>6.2224970773906936E-2</c:v>
                </c:pt>
                <c:pt idx="4">
                  <c:v>9.3864911136474799E-2</c:v>
                </c:pt>
                <c:pt idx="5">
                  <c:v>0.10548950919433787</c:v>
                </c:pt>
                <c:pt idx="6">
                  <c:v>0.17290443886097154</c:v>
                </c:pt>
                <c:pt idx="7">
                  <c:v>0.21224175824175823</c:v>
                </c:pt>
                <c:pt idx="8">
                  <c:v>0.25498178670360105</c:v>
                </c:pt>
                <c:pt idx="9">
                  <c:v>0.21274312870255849</c:v>
                </c:pt>
                <c:pt idx="10">
                  <c:v>0.37348791342541143</c:v>
                </c:pt>
                <c:pt idx="11">
                  <c:v>0.3905785269709543</c:v>
                </c:pt>
                <c:pt idx="12">
                  <c:v>0.46741334132919427</c:v>
                </c:pt>
                <c:pt idx="13">
                  <c:v>0.45845968669685466</c:v>
                </c:pt>
                <c:pt idx="14">
                  <c:v>0.40042427990235968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DC-45B3-8A76-2A8C0C8E77B7}"/>
            </c:ext>
          </c:extLst>
        </c:ser>
        <c:ser>
          <c:idx val="1"/>
          <c:order val="1"/>
          <c:tx>
            <c:strRef>
              <c:f>'Exp-A10'!$C$1</c:f>
              <c:strCache>
                <c:ptCount val="1"/>
                <c:pt idx="0">
                  <c:v>c_N [g/L]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'Exp-A10'!$A$2:$A$16</c:f>
              <c:numCache>
                <c:formatCode>General</c:formatCode>
                <c:ptCount val="15"/>
                <c:pt idx="0">
                  <c:v>0</c:v>
                </c:pt>
                <c:pt idx="1">
                  <c:v>0.73333333333333339</c:v>
                </c:pt>
                <c:pt idx="2">
                  <c:v>1.9</c:v>
                </c:pt>
                <c:pt idx="3">
                  <c:v>2.9666666666666681</c:v>
                </c:pt>
                <c:pt idx="4">
                  <c:v>3.9000000000000008</c:v>
                </c:pt>
                <c:pt idx="5">
                  <c:v>4.8666666666666671</c:v>
                </c:pt>
                <c:pt idx="6">
                  <c:v>5.9166666666666679</c:v>
                </c:pt>
                <c:pt idx="7">
                  <c:v>6.9166666666666679</c:v>
                </c:pt>
                <c:pt idx="8">
                  <c:v>7.9499999999999993</c:v>
                </c:pt>
                <c:pt idx="9">
                  <c:v>8.9833333333333343</c:v>
                </c:pt>
                <c:pt idx="10">
                  <c:v>9.9333333333333336</c:v>
                </c:pt>
                <c:pt idx="11">
                  <c:v>10.95</c:v>
                </c:pt>
                <c:pt idx="12">
                  <c:v>11.466666666666665</c:v>
                </c:pt>
                <c:pt idx="13">
                  <c:v>12.433333333333332</c:v>
                </c:pt>
                <c:pt idx="14">
                  <c:v>22.616666666666667</c:v>
                </c:pt>
              </c:numCache>
            </c:numRef>
          </c:xVal>
          <c:yVal>
            <c:numRef>
              <c:f>'Exp-A10'!$C$2:$C$16</c:f>
              <c:numCache>
                <c:formatCode>General</c:formatCode>
                <c:ptCount val="15"/>
                <c:pt idx="0">
                  <c:v>0</c:v>
                </c:pt>
                <c:pt idx="1">
                  <c:v>1.7973388203017832E-2</c:v>
                </c:pt>
                <c:pt idx="2">
                  <c:v>5.8792816241540868E-2</c:v>
                </c:pt>
                <c:pt idx="3">
                  <c:v>8.8475029226093058E-2</c:v>
                </c:pt>
                <c:pt idx="4">
                  <c:v>0.1226350888635252</c:v>
                </c:pt>
                <c:pt idx="5">
                  <c:v>0.1388104908056621</c:v>
                </c:pt>
                <c:pt idx="6">
                  <c:v>0.1787955611390285</c:v>
                </c:pt>
                <c:pt idx="7">
                  <c:v>0.1873582417582417</c:v>
                </c:pt>
                <c:pt idx="8">
                  <c:v>0.1885182132963989</c:v>
                </c:pt>
                <c:pt idx="9">
                  <c:v>0.19605687129744159</c:v>
                </c:pt>
                <c:pt idx="10">
                  <c:v>0.2026120865745886</c:v>
                </c:pt>
                <c:pt idx="11">
                  <c:v>0.20612147302904571</c:v>
                </c:pt>
                <c:pt idx="12">
                  <c:v>0.21048665867080571</c:v>
                </c:pt>
                <c:pt idx="13">
                  <c:v>0.22944031330314529</c:v>
                </c:pt>
                <c:pt idx="14">
                  <c:v>0.2696757200976404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9DC-45B3-8A76-2A8C0C8E77B7}"/>
            </c:ext>
          </c:extLst>
        </c:ser>
        <c:ser>
          <c:idx val="2"/>
          <c:order val="2"/>
          <c:tx>
            <c:strRef>
              <c:f>'Exp-A10'!$D$1</c:f>
              <c:strCache>
                <c:ptCount val="1"/>
                <c:pt idx="0">
                  <c:v>c_A [g/L]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'Exp-A10'!$A$2:$A$16</c:f>
              <c:numCache>
                <c:formatCode>General</c:formatCode>
                <c:ptCount val="15"/>
                <c:pt idx="0">
                  <c:v>0</c:v>
                </c:pt>
                <c:pt idx="1">
                  <c:v>0.73333333333333339</c:v>
                </c:pt>
                <c:pt idx="2">
                  <c:v>1.9</c:v>
                </c:pt>
                <c:pt idx="3">
                  <c:v>2.9666666666666681</c:v>
                </c:pt>
                <c:pt idx="4">
                  <c:v>3.9000000000000008</c:v>
                </c:pt>
                <c:pt idx="5">
                  <c:v>4.8666666666666671</c:v>
                </c:pt>
                <c:pt idx="6">
                  <c:v>5.9166666666666679</c:v>
                </c:pt>
                <c:pt idx="7">
                  <c:v>6.9166666666666679</c:v>
                </c:pt>
                <c:pt idx="8">
                  <c:v>7.9499999999999993</c:v>
                </c:pt>
                <c:pt idx="9">
                  <c:v>8.9833333333333343</c:v>
                </c:pt>
                <c:pt idx="10">
                  <c:v>9.9333333333333336</c:v>
                </c:pt>
                <c:pt idx="11">
                  <c:v>10.95</c:v>
                </c:pt>
                <c:pt idx="12">
                  <c:v>11.466666666666665</c:v>
                </c:pt>
                <c:pt idx="13">
                  <c:v>12.433333333333332</c:v>
                </c:pt>
                <c:pt idx="14">
                  <c:v>22.616666666666667</c:v>
                </c:pt>
              </c:numCache>
            </c:numRef>
          </c:xVal>
          <c:yVal>
            <c:numRef>
              <c:f>'Exp-A10'!$D$2:$D$16</c:f>
              <c:numCache>
                <c:formatCode>General</c:formatCode>
                <c:ptCount val="15"/>
                <c:pt idx="0" formatCode="0.0000">
                  <c:v>1.8107465059837596E-2</c:v>
                </c:pt>
                <c:pt idx="1">
                  <c:v>8.6664005356096696E-2</c:v>
                </c:pt>
                <c:pt idx="2">
                  <c:v>0.1483420369905431</c:v>
                </c:pt>
                <c:pt idx="3">
                  <c:v>0.1509151979245125</c:v>
                </c:pt>
                <c:pt idx="4">
                  <c:v>0.163699179847686</c:v>
                </c:pt>
                <c:pt idx="5">
                  <c:v>0.25239428404050551</c:v>
                </c:pt>
                <c:pt idx="6">
                  <c:v>0.24910341451167439</c:v>
                </c:pt>
                <c:pt idx="7">
                  <c:v>0.28639882835383701</c:v>
                </c:pt>
                <c:pt idx="8">
                  <c:v>0.1212334504979494</c:v>
                </c:pt>
                <c:pt idx="9">
                  <c:v>0.48584551313832419</c:v>
                </c:pt>
                <c:pt idx="10">
                  <c:v>0.31854551313832419</c:v>
                </c:pt>
                <c:pt idx="11">
                  <c:v>0.33058474632292201</c:v>
                </c:pt>
                <c:pt idx="12">
                  <c:v>0.2331890761857546</c:v>
                </c:pt>
                <c:pt idx="13">
                  <c:v>0.22484169558750619</c:v>
                </c:pt>
                <c:pt idx="14">
                  <c:v>0.24264169558750601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9DC-45B3-8A76-2A8C0C8E77B7}"/>
            </c:ext>
          </c:extLst>
        </c:ser>
        <c:ser>
          <c:idx val="3"/>
          <c:order val="3"/>
          <c:tx>
            <c:strRef>
              <c:f>'Exp-A10'!$G$1</c:f>
              <c:strCache>
                <c:ptCount val="1"/>
                <c:pt idx="0">
                  <c:v>c_P [g/L]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'Exp-A10'!$A$2:$A$16</c:f>
              <c:numCache>
                <c:formatCode>General</c:formatCode>
                <c:ptCount val="15"/>
                <c:pt idx="0">
                  <c:v>0</c:v>
                </c:pt>
                <c:pt idx="1">
                  <c:v>0.73333333333333339</c:v>
                </c:pt>
                <c:pt idx="2">
                  <c:v>1.9</c:v>
                </c:pt>
                <c:pt idx="3">
                  <c:v>2.9666666666666681</c:v>
                </c:pt>
                <c:pt idx="4">
                  <c:v>3.9000000000000008</c:v>
                </c:pt>
                <c:pt idx="5">
                  <c:v>4.8666666666666671</c:v>
                </c:pt>
                <c:pt idx="6">
                  <c:v>5.9166666666666679</c:v>
                </c:pt>
                <c:pt idx="7">
                  <c:v>6.9166666666666679</c:v>
                </c:pt>
                <c:pt idx="8">
                  <c:v>7.9499999999999993</c:v>
                </c:pt>
                <c:pt idx="9">
                  <c:v>8.9833333333333343</c:v>
                </c:pt>
                <c:pt idx="10">
                  <c:v>9.9333333333333336</c:v>
                </c:pt>
                <c:pt idx="11">
                  <c:v>10.95</c:v>
                </c:pt>
                <c:pt idx="12">
                  <c:v>11.466666666666665</c:v>
                </c:pt>
                <c:pt idx="13">
                  <c:v>12.433333333333332</c:v>
                </c:pt>
                <c:pt idx="14">
                  <c:v>22.616666666666667</c:v>
                </c:pt>
              </c:numCache>
            </c:numRef>
          </c:xVal>
          <c:yVal>
            <c:numRef>
              <c:f>'Exp-A10'!$G$2:$G$16</c:f>
              <c:numCache>
                <c:formatCode>General</c:formatCode>
                <c:ptCount val="15"/>
                <c:pt idx="0">
                  <c:v>1.8107465059837596E-2</c:v>
                </c:pt>
                <c:pt idx="1">
                  <c:v>0.12486400535609668</c:v>
                </c:pt>
                <c:pt idx="2">
                  <c:v>0.2373420369905431</c:v>
                </c:pt>
                <c:pt idx="3">
                  <c:v>0.30161519792451252</c:v>
                </c:pt>
                <c:pt idx="4">
                  <c:v>0.38019917984768603</c:v>
                </c:pt>
                <c:pt idx="5">
                  <c:v>0.49669428404050547</c:v>
                </c:pt>
                <c:pt idx="6">
                  <c:v>0.60080341451167441</c:v>
                </c:pt>
                <c:pt idx="7">
                  <c:v>0.68599882835383696</c:v>
                </c:pt>
                <c:pt idx="8">
                  <c:v>0.56473345049794932</c:v>
                </c:pt>
                <c:pt idx="9">
                  <c:v>0.89464551313832419</c:v>
                </c:pt>
                <c:pt idx="10">
                  <c:v>0.89464551313832419</c:v>
                </c:pt>
                <c:pt idx="11">
                  <c:v>0.92728474632292202</c:v>
                </c:pt>
                <c:pt idx="12">
                  <c:v>0.91108907618575452</c:v>
                </c:pt>
                <c:pt idx="13">
                  <c:v>0.91274169558750617</c:v>
                </c:pt>
                <c:pt idx="14">
                  <c:v>0.91274169558750617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9DC-45B3-8A76-2A8C0C8E77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3534640"/>
        <c:axId val="973527984"/>
      </c:scatterChart>
      <c:scatterChart>
        <c:scatterStyle val="lineMarker"/>
        <c:varyColors val="0"/>
        <c:ser>
          <c:idx val="4"/>
          <c:order val="4"/>
          <c:tx>
            <c:strRef>
              <c:f>'Exp-A10'!$F$1</c:f>
              <c:strCache>
                <c:ptCount val="1"/>
                <c:pt idx="0">
                  <c:v>V [L]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'Exp-A10'!$A$2:$A$16</c:f>
              <c:numCache>
                <c:formatCode>General</c:formatCode>
                <c:ptCount val="15"/>
                <c:pt idx="0">
                  <c:v>0</c:v>
                </c:pt>
                <c:pt idx="1">
                  <c:v>0.73333333333333339</c:v>
                </c:pt>
                <c:pt idx="2">
                  <c:v>1.9</c:v>
                </c:pt>
                <c:pt idx="3">
                  <c:v>2.9666666666666681</c:v>
                </c:pt>
                <c:pt idx="4">
                  <c:v>3.9000000000000008</c:v>
                </c:pt>
                <c:pt idx="5">
                  <c:v>4.8666666666666671</c:v>
                </c:pt>
                <c:pt idx="6">
                  <c:v>5.9166666666666679</c:v>
                </c:pt>
                <c:pt idx="7">
                  <c:v>6.9166666666666679</c:v>
                </c:pt>
                <c:pt idx="8">
                  <c:v>7.9499999999999993</c:v>
                </c:pt>
                <c:pt idx="9">
                  <c:v>8.9833333333333343</c:v>
                </c:pt>
                <c:pt idx="10">
                  <c:v>9.9333333333333336</c:v>
                </c:pt>
                <c:pt idx="11">
                  <c:v>10.95</c:v>
                </c:pt>
                <c:pt idx="12">
                  <c:v>11.466666666666665</c:v>
                </c:pt>
                <c:pt idx="13">
                  <c:v>12.433333333333332</c:v>
                </c:pt>
                <c:pt idx="14">
                  <c:v>22.616666666666667</c:v>
                </c:pt>
              </c:numCache>
            </c:numRef>
          </c:xVal>
          <c:yVal>
            <c:numRef>
              <c:f>'Exp-A10'!$F$2:$F$16</c:f>
              <c:numCache>
                <c:formatCode>General</c:formatCode>
                <c:ptCount val="15"/>
                <c:pt idx="0">
                  <c:v>0.8</c:v>
                </c:pt>
                <c:pt idx="1">
                  <c:v>0.80477312000000001</c:v>
                </c:pt>
                <c:pt idx="2">
                  <c:v>0.81236671999999999</c:v>
                </c:pt>
                <c:pt idx="3">
                  <c:v>0.81930943999999994</c:v>
                </c:pt>
                <c:pt idx="4">
                  <c:v>0.82538431999999995</c:v>
                </c:pt>
                <c:pt idx="5">
                  <c:v>0.83167616</c:v>
                </c:pt>
                <c:pt idx="6">
                  <c:v>0.83851039999999999</c:v>
                </c:pt>
                <c:pt idx="7">
                  <c:v>0.84501919999999997</c:v>
                </c:pt>
                <c:pt idx="8">
                  <c:v>0.85174496</c:v>
                </c:pt>
                <c:pt idx="9">
                  <c:v>0.85847072000000002</c:v>
                </c:pt>
                <c:pt idx="10">
                  <c:v>0.86465407999999999</c:v>
                </c:pt>
                <c:pt idx="11">
                  <c:v>0.87127135999999994</c:v>
                </c:pt>
                <c:pt idx="12">
                  <c:v>0.872442944</c:v>
                </c:pt>
                <c:pt idx="13">
                  <c:v>0.872442944</c:v>
                </c:pt>
                <c:pt idx="14">
                  <c:v>0.872442944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9DC-45B3-8A76-2A8C0C8E77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8288160"/>
        <c:axId val="818286496"/>
      </c:scatterChart>
      <c:valAx>
        <c:axId val="973534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527984"/>
        <c:crosses val="autoZero"/>
        <c:crossBetween val="midCat"/>
      </c:valAx>
      <c:valAx>
        <c:axId val="97352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534640"/>
        <c:crosses val="autoZero"/>
        <c:crossBetween val="midCat"/>
      </c:valAx>
      <c:valAx>
        <c:axId val="81828649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288160"/>
        <c:crosses val="max"/>
        <c:crossBetween val="midCat"/>
      </c:valAx>
      <c:valAx>
        <c:axId val="8182881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18286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'Exp-A20'!$B$1</c:f>
              <c:strCache>
                <c:ptCount val="1"/>
                <c:pt idx="0">
                  <c:v>c_I [g/L]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'Exp-A20'!$A$2:$A$16</c:f>
              <c:numCache>
                <c:formatCode>General</c:formatCode>
                <c:ptCount val="15"/>
                <c:pt idx="0">
                  <c:v>0</c:v>
                </c:pt>
                <c:pt idx="1">
                  <c:v>0.88333333333333286</c:v>
                </c:pt>
                <c:pt idx="2">
                  <c:v>2.0666666666666682</c:v>
                </c:pt>
                <c:pt idx="3">
                  <c:v>3.0833333333333339</c:v>
                </c:pt>
                <c:pt idx="4">
                  <c:v>4.0833333333333339</c:v>
                </c:pt>
                <c:pt idx="5">
                  <c:v>5.0333333333333332</c:v>
                </c:pt>
                <c:pt idx="6">
                  <c:v>6.0833333333333339</c:v>
                </c:pt>
                <c:pt idx="7">
                  <c:v>7.0833333333333339</c:v>
                </c:pt>
                <c:pt idx="8">
                  <c:v>8.1333333333333346</c:v>
                </c:pt>
                <c:pt idx="9">
                  <c:v>9.0666666666666682</c:v>
                </c:pt>
                <c:pt idx="10">
                  <c:v>10.133333333333335</c:v>
                </c:pt>
                <c:pt idx="11">
                  <c:v>11.6</c:v>
                </c:pt>
                <c:pt idx="12">
                  <c:v>12.516666666666667</c:v>
                </c:pt>
                <c:pt idx="13">
                  <c:v>22.7</c:v>
                </c:pt>
              </c:numCache>
            </c:numRef>
          </c:xVal>
          <c:yVal>
            <c:numRef>
              <c:f>'Exp-A20'!$B$2:$B$16</c:f>
              <c:numCache>
                <c:formatCode>0.00000</c:formatCode>
                <c:ptCount val="15"/>
                <c:pt idx="0">
                  <c:v>0</c:v>
                </c:pt>
                <c:pt idx="1">
                  <c:v>1.591810766721044E-2</c:v>
                </c:pt>
                <c:pt idx="2">
                  <c:v>3.5221668554171387E-2</c:v>
                </c:pt>
                <c:pt idx="3">
                  <c:v>5.0007096027767074E-2</c:v>
                </c:pt>
                <c:pt idx="4">
                  <c:v>7.0690970859127289E-2</c:v>
                </c:pt>
                <c:pt idx="5">
                  <c:v>5.3780990099009905E-2</c:v>
                </c:pt>
                <c:pt idx="6">
                  <c:v>0.12136793117574765</c:v>
                </c:pt>
                <c:pt idx="7">
                  <c:v>0.14647894563426692</c:v>
                </c:pt>
                <c:pt idx="8">
                  <c:v>0.17913768782582029</c:v>
                </c:pt>
                <c:pt idx="9">
                  <c:v>0.2179944151738672</c:v>
                </c:pt>
                <c:pt idx="10">
                  <c:v>0.27314511964193494</c:v>
                </c:pt>
                <c:pt idx="11">
                  <c:v>0.32816030635098381</c:v>
                </c:pt>
                <c:pt idx="12">
                  <c:v>0.34587692386990371</c:v>
                </c:pt>
                <c:pt idx="13">
                  <c:v>0.28552273332977979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43-430F-B965-716641765A75}"/>
            </c:ext>
          </c:extLst>
        </c:ser>
        <c:ser>
          <c:idx val="1"/>
          <c:order val="1"/>
          <c:tx>
            <c:strRef>
              <c:f>'Exp-A20'!$C$1</c:f>
              <c:strCache>
                <c:ptCount val="1"/>
                <c:pt idx="0">
                  <c:v>c_N [g/L]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'Exp-A20'!$A$2:$A$16</c:f>
              <c:numCache>
                <c:formatCode>General</c:formatCode>
                <c:ptCount val="15"/>
                <c:pt idx="0">
                  <c:v>0</c:v>
                </c:pt>
                <c:pt idx="1">
                  <c:v>0.88333333333333286</c:v>
                </c:pt>
                <c:pt idx="2">
                  <c:v>2.0666666666666682</c:v>
                </c:pt>
                <c:pt idx="3">
                  <c:v>3.0833333333333339</c:v>
                </c:pt>
                <c:pt idx="4">
                  <c:v>4.0833333333333339</c:v>
                </c:pt>
                <c:pt idx="5">
                  <c:v>5.0333333333333332</c:v>
                </c:pt>
                <c:pt idx="6">
                  <c:v>6.0833333333333339</c:v>
                </c:pt>
                <c:pt idx="7">
                  <c:v>7.0833333333333339</c:v>
                </c:pt>
                <c:pt idx="8">
                  <c:v>8.1333333333333346</c:v>
                </c:pt>
                <c:pt idx="9">
                  <c:v>9.0666666666666682</c:v>
                </c:pt>
                <c:pt idx="10">
                  <c:v>10.133333333333335</c:v>
                </c:pt>
                <c:pt idx="11">
                  <c:v>11.6</c:v>
                </c:pt>
                <c:pt idx="12">
                  <c:v>12.516666666666667</c:v>
                </c:pt>
                <c:pt idx="13">
                  <c:v>22.7</c:v>
                </c:pt>
              </c:numCache>
            </c:numRef>
          </c:xVal>
          <c:yVal>
            <c:numRef>
              <c:f>'Exp-A20'!$C$2:$C$16</c:f>
              <c:numCache>
                <c:formatCode>General</c:formatCode>
                <c:ptCount val="15"/>
                <c:pt idx="0">
                  <c:v>0</c:v>
                </c:pt>
                <c:pt idx="1">
                  <c:v>1.9181892332789562E-2</c:v>
                </c:pt>
                <c:pt idx="2">
                  <c:v>5.4578331445828618E-2</c:v>
                </c:pt>
                <c:pt idx="3">
                  <c:v>9.4792903972232959E-2</c:v>
                </c:pt>
                <c:pt idx="4">
                  <c:v>0.12760902914087272</c:v>
                </c:pt>
                <c:pt idx="5">
                  <c:v>0.1241190099009901</c:v>
                </c:pt>
                <c:pt idx="6">
                  <c:v>0.19273206882425237</c:v>
                </c:pt>
                <c:pt idx="7">
                  <c:v>0.2173210543657331</c:v>
                </c:pt>
                <c:pt idx="8">
                  <c:v>0.24726231217417971</c:v>
                </c:pt>
                <c:pt idx="9">
                  <c:v>0.25840558482613279</c:v>
                </c:pt>
                <c:pt idx="10">
                  <c:v>0.26435488035806504</c:v>
                </c:pt>
                <c:pt idx="11">
                  <c:v>0.25973969364901617</c:v>
                </c:pt>
                <c:pt idx="12">
                  <c:v>0.26382307613009642</c:v>
                </c:pt>
                <c:pt idx="13">
                  <c:v>0.30847726667022013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43-430F-B965-716641765A75}"/>
            </c:ext>
          </c:extLst>
        </c:ser>
        <c:ser>
          <c:idx val="2"/>
          <c:order val="2"/>
          <c:tx>
            <c:strRef>
              <c:f>'Exp-A20'!$D$1</c:f>
              <c:strCache>
                <c:ptCount val="1"/>
                <c:pt idx="0">
                  <c:v>c_A [g/L]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'Exp-A20'!$A$2:$A$16</c:f>
              <c:numCache>
                <c:formatCode>General</c:formatCode>
                <c:ptCount val="15"/>
                <c:pt idx="0">
                  <c:v>0</c:v>
                </c:pt>
                <c:pt idx="1">
                  <c:v>0.88333333333333286</c:v>
                </c:pt>
                <c:pt idx="2">
                  <c:v>2.0666666666666682</c:v>
                </c:pt>
                <c:pt idx="3">
                  <c:v>3.0833333333333339</c:v>
                </c:pt>
                <c:pt idx="4">
                  <c:v>4.0833333333333339</c:v>
                </c:pt>
                <c:pt idx="5">
                  <c:v>5.0333333333333332</c:v>
                </c:pt>
                <c:pt idx="6">
                  <c:v>6.0833333333333339</c:v>
                </c:pt>
                <c:pt idx="7">
                  <c:v>7.0833333333333339</c:v>
                </c:pt>
                <c:pt idx="8">
                  <c:v>8.1333333333333346</c:v>
                </c:pt>
                <c:pt idx="9">
                  <c:v>9.0666666666666682</c:v>
                </c:pt>
                <c:pt idx="10">
                  <c:v>10.133333333333335</c:v>
                </c:pt>
                <c:pt idx="11">
                  <c:v>11.6</c:v>
                </c:pt>
                <c:pt idx="12">
                  <c:v>12.516666666666667</c:v>
                </c:pt>
                <c:pt idx="13">
                  <c:v>22.7</c:v>
                </c:pt>
              </c:numCache>
            </c:numRef>
          </c:xVal>
          <c:yVal>
            <c:numRef>
              <c:f>'Exp-A20'!$D$2:$D$16</c:f>
              <c:numCache>
                <c:formatCode>General</c:formatCode>
                <c:ptCount val="15"/>
                <c:pt idx="0">
                  <c:v>3.0408196992232701E-2</c:v>
                </c:pt>
                <c:pt idx="1">
                  <c:v>3.8937349198479555E-2</c:v>
                </c:pt>
                <c:pt idx="2">
                  <c:v>4.7863196165923008E-2</c:v>
                </c:pt>
                <c:pt idx="3">
                  <c:v>9.8630837878036698E-2</c:v>
                </c:pt>
                <c:pt idx="4">
                  <c:v>0.13610753594447197</c:v>
                </c:pt>
                <c:pt idx="5">
                  <c:v>0.12659512477276491</c:v>
                </c:pt>
                <c:pt idx="6">
                  <c:v>0.13714772764832239</c:v>
                </c:pt>
                <c:pt idx="7">
                  <c:v>0.14892516939348854</c:v>
                </c:pt>
                <c:pt idx="8">
                  <c:v>0.19738119319120806</c:v>
                </c:pt>
                <c:pt idx="9">
                  <c:v>0.22521956701371687</c:v>
                </c:pt>
                <c:pt idx="10">
                  <c:v>0.1872562386382417</c:v>
                </c:pt>
                <c:pt idx="11">
                  <c:v>0.24493754751280794</c:v>
                </c:pt>
                <c:pt idx="12">
                  <c:v>0.23264010907288046</c:v>
                </c:pt>
                <c:pt idx="13">
                  <c:v>0.24619170385060318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743-430F-B965-716641765A75}"/>
            </c:ext>
          </c:extLst>
        </c:ser>
        <c:ser>
          <c:idx val="3"/>
          <c:order val="3"/>
          <c:tx>
            <c:strRef>
              <c:f>'Exp-A20'!$G$1</c:f>
              <c:strCache>
                <c:ptCount val="1"/>
                <c:pt idx="0">
                  <c:v>c_P [g/L]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'Exp-A20'!$A$2:$A$16</c:f>
              <c:numCache>
                <c:formatCode>General</c:formatCode>
                <c:ptCount val="15"/>
                <c:pt idx="0">
                  <c:v>0</c:v>
                </c:pt>
                <c:pt idx="1">
                  <c:v>0.88333333333333286</c:v>
                </c:pt>
                <c:pt idx="2">
                  <c:v>2.0666666666666682</c:v>
                </c:pt>
                <c:pt idx="3">
                  <c:v>3.0833333333333339</c:v>
                </c:pt>
                <c:pt idx="4">
                  <c:v>4.0833333333333339</c:v>
                </c:pt>
                <c:pt idx="5">
                  <c:v>5.0333333333333332</c:v>
                </c:pt>
                <c:pt idx="6">
                  <c:v>6.0833333333333339</c:v>
                </c:pt>
                <c:pt idx="7">
                  <c:v>7.0833333333333339</c:v>
                </c:pt>
                <c:pt idx="8">
                  <c:v>8.1333333333333346</c:v>
                </c:pt>
                <c:pt idx="9">
                  <c:v>9.0666666666666682</c:v>
                </c:pt>
                <c:pt idx="10">
                  <c:v>10.133333333333335</c:v>
                </c:pt>
                <c:pt idx="11">
                  <c:v>11.6</c:v>
                </c:pt>
                <c:pt idx="12">
                  <c:v>12.516666666666667</c:v>
                </c:pt>
                <c:pt idx="13">
                  <c:v>22.7</c:v>
                </c:pt>
              </c:numCache>
            </c:numRef>
          </c:xVal>
          <c:yVal>
            <c:numRef>
              <c:f>'Exp-A20'!$G$2:$G$16</c:f>
              <c:numCache>
                <c:formatCode>0.00000</c:formatCode>
                <c:ptCount val="15"/>
                <c:pt idx="0">
                  <c:v>3.0408196992232701E-2</c:v>
                </c:pt>
                <c:pt idx="1">
                  <c:v>7.4037349198479568E-2</c:v>
                </c:pt>
                <c:pt idx="2">
                  <c:v>0.13766319616592301</c:v>
                </c:pt>
                <c:pt idx="3">
                  <c:v>0.24343083787803674</c:v>
                </c:pt>
                <c:pt idx="4">
                  <c:v>0.33440753594447198</c:v>
                </c:pt>
                <c:pt idx="5">
                  <c:v>0.30449512477276491</c:v>
                </c:pt>
                <c:pt idx="6">
                  <c:v>0.45124772764832244</c:v>
                </c:pt>
                <c:pt idx="7">
                  <c:v>0.51272516939348856</c:v>
                </c:pt>
                <c:pt idx="8">
                  <c:v>0.62378119319120806</c:v>
                </c:pt>
                <c:pt idx="9">
                  <c:v>0.70161956701371686</c:v>
                </c:pt>
                <c:pt idx="10">
                  <c:v>0.72475623863824168</c:v>
                </c:pt>
                <c:pt idx="11">
                  <c:v>0.83283754751280792</c:v>
                </c:pt>
                <c:pt idx="12">
                  <c:v>0.84234010907288059</c:v>
                </c:pt>
                <c:pt idx="13">
                  <c:v>0.84019170385060304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743-430F-B965-716641765A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3534640"/>
        <c:axId val="973527984"/>
      </c:scatterChart>
      <c:scatterChart>
        <c:scatterStyle val="lineMarker"/>
        <c:varyColors val="0"/>
        <c:ser>
          <c:idx val="4"/>
          <c:order val="4"/>
          <c:tx>
            <c:strRef>
              <c:f>'Exp-A20'!$F$1</c:f>
              <c:strCache>
                <c:ptCount val="1"/>
                <c:pt idx="0">
                  <c:v>V [L]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'Exp-A20'!$A$2:$A$16</c:f>
              <c:numCache>
                <c:formatCode>General</c:formatCode>
                <c:ptCount val="15"/>
                <c:pt idx="0">
                  <c:v>0</c:v>
                </c:pt>
                <c:pt idx="1">
                  <c:v>0.88333333333333286</c:v>
                </c:pt>
                <c:pt idx="2">
                  <c:v>2.0666666666666682</c:v>
                </c:pt>
                <c:pt idx="3">
                  <c:v>3.0833333333333339</c:v>
                </c:pt>
                <c:pt idx="4">
                  <c:v>4.0833333333333339</c:v>
                </c:pt>
                <c:pt idx="5">
                  <c:v>5.0333333333333332</c:v>
                </c:pt>
                <c:pt idx="6">
                  <c:v>6.0833333333333339</c:v>
                </c:pt>
                <c:pt idx="7">
                  <c:v>7.0833333333333339</c:v>
                </c:pt>
                <c:pt idx="8">
                  <c:v>8.1333333333333346</c:v>
                </c:pt>
                <c:pt idx="9">
                  <c:v>9.0666666666666682</c:v>
                </c:pt>
                <c:pt idx="10">
                  <c:v>10.133333333333335</c:v>
                </c:pt>
                <c:pt idx="11">
                  <c:v>11.6</c:v>
                </c:pt>
                <c:pt idx="12">
                  <c:v>12.516666666666667</c:v>
                </c:pt>
                <c:pt idx="13">
                  <c:v>22.7</c:v>
                </c:pt>
              </c:numCache>
            </c:numRef>
          </c:xVal>
          <c:yVal>
            <c:numRef>
              <c:f>'Exp-A20'!$F$2:$F$16</c:f>
              <c:numCache>
                <c:formatCode>General</c:formatCode>
                <c:ptCount val="15"/>
                <c:pt idx="0">
                  <c:v>0.8</c:v>
                </c:pt>
                <c:pt idx="1">
                  <c:v>0.80522315</c:v>
                </c:pt>
                <c:pt idx="2">
                  <c:v>0.81222020000000006</c:v>
                </c:pt>
                <c:pt idx="3">
                  <c:v>0.81823175000000004</c:v>
                </c:pt>
                <c:pt idx="4">
                  <c:v>0.82414474999999998</c:v>
                </c:pt>
                <c:pt idx="5">
                  <c:v>0.82976209999999995</c:v>
                </c:pt>
                <c:pt idx="6">
                  <c:v>0.83597074999999998</c:v>
                </c:pt>
                <c:pt idx="7">
                  <c:v>0.84188374999999993</c:v>
                </c:pt>
                <c:pt idx="8">
                  <c:v>0.84809239999999997</c:v>
                </c:pt>
                <c:pt idx="9">
                  <c:v>0.85361120000000001</c:v>
                </c:pt>
                <c:pt idx="10">
                  <c:v>0.85991839999999997</c:v>
                </c:pt>
                <c:pt idx="11">
                  <c:v>0.8685908</c:v>
                </c:pt>
                <c:pt idx="12">
                  <c:v>0.86870906000000003</c:v>
                </c:pt>
                <c:pt idx="13">
                  <c:v>0.86870906000000003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743-430F-B965-716641765A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8288160"/>
        <c:axId val="818286496"/>
      </c:scatterChart>
      <c:valAx>
        <c:axId val="973534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527984"/>
        <c:crosses val="autoZero"/>
        <c:crossBetween val="midCat"/>
      </c:valAx>
      <c:valAx>
        <c:axId val="97352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534640"/>
        <c:crosses val="autoZero"/>
        <c:crossBetween val="midCat"/>
      </c:valAx>
      <c:valAx>
        <c:axId val="81828649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288160"/>
        <c:crosses val="max"/>
        <c:crossBetween val="midCat"/>
      </c:valAx>
      <c:valAx>
        <c:axId val="8182881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18286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'Exp-B10'!$B$1</c:f>
              <c:strCache>
                <c:ptCount val="1"/>
                <c:pt idx="0">
                  <c:v>c_I [g/L]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'Exp-B10'!$A$2:$A$19</c:f>
              <c:numCache>
                <c:formatCode>General</c:formatCode>
                <c:ptCount val="18"/>
                <c:pt idx="0">
                  <c:v>0</c:v>
                </c:pt>
                <c:pt idx="1">
                  <c:v>0.91666666666666607</c:v>
                </c:pt>
                <c:pt idx="2">
                  <c:v>1.8166666666666682</c:v>
                </c:pt>
                <c:pt idx="3">
                  <c:v>2.8333333333333339</c:v>
                </c:pt>
                <c:pt idx="4">
                  <c:v>3.7666666666666657</c:v>
                </c:pt>
                <c:pt idx="5">
                  <c:v>4.7333333333333325</c:v>
                </c:pt>
                <c:pt idx="6">
                  <c:v>5.5333333333333332</c:v>
                </c:pt>
                <c:pt idx="7">
                  <c:v>6.4833333333333325</c:v>
                </c:pt>
                <c:pt idx="8">
                  <c:v>7.3333333333333339</c:v>
                </c:pt>
                <c:pt idx="9">
                  <c:v>8.4333333333333318</c:v>
                </c:pt>
                <c:pt idx="10">
                  <c:v>9.4</c:v>
                </c:pt>
                <c:pt idx="11">
                  <c:v>10.333333333333334</c:v>
                </c:pt>
                <c:pt idx="12">
                  <c:v>11.200000000000001</c:v>
                </c:pt>
                <c:pt idx="13">
                  <c:v>12.216666666666667</c:v>
                </c:pt>
                <c:pt idx="14">
                  <c:v>23.15</c:v>
                </c:pt>
                <c:pt idx="15">
                  <c:v>24.116666666666667</c:v>
                </c:pt>
              </c:numCache>
            </c:numRef>
          </c:xVal>
          <c:yVal>
            <c:numRef>
              <c:f>'Exp-B10'!$B$2:$B$19</c:f>
              <c:numCache>
                <c:formatCode>General</c:formatCode>
                <c:ptCount val="18"/>
                <c:pt idx="0">
                  <c:v>0</c:v>
                </c:pt>
                <c:pt idx="1">
                  <c:v>1.9161275626423689E-2</c:v>
                </c:pt>
                <c:pt idx="2">
                  <c:v>2.4997540106951873E-2</c:v>
                </c:pt>
                <c:pt idx="3">
                  <c:v>2.7868523002421305E-2</c:v>
                </c:pt>
                <c:pt idx="4">
                  <c:v>4.4499312242090784E-2</c:v>
                </c:pt>
                <c:pt idx="5">
                  <c:v>5.6347830744509914E-2</c:v>
                </c:pt>
                <c:pt idx="6">
                  <c:v>8.3999674068038294E-2</c:v>
                </c:pt>
                <c:pt idx="7">
                  <c:v>9.1409271523178806E-2</c:v>
                </c:pt>
                <c:pt idx="8">
                  <c:v>8.8406657528881938E-2</c:v>
                </c:pt>
                <c:pt idx="9">
                  <c:v>8.3802741635687725E-2</c:v>
                </c:pt>
                <c:pt idx="10">
                  <c:v>8.5908148148148164E-2</c:v>
                </c:pt>
                <c:pt idx="11">
                  <c:v>9.3676309328968907E-2</c:v>
                </c:pt>
                <c:pt idx="12">
                  <c:v>8.705769374766005E-2</c:v>
                </c:pt>
                <c:pt idx="13">
                  <c:v>7.8639918367346948E-2</c:v>
                </c:pt>
                <c:pt idx="14">
                  <c:v>4.9965999493286048E-2</c:v>
                </c:pt>
                <c:pt idx="15">
                  <c:v>5.8238511029411764E-2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08-4AAB-9BFC-636087CAE7EF}"/>
            </c:ext>
          </c:extLst>
        </c:ser>
        <c:ser>
          <c:idx val="1"/>
          <c:order val="1"/>
          <c:tx>
            <c:strRef>
              <c:f>'Exp-B10'!$C$1</c:f>
              <c:strCache>
                <c:ptCount val="1"/>
                <c:pt idx="0">
                  <c:v>c_N [g/L]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'Exp-B10'!$A$2:$A$19</c:f>
              <c:numCache>
                <c:formatCode>General</c:formatCode>
                <c:ptCount val="18"/>
                <c:pt idx="0">
                  <c:v>0</c:v>
                </c:pt>
                <c:pt idx="1">
                  <c:v>0.91666666666666607</c:v>
                </c:pt>
                <c:pt idx="2">
                  <c:v>1.8166666666666682</c:v>
                </c:pt>
                <c:pt idx="3">
                  <c:v>2.8333333333333339</c:v>
                </c:pt>
                <c:pt idx="4">
                  <c:v>3.7666666666666657</c:v>
                </c:pt>
                <c:pt idx="5">
                  <c:v>4.7333333333333325</c:v>
                </c:pt>
                <c:pt idx="6">
                  <c:v>5.5333333333333332</c:v>
                </c:pt>
                <c:pt idx="7">
                  <c:v>6.4833333333333325</c:v>
                </c:pt>
                <c:pt idx="8">
                  <c:v>7.3333333333333339</c:v>
                </c:pt>
                <c:pt idx="9">
                  <c:v>8.4333333333333318</c:v>
                </c:pt>
                <c:pt idx="10">
                  <c:v>9.4</c:v>
                </c:pt>
                <c:pt idx="11">
                  <c:v>10.333333333333334</c:v>
                </c:pt>
                <c:pt idx="12">
                  <c:v>11.200000000000001</c:v>
                </c:pt>
                <c:pt idx="13">
                  <c:v>12.216666666666667</c:v>
                </c:pt>
                <c:pt idx="14">
                  <c:v>23.15</c:v>
                </c:pt>
                <c:pt idx="15">
                  <c:v>24.116666666666667</c:v>
                </c:pt>
              </c:numCache>
            </c:numRef>
          </c:xVal>
          <c:yVal>
            <c:numRef>
              <c:f>'Exp-B10'!$C$2:$C$19</c:f>
              <c:numCache>
                <c:formatCode>General</c:formatCode>
                <c:ptCount val="18"/>
                <c:pt idx="0">
                  <c:v>0</c:v>
                </c:pt>
                <c:pt idx="1">
                  <c:v>1.1538724373576311E-2</c:v>
                </c:pt>
                <c:pt idx="2">
                  <c:v>2.1102459893048129E-2</c:v>
                </c:pt>
                <c:pt idx="3">
                  <c:v>3.6431476997578691E-2</c:v>
                </c:pt>
                <c:pt idx="4">
                  <c:v>4.9000687757909223E-2</c:v>
                </c:pt>
                <c:pt idx="5">
                  <c:v>5.8752169255490087E-2</c:v>
                </c:pt>
                <c:pt idx="6">
                  <c:v>6.1400325931961715E-2</c:v>
                </c:pt>
                <c:pt idx="7">
                  <c:v>6.2590728476821192E-2</c:v>
                </c:pt>
                <c:pt idx="8">
                  <c:v>6.1193342471118073E-2</c:v>
                </c:pt>
                <c:pt idx="9">
                  <c:v>6.6797258364312259E-2</c:v>
                </c:pt>
                <c:pt idx="10">
                  <c:v>6.6691851851851849E-2</c:v>
                </c:pt>
                <c:pt idx="11">
                  <c:v>6.5423690671031084E-2</c:v>
                </c:pt>
                <c:pt idx="12">
                  <c:v>5.9142306252339946E-2</c:v>
                </c:pt>
                <c:pt idx="13">
                  <c:v>6.6660081632653065E-2</c:v>
                </c:pt>
                <c:pt idx="14">
                  <c:v>9.263400050671397E-2</c:v>
                </c:pt>
                <c:pt idx="15">
                  <c:v>8.5361488970588248E-2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08-4AAB-9BFC-636087CAE7EF}"/>
            </c:ext>
          </c:extLst>
        </c:ser>
        <c:ser>
          <c:idx val="2"/>
          <c:order val="2"/>
          <c:tx>
            <c:strRef>
              <c:f>'Exp-B10'!$D$1</c:f>
              <c:strCache>
                <c:ptCount val="1"/>
                <c:pt idx="0">
                  <c:v>c_A [g/L]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'Exp-B10'!$A$2:$A$19</c:f>
              <c:numCache>
                <c:formatCode>General</c:formatCode>
                <c:ptCount val="18"/>
                <c:pt idx="0">
                  <c:v>0</c:v>
                </c:pt>
                <c:pt idx="1">
                  <c:v>0.91666666666666607</c:v>
                </c:pt>
                <c:pt idx="2">
                  <c:v>1.8166666666666682</c:v>
                </c:pt>
                <c:pt idx="3">
                  <c:v>2.8333333333333339</c:v>
                </c:pt>
                <c:pt idx="4">
                  <c:v>3.7666666666666657</c:v>
                </c:pt>
                <c:pt idx="5">
                  <c:v>4.7333333333333325</c:v>
                </c:pt>
                <c:pt idx="6">
                  <c:v>5.5333333333333332</c:v>
                </c:pt>
                <c:pt idx="7">
                  <c:v>6.4833333333333325</c:v>
                </c:pt>
                <c:pt idx="8">
                  <c:v>7.3333333333333339</c:v>
                </c:pt>
                <c:pt idx="9">
                  <c:v>8.4333333333333318</c:v>
                </c:pt>
                <c:pt idx="10">
                  <c:v>9.4</c:v>
                </c:pt>
                <c:pt idx="11">
                  <c:v>10.333333333333334</c:v>
                </c:pt>
                <c:pt idx="12">
                  <c:v>11.200000000000001</c:v>
                </c:pt>
                <c:pt idx="13">
                  <c:v>12.216666666666667</c:v>
                </c:pt>
                <c:pt idx="14">
                  <c:v>23.15</c:v>
                </c:pt>
                <c:pt idx="15">
                  <c:v>24.116666666666667</c:v>
                </c:pt>
              </c:numCache>
            </c:numRef>
          </c:xVal>
          <c:yVal>
            <c:numRef>
              <c:f>'Exp-B10'!$D$2:$D$19</c:f>
              <c:numCache>
                <c:formatCode>General</c:formatCode>
                <c:ptCount val="18"/>
                <c:pt idx="0">
                  <c:v>7.1229702162382488E-3</c:v>
                </c:pt>
                <c:pt idx="1">
                  <c:v>2.3645165238678111E-2</c:v>
                </c:pt>
                <c:pt idx="2">
                  <c:v>4.2108894328845362E-2</c:v>
                </c:pt>
                <c:pt idx="3">
                  <c:v>7.2786903304773498E-2</c:v>
                </c:pt>
                <c:pt idx="4">
                  <c:v>9.2301713586291412E-2</c:v>
                </c:pt>
                <c:pt idx="5">
                  <c:v>0.11835573235414111</c:v>
                </c:pt>
                <c:pt idx="6">
                  <c:v>7.6958221134231009E-2</c:v>
                </c:pt>
                <c:pt idx="7">
                  <c:v>5.815830273357811E-2</c:v>
                </c:pt>
                <c:pt idx="8">
                  <c:v>-0.1630638922888617</c:v>
                </c:pt>
                <c:pt idx="9">
                  <c:v>7.6937722908093281E-2</c:v>
                </c:pt>
                <c:pt idx="10">
                  <c:v>6.7393141289437575E-2</c:v>
                </c:pt>
                <c:pt idx="11">
                  <c:v>8.3355418381344415E-2</c:v>
                </c:pt>
                <c:pt idx="12">
                  <c:v>7.0963923182441713E-2</c:v>
                </c:pt>
                <c:pt idx="13">
                  <c:v>9.4583401920438986E-2</c:v>
                </c:pt>
                <c:pt idx="14">
                  <c:v>9.9598216735253708E-2</c:v>
                </c:pt>
                <c:pt idx="15">
                  <c:v>-0.15414526748971197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408-4AAB-9BFC-636087CAE7EF}"/>
            </c:ext>
          </c:extLst>
        </c:ser>
        <c:ser>
          <c:idx val="3"/>
          <c:order val="3"/>
          <c:tx>
            <c:strRef>
              <c:f>'Exp-B10'!$G$1</c:f>
              <c:strCache>
                <c:ptCount val="1"/>
                <c:pt idx="0">
                  <c:v>c_P [g/L]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'Exp-B10'!$A$2:$A$19</c:f>
              <c:numCache>
                <c:formatCode>General</c:formatCode>
                <c:ptCount val="18"/>
                <c:pt idx="0">
                  <c:v>0</c:v>
                </c:pt>
                <c:pt idx="1">
                  <c:v>0.91666666666666607</c:v>
                </c:pt>
                <c:pt idx="2">
                  <c:v>1.8166666666666682</c:v>
                </c:pt>
                <c:pt idx="3">
                  <c:v>2.8333333333333339</c:v>
                </c:pt>
                <c:pt idx="4">
                  <c:v>3.7666666666666657</c:v>
                </c:pt>
                <c:pt idx="5">
                  <c:v>4.7333333333333325</c:v>
                </c:pt>
                <c:pt idx="6">
                  <c:v>5.5333333333333332</c:v>
                </c:pt>
                <c:pt idx="7">
                  <c:v>6.4833333333333325</c:v>
                </c:pt>
                <c:pt idx="8">
                  <c:v>7.3333333333333339</c:v>
                </c:pt>
                <c:pt idx="9">
                  <c:v>8.4333333333333318</c:v>
                </c:pt>
                <c:pt idx="10">
                  <c:v>9.4</c:v>
                </c:pt>
                <c:pt idx="11">
                  <c:v>10.333333333333334</c:v>
                </c:pt>
                <c:pt idx="12">
                  <c:v>11.200000000000001</c:v>
                </c:pt>
                <c:pt idx="13">
                  <c:v>12.216666666666667</c:v>
                </c:pt>
                <c:pt idx="14">
                  <c:v>23.15</c:v>
                </c:pt>
                <c:pt idx="15">
                  <c:v>24.116666666666667</c:v>
                </c:pt>
              </c:numCache>
            </c:numRef>
          </c:xVal>
          <c:yVal>
            <c:numRef>
              <c:f>'Exp-B10'!$G$2:$G$19</c:f>
              <c:numCache>
                <c:formatCode>General</c:formatCode>
                <c:ptCount val="18"/>
                <c:pt idx="0">
                  <c:v>7.1229702162382488E-3</c:v>
                </c:pt>
                <c:pt idx="1">
                  <c:v>5.4345165238678106E-2</c:v>
                </c:pt>
                <c:pt idx="2">
                  <c:v>8.8208894328845364E-2</c:v>
                </c:pt>
                <c:pt idx="3">
                  <c:v>0.13708690330477349</c:v>
                </c:pt>
                <c:pt idx="4">
                  <c:v>0.18580171358629141</c:v>
                </c:pt>
                <c:pt idx="5">
                  <c:v>0.23345573235414113</c:v>
                </c:pt>
                <c:pt idx="6">
                  <c:v>0.22235822113423101</c:v>
                </c:pt>
                <c:pt idx="7">
                  <c:v>0.21215830273357811</c:v>
                </c:pt>
                <c:pt idx="8">
                  <c:v>-1.346389228886169E-2</c:v>
                </c:pt>
                <c:pt idx="9">
                  <c:v>0.22753772290809327</c:v>
                </c:pt>
                <c:pt idx="10">
                  <c:v>0.21999314128943759</c:v>
                </c:pt>
                <c:pt idx="11">
                  <c:v>0.24245541838134441</c:v>
                </c:pt>
                <c:pt idx="12">
                  <c:v>0.21716392318244171</c:v>
                </c:pt>
                <c:pt idx="13">
                  <c:v>0.239883401920439</c:v>
                </c:pt>
                <c:pt idx="14">
                  <c:v>0.24219821673525371</c:v>
                </c:pt>
                <c:pt idx="15">
                  <c:v>-1.0545267489711962E-2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408-4AAB-9BFC-636087CAE7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3534640"/>
        <c:axId val="973527984"/>
      </c:scatterChart>
      <c:scatterChart>
        <c:scatterStyle val="lineMarker"/>
        <c:varyColors val="0"/>
        <c:ser>
          <c:idx val="4"/>
          <c:order val="4"/>
          <c:tx>
            <c:strRef>
              <c:f>'Exp-B10'!$F$1</c:f>
              <c:strCache>
                <c:ptCount val="1"/>
                <c:pt idx="0">
                  <c:v>V [L]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'Exp-B10'!$A$2:$A$19</c:f>
              <c:numCache>
                <c:formatCode>General</c:formatCode>
                <c:ptCount val="18"/>
                <c:pt idx="0">
                  <c:v>0</c:v>
                </c:pt>
                <c:pt idx="1">
                  <c:v>0.91666666666666607</c:v>
                </c:pt>
                <c:pt idx="2">
                  <c:v>1.8166666666666682</c:v>
                </c:pt>
                <c:pt idx="3">
                  <c:v>2.8333333333333339</c:v>
                </c:pt>
                <c:pt idx="4">
                  <c:v>3.7666666666666657</c:v>
                </c:pt>
                <c:pt idx="5">
                  <c:v>4.7333333333333325</c:v>
                </c:pt>
                <c:pt idx="6">
                  <c:v>5.5333333333333332</c:v>
                </c:pt>
                <c:pt idx="7">
                  <c:v>6.4833333333333325</c:v>
                </c:pt>
                <c:pt idx="8">
                  <c:v>7.3333333333333339</c:v>
                </c:pt>
                <c:pt idx="9">
                  <c:v>8.4333333333333318</c:v>
                </c:pt>
                <c:pt idx="10">
                  <c:v>9.4</c:v>
                </c:pt>
                <c:pt idx="11">
                  <c:v>10.333333333333334</c:v>
                </c:pt>
                <c:pt idx="12">
                  <c:v>11.200000000000001</c:v>
                </c:pt>
                <c:pt idx="13">
                  <c:v>12.216666666666667</c:v>
                </c:pt>
                <c:pt idx="14">
                  <c:v>23.15</c:v>
                </c:pt>
                <c:pt idx="15">
                  <c:v>24.116666666666667</c:v>
                </c:pt>
              </c:numCache>
            </c:numRef>
          </c:xVal>
          <c:yVal>
            <c:numRef>
              <c:f>'Exp-B10'!$F$2:$F$19</c:f>
              <c:numCache>
                <c:formatCode>General</c:formatCode>
                <c:ptCount val="18"/>
                <c:pt idx="0">
                  <c:v>0.8</c:v>
                </c:pt>
                <c:pt idx="1">
                  <c:v>0.80596640000000008</c:v>
                </c:pt>
                <c:pt idx="2">
                  <c:v>0.81182432000000004</c:v>
                </c:pt>
                <c:pt idx="3">
                  <c:v>0.81844159999999999</c:v>
                </c:pt>
                <c:pt idx="4">
                  <c:v>0.82451648</c:v>
                </c:pt>
                <c:pt idx="5">
                  <c:v>0.83080832000000004</c:v>
                </c:pt>
                <c:pt idx="6">
                  <c:v>0.8360153600000001</c:v>
                </c:pt>
                <c:pt idx="7">
                  <c:v>0.95581378666666661</c:v>
                </c:pt>
                <c:pt idx="8">
                  <c:v>1.0637202666666667</c:v>
                </c:pt>
                <c:pt idx="9">
                  <c:v>1.2033639466666666</c:v>
                </c:pt>
                <c:pt idx="10">
                  <c:v>1.3260811200000002</c:v>
                </c:pt>
                <c:pt idx="11">
                  <c:v>1.4445666666666668</c:v>
                </c:pt>
                <c:pt idx="12">
                  <c:v>1.5544587840000001</c:v>
                </c:pt>
                <c:pt idx="13">
                  <c:v>1.676103184</c:v>
                </c:pt>
                <c:pt idx="14">
                  <c:v>1.676103184</c:v>
                </c:pt>
                <c:pt idx="15">
                  <c:v>1.676103184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408-4AAB-9BFC-636087CAE7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9540896"/>
        <c:axId val="969539232"/>
      </c:scatterChart>
      <c:valAx>
        <c:axId val="973534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527984"/>
        <c:crosses val="autoZero"/>
        <c:crossBetween val="midCat"/>
      </c:valAx>
      <c:valAx>
        <c:axId val="97352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534640"/>
        <c:crosses val="autoZero"/>
        <c:crossBetween val="midCat"/>
      </c:valAx>
      <c:valAx>
        <c:axId val="9695392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9540896"/>
        <c:crosses val="max"/>
        <c:crossBetween val="midCat"/>
      </c:valAx>
      <c:valAx>
        <c:axId val="9695408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69539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'Exp-B20'!$B$1</c:f>
              <c:strCache>
                <c:ptCount val="1"/>
                <c:pt idx="0">
                  <c:v>c_I [g/L]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'Exp-B20'!$A$2:$A$19</c:f>
              <c:numCache>
                <c:formatCode>General</c:formatCode>
                <c:ptCount val="18"/>
                <c:pt idx="0">
                  <c:v>0</c:v>
                </c:pt>
                <c:pt idx="1">
                  <c:v>0.60000000000000053</c:v>
                </c:pt>
                <c:pt idx="2">
                  <c:v>1.7833333333333337</c:v>
                </c:pt>
                <c:pt idx="3">
                  <c:v>2.8333333333333353</c:v>
                </c:pt>
                <c:pt idx="4">
                  <c:v>3.7666666666666679</c:v>
                </c:pt>
                <c:pt idx="5">
                  <c:v>4.7000000000000011</c:v>
                </c:pt>
                <c:pt idx="6">
                  <c:v>5.56666666666667</c:v>
                </c:pt>
                <c:pt idx="7">
                  <c:v>6.4500000000000028</c:v>
                </c:pt>
                <c:pt idx="8">
                  <c:v>7.4333333333333318</c:v>
                </c:pt>
                <c:pt idx="9">
                  <c:v>8.4833333333333343</c:v>
                </c:pt>
                <c:pt idx="10">
                  <c:v>9.4666666666666668</c:v>
                </c:pt>
                <c:pt idx="11">
                  <c:v>10.299999999999999</c:v>
                </c:pt>
                <c:pt idx="12">
                  <c:v>11.183333333333332</c:v>
                </c:pt>
                <c:pt idx="13">
                  <c:v>22.133333333333333</c:v>
                </c:pt>
                <c:pt idx="14">
                  <c:v>23.1</c:v>
                </c:pt>
                <c:pt idx="15">
                  <c:v>24.083333333333336</c:v>
                </c:pt>
              </c:numCache>
            </c:numRef>
          </c:xVal>
          <c:yVal>
            <c:numRef>
              <c:f>'Exp-B20'!$B$2:$B$19</c:f>
              <c:numCache>
                <c:formatCode>General</c:formatCode>
                <c:ptCount val="18"/>
                <c:pt idx="0">
                  <c:v>0</c:v>
                </c:pt>
                <c:pt idx="1">
                  <c:v>1.946251768033946E-2</c:v>
                </c:pt>
                <c:pt idx="2">
                  <c:v>3.3477011494252883E-2</c:v>
                </c:pt>
                <c:pt idx="3">
                  <c:v>5.249274809160305E-2</c:v>
                </c:pt>
                <c:pt idx="4">
                  <c:v>5.4497350746268658E-2</c:v>
                </c:pt>
                <c:pt idx="5">
                  <c:v>7.4824525978822956E-2</c:v>
                </c:pt>
                <c:pt idx="6">
                  <c:v>9.4676138099602819E-2</c:v>
                </c:pt>
                <c:pt idx="7">
                  <c:v>0.10597158474882544</c:v>
                </c:pt>
                <c:pt idx="8">
                  <c:v>0.10207260003757279</c:v>
                </c:pt>
                <c:pt idx="9">
                  <c:v>0.10413871797510033</c:v>
                </c:pt>
                <c:pt idx="10">
                  <c:v>9.9559013005955987E-2</c:v>
                </c:pt>
                <c:pt idx="11">
                  <c:v>0.13016215808906642</c:v>
                </c:pt>
                <c:pt idx="12">
                  <c:v>6.4748952325326709E-2</c:v>
                </c:pt>
                <c:pt idx="13">
                  <c:v>3.7402212906999417E-2</c:v>
                </c:pt>
                <c:pt idx="14">
                  <c:v>6.5848013273949887E-2</c:v>
                </c:pt>
                <c:pt idx="15">
                  <c:v>7.8809842748980785E-2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D9-4259-A1DD-CF6A547DBFC4}"/>
            </c:ext>
          </c:extLst>
        </c:ser>
        <c:ser>
          <c:idx val="1"/>
          <c:order val="1"/>
          <c:tx>
            <c:strRef>
              <c:f>'Exp-B20'!$C$1</c:f>
              <c:strCache>
                <c:ptCount val="1"/>
                <c:pt idx="0">
                  <c:v>c_N [g/L]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'Exp-B20'!$A$2:$A$19</c:f>
              <c:numCache>
                <c:formatCode>General</c:formatCode>
                <c:ptCount val="18"/>
                <c:pt idx="0">
                  <c:v>0</c:v>
                </c:pt>
                <c:pt idx="1">
                  <c:v>0.60000000000000053</c:v>
                </c:pt>
                <c:pt idx="2">
                  <c:v>1.7833333333333337</c:v>
                </c:pt>
                <c:pt idx="3">
                  <c:v>2.8333333333333353</c:v>
                </c:pt>
                <c:pt idx="4">
                  <c:v>3.7666666666666679</c:v>
                </c:pt>
                <c:pt idx="5">
                  <c:v>4.7000000000000011</c:v>
                </c:pt>
                <c:pt idx="6">
                  <c:v>5.56666666666667</c:v>
                </c:pt>
                <c:pt idx="7">
                  <c:v>6.4500000000000028</c:v>
                </c:pt>
                <c:pt idx="8">
                  <c:v>7.4333333333333318</c:v>
                </c:pt>
                <c:pt idx="9">
                  <c:v>8.4833333333333343</c:v>
                </c:pt>
                <c:pt idx="10">
                  <c:v>9.4666666666666668</c:v>
                </c:pt>
                <c:pt idx="11">
                  <c:v>10.299999999999999</c:v>
                </c:pt>
                <c:pt idx="12">
                  <c:v>11.183333333333332</c:v>
                </c:pt>
                <c:pt idx="13">
                  <c:v>22.133333333333333</c:v>
                </c:pt>
                <c:pt idx="14">
                  <c:v>23.1</c:v>
                </c:pt>
                <c:pt idx="15">
                  <c:v>24.083333333333336</c:v>
                </c:pt>
              </c:numCache>
            </c:numRef>
          </c:xVal>
          <c:yVal>
            <c:numRef>
              <c:f>'Exp-B20'!$C$2:$C$19</c:f>
              <c:numCache>
                <c:formatCode>General</c:formatCode>
                <c:ptCount val="18"/>
                <c:pt idx="0">
                  <c:v>0</c:v>
                </c:pt>
                <c:pt idx="1">
                  <c:v>1.253748231966054E-2</c:v>
                </c:pt>
                <c:pt idx="2">
                  <c:v>3.6422988505747142E-2</c:v>
                </c:pt>
                <c:pt idx="3">
                  <c:v>8.0307251908396951E-2</c:v>
                </c:pt>
                <c:pt idx="4">
                  <c:v>0.1128026492537314</c:v>
                </c:pt>
                <c:pt idx="5">
                  <c:v>0.14037547402117709</c:v>
                </c:pt>
                <c:pt idx="6">
                  <c:v>0.15322386190039719</c:v>
                </c:pt>
                <c:pt idx="7">
                  <c:v>0.17032841525117459</c:v>
                </c:pt>
                <c:pt idx="8">
                  <c:v>0.17102739996242719</c:v>
                </c:pt>
                <c:pt idx="9">
                  <c:v>0.17646128202489969</c:v>
                </c:pt>
                <c:pt idx="10">
                  <c:v>0.184840986994044</c:v>
                </c:pt>
                <c:pt idx="11">
                  <c:v>0.1710378419109336</c:v>
                </c:pt>
                <c:pt idx="12">
                  <c:v>9.765104767467328E-2</c:v>
                </c:pt>
                <c:pt idx="13">
                  <c:v>0.27889778709300062</c:v>
                </c:pt>
                <c:pt idx="14">
                  <c:v>0.25735198672605009</c:v>
                </c:pt>
                <c:pt idx="15">
                  <c:v>0.2456901572510192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D9-4259-A1DD-CF6A547DBFC4}"/>
            </c:ext>
          </c:extLst>
        </c:ser>
        <c:ser>
          <c:idx val="2"/>
          <c:order val="2"/>
          <c:tx>
            <c:strRef>
              <c:f>'Exp-B20'!$D$1</c:f>
              <c:strCache>
                <c:ptCount val="1"/>
                <c:pt idx="0">
                  <c:v>c_A [g/L]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'Exp-B20'!$A$2:$A$19</c:f>
              <c:numCache>
                <c:formatCode>General</c:formatCode>
                <c:ptCount val="18"/>
                <c:pt idx="0">
                  <c:v>0</c:v>
                </c:pt>
                <c:pt idx="1">
                  <c:v>0.60000000000000053</c:v>
                </c:pt>
                <c:pt idx="2">
                  <c:v>1.7833333333333337</c:v>
                </c:pt>
                <c:pt idx="3">
                  <c:v>2.8333333333333353</c:v>
                </c:pt>
                <c:pt idx="4">
                  <c:v>3.7666666666666679</c:v>
                </c:pt>
                <c:pt idx="5">
                  <c:v>4.7000000000000011</c:v>
                </c:pt>
                <c:pt idx="6">
                  <c:v>5.56666666666667</c:v>
                </c:pt>
                <c:pt idx="7">
                  <c:v>6.4500000000000028</c:v>
                </c:pt>
                <c:pt idx="8">
                  <c:v>7.4333333333333318</c:v>
                </c:pt>
                <c:pt idx="9">
                  <c:v>8.4833333333333343</c:v>
                </c:pt>
                <c:pt idx="10">
                  <c:v>9.4666666666666668</c:v>
                </c:pt>
                <c:pt idx="11">
                  <c:v>10.299999999999999</c:v>
                </c:pt>
                <c:pt idx="12">
                  <c:v>11.183333333333332</c:v>
                </c:pt>
                <c:pt idx="13">
                  <c:v>22.133333333333333</c:v>
                </c:pt>
                <c:pt idx="14">
                  <c:v>23.1</c:v>
                </c:pt>
                <c:pt idx="15">
                  <c:v>24.083333333333336</c:v>
                </c:pt>
              </c:numCache>
            </c:numRef>
          </c:xVal>
          <c:yVal>
            <c:numRef>
              <c:f>'Exp-B20'!$D$2:$D$19</c:f>
              <c:numCache>
                <c:formatCode>General</c:formatCode>
                <c:ptCount val="18"/>
                <c:pt idx="0">
                  <c:v>-2.4500000000000001E-2</c:v>
                </c:pt>
                <c:pt idx="1">
                  <c:v>4.2529772412410377E-2</c:v>
                </c:pt>
                <c:pt idx="2">
                  <c:v>7.2411054424619023E-2</c:v>
                </c:pt>
                <c:pt idx="3">
                  <c:v>9.3242464827578475E-2</c:v>
                </c:pt>
                <c:pt idx="4">
                  <c:v>0.13300796880814761</c:v>
                </c:pt>
                <c:pt idx="5">
                  <c:v>0.1588080792086943</c:v>
                </c:pt>
                <c:pt idx="6">
                  <c:v>0.19500502114303189</c:v>
                </c:pt>
                <c:pt idx="7">
                  <c:v>0.1844306718467211</c:v>
                </c:pt>
                <c:pt idx="8">
                  <c:v>0.20335382819939121</c:v>
                </c:pt>
                <c:pt idx="9">
                  <c:v>0.209279726038859</c:v>
                </c:pt>
                <c:pt idx="10">
                  <c:v>0.21597760343473621</c:v>
                </c:pt>
                <c:pt idx="11">
                  <c:v>0.20707643545564641</c:v>
                </c:pt>
                <c:pt idx="12">
                  <c:v>0.34785707500647461</c:v>
                </c:pt>
                <c:pt idx="13">
                  <c:v>0.19595321116249681</c:v>
                </c:pt>
                <c:pt idx="14">
                  <c:v>0.1910650265070965</c:v>
                </c:pt>
                <c:pt idx="15">
                  <c:v>0.19199635428635531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7D9-4259-A1DD-CF6A547DBFC4}"/>
            </c:ext>
          </c:extLst>
        </c:ser>
        <c:ser>
          <c:idx val="3"/>
          <c:order val="3"/>
          <c:tx>
            <c:strRef>
              <c:f>'Exp-B20'!$G$1</c:f>
              <c:strCache>
                <c:ptCount val="1"/>
                <c:pt idx="0">
                  <c:v>c_P [g/L]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'Exp-B20'!$A$2:$A$19</c:f>
              <c:numCache>
                <c:formatCode>General</c:formatCode>
                <c:ptCount val="18"/>
                <c:pt idx="0">
                  <c:v>0</c:v>
                </c:pt>
                <c:pt idx="1">
                  <c:v>0.60000000000000053</c:v>
                </c:pt>
                <c:pt idx="2">
                  <c:v>1.7833333333333337</c:v>
                </c:pt>
                <c:pt idx="3">
                  <c:v>2.8333333333333353</c:v>
                </c:pt>
                <c:pt idx="4">
                  <c:v>3.7666666666666679</c:v>
                </c:pt>
                <c:pt idx="5">
                  <c:v>4.7000000000000011</c:v>
                </c:pt>
                <c:pt idx="6">
                  <c:v>5.56666666666667</c:v>
                </c:pt>
                <c:pt idx="7">
                  <c:v>6.4500000000000028</c:v>
                </c:pt>
                <c:pt idx="8">
                  <c:v>7.4333333333333318</c:v>
                </c:pt>
                <c:pt idx="9">
                  <c:v>8.4833333333333343</c:v>
                </c:pt>
                <c:pt idx="10">
                  <c:v>9.4666666666666668</c:v>
                </c:pt>
                <c:pt idx="11">
                  <c:v>10.299999999999999</c:v>
                </c:pt>
                <c:pt idx="12">
                  <c:v>11.183333333333332</c:v>
                </c:pt>
                <c:pt idx="13">
                  <c:v>22.133333333333333</c:v>
                </c:pt>
                <c:pt idx="14">
                  <c:v>23.1</c:v>
                </c:pt>
                <c:pt idx="15">
                  <c:v>24.083333333333336</c:v>
                </c:pt>
              </c:numCache>
            </c:numRef>
          </c:xVal>
          <c:yVal>
            <c:numRef>
              <c:f>'Exp-B20'!$G$2:$G$19</c:f>
              <c:numCache>
                <c:formatCode>General</c:formatCode>
                <c:ptCount val="18"/>
                <c:pt idx="0">
                  <c:v>-2.4500000000000001E-2</c:v>
                </c:pt>
                <c:pt idx="1">
                  <c:v>7.4529772412410378E-2</c:v>
                </c:pt>
                <c:pt idx="2">
                  <c:v>0.14231105442461905</c:v>
                </c:pt>
                <c:pt idx="3">
                  <c:v>0.22604246482757848</c:v>
                </c:pt>
                <c:pt idx="4">
                  <c:v>0.3003079688081477</c:v>
                </c:pt>
                <c:pt idx="5">
                  <c:v>0.37400807920869439</c:v>
                </c:pt>
                <c:pt idx="6">
                  <c:v>0.44290502114303187</c:v>
                </c:pt>
                <c:pt idx="7">
                  <c:v>0.46073067184672112</c:v>
                </c:pt>
                <c:pt idx="8">
                  <c:v>0.47645382819939119</c:v>
                </c:pt>
                <c:pt idx="9">
                  <c:v>0.48987972603885899</c:v>
                </c:pt>
                <c:pt idx="10">
                  <c:v>0.50037760343473625</c:v>
                </c:pt>
                <c:pt idx="11">
                  <c:v>0.50827643545564638</c:v>
                </c:pt>
                <c:pt idx="12">
                  <c:v>0.51025707500647455</c:v>
                </c:pt>
                <c:pt idx="13">
                  <c:v>0.51225321116249689</c:v>
                </c:pt>
                <c:pt idx="14">
                  <c:v>0.51426502650709649</c:v>
                </c:pt>
                <c:pt idx="15">
                  <c:v>0.51649635428635532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7D9-4259-A1DD-CF6A547DBF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3534640"/>
        <c:axId val="973527984"/>
      </c:scatterChart>
      <c:scatterChart>
        <c:scatterStyle val="lineMarker"/>
        <c:varyColors val="0"/>
        <c:ser>
          <c:idx val="4"/>
          <c:order val="4"/>
          <c:tx>
            <c:strRef>
              <c:f>'Exp-B20'!$F$1</c:f>
              <c:strCache>
                <c:ptCount val="1"/>
                <c:pt idx="0">
                  <c:v>V [L]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'Exp-B20'!$A$2:$A$19</c:f>
              <c:numCache>
                <c:formatCode>General</c:formatCode>
                <c:ptCount val="18"/>
                <c:pt idx="0">
                  <c:v>0</c:v>
                </c:pt>
                <c:pt idx="1">
                  <c:v>0.60000000000000053</c:v>
                </c:pt>
                <c:pt idx="2">
                  <c:v>1.7833333333333337</c:v>
                </c:pt>
                <c:pt idx="3">
                  <c:v>2.8333333333333353</c:v>
                </c:pt>
                <c:pt idx="4">
                  <c:v>3.7666666666666679</c:v>
                </c:pt>
                <c:pt idx="5">
                  <c:v>4.7000000000000011</c:v>
                </c:pt>
                <c:pt idx="6">
                  <c:v>5.56666666666667</c:v>
                </c:pt>
                <c:pt idx="7">
                  <c:v>6.4500000000000028</c:v>
                </c:pt>
                <c:pt idx="8">
                  <c:v>7.4333333333333318</c:v>
                </c:pt>
                <c:pt idx="9">
                  <c:v>8.4833333333333343</c:v>
                </c:pt>
                <c:pt idx="10">
                  <c:v>9.4666666666666668</c:v>
                </c:pt>
                <c:pt idx="11">
                  <c:v>10.299999999999999</c:v>
                </c:pt>
                <c:pt idx="12">
                  <c:v>11.183333333333332</c:v>
                </c:pt>
                <c:pt idx="13">
                  <c:v>22.133333333333333</c:v>
                </c:pt>
                <c:pt idx="14">
                  <c:v>23.1</c:v>
                </c:pt>
                <c:pt idx="15">
                  <c:v>24.083333333333336</c:v>
                </c:pt>
              </c:numCache>
            </c:numRef>
          </c:xVal>
          <c:yVal>
            <c:numRef>
              <c:f>'Exp-B20'!$F$2:$F$19</c:f>
              <c:numCache>
                <c:formatCode>General</c:formatCode>
                <c:ptCount val="18"/>
                <c:pt idx="0">
                  <c:v>0.8</c:v>
                </c:pt>
                <c:pt idx="1">
                  <c:v>0.80354780000000003</c:v>
                </c:pt>
                <c:pt idx="2">
                  <c:v>0.81054484999999998</c:v>
                </c:pt>
                <c:pt idx="3">
                  <c:v>0.81675350000000002</c:v>
                </c:pt>
                <c:pt idx="4">
                  <c:v>0.82227230000000007</c:v>
                </c:pt>
                <c:pt idx="5">
                  <c:v>0.82779110000000011</c:v>
                </c:pt>
                <c:pt idx="6">
                  <c:v>0.83565490000000053</c:v>
                </c:pt>
                <c:pt idx="7">
                  <c:v>0.93161405000000042</c:v>
                </c:pt>
                <c:pt idx="8">
                  <c:v>1.0384365</c:v>
                </c:pt>
                <c:pt idx="9">
                  <c:v>1.1525011500000002</c:v>
                </c:pt>
                <c:pt idx="10">
                  <c:v>1.2593236000000001</c:v>
                </c:pt>
                <c:pt idx="11">
                  <c:v>1.3169807</c:v>
                </c:pt>
                <c:pt idx="12">
                  <c:v>1.3205285</c:v>
                </c:pt>
                <c:pt idx="13">
                  <c:v>1.3205285</c:v>
                </c:pt>
                <c:pt idx="14">
                  <c:v>1.3205285</c:v>
                </c:pt>
                <c:pt idx="15">
                  <c:v>1.3205285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7D9-4259-A1DD-CF6A547DBF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9540896"/>
        <c:axId val="969539232"/>
      </c:scatterChart>
      <c:valAx>
        <c:axId val="973534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527984"/>
        <c:crosses val="autoZero"/>
        <c:crossBetween val="midCat"/>
      </c:valAx>
      <c:valAx>
        <c:axId val="97352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534640"/>
        <c:crosses val="autoZero"/>
        <c:crossBetween val="midCat"/>
      </c:valAx>
      <c:valAx>
        <c:axId val="9695392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9540896"/>
        <c:crosses val="max"/>
        <c:crossBetween val="midCat"/>
      </c:valAx>
      <c:valAx>
        <c:axId val="9695408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69539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'Exp-D10'!$B$1</c:f>
              <c:strCache>
                <c:ptCount val="1"/>
                <c:pt idx="0">
                  <c:v>c_I [g/L]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'Exp-D10'!$A$2:$A$19</c:f>
              <c:numCache>
                <c:formatCode>General</c:formatCode>
                <c:ptCount val="18"/>
                <c:pt idx="0">
                  <c:v>0</c:v>
                </c:pt>
                <c:pt idx="1">
                  <c:v>0.9166666666666643</c:v>
                </c:pt>
                <c:pt idx="2">
                  <c:v>1.399999999999999</c:v>
                </c:pt>
                <c:pt idx="3">
                  <c:v>2.4499999999999988</c:v>
                </c:pt>
                <c:pt idx="4">
                  <c:v>2.933333333333334</c:v>
                </c:pt>
                <c:pt idx="5">
                  <c:v>3.1666666666666639</c:v>
                </c:pt>
                <c:pt idx="6">
                  <c:v>4.1666666666666679</c:v>
                </c:pt>
                <c:pt idx="7">
                  <c:v>5.1666666666666679</c:v>
                </c:pt>
                <c:pt idx="8">
                  <c:v>6.216666666666665</c:v>
                </c:pt>
                <c:pt idx="9">
                  <c:v>7.1833333333333336</c:v>
                </c:pt>
                <c:pt idx="10">
                  <c:v>8.1833333333333336</c:v>
                </c:pt>
                <c:pt idx="11">
                  <c:v>9.1666666666666679</c:v>
                </c:pt>
                <c:pt idx="12">
                  <c:v>10.18333333333333</c:v>
                </c:pt>
                <c:pt idx="13">
                  <c:v>11.16666666666667</c:v>
                </c:pt>
                <c:pt idx="14">
                  <c:v>12.16666666666667</c:v>
                </c:pt>
                <c:pt idx="15">
                  <c:v>21.666666666666661</c:v>
                </c:pt>
                <c:pt idx="16">
                  <c:v>22.666666666666661</c:v>
                </c:pt>
                <c:pt idx="17">
                  <c:v>23.68333333333333</c:v>
                </c:pt>
              </c:numCache>
            </c:numRef>
          </c:xVal>
          <c:yVal>
            <c:numRef>
              <c:f>'Exp-D10'!$B$2:$B$19</c:f>
              <c:numCache>
                <c:formatCode>General</c:formatCode>
                <c:ptCount val="18"/>
                <c:pt idx="0">
                  <c:v>0.15847000340145068</c:v>
                </c:pt>
                <c:pt idx="1">
                  <c:v>0.14020867422022149</c:v>
                </c:pt>
                <c:pt idx="2">
                  <c:v>0.13056038040858717</c:v>
                </c:pt>
                <c:pt idx="3">
                  <c:v>0.1053720734855452</c:v>
                </c:pt>
                <c:pt idx="4">
                  <c:v>0.10484070644325894</c:v>
                </c:pt>
                <c:pt idx="5">
                  <c:v>9.5780902697636172E-2</c:v>
                </c:pt>
                <c:pt idx="6">
                  <c:v>6.4498595602559466E-2</c:v>
                </c:pt>
                <c:pt idx="7">
                  <c:v>5.2710796236043383E-2</c:v>
                </c:pt>
                <c:pt idx="8">
                  <c:v>4.5412494208198873E-2</c:v>
                </c:pt>
                <c:pt idx="9">
                  <c:v>3.0417472781272693E-2</c:v>
                </c:pt>
                <c:pt idx="10">
                  <c:v>2.2203897840496624E-2</c:v>
                </c:pt>
                <c:pt idx="11">
                  <c:v>1.5785829887744497E-2</c:v>
                </c:pt>
                <c:pt idx="12">
                  <c:v>1.0901899257276523E-2</c:v>
                </c:pt>
                <c:pt idx="13">
                  <c:v>1.354059332403941E-2</c:v>
                </c:pt>
                <c:pt idx="14">
                  <c:v>1.2350875942433656E-2</c:v>
                </c:pt>
                <c:pt idx="15">
                  <c:v>6.1455993677440495E-3</c:v>
                </c:pt>
                <c:pt idx="16">
                  <c:v>9.5467492735076889E-3</c:v>
                </c:pt>
                <c:pt idx="17">
                  <c:v>1.1373840507654619E-2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4C-4DA4-B160-9B5D6567D54E}"/>
            </c:ext>
          </c:extLst>
        </c:ser>
        <c:ser>
          <c:idx val="1"/>
          <c:order val="1"/>
          <c:tx>
            <c:strRef>
              <c:f>'Exp-D10'!$C$1</c:f>
              <c:strCache>
                <c:ptCount val="1"/>
                <c:pt idx="0">
                  <c:v>c_N [g/L]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'Exp-D10'!$A$2:$A$19</c:f>
              <c:numCache>
                <c:formatCode>General</c:formatCode>
                <c:ptCount val="18"/>
                <c:pt idx="0">
                  <c:v>0</c:v>
                </c:pt>
                <c:pt idx="1">
                  <c:v>0.9166666666666643</c:v>
                </c:pt>
                <c:pt idx="2">
                  <c:v>1.399999999999999</c:v>
                </c:pt>
                <c:pt idx="3">
                  <c:v>2.4499999999999988</c:v>
                </c:pt>
                <c:pt idx="4">
                  <c:v>2.933333333333334</c:v>
                </c:pt>
                <c:pt idx="5">
                  <c:v>3.1666666666666639</c:v>
                </c:pt>
                <c:pt idx="6">
                  <c:v>4.1666666666666679</c:v>
                </c:pt>
                <c:pt idx="7">
                  <c:v>5.1666666666666679</c:v>
                </c:pt>
                <c:pt idx="8">
                  <c:v>6.216666666666665</c:v>
                </c:pt>
                <c:pt idx="9">
                  <c:v>7.1833333333333336</c:v>
                </c:pt>
                <c:pt idx="10">
                  <c:v>8.1833333333333336</c:v>
                </c:pt>
                <c:pt idx="11">
                  <c:v>9.1666666666666679</c:v>
                </c:pt>
                <c:pt idx="12">
                  <c:v>10.18333333333333</c:v>
                </c:pt>
                <c:pt idx="13">
                  <c:v>11.16666666666667</c:v>
                </c:pt>
                <c:pt idx="14">
                  <c:v>12.16666666666667</c:v>
                </c:pt>
                <c:pt idx="15">
                  <c:v>21.666666666666661</c:v>
                </c:pt>
                <c:pt idx="16">
                  <c:v>22.666666666666661</c:v>
                </c:pt>
                <c:pt idx="17">
                  <c:v>23.68333333333333</c:v>
                </c:pt>
              </c:numCache>
            </c:numRef>
          </c:xVal>
          <c:yVal>
            <c:numRef>
              <c:f>'Exp-D10'!$C$2:$C$19</c:f>
              <c:numCache>
                <c:formatCode>General</c:formatCode>
                <c:ptCount val="18"/>
                <c:pt idx="0">
                  <c:v>0.36550456579308499</c:v>
                </c:pt>
                <c:pt idx="1">
                  <c:v>0.42404647503058363</c:v>
                </c:pt>
                <c:pt idx="2">
                  <c:v>0.42920992075347869</c:v>
                </c:pt>
                <c:pt idx="3">
                  <c:v>0.45830170656857139</c:v>
                </c:pt>
                <c:pt idx="4">
                  <c:v>0.42220681421948703</c:v>
                </c:pt>
                <c:pt idx="5">
                  <c:v>0.41091869608101489</c:v>
                </c:pt>
                <c:pt idx="6">
                  <c:v>0.38381492528009697</c:v>
                </c:pt>
                <c:pt idx="7">
                  <c:v>0.34170149483935769</c:v>
                </c:pt>
                <c:pt idx="8">
                  <c:v>0.4029010266744576</c:v>
                </c:pt>
                <c:pt idx="9">
                  <c:v>0.27944712654715481</c:v>
                </c:pt>
                <c:pt idx="10">
                  <c:v>0.28151479855151029</c:v>
                </c:pt>
                <c:pt idx="11">
                  <c:v>0.25645587714070339</c:v>
                </c:pt>
                <c:pt idx="12">
                  <c:v>0.22587628677317759</c:v>
                </c:pt>
                <c:pt idx="13">
                  <c:v>0.22240706528257409</c:v>
                </c:pt>
                <c:pt idx="14">
                  <c:v>0.22658668139000601</c:v>
                </c:pt>
                <c:pt idx="15">
                  <c:v>0.23835649170442769</c:v>
                </c:pt>
                <c:pt idx="16">
                  <c:v>0.21892616251854041</c:v>
                </c:pt>
                <c:pt idx="17">
                  <c:v>0.22947392989961851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4C-4DA4-B160-9B5D6567D54E}"/>
            </c:ext>
          </c:extLst>
        </c:ser>
        <c:ser>
          <c:idx val="2"/>
          <c:order val="2"/>
          <c:tx>
            <c:strRef>
              <c:f>'Exp-D10'!$D$1</c:f>
              <c:strCache>
                <c:ptCount val="1"/>
                <c:pt idx="0">
                  <c:v>c_A [g/L]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'Exp-D10'!$A$2:$A$19</c:f>
              <c:numCache>
                <c:formatCode>General</c:formatCode>
                <c:ptCount val="18"/>
                <c:pt idx="0">
                  <c:v>0</c:v>
                </c:pt>
                <c:pt idx="1">
                  <c:v>0.9166666666666643</c:v>
                </c:pt>
                <c:pt idx="2">
                  <c:v>1.399999999999999</c:v>
                </c:pt>
                <c:pt idx="3">
                  <c:v>2.4499999999999988</c:v>
                </c:pt>
                <c:pt idx="4">
                  <c:v>2.933333333333334</c:v>
                </c:pt>
                <c:pt idx="5">
                  <c:v>3.1666666666666639</c:v>
                </c:pt>
                <c:pt idx="6">
                  <c:v>4.1666666666666679</c:v>
                </c:pt>
                <c:pt idx="7">
                  <c:v>5.1666666666666679</c:v>
                </c:pt>
                <c:pt idx="8">
                  <c:v>6.216666666666665</c:v>
                </c:pt>
                <c:pt idx="9">
                  <c:v>7.1833333333333336</c:v>
                </c:pt>
                <c:pt idx="10">
                  <c:v>8.1833333333333336</c:v>
                </c:pt>
                <c:pt idx="11">
                  <c:v>9.1666666666666679</c:v>
                </c:pt>
                <c:pt idx="12">
                  <c:v>10.18333333333333</c:v>
                </c:pt>
                <c:pt idx="13">
                  <c:v>11.16666666666667</c:v>
                </c:pt>
                <c:pt idx="14">
                  <c:v>12.16666666666667</c:v>
                </c:pt>
                <c:pt idx="15">
                  <c:v>21.666666666666661</c:v>
                </c:pt>
                <c:pt idx="16">
                  <c:v>22.666666666666661</c:v>
                </c:pt>
                <c:pt idx="17">
                  <c:v>23.68333333333333</c:v>
                </c:pt>
              </c:numCache>
            </c:numRef>
          </c:xVal>
          <c:yVal>
            <c:numRef>
              <c:f>'Exp-D10'!$D$2:$D$19</c:f>
              <c:numCache>
                <c:formatCode>General</c:formatCode>
                <c:ptCount val="18"/>
                <c:pt idx="0">
                  <c:v>7.5425430805464377E-2</c:v>
                </c:pt>
                <c:pt idx="1">
                  <c:v>3.5144850749194927E-2</c:v>
                </c:pt>
                <c:pt idx="2">
                  <c:v>3.9629698837934213E-2</c:v>
                </c:pt>
                <c:pt idx="3">
                  <c:v>3.5726219945883431E-2</c:v>
                </c:pt>
                <c:pt idx="4">
                  <c:v>4.4581214165838712E-2</c:v>
                </c:pt>
                <c:pt idx="5">
                  <c:v>4.7700231378302482E-2</c:v>
                </c:pt>
                <c:pt idx="6">
                  <c:v>4.3791647425143188E-2</c:v>
                </c:pt>
                <c:pt idx="7">
                  <c:v>4.6922008925524228E-2</c:v>
                </c:pt>
                <c:pt idx="8">
                  <c:v>-4.9121914138188123E-2</c:v>
                </c:pt>
                <c:pt idx="9">
                  <c:v>5.6709721244883098E-2</c:v>
                </c:pt>
                <c:pt idx="10">
                  <c:v>3.4542726008880198E-2</c:v>
                </c:pt>
                <c:pt idx="11">
                  <c:v>4.1766812889255989E-2</c:v>
                </c:pt>
                <c:pt idx="12">
                  <c:v>5.5756583202414438E-2</c:v>
                </c:pt>
                <c:pt idx="13">
                  <c:v>5.5872200603305333E-2</c:v>
                </c:pt>
                <c:pt idx="14">
                  <c:v>5.2882301877479138E-2</c:v>
                </c:pt>
                <c:pt idx="15">
                  <c:v>4.7317768137747102E-2</c:v>
                </c:pt>
                <c:pt idx="16">
                  <c:v>6.334694741787078E-2</c:v>
                </c:pt>
                <c:pt idx="17">
                  <c:v>5.0972088802645733E-2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A4C-4DA4-B160-9B5D6567D54E}"/>
            </c:ext>
          </c:extLst>
        </c:ser>
        <c:ser>
          <c:idx val="3"/>
          <c:order val="3"/>
          <c:tx>
            <c:strRef>
              <c:f>'Exp-D10'!$G$1</c:f>
              <c:strCache>
                <c:ptCount val="1"/>
                <c:pt idx="0">
                  <c:v>c_P [g/L]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'Exp-D10'!$A$2:$A$19</c:f>
              <c:numCache>
                <c:formatCode>General</c:formatCode>
                <c:ptCount val="18"/>
                <c:pt idx="0">
                  <c:v>0</c:v>
                </c:pt>
                <c:pt idx="1">
                  <c:v>0.9166666666666643</c:v>
                </c:pt>
                <c:pt idx="2">
                  <c:v>1.399999999999999</c:v>
                </c:pt>
                <c:pt idx="3">
                  <c:v>2.4499999999999988</c:v>
                </c:pt>
                <c:pt idx="4">
                  <c:v>2.933333333333334</c:v>
                </c:pt>
                <c:pt idx="5">
                  <c:v>3.1666666666666639</c:v>
                </c:pt>
                <c:pt idx="6">
                  <c:v>4.1666666666666679</c:v>
                </c:pt>
                <c:pt idx="7">
                  <c:v>5.1666666666666679</c:v>
                </c:pt>
                <c:pt idx="8">
                  <c:v>6.216666666666665</c:v>
                </c:pt>
                <c:pt idx="9">
                  <c:v>7.1833333333333336</c:v>
                </c:pt>
                <c:pt idx="10">
                  <c:v>8.1833333333333336</c:v>
                </c:pt>
                <c:pt idx="11">
                  <c:v>9.1666666666666679</c:v>
                </c:pt>
                <c:pt idx="12">
                  <c:v>10.18333333333333</c:v>
                </c:pt>
                <c:pt idx="13">
                  <c:v>11.16666666666667</c:v>
                </c:pt>
                <c:pt idx="14">
                  <c:v>12.16666666666667</c:v>
                </c:pt>
                <c:pt idx="15">
                  <c:v>21.666666666666661</c:v>
                </c:pt>
                <c:pt idx="16">
                  <c:v>22.666666666666661</c:v>
                </c:pt>
                <c:pt idx="17">
                  <c:v>23.68333333333333</c:v>
                </c:pt>
              </c:numCache>
            </c:numRef>
          </c:xVal>
          <c:yVal>
            <c:numRef>
              <c:f>'Exp-D10'!$G$2:$G$19</c:f>
              <c:numCache>
                <c:formatCode>General</c:formatCode>
                <c:ptCount val="18"/>
                <c:pt idx="0">
                  <c:v>0.59940000000000004</c:v>
                </c:pt>
                <c:pt idx="1">
                  <c:v>0.59940000000000004</c:v>
                </c:pt>
                <c:pt idx="2">
                  <c:v>0.59940000000000004</c:v>
                </c:pt>
                <c:pt idx="3">
                  <c:v>0.59940000000000004</c:v>
                </c:pt>
                <c:pt idx="4">
                  <c:v>0.57162873482858467</c:v>
                </c:pt>
                <c:pt idx="5">
                  <c:v>0.5543998301569536</c:v>
                </c:pt>
                <c:pt idx="6">
                  <c:v>0.4921051683077996</c:v>
                </c:pt>
                <c:pt idx="7">
                  <c:v>0.44133430000092533</c:v>
                </c:pt>
                <c:pt idx="8">
                  <c:v>0.39919160674446835</c:v>
                </c:pt>
                <c:pt idx="9">
                  <c:v>0.36657432057331063</c:v>
                </c:pt>
                <c:pt idx="10">
                  <c:v>0.33826142240088714</c:v>
                </c:pt>
                <c:pt idx="11">
                  <c:v>0.3140085199177039</c:v>
                </c:pt>
                <c:pt idx="12">
                  <c:v>0.29253476923286853</c:v>
                </c:pt>
                <c:pt idx="13">
                  <c:v>0.29181985920991882</c:v>
                </c:pt>
                <c:pt idx="14">
                  <c:v>0.29181985920991882</c:v>
                </c:pt>
                <c:pt idx="15">
                  <c:v>0.29181985920991882</c:v>
                </c:pt>
                <c:pt idx="16">
                  <c:v>0.29181985920991887</c:v>
                </c:pt>
                <c:pt idx="17">
                  <c:v>0.29181985920991887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A4C-4DA4-B160-9B5D6567D5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3534640"/>
        <c:axId val="973527984"/>
      </c:scatterChart>
      <c:scatterChart>
        <c:scatterStyle val="lineMarker"/>
        <c:varyColors val="0"/>
        <c:ser>
          <c:idx val="4"/>
          <c:order val="4"/>
          <c:tx>
            <c:strRef>
              <c:f>'Exp-D10'!$F$1</c:f>
              <c:strCache>
                <c:ptCount val="1"/>
                <c:pt idx="0">
                  <c:v>V [L]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'Exp-D10'!$A$2:$A$19</c:f>
              <c:numCache>
                <c:formatCode>General</c:formatCode>
                <c:ptCount val="18"/>
                <c:pt idx="0">
                  <c:v>0</c:v>
                </c:pt>
                <c:pt idx="1">
                  <c:v>0.9166666666666643</c:v>
                </c:pt>
                <c:pt idx="2">
                  <c:v>1.399999999999999</c:v>
                </c:pt>
                <c:pt idx="3">
                  <c:v>2.4499999999999988</c:v>
                </c:pt>
                <c:pt idx="4">
                  <c:v>2.933333333333334</c:v>
                </c:pt>
                <c:pt idx="5">
                  <c:v>3.1666666666666639</c:v>
                </c:pt>
                <c:pt idx="6">
                  <c:v>4.1666666666666679</c:v>
                </c:pt>
                <c:pt idx="7">
                  <c:v>5.1666666666666679</c:v>
                </c:pt>
                <c:pt idx="8">
                  <c:v>6.216666666666665</c:v>
                </c:pt>
                <c:pt idx="9">
                  <c:v>7.1833333333333336</c:v>
                </c:pt>
                <c:pt idx="10">
                  <c:v>8.1833333333333336</c:v>
                </c:pt>
                <c:pt idx="11">
                  <c:v>9.1666666666666679</c:v>
                </c:pt>
                <c:pt idx="12">
                  <c:v>10.18333333333333</c:v>
                </c:pt>
                <c:pt idx="13">
                  <c:v>11.16666666666667</c:v>
                </c:pt>
                <c:pt idx="14">
                  <c:v>12.16666666666667</c:v>
                </c:pt>
                <c:pt idx="15">
                  <c:v>21.666666666666661</c:v>
                </c:pt>
                <c:pt idx="16">
                  <c:v>22.666666666666661</c:v>
                </c:pt>
                <c:pt idx="17">
                  <c:v>23.68333333333333</c:v>
                </c:pt>
              </c:numCache>
            </c:numRef>
          </c:xVal>
          <c:yVal>
            <c:numRef>
              <c:f>'Exp-D10'!$F$2:$F$19</c:f>
              <c:numCache>
                <c:formatCode>General</c:formatCode>
                <c:ptCount val="18"/>
                <c:pt idx="0">
                  <c:v>0.85</c:v>
                </c:pt>
                <c:pt idx="1">
                  <c:v>0.85</c:v>
                </c:pt>
                <c:pt idx="2">
                  <c:v>0.85</c:v>
                </c:pt>
                <c:pt idx="3">
                  <c:v>0.85</c:v>
                </c:pt>
                <c:pt idx="4">
                  <c:v>0.89129528375000056</c:v>
                </c:pt>
                <c:pt idx="5">
                  <c:v>0.91899377975000096</c:v>
                </c:pt>
                <c:pt idx="6">
                  <c:v>1.0353274629500011</c:v>
                </c:pt>
                <c:pt idx="7">
                  <c:v>1.1544309957499981</c:v>
                </c:pt>
                <c:pt idx="8">
                  <c:v>1.276304378149995</c:v>
                </c:pt>
                <c:pt idx="9">
                  <c:v>1.3898682117499921</c:v>
                </c:pt>
                <c:pt idx="10">
                  <c:v>1.5062018949499909</c:v>
                </c:pt>
                <c:pt idx="11">
                  <c:v>1.622535578149997</c:v>
                </c:pt>
                <c:pt idx="12">
                  <c:v>1.741639110950004</c:v>
                </c:pt>
                <c:pt idx="13">
                  <c:v>1.745905737781136</c:v>
                </c:pt>
                <c:pt idx="14">
                  <c:v>1.745905737781136</c:v>
                </c:pt>
                <c:pt idx="15">
                  <c:v>1.745905737781136</c:v>
                </c:pt>
                <c:pt idx="16">
                  <c:v>1.745905737781136</c:v>
                </c:pt>
                <c:pt idx="17">
                  <c:v>1.745905737781136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A4C-4DA4-B160-9B5D6567D5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9540896"/>
        <c:axId val="969539232"/>
      </c:scatterChart>
      <c:valAx>
        <c:axId val="973534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527984"/>
        <c:crosses val="autoZero"/>
        <c:crossBetween val="midCat"/>
      </c:valAx>
      <c:valAx>
        <c:axId val="97352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534640"/>
        <c:crosses val="autoZero"/>
        <c:crossBetween val="midCat"/>
      </c:valAx>
      <c:valAx>
        <c:axId val="9695392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9540896"/>
        <c:crosses val="max"/>
        <c:crossBetween val="midCat"/>
      </c:valAx>
      <c:valAx>
        <c:axId val="9695408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69539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'Exp-D20'!$B$1</c:f>
              <c:strCache>
                <c:ptCount val="1"/>
                <c:pt idx="0">
                  <c:v>c_I [g/L]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'Exp-D20'!$A$2:$A$16</c:f>
              <c:numCache>
                <c:formatCode>General</c:formatCode>
                <c:ptCount val="15"/>
                <c:pt idx="0">
                  <c:v>0</c:v>
                </c:pt>
                <c:pt idx="1">
                  <c:v>1.033333333333333</c:v>
                </c:pt>
                <c:pt idx="2">
                  <c:v>1.533333333333335</c:v>
                </c:pt>
                <c:pt idx="3">
                  <c:v>2.5333333333333332</c:v>
                </c:pt>
                <c:pt idx="4">
                  <c:v>3.1166666666666671</c:v>
                </c:pt>
                <c:pt idx="5">
                  <c:v>4.0333333333333332</c:v>
                </c:pt>
                <c:pt idx="6">
                  <c:v>6.033333333333335</c:v>
                </c:pt>
                <c:pt idx="7">
                  <c:v>9.0500000000000007</c:v>
                </c:pt>
                <c:pt idx="8">
                  <c:v>10.03333333333333</c:v>
                </c:pt>
                <c:pt idx="9">
                  <c:v>11.03333333333333</c:v>
                </c:pt>
                <c:pt idx="10">
                  <c:v>12.03333333333333</c:v>
                </c:pt>
                <c:pt idx="11">
                  <c:v>13.03333333333333</c:v>
                </c:pt>
                <c:pt idx="12">
                  <c:v>22.533333333333331</c:v>
                </c:pt>
                <c:pt idx="13">
                  <c:v>23.533333333333331</c:v>
                </c:pt>
                <c:pt idx="14">
                  <c:v>24.533333333333331</c:v>
                </c:pt>
              </c:numCache>
            </c:numRef>
          </c:xVal>
          <c:yVal>
            <c:numRef>
              <c:f>'Exp-D20'!$B$2:$B$16</c:f>
              <c:numCache>
                <c:formatCode>General</c:formatCode>
                <c:ptCount val="15"/>
                <c:pt idx="0">
                  <c:v>0.3567576401372774</c:v>
                </c:pt>
                <c:pt idx="1">
                  <c:v>0.28375089926670638</c:v>
                </c:pt>
                <c:pt idx="2">
                  <c:v>0.24937374902909965</c:v>
                </c:pt>
                <c:pt idx="3">
                  <c:v>0.23218524612348129</c:v>
                </c:pt>
                <c:pt idx="4">
                  <c:v>0.20466844053855521</c:v>
                </c:pt>
                <c:pt idx="5">
                  <c:v>0.17777456300931102</c:v>
                </c:pt>
                <c:pt idx="6">
                  <c:v>0.11640184684251814</c:v>
                </c:pt>
                <c:pt idx="7">
                  <c:v>7.1435467014481183E-2</c:v>
                </c:pt>
                <c:pt idx="8">
                  <c:v>6.665756499707301E-2</c:v>
                </c:pt>
                <c:pt idx="9">
                  <c:v>5.7851001568034417E-2</c:v>
                </c:pt>
                <c:pt idx="10">
                  <c:v>5.5625758374377485E-2</c:v>
                </c:pt>
                <c:pt idx="11">
                  <c:v>4.9850569078050189E-2</c:v>
                </c:pt>
                <c:pt idx="12">
                  <c:v>2.9594017119912053E-2</c:v>
                </c:pt>
                <c:pt idx="13">
                  <c:v>4.2737934797528215E-2</c:v>
                </c:pt>
                <c:pt idx="14">
                  <c:v>4.6708707468081E-2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53-4511-9801-DC6D9BFC6467}"/>
            </c:ext>
          </c:extLst>
        </c:ser>
        <c:ser>
          <c:idx val="1"/>
          <c:order val="1"/>
          <c:tx>
            <c:strRef>
              <c:f>'Exp-D20'!$C$1</c:f>
              <c:strCache>
                <c:ptCount val="1"/>
                <c:pt idx="0">
                  <c:v>c_N [g/L]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'Exp-D20'!$A$2:$A$16</c:f>
              <c:numCache>
                <c:formatCode>General</c:formatCode>
                <c:ptCount val="15"/>
                <c:pt idx="0">
                  <c:v>0</c:v>
                </c:pt>
                <c:pt idx="1">
                  <c:v>1.033333333333333</c:v>
                </c:pt>
                <c:pt idx="2">
                  <c:v>1.533333333333335</c:v>
                </c:pt>
                <c:pt idx="3">
                  <c:v>2.5333333333333332</c:v>
                </c:pt>
                <c:pt idx="4">
                  <c:v>3.1166666666666671</c:v>
                </c:pt>
                <c:pt idx="5">
                  <c:v>4.0333333333333332</c:v>
                </c:pt>
                <c:pt idx="6">
                  <c:v>6.033333333333335</c:v>
                </c:pt>
                <c:pt idx="7">
                  <c:v>9.0500000000000007</c:v>
                </c:pt>
                <c:pt idx="8">
                  <c:v>10.03333333333333</c:v>
                </c:pt>
                <c:pt idx="9">
                  <c:v>11.03333333333333</c:v>
                </c:pt>
                <c:pt idx="10">
                  <c:v>12.03333333333333</c:v>
                </c:pt>
                <c:pt idx="11">
                  <c:v>13.03333333333333</c:v>
                </c:pt>
                <c:pt idx="12">
                  <c:v>22.533333333333331</c:v>
                </c:pt>
                <c:pt idx="13">
                  <c:v>23.533333333333331</c:v>
                </c:pt>
                <c:pt idx="14">
                  <c:v>24.533333333333331</c:v>
                </c:pt>
              </c:numCache>
            </c:numRef>
          </c:xVal>
          <c:yVal>
            <c:numRef>
              <c:f>'Exp-D20'!$C$2:$C$16</c:f>
              <c:numCache>
                <c:formatCode>General</c:formatCode>
                <c:ptCount val="15"/>
                <c:pt idx="0">
                  <c:v>0.14324235986272271</c:v>
                </c:pt>
                <c:pt idx="1">
                  <c:v>0.17411368699011701</c:v>
                </c:pt>
                <c:pt idx="2">
                  <c:v>0.19719566426349139</c:v>
                </c:pt>
                <c:pt idx="3">
                  <c:v>0.22584544561811029</c:v>
                </c:pt>
                <c:pt idx="4">
                  <c:v>0.2164868335845134</c:v>
                </c:pt>
                <c:pt idx="5">
                  <c:v>0.19977802136212569</c:v>
                </c:pt>
                <c:pt idx="6">
                  <c:v>0.16846387702830709</c:v>
                </c:pt>
                <c:pt idx="7">
                  <c:v>0.14856606505439271</c:v>
                </c:pt>
                <c:pt idx="8">
                  <c:v>0.1441251126671701</c:v>
                </c:pt>
                <c:pt idx="9">
                  <c:v>0.12959385548628771</c:v>
                </c:pt>
                <c:pt idx="10">
                  <c:v>0.1319021514223287</c:v>
                </c:pt>
                <c:pt idx="11">
                  <c:v>0.14257745251931561</c:v>
                </c:pt>
                <c:pt idx="12">
                  <c:v>0.16150516059930869</c:v>
                </c:pt>
                <c:pt idx="13">
                  <c:v>0.1480290319521563</c:v>
                </c:pt>
                <c:pt idx="14">
                  <c:v>0.14538710315974851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553-4511-9801-DC6D9BFC6467}"/>
            </c:ext>
          </c:extLst>
        </c:ser>
        <c:ser>
          <c:idx val="2"/>
          <c:order val="2"/>
          <c:tx>
            <c:strRef>
              <c:f>'Exp-D20'!$D$1</c:f>
              <c:strCache>
                <c:ptCount val="1"/>
                <c:pt idx="0">
                  <c:v>c_A [g/L]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'Exp-D20'!$A$2:$A$16</c:f>
              <c:numCache>
                <c:formatCode>General</c:formatCode>
                <c:ptCount val="15"/>
                <c:pt idx="0">
                  <c:v>0</c:v>
                </c:pt>
                <c:pt idx="1">
                  <c:v>1.033333333333333</c:v>
                </c:pt>
                <c:pt idx="2">
                  <c:v>1.533333333333335</c:v>
                </c:pt>
                <c:pt idx="3">
                  <c:v>2.5333333333333332</c:v>
                </c:pt>
                <c:pt idx="4">
                  <c:v>3.1166666666666671</c:v>
                </c:pt>
                <c:pt idx="5">
                  <c:v>4.0333333333333332</c:v>
                </c:pt>
                <c:pt idx="6">
                  <c:v>6.033333333333335</c:v>
                </c:pt>
                <c:pt idx="7">
                  <c:v>9.0500000000000007</c:v>
                </c:pt>
                <c:pt idx="8">
                  <c:v>10.03333333333333</c:v>
                </c:pt>
                <c:pt idx="9">
                  <c:v>11.03333333333333</c:v>
                </c:pt>
                <c:pt idx="10">
                  <c:v>12.03333333333333</c:v>
                </c:pt>
                <c:pt idx="11">
                  <c:v>13.03333333333333</c:v>
                </c:pt>
                <c:pt idx="12">
                  <c:v>22.533333333333331</c:v>
                </c:pt>
                <c:pt idx="13">
                  <c:v>23.533333333333331</c:v>
                </c:pt>
                <c:pt idx="14">
                  <c:v>24.533333333333331</c:v>
                </c:pt>
              </c:numCache>
            </c:numRef>
          </c:xVal>
          <c:yVal>
            <c:numRef>
              <c:f>'Exp-D20'!$D$2:$D$16</c:f>
              <c:numCache>
                <c:formatCode>General</c:formatCode>
                <c:ptCount val="15"/>
                <c:pt idx="0">
                  <c:v>6.0000000000000053E-2</c:v>
                </c:pt>
                <c:pt idx="1">
                  <c:v>0.1021354137431766</c:v>
                </c:pt>
                <c:pt idx="2">
                  <c:v>0.1134305867074089</c:v>
                </c:pt>
                <c:pt idx="3">
                  <c:v>0.1019693082584085</c:v>
                </c:pt>
                <c:pt idx="4">
                  <c:v>0.1078269690869193</c:v>
                </c:pt>
                <c:pt idx="5">
                  <c:v>9.6012725323951609E-2</c:v>
                </c:pt>
                <c:pt idx="6">
                  <c:v>0.10236501949922561</c:v>
                </c:pt>
                <c:pt idx="7">
                  <c:v>8.3291107504998629E-2</c:v>
                </c:pt>
                <c:pt idx="8">
                  <c:v>7.2526820116530444E-2</c:v>
                </c:pt>
                <c:pt idx="9">
                  <c:v>7.8351996130726992E-2</c:v>
                </c:pt>
                <c:pt idx="10">
                  <c:v>7.4499983127282177E-2</c:v>
                </c:pt>
                <c:pt idx="11">
                  <c:v>6.959987132662257E-2</c:v>
                </c:pt>
                <c:pt idx="12">
                  <c:v>7.092871520476754E-2</c:v>
                </c:pt>
                <c:pt idx="13">
                  <c:v>7.1260926174303796E-2</c:v>
                </c:pt>
                <c:pt idx="14">
                  <c:v>6.9932082296158826E-2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553-4511-9801-DC6D9BFC6467}"/>
            </c:ext>
          </c:extLst>
        </c:ser>
        <c:ser>
          <c:idx val="3"/>
          <c:order val="3"/>
          <c:tx>
            <c:strRef>
              <c:f>'Exp-D20'!$G$1</c:f>
              <c:strCache>
                <c:ptCount val="1"/>
                <c:pt idx="0">
                  <c:v>c_P [g/L]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'Exp-D20'!$A$2:$A$16</c:f>
              <c:numCache>
                <c:formatCode>General</c:formatCode>
                <c:ptCount val="15"/>
                <c:pt idx="0">
                  <c:v>0</c:v>
                </c:pt>
                <c:pt idx="1">
                  <c:v>1.033333333333333</c:v>
                </c:pt>
                <c:pt idx="2">
                  <c:v>1.533333333333335</c:v>
                </c:pt>
                <c:pt idx="3">
                  <c:v>2.5333333333333332</c:v>
                </c:pt>
                <c:pt idx="4">
                  <c:v>3.1166666666666671</c:v>
                </c:pt>
                <c:pt idx="5">
                  <c:v>4.0333333333333332</c:v>
                </c:pt>
                <c:pt idx="6">
                  <c:v>6.033333333333335</c:v>
                </c:pt>
                <c:pt idx="7">
                  <c:v>9.0500000000000007</c:v>
                </c:pt>
                <c:pt idx="8">
                  <c:v>10.03333333333333</c:v>
                </c:pt>
                <c:pt idx="9">
                  <c:v>11.03333333333333</c:v>
                </c:pt>
                <c:pt idx="10">
                  <c:v>12.03333333333333</c:v>
                </c:pt>
                <c:pt idx="11">
                  <c:v>13.03333333333333</c:v>
                </c:pt>
                <c:pt idx="12">
                  <c:v>22.533333333333331</c:v>
                </c:pt>
                <c:pt idx="13">
                  <c:v>23.533333333333331</c:v>
                </c:pt>
                <c:pt idx="14">
                  <c:v>24.533333333333331</c:v>
                </c:pt>
              </c:numCache>
            </c:numRef>
          </c:xVal>
          <c:yVal>
            <c:numRef>
              <c:f>'Exp-D20'!$G$2:$G$16</c:f>
              <c:numCache>
                <c:formatCode>General</c:formatCode>
                <c:ptCount val="15"/>
                <c:pt idx="0">
                  <c:v>0.56000000000000016</c:v>
                </c:pt>
                <c:pt idx="1">
                  <c:v>0.55999999999999994</c:v>
                </c:pt>
                <c:pt idx="2">
                  <c:v>0.55999999999999994</c:v>
                </c:pt>
                <c:pt idx="3">
                  <c:v>0.56000000000000005</c:v>
                </c:pt>
                <c:pt idx="4">
                  <c:v>0.52898224320998799</c:v>
                </c:pt>
                <c:pt idx="5">
                  <c:v>0.47356530969538829</c:v>
                </c:pt>
                <c:pt idx="6">
                  <c:v>0.38723074337005081</c:v>
                </c:pt>
                <c:pt idx="7">
                  <c:v>0.30329263957387254</c:v>
                </c:pt>
                <c:pt idx="8">
                  <c:v>0.28330949778077352</c:v>
                </c:pt>
                <c:pt idx="9">
                  <c:v>0.26579685318504909</c:v>
                </c:pt>
                <c:pt idx="10">
                  <c:v>0.26202789292398837</c:v>
                </c:pt>
                <c:pt idx="11">
                  <c:v>0.26202789292398837</c:v>
                </c:pt>
                <c:pt idx="12">
                  <c:v>0.26202789292398831</c:v>
                </c:pt>
                <c:pt idx="13">
                  <c:v>0.26202789292398831</c:v>
                </c:pt>
                <c:pt idx="14">
                  <c:v>0.26202789292398831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553-4511-9801-DC6D9BFC64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3534640"/>
        <c:axId val="973527984"/>
      </c:scatterChart>
      <c:scatterChart>
        <c:scatterStyle val="lineMarker"/>
        <c:varyColors val="0"/>
        <c:ser>
          <c:idx val="4"/>
          <c:order val="4"/>
          <c:tx>
            <c:strRef>
              <c:f>'Exp-D20'!$F$1</c:f>
              <c:strCache>
                <c:ptCount val="1"/>
                <c:pt idx="0">
                  <c:v>V [L]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'Exp-D20'!$A$2:$A$16</c:f>
              <c:numCache>
                <c:formatCode>General</c:formatCode>
                <c:ptCount val="15"/>
                <c:pt idx="0">
                  <c:v>0</c:v>
                </c:pt>
                <c:pt idx="1">
                  <c:v>1.033333333333333</c:v>
                </c:pt>
                <c:pt idx="2">
                  <c:v>1.533333333333335</c:v>
                </c:pt>
                <c:pt idx="3">
                  <c:v>2.5333333333333332</c:v>
                </c:pt>
                <c:pt idx="4">
                  <c:v>3.1166666666666671</c:v>
                </c:pt>
                <c:pt idx="5">
                  <c:v>4.0333333333333332</c:v>
                </c:pt>
                <c:pt idx="6">
                  <c:v>6.033333333333335</c:v>
                </c:pt>
                <c:pt idx="7">
                  <c:v>9.0500000000000007</c:v>
                </c:pt>
                <c:pt idx="8">
                  <c:v>10.03333333333333</c:v>
                </c:pt>
                <c:pt idx="9">
                  <c:v>11.03333333333333</c:v>
                </c:pt>
                <c:pt idx="10">
                  <c:v>12.03333333333333</c:v>
                </c:pt>
                <c:pt idx="11">
                  <c:v>13.03333333333333</c:v>
                </c:pt>
                <c:pt idx="12">
                  <c:v>22.533333333333331</c:v>
                </c:pt>
                <c:pt idx="13">
                  <c:v>23.533333333333331</c:v>
                </c:pt>
                <c:pt idx="14">
                  <c:v>24.533333333333331</c:v>
                </c:pt>
              </c:numCache>
            </c:numRef>
          </c:xVal>
          <c:yVal>
            <c:numRef>
              <c:f>'Exp-D20'!$F$2:$F$16</c:f>
              <c:numCache>
                <c:formatCode>General</c:formatCode>
                <c:ptCount val="15"/>
                <c:pt idx="0">
                  <c:v>0.85</c:v>
                </c:pt>
                <c:pt idx="1">
                  <c:v>0.85</c:v>
                </c:pt>
                <c:pt idx="2">
                  <c:v>0.85</c:v>
                </c:pt>
                <c:pt idx="3">
                  <c:v>0.85</c:v>
                </c:pt>
                <c:pt idx="4">
                  <c:v>0.8998409682446098</c:v>
                </c:pt>
                <c:pt idx="5">
                  <c:v>1.0051409682446111</c:v>
                </c:pt>
                <c:pt idx="6">
                  <c:v>1.229240968244605</c:v>
                </c:pt>
                <c:pt idx="7">
                  <c:v>1.5694409682445949</c:v>
                </c:pt>
                <c:pt idx="8">
                  <c:v>1.680140968244592</c:v>
                </c:pt>
                <c:pt idx="9">
                  <c:v>1.7908409682445889</c:v>
                </c:pt>
                <c:pt idx="10">
                  <c:v>1.8165999999999789</c:v>
                </c:pt>
                <c:pt idx="11">
                  <c:v>1.8165999999999789</c:v>
                </c:pt>
                <c:pt idx="12">
                  <c:v>1.8165999999999789</c:v>
                </c:pt>
                <c:pt idx="13">
                  <c:v>1.8165999999999789</c:v>
                </c:pt>
                <c:pt idx="14">
                  <c:v>1.8165999999999789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553-4511-9801-DC6D9BFC64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9540896"/>
        <c:axId val="969539232"/>
      </c:scatterChart>
      <c:valAx>
        <c:axId val="973534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527984"/>
        <c:crosses val="autoZero"/>
        <c:crossBetween val="midCat"/>
      </c:valAx>
      <c:valAx>
        <c:axId val="97352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534640"/>
        <c:crosses val="autoZero"/>
        <c:crossBetween val="midCat"/>
      </c:valAx>
      <c:valAx>
        <c:axId val="9695392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9540896"/>
        <c:crosses val="max"/>
        <c:crossBetween val="midCat"/>
      </c:valAx>
      <c:valAx>
        <c:axId val="9695408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69539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'Exp-G'!$B$1</c:f>
              <c:strCache>
                <c:ptCount val="1"/>
                <c:pt idx="0">
                  <c:v>c_I [g/L]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'Exp-G'!$A$2:$A$24</c:f>
              <c:numCache>
                <c:formatCode>General</c:formatCode>
                <c:ptCount val="2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23</c:v>
                </c:pt>
                <c:pt idx="22">
                  <c:v>24</c:v>
                </c:pt>
              </c:numCache>
            </c:numRef>
          </c:xVal>
          <c:yVal>
            <c:numRef>
              <c:f>'Exp-G'!$B$2:$B$24</c:f>
              <c:numCache>
                <c:formatCode>General</c:formatCode>
                <c:ptCount val="23"/>
                <c:pt idx="0">
                  <c:v>0</c:v>
                </c:pt>
                <c:pt idx="1">
                  <c:v>1.405276E-3</c:v>
                </c:pt>
                <c:pt idx="2">
                  <c:v>3.1081083000000002E-2</c:v>
                </c:pt>
                <c:pt idx="3">
                  <c:v>3.6423653E-2</c:v>
                </c:pt>
                <c:pt idx="4">
                  <c:v>4.9883913000000002E-2</c:v>
                </c:pt>
                <c:pt idx="5">
                  <c:v>4.6582503999999997E-2</c:v>
                </c:pt>
                <c:pt idx="6">
                  <c:v>6.1737953999999998E-2</c:v>
                </c:pt>
                <c:pt idx="7">
                  <c:v>4.1582516E-2</c:v>
                </c:pt>
                <c:pt idx="8">
                  <c:v>6.4109720000000009E-2</c:v>
                </c:pt>
                <c:pt idx="9">
                  <c:v>5.6016043000000001E-2</c:v>
                </c:pt>
                <c:pt idx="10">
                  <c:v>6.5402754999999993E-2</c:v>
                </c:pt>
                <c:pt idx="11">
                  <c:v>5.2466182E-2</c:v>
                </c:pt>
                <c:pt idx="12">
                  <c:v>5.8600822999999996E-2</c:v>
                </c:pt>
                <c:pt idx="13">
                  <c:v>5.4833277E-2</c:v>
                </c:pt>
                <c:pt idx="14">
                  <c:v>4.9784139999999998E-2</c:v>
                </c:pt>
                <c:pt idx="15">
                  <c:v>3.5664794E-2</c:v>
                </c:pt>
                <c:pt idx="16">
                  <c:v>4.0664677000000003E-2</c:v>
                </c:pt>
                <c:pt idx="17">
                  <c:v>3.2882857000000001E-2</c:v>
                </c:pt>
                <c:pt idx="18">
                  <c:v>3.8659024E-2</c:v>
                </c:pt>
                <c:pt idx="19">
                  <c:v>3.2621971999999999E-2</c:v>
                </c:pt>
                <c:pt idx="20">
                  <c:v>3.5817087999999997E-2</c:v>
                </c:pt>
                <c:pt idx="21">
                  <c:v>3.3465580000000002E-2</c:v>
                </c:pt>
                <c:pt idx="2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C3-4055-AD4D-52F8DDCA7D74}"/>
            </c:ext>
          </c:extLst>
        </c:ser>
        <c:ser>
          <c:idx val="1"/>
          <c:order val="1"/>
          <c:tx>
            <c:strRef>
              <c:f>'Exp-G'!$C$1</c:f>
              <c:strCache>
                <c:ptCount val="1"/>
                <c:pt idx="0">
                  <c:v>c_N [g/L]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'Exp-G'!$A$2:$A$24</c:f>
              <c:numCache>
                <c:formatCode>General</c:formatCode>
                <c:ptCount val="2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23</c:v>
                </c:pt>
                <c:pt idx="22">
                  <c:v>24</c:v>
                </c:pt>
              </c:numCache>
            </c:numRef>
          </c:xVal>
          <c:yVal>
            <c:numRef>
              <c:f>'Exp-G'!$C$2:$C$24</c:f>
              <c:numCache>
                <c:formatCode>General</c:formatCode>
                <c:ptCount val="23"/>
                <c:pt idx="0">
                  <c:v>0</c:v>
                </c:pt>
                <c:pt idx="1">
                  <c:v>3.4294723999999999E-2</c:v>
                </c:pt>
                <c:pt idx="2">
                  <c:v>3.0218917000000001E-2</c:v>
                </c:pt>
                <c:pt idx="3">
                  <c:v>4.8576346999999999E-2</c:v>
                </c:pt>
                <c:pt idx="4">
                  <c:v>6.9216086999999996E-2</c:v>
                </c:pt>
                <c:pt idx="5">
                  <c:v>8.9617496000000005E-2</c:v>
                </c:pt>
                <c:pt idx="6">
                  <c:v>0.109362046</c:v>
                </c:pt>
                <c:pt idx="7">
                  <c:v>0.121617484</c:v>
                </c:pt>
                <c:pt idx="8">
                  <c:v>0.10289028</c:v>
                </c:pt>
                <c:pt idx="9">
                  <c:v>0.109383957</c:v>
                </c:pt>
                <c:pt idx="10">
                  <c:v>9.7297245000000004E-2</c:v>
                </c:pt>
                <c:pt idx="11">
                  <c:v>0.103233818</c:v>
                </c:pt>
                <c:pt idx="12">
                  <c:v>9.9199176999999999E-2</c:v>
                </c:pt>
                <c:pt idx="13">
                  <c:v>9.9066722999999995E-2</c:v>
                </c:pt>
                <c:pt idx="14">
                  <c:v>9.7115859999999998E-2</c:v>
                </c:pt>
                <c:pt idx="15">
                  <c:v>0.106235206</c:v>
                </c:pt>
                <c:pt idx="16">
                  <c:v>9.8135322999999997E-2</c:v>
                </c:pt>
                <c:pt idx="17">
                  <c:v>0.10251714300000001</c:v>
                </c:pt>
                <c:pt idx="18">
                  <c:v>8.8540977000000007E-2</c:v>
                </c:pt>
                <c:pt idx="19">
                  <c:v>9.8978027999999996E-2</c:v>
                </c:pt>
                <c:pt idx="20">
                  <c:v>9.4082913000000004E-2</c:v>
                </c:pt>
                <c:pt idx="21">
                  <c:v>8.8834420999999997E-2</c:v>
                </c:pt>
                <c:pt idx="22">
                  <c:v>0.1242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C3-4055-AD4D-52F8DDCA7D74}"/>
            </c:ext>
          </c:extLst>
        </c:ser>
        <c:ser>
          <c:idx val="2"/>
          <c:order val="2"/>
          <c:tx>
            <c:strRef>
              <c:f>'Exp-G'!$D$1</c:f>
              <c:strCache>
                <c:ptCount val="1"/>
                <c:pt idx="0">
                  <c:v>c_A [g/L]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'Exp-G'!$A$2:$A$24</c:f>
              <c:numCache>
                <c:formatCode>General</c:formatCode>
                <c:ptCount val="2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23</c:v>
                </c:pt>
                <c:pt idx="22">
                  <c:v>24</c:v>
                </c:pt>
              </c:numCache>
            </c:numRef>
          </c:xVal>
          <c:yVal>
            <c:numRef>
              <c:f>'Exp-G'!$D$2:$D$24</c:f>
              <c:numCache>
                <c:formatCode>General</c:formatCode>
                <c:ptCount val="23"/>
                <c:pt idx="0">
                  <c:v>-1.43E-2</c:v>
                </c:pt>
                <c:pt idx="1">
                  <c:v>-7.807123E-3</c:v>
                </c:pt>
                <c:pt idx="2">
                  <c:v>-5.2537299999999999E-3</c:v>
                </c:pt>
                <c:pt idx="3">
                  <c:v>-1.0274380000000001E-3</c:v>
                </c:pt>
                <c:pt idx="4">
                  <c:v>-7.4255110000000001E-3</c:v>
                </c:pt>
                <c:pt idx="5">
                  <c:v>2.9547449999999999E-3</c:v>
                </c:pt>
                <c:pt idx="6">
                  <c:v>-6.1461409999999999E-3</c:v>
                </c:pt>
                <c:pt idx="7">
                  <c:v>1.845307E-3</c:v>
                </c:pt>
                <c:pt idx="8">
                  <c:v>-1.8862270000000001E-3</c:v>
                </c:pt>
                <c:pt idx="9">
                  <c:v>-2.3304700000000001E-4</c:v>
                </c:pt>
                <c:pt idx="10">
                  <c:v>2.5094520000000001E-3</c:v>
                </c:pt>
                <c:pt idx="11">
                  <c:v>9.5441940000000006E-3</c:v>
                </c:pt>
                <c:pt idx="12">
                  <c:v>7.4718579999999996E-3</c:v>
                </c:pt>
                <c:pt idx="13">
                  <c:v>6.7362189999999999E-3</c:v>
                </c:pt>
                <c:pt idx="14">
                  <c:v>9.95243E-3</c:v>
                </c:pt>
                <c:pt idx="15">
                  <c:v>1.1818023E-2</c:v>
                </c:pt>
                <c:pt idx="16">
                  <c:v>1.2279038000000001E-2</c:v>
                </c:pt>
                <c:pt idx="17">
                  <c:v>1.3426618E-2</c:v>
                </c:pt>
                <c:pt idx="18">
                  <c:v>1.9768201999999999E-2</c:v>
                </c:pt>
                <c:pt idx="19">
                  <c:v>1.5360285E-2</c:v>
                </c:pt>
                <c:pt idx="20">
                  <c:v>1.7060285000000001E-2</c:v>
                </c:pt>
                <c:pt idx="21">
                  <c:v>2.4660285000000001E-2</c:v>
                </c:pt>
                <c:pt idx="22">
                  <c:v>2.2760285000000002E-2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CC3-4055-AD4D-52F8DDCA7D74}"/>
            </c:ext>
          </c:extLst>
        </c:ser>
        <c:ser>
          <c:idx val="3"/>
          <c:order val="3"/>
          <c:tx>
            <c:strRef>
              <c:f>'Exp-G'!$G$1</c:f>
              <c:strCache>
                <c:ptCount val="1"/>
                <c:pt idx="0">
                  <c:v>c_P [g/L]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'Exp-G'!$A$2:$A$24</c:f>
              <c:numCache>
                <c:formatCode>General</c:formatCode>
                <c:ptCount val="2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23</c:v>
                </c:pt>
                <c:pt idx="22">
                  <c:v>24</c:v>
                </c:pt>
              </c:numCache>
            </c:numRef>
          </c:xVal>
          <c:yVal>
            <c:numRef>
              <c:f>'Exp-G'!$G$2:$G$24</c:f>
              <c:numCache>
                <c:formatCode>General</c:formatCode>
                <c:ptCount val="23"/>
                <c:pt idx="0">
                  <c:v>-1.43E-2</c:v>
                </c:pt>
                <c:pt idx="1">
                  <c:v>2.7892876999999996E-2</c:v>
                </c:pt>
                <c:pt idx="2">
                  <c:v>5.6046270000000009E-2</c:v>
                </c:pt>
                <c:pt idx="3">
                  <c:v>8.3972561999999987E-2</c:v>
                </c:pt>
                <c:pt idx="4">
                  <c:v>0.111674489</c:v>
                </c:pt>
                <c:pt idx="5">
                  <c:v>0.139154745</c:v>
                </c:pt>
                <c:pt idx="6">
                  <c:v>0.16495385900000001</c:v>
                </c:pt>
                <c:pt idx="7">
                  <c:v>0.165045307</c:v>
                </c:pt>
                <c:pt idx="8">
                  <c:v>0.16511377300000002</c:v>
                </c:pt>
                <c:pt idx="9">
                  <c:v>0.16516695300000001</c:v>
                </c:pt>
                <c:pt idx="10">
                  <c:v>0.16520945200000001</c:v>
                </c:pt>
                <c:pt idx="11">
                  <c:v>0.16524419400000001</c:v>
                </c:pt>
                <c:pt idx="12">
                  <c:v>0.16527185799999999</c:v>
                </c:pt>
                <c:pt idx="13">
                  <c:v>0.16063621899999997</c:v>
                </c:pt>
                <c:pt idx="14">
                  <c:v>0.15685243000000001</c:v>
                </c:pt>
                <c:pt idx="15">
                  <c:v>0.15371802300000001</c:v>
                </c:pt>
                <c:pt idx="16">
                  <c:v>0.151079038</c:v>
                </c:pt>
                <c:pt idx="17">
                  <c:v>0.14882661800000002</c:v>
                </c:pt>
                <c:pt idx="18">
                  <c:v>0.14696820300000002</c:v>
                </c:pt>
                <c:pt idx="19">
                  <c:v>0.146960285</c:v>
                </c:pt>
                <c:pt idx="20">
                  <c:v>0.146960286</c:v>
                </c:pt>
                <c:pt idx="21">
                  <c:v>0.146960286</c:v>
                </c:pt>
                <c:pt idx="22">
                  <c:v>0.146960285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CC3-4055-AD4D-52F8DDCA7D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3534640"/>
        <c:axId val="973527984"/>
      </c:scatterChart>
      <c:scatterChart>
        <c:scatterStyle val="lineMarker"/>
        <c:varyColors val="0"/>
        <c:ser>
          <c:idx val="4"/>
          <c:order val="4"/>
          <c:tx>
            <c:strRef>
              <c:f>'Exp-G'!$F$1</c:f>
              <c:strCache>
                <c:ptCount val="1"/>
                <c:pt idx="0">
                  <c:v>V [L]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'Exp-G'!$A$2:$A$24</c:f>
              <c:numCache>
                <c:formatCode>General</c:formatCode>
                <c:ptCount val="2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23</c:v>
                </c:pt>
                <c:pt idx="22">
                  <c:v>24</c:v>
                </c:pt>
              </c:numCache>
            </c:numRef>
          </c:xVal>
          <c:yVal>
            <c:numRef>
              <c:f>'Exp-G'!$F$2:$F$24</c:f>
              <c:numCache>
                <c:formatCode>General</c:formatCode>
                <c:ptCount val="23"/>
                <c:pt idx="0">
                  <c:v>0.8</c:v>
                </c:pt>
                <c:pt idx="1">
                  <c:v>0.80320971799999996</c:v>
                </c:pt>
                <c:pt idx="2">
                  <c:v>0.80647563799999999</c:v>
                </c:pt>
                <c:pt idx="3">
                  <c:v>0.80974155800000003</c:v>
                </c:pt>
                <c:pt idx="4">
                  <c:v>0.81300747799999995</c:v>
                </c:pt>
                <c:pt idx="5">
                  <c:v>0.81627339799999998</c:v>
                </c:pt>
                <c:pt idx="6">
                  <c:v>0.82022189300000004</c:v>
                </c:pt>
                <c:pt idx="7">
                  <c:v>0.95788781199999995</c:v>
                </c:pt>
                <c:pt idx="8">
                  <c:v>1.09555373</c:v>
                </c:pt>
                <c:pt idx="9">
                  <c:v>1.233219649</c:v>
                </c:pt>
                <c:pt idx="10">
                  <c:v>1.3708855680000001</c:v>
                </c:pt>
                <c:pt idx="11">
                  <c:v>1.508551486</c:v>
                </c:pt>
                <c:pt idx="12">
                  <c:v>1.639661885</c:v>
                </c:pt>
                <c:pt idx="13">
                  <c:v>1.828890712</c:v>
                </c:pt>
                <c:pt idx="14">
                  <c:v>2.018344312</c:v>
                </c:pt>
                <c:pt idx="15">
                  <c:v>2.2077979120000002</c:v>
                </c:pt>
                <c:pt idx="16">
                  <c:v>2.397251512</c:v>
                </c:pt>
                <c:pt idx="17">
                  <c:v>2.5867051120000002</c:v>
                </c:pt>
                <c:pt idx="18">
                  <c:v>2.7671371119999999</c:v>
                </c:pt>
                <c:pt idx="19">
                  <c:v>2.7679593929999999</c:v>
                </c:pt>
                <c:pt idx="20">
                  <c:v>2.7679593929999999</c:v>
                </c:pt>
                <c:pt idx="21">
                  <c:v>2.7679593929999999</c:v>
                </c:pt>
                <c:pt idx="22">
                  <c:v>2.7679593929999999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CC3-4055-AD4D-52F8DDCA7D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9540896"/>
        <c:axId val="969539232"/>
      </c:scatterChart>
      <c:valAx>
        <c:axId val="973534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527984"/>
        <c:crosses val="autoZero"/>
        <c:crossBetween val="midCat"/>
      </c:valAx>
      <c:valAx>
        <c:axId val="97352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534640"/>
        <c:crosses val="autoZero"/>
        <c:crossBetween val="midCat"/>
      </c:valAx>
      <c:valAx>
        <c:axId val="9695392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9540896"/>
        <c:crosses val="max"/>
        <c:crossBetween val="midCat"/>
      </c:valAx>
      <c:valAx>
        <c:axId val="9695408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69539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'Exp-H'!$B$1</c:f>
              <c:strCache>
                <c:ptCount val="1"/>
                <c:pt idx="0">
                  <c:v>c_I [g/L]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'Exp-H'!$A$2:$A$16</c:f>
              <c:numCache>
                <c:formatCode>0.0000</c:formatCode>
                <c:ptCount val="15"/>
                <c:pt idx="0">
                  <c:v>0</c:v>
                </c:pt>
                <c:pt idx="1">
                  <c:v>4.9999999988358468E-2</c:v>
                </c:pt>
                <c:pt idx="2">
                  <c:v>0.5388888887828216</c:v>
                </c:pt>
                <c:pt idx="3">
                  <c:v>1.0374999999767169</c:v>
                </c:pt>
                <c:pt idx="4">
                  <c:v>1.5430555554921739</c:v>
                </c:pt>
                <c:pt idx="5">
                  <c:v>2.0388888887828216</c:v>
                </c:pt>
                <c:pt idx="6">
                  <c:v>2.5486111110658385</c:v>
                </c:pt>
                <c:pt idx="7">
                  <c:v>3.0472222220851108</c:v>
                </c:pt>
                <c:pt idx="8">
                  <c:v>3.5374999999185093</c:v>
                </c:pt>
                <c:pt idx="9">
                  <c:v>4.0444444442982785</c:v>
                </c:pt>
                <c:pt idx="10">
                  <c:v>4.5374999998603016</c:v>
                </c:pt>
                <c:pt idx="11">
                  <c:v>5.5402777777053416</c:v>
                </c:pt>
                <c:pt idx="12">
                  <c:v>6.5472222221433185</c:v>
                </c:pt>
                <c:pt idx="13">
                  <c:v>22.491666666639503</c:v>
                </c:pt>
                <c:pt idx="14">
                  <c:v>25.540277777763549</c:v>
                </c:pt>
              </c:numCache>
            </c:numRef>
          </c:xVal>
          <c:yVal>
            <c:numRef>
              <c:f>'Exp-H'!$B$2:$B$16</c:f>
              <c:numCache>
                <c:formatCode>0.0000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8.0680571355927298E-3</c:v>
                </c:pt>
                <c:pt idx="3">
                  <c:v>2.5437990307267146E-2</c:v>
                </c:pt>
                <c:pt idx="4">
                  <c:v>8.7308154552228553E-2</c:v>
                </c:pt>
                <c:pt idx="5">
                  <c:v>6.9921488002585158E-2</c:v>
                </c:pt>
                <c:pt idx="6">
                  <c:v>8.7648306009671426E-2</c:v>
                </c:pt>
                <c:pt idx="7">
                  <c:v>0.10866107076929075</c:v>
                </c:pt>
                <c:pt idx="8">
                  <c:v>0.1822662780260314</c:v>
                </c:pt>
                <c:pt idx="9">
                  <c:v>0.25538724049818823</c:v>
                </c:pt>
                <c:pt idx="10">
                  <c:v>0.2983639651300023</c:v>
                </c:pt>
                <c:pt idx="11">
                  <c:v>0.32743594666162373</c:v>
                </c:pt>
                <c:pt idx="12">
                  <c:v>0.28992427031297002</c:v>
                </c:pt>
                <c:pt idx="13">
                  <c:v>0.10452769564373601</c:v>
                </c:pt>
                <c:pt idx="14">
                  <c:v>0.16133998554937345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3B-4AAC-AE79-8F040E8BA4CF}"/>
            </c:ext>
          </c:extLst>
        </c:ser>
        <c:ser>
          <c:idx val="1"/>
          <c:order val="1"/>
          <c:tx>
            <c:strRef>
              <c:f>'Exp-H'!$C$1</c:f>
              <c:strCache>
                <c:ptCount val="1"/>
                <c:pt idx="0">
                  <c:v>c_N [g/L]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'Exp-H'!$A$2:$A$16</c:f>
              <c:numCache>
                <c:formatCode>0.0000</c:formatCode>
                <c:ptCount val="15"/>
                <c:pt idx="0">
                  <c:v>0</c:v>
                </c:pt>
                <c:pt idx="1">
                  <c:v>4.9999999988358468E-2</c:v>
                </c:pt>
                <c:pt idx="2">
                  <c:v>0.5388888887828216</c:v>
                </c:pt>
                <c:pt idx="3">
                  <c:v>1.0374999999767169</c:v>
                </c:pt>
                <c:pt idx="4">
                  <c:v>1.5430555554921739</c:v>
                </c:pt>
                <c:pt idx="5">
                  <c:v>2.0388888887828216</c:v>
                </c:pt>
                <c:pt idx="6">
                  <c:v>2.5486111110658385</c:v>
                </c:pt>
                <c:pt idx="7">
                  <c:v>3.0472222220851108</c:v>
                </c:pt>
                <c:pt idx="8">
                  <c:v>3.5374999999185093</c:v>
                </c:pt>
                <c:pt idx="9">
                  <c:v>4.0444444442982785</c:v>
                </c:pt>
                <c:pt idx="10">
                  <c:v>4.5374999998603016</c:v>
                </c:pt>
                <c:pt idx="11">
                  <c:v>5.5402777777053416</c:v>
                </c:pt>
                <c:pt idx="12">
                  <c:v>6.5472222221433185</c:v>
                </c:pt>
                <c:pt idx="13">
                  <c:v>22.491666666639503</c:v>
                </c:pt>
                <c:pt idx="14">
                  <c:v>25.540277777763549</c:v>
                </c:pt>
              </c:numCache>
            </c:numRef>
          </c:xVal>
          <c:yVal>
            <c:numRef>
              <c:f>'Exp-H'!$C$2:$C$16</c:f>
              <c:numCache>
                <c:formatCode>0.0000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1.7029891447934906E-2</c:v>
                </c:pt>
                <c:pt idx="3">
                  <c:v>4.6303358763698732E-2</c:v>
                </c:pt>
                <c:pt idx="4">
                  <c:v>4.1410149846541275E-2</c:v>
                </c:pt>
                <c:pt idx="5">
                  <c:v>0.11601121482100947</c:v>
                </c:pt>
                <c:pt idx="6">
                  <c:v>0.14746983136236547</c:v>
                </c:pt>
                <c:pt idx="7">
                  <c:v>0.16324237577452419</c:v>
                </c:pt>
                <c:pt idx="8">
                  <c:v>0.18115943280412553</c:v>
                </c:pt>
                <c:pt idx="9">
                  <c:v>0.19962991244467981</c:v>
                </c:pt>
                <c:pt idx="10">
                  <c:v>0.18269863944083839</c:v>
                </c:pt>
                <c:pt idx="11">
                  <c:v>0.2045588325734794</c:v>
                </c:pt>
                <c:pt idx="12">
                  <c:v>0.19637855460533132</c:v>
                </c:pt>
                <c:pt idx="13">
                  <c:v>0.19579054308119381</c:v>
                </c:pt>
                <c:pt idx="14">
                  <c:v>0.21728755262539698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3B-4AAC-AE79-8F040E8BA4CF}"/>
            </c:ext>
          </c:extLst>
        </c:ser>
        <c:ser>
          <c:idx val="2"/>
          <c:order val="2"/>
          <c:tx>
            <c:strRef>
              <c:f>'Exp-H'!$D$1</c:f>
              <c:strCache>
                <c:ptCount val="1"/>
                <c:pt idx="0">
                  <c:v>c_A [g/L]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'Exp-H'!$A$2:$A$16</c:f>
              <c:numCache>
                <c:formatCode>0.0000</c:formatCode>
                <c:ptCount val="15"/>
                <c:pt idx="0">
                  <c:v>0</c:v>
                </c:pt>
                <c:pt idx="1">
                  <c:v>4.9999999988358468E-2</c:v>
                </c:pt>
                <c:pt idx="2">
                  <c:v>0.5388888887828216</c:v>
                </c:pt>
                <c:pt idx="3">
                  <c:v>1.0374999999767169</c:v>
                </c:pt>
                <c:pt idx="4">
                  <c:v>1.5430555554921739</c:v>
                </c:pt>
                <c:pt idx="5">
                  <c:v>2.0388888887828216</c:v>
                </c:pt>
                <c:pt idx="6">
                  <c:v>2.5486111110658385</c:v>
                </c:pt>
                <c:pt idx="7">
                  <c:v>3.0472222220851108</c:v>
                </c:pt>
                <c:pt idx="8">
                  <c:v>3.5374999999185093</c:v>
                </c:pt>
                <c:pt idx="9">
                  <c:v>4.0444444442982785</c:v>
                </c:pt>
                <c:pt idx="10">
                  <c:v>4.5374999998603016</c:v>
                </c:pt>
                <c:pt idx="11">
                  <c:v>5.5402777777053416</c:v>
                </c:pt>
                <c:pt idx="12">
                  <c:v>6.5472222221433185</c:v>
                </c:pt>
                <c:pt idx="13">
                  <c:v>22.491666666639503</c:v>
                </c:pt>
                <c:pt idx="14">
                  <c:v>25.540277777763549</c:v>
                </c:pt>
              </c:numCache>
            </c:numRef>
          </c:xVal>
          <c:yVal>
            <c:numRef>
              <c:f>'Exp-H'!$D$2:$D$16</c:f>
              <c:numCache>
                <c:formatCode>0.0000</c:formatCode>
                <c:ptCount val="15"/>
                <c:pt idx="0">
                  <c:v>0</c:v>
                </c:pt>
                <c:pt idx="1">
                  <c:v>1.7720254031335456E-2</c:v>
                </c:pt>
                <c:pt idx="2">
                  <c:v>0.1640395821982287</c:v>
                </c:pt>
                <c:pt idx="3">
                  <c:v>0.28883981993041641</c:v>
                </c:pt>
                <c:pt idx="4">
                  <c:v>0.40230781770237112</c:v>
                </c:pt>
                <c:pt idx="5">
                  <c:v>0.50904388615349538</c:v>
                </c:pt>
                <c:pt idx="6">
                  <c:v>0.62517629126013885</c:v>
                </c:pt>
                <c:pt idx="7">
                  <c:v>0.74703137074500703</c:v>
                </c:pt>
                <c:pt idx="8">
                  <c:v>0.80861695625572316</c:v>
                </c:pt>
                <c:pt idx="9">
                  <c:v>0.87241709494671271</c:v>
                </c:pt>
                <c:pt idx="10">
                  <c:v>0.99473481482231063</c:v>
                </c:pt>
                <c:pt idx="11">
                  <c:v>0.94380264015804827</c:v>
                </c:pt>
                <c:pt idx="12">
                  <c:v>0.98949459447485011</c:v>
                </c:pt>
                <c:pt idx="13">
                  <c:v>1.1754791806682214</c:v>
                </c:pt>
                <c:pt idx="14">
                  <c:v>1.0971698812183808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D3B-4AAC-AE79-8F040E8BA4CF}"/>
            </c:ext>
          </c:extLst>
        </c:ser>
        <c:ser>
          <c:idx val="3"/>
          <c:order val="3"/>
          <c:tx>
            <c:strRef>
              <c:f>'Exp-H'!$G$1</c:f>
              <c:strCache>
                <c:ptCount val="1"/>
                <c:pt idx="0">
                  <c:v>c_P [g/L]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'Exp-H'!$A$2:$A$16</c:f>
              <c:numCache>
                <c:formatCode>0.0000</c:formatCode>
                <c:ptCount val="15"/>
                <c:pt idx="0">
                  <c:v>0</c:v>
                </c:pt>
                <c:pt idx="1">
                  <c:v>4.9999999988358468E-2</c:v>
                </c:pt>
                <c:pt idx="2">
                  <c:v>0.5388888887828216</c:v>
                </c:pt>
                <c:pt idx="3">
                  <c:v>1.0374999999767169</c:v>
                </c:pt>
                <c:pt idx="4">
                  <c:v>1.5430555554921739</c:v>
                </c:pt>
                <c:pt idx="5">
                  <c:v>2.0388888887828216</c:v>
                </c:pt>
                <c:pt idx="6">
                  <c:v>2.5486111110658385</c:v>
                </c:pt>
                <c:pt idx="7">
                  <c:v>3.0472222220851108</c:v>
                </c:pt>
                <c:pt idx="8">
                  <c:v>3.5374999999185093</c:v>
                </c:pt>
                <c:pt idx="9">
                  <c:v>4.0444444442982785</c:v>
                </c:pt>
                <c:pt idx="10">
                  <c:v>4.5374999998603016</c:v>
                </c:pt>
                <c:pt idx="11">
                  <c:v>5.5402777777053416</c:v>
                </c:pt>
                <c:pt idx="12">
                  <c:v>6.5472222221433185</c:v>
                </c:pt>
                <c:pt idx="13">
                  <c:v>22.491666666639503</c:v>
                </c:pt>
                <c:pt idx="14">
                  <c:v>25.540277777763549</c:v>
                </c:pt>
              </c:numCache>
            </c:numRef>
          </c:xVal>
          <c:yVal>
            <c:numRef>
              <c:f>'Exp-H'!$G$2:$G$16</c:f>
              <c:numCache>
                <c:formatCode>0.0000</c:formatCode>
                <c:ptCount val="15"/>
                <c:pt idx="0">
                  <c:v>0</c:v>
                </c:pt>
                <c:pt idx="1">
                  <c:v>1.7720254031335456E-2</c:v>
                </c:pt>
                <c:pt idx="2">
                  <c:v>0.18913753078175632</c:v>
                </c:pt>
                <c:pt idx="3">
                  <c:v>0.36058116900138226</c:v>
                </c:pt>
                <c:pt idx="4">
                  <c:v>0.53102612210114097</c:v>
                </c:pt>
                <c:pt idx="5">
                  <c:v>0.69497658897709003</c:v>
                </c:pt>
                <c:pt idx="6">
                  <c:v>0.86029442863217576</c:v>
                </c:pt>
                <c:pt idx="7">
                  <c:v>1.018934817288822</c:v>
                </c:pt>
                <c:pt idx="8">
                  <c:v>1.1720426670858801</c:v>
                </c:pt>
                <c:pt idx="9">
                  <c:v>1.3274342478895806</c:v>
                </c:pt>
                <c:pt idx="10">
                  <c:v>1.4757974193931513</c:v>
                </c:pt>
                <c:pt idx="11">
                  <c:v>1.4757974193931513</c:v>
                </c:pt>
                <c:pt idx="12">
                  <c:v>1.4757974193931513</c:v>
                </c:pt>
                <c:pt idx="13">
                  <c:v>1.4757974193931513</c:v>
                </c:pt>
                <c:pt idx="14">
                  <c:v>1.4757974193931513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D3B-4AAC-AE79-8F040E8BA4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3534640"/>
        <c:axId val="973527984"/>
      </c:scatterChart>
      <c:scatterChart>
        <c:scatterStyle val="lineMarker"/>
        <c:varyColors val="0"/>
        <c:ser>
          <c:idx val="4"/>
          <c:order val="4"/>
          <c:tx>
            <c:strRef>
              <c:f>'Exp-H'!$F$1</c:f>
              <c:strCache>
                <c:ptCount val="1"/>
                <c:pt idx="0">
                  <c:v>V [L]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'Exp-H'!$A$2:$A$16</c:f>
              <c:numCache>
                <c:formatCode>0.0000</c:formatCode>
                <c:ptCount val="15"/>
                <c:pt idx="0">
                  <c:v>0</c:v>
                </c:pt>
                <c:pt idx="1">
                  <c:v>4.9999999988358468E-2</c:v>
                </c:pt>
                <c:pt idx="2">
                  <c:v>0.5388888887828216</c:v>
                </c:pt>
                <c:pt idx="3">
                  <c:v>1.0374999999767169</c:v>
                </c:pt>
                <c:pt idx="4">
                  <c:v>1.5430555554921739</c:v>
                </c:pt>
                <c:pt idx="5">
                  <c:v>2.0388888887828216</c:v>
                </c:pt>
                <c:pt idx="6">
                  <c:v>2.5486111110658385</c:v>
                </c:pt>
                <c:pt idx="7">
                  <c:v>3.0472222220851108</c:v>
                </c:pt>
                <c:pt idx="8">
                  <c:v>3.5374999999185093</c:v>
                </c:pt>
                <c:pt idx="9">
                  <c:v>4.0444444442982785</c:v>
                </c:pt>
                <c:pt idx="10">
                  <c:v>4.5374999998603016</c:v>
                </c:pt>
                <c:pt idx="11">
                  <c:v>5.5402777777053416</c:v>
                </c:pt>
                <c:pt idx="12">
                  <c:v>6.5472222221433185</c:v>
                </c:pt>
                <c:pt idx="13">
                  <c:v>22.491666666639503</c:v>
                </c:pt>
                <c:pt idx="14">
                  <c:v>25.540277777763549</c:v>
                </c:pt>
              </c:numCache>
            </c:numRef>
          </c:xVal>
          <c:yVal>
            <c:numRef>
              <c:f>'Exp-H'!$F$2:$F$16</c:f>
              <c:numCache>
                <c:formatCode>0.0000</c:formatCode>
                <c:ptCount val="15"/>
                <c:pt idx="0">
                  <c:v>0.8</c:v>
                </c:pt>
                <c:pt idx="1">
                  <c:v>0.80079997056536101</c:v>
                </c:pt>
                <c:pt idx="2">
                  <c:v>0.80862190498253461</c:v>
                </c:pt>
                <c:pt idx="3">
                  <c:v>0.81659938923473319</c:v>
                </c:pt>
                <c:pt idx="4">
                  <c:v>0.82468798050795844</c:v>
                </c:pt>
                <c:pt idx="5">
                  <c:v>0.83262102194895249</c:v>
                </c:pt>
                <c:pt idx="6">
                  <c:v>0.84077627743758754</c:v>
                </c:pt>
                <c:pt idx="7">
                  <c:v>0.84875376168699224</c:v>
                </c:pt>
                <c:pt idx="8">
                  <c:v>0.85659791751116499</c:v>
                </c:pt>
                <c:pt idx="9">
                  <c:v>0.86470873018859551</c:v>
                </c:pt>
                <c:pt idx="10">
                  <c:v>0.87259732882117891</c:v>
                </c:pt>
                <c:pt idx="11">
                  <c:v>0.87259732882117891</c:v>
                </c:pt>
                <c:pt idx="12">
                  <c:v>0.87259732882117891</c:v>
                </c:pt>
                <c:pt idx="13">
                  <c:v>0.87259732882117891</c:v>
                </c:pt>
                <c:pt idx="14">
                  <c:v>0.87259732882117891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D3B-4AAC-AE79-8F040E8BA4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9540896"/>
        <c:axId val="969539232"/>
      </c:scatterChart>
      <c:valAx>
        <c:axId val="973534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527984"/>
        <c:crosses val="autoZero"/>
        <c:crossBetween val="midCat"/>
      </c:valAx>
      <c:valAx>
        <c:axId val="97352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534640"/>
        <c:crosses val="autoZero"/>
        <c:crossBetween val="midCat"/>
      </c:valAx>
      <c:valAx>
        <c:axId val="969539232"/>
        <c:scaling>
          <c:orientation val="minMax"/>
          <c:max val="0.9"/>
          <c:min val="0.75000000000000011"/>
        </c:scaling>
        <c:delete val="0"/>
        <c:axPos val="r"/>
        <c:numFmt formatCode="0.0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9540896"/>
        <c:crosses val="max"/>
        <c:crossBetween val="midCat"/>
      </c:valAx>
      <c:valAx>
        <c:axId val="969540896"/>
        <c:scaling>
          <c:orientation val="minMax"/>
        </c:scaling>
        <c:delete val="1"/>
        <c:axPos val="b"/>
        <c:numFmt formatCode="0.0000" sourceLinked="1"/>
        <c:majorTickMark val="out"/>
        <c:minorTickMark val="none"/>
        <c:tickLblPos val="nextTo"/>
        <c:crossAx val="969539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16</xdr:col>
      <xdr:colOff>0</xdr:colOff>
      <xdr:row>16</xdr:row>
      <xdr:rowOff>17145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90743E3-3E3C-439E-8239-44491D2EF9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</xdr:row>
      <xdr:rowOff>0</xdr:rowOff>
    </xdr:from>
    <xdr:to>
      <xdr:col>16</xdr:col>
      <xdr:colOff>0</xdr:colOff>
      <xdr:row>17</xdr:row>
      <xdr:rowOff>17145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24F6F415-0B53-4245-BFC2-5C0CF7EB4F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16</xdr:col>
      <xdr:colOff>0</xdr:colOff>
      <xdr:row>16</xdr:row>
      <xdr:rowOff>17145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9EF55507-1E86-480C-89A8-DA86EF4FB0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16</xdr:col>
      <xdr:colOff>0</xdr:colOff>
      <xdr:row>16</xdr:row>
      <xdr:rowOff>20955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2A5CE6F9-2517-4768-94B8-DEBCD3105D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16</xdr:col>
      <xdr:colOff>0</xdr:colOff>
      <xdr:row>16</xdr:row>
      <xdr:rowOff>20955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29E85110-2C7C-4A17-9A81-55400BEA4E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16</xdr:col>
      <xdr:colOff>0</xdr:colOff>
      <xdr:row>16</xdr:row>
      <xdr:rowOff>17145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301B9F1-F6AA-41F7-BA33-8254FA7975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16</xdr:col>
      <xdr:colOff>0</xdr:colOff>
      <xdr:row>16</xdr:row>
      <xdr:rowOff>20955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980DC1C-3F37-4BA2-8DAB-740363A470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16</xdr:col>
      <xdr:colOff>0</xdr:colOff>
      <xdr:row>16</xdr:row>
      <xdr:rowOff>17145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D409D78F-6EE5-46FE-B272-E5CE94F7CF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16</xdr:col>
      <xdr:colOff>0</xdr:colOff>
      <xdr:row>16</xdr:row>
      <xdr:rowOff>20955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6F291C2-B206-48EC-ADC3-9240CB735D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16</xdr:col>
      <xdr:colOff>0</xdr:colOff>
      <xdr:row>16</xdr:row>
      <xdr:rowOff>20955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2D73FCEF-ACFB-49D1-9C60-3A6C72966A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65383-ACA5-498B-907B-EEAA68A210D9}">
  <dimension ref="A1:D18"/>
  <sheetViews>
    <sheetView workbookViewId="0">
      <selection activeCell="B25" sqref="B25"/>
    </sheetView>
  </sheetViews>
  <sheetFormatPr baseColWidth="10" defaultRowHeight="14.4" x14ac:dyDescent="0.3"/>
  <cols>
    <col min="2" max="2" width="63.109375" customWidth="1"/>
    <col min="3" max="3" width="62.6640625" customWidth="1"/>
    <col min="4" max="4" width="50.44140625" bestFit="1" customWidth="1"/>
  </cols>
  <sheetData>
    <row r="1" spans="1:4" s="9" customFormat="1" ht="21" x14ac:dyDescent="0.4">
      <c r="A1" s="9" t="s">
        <v>26</v>
      </c>
      <c r="B1" s="9" t="s">
        <v>27</v>
      </c>
      <c r="C1" s="9" t="s">
        <v>43</v>
      </c>
      <c r="D1" s="9" t="s">
        <v>63</v>
      </c>
    </row>
    <row r="2" spans="1:4" x14ac:dyDescent="0.3">
      <c r="A2" t="s">
        <v>28</v>
      </c>
      <c r="B2" t="s">
        <v>64</v>
      </c>
      <c r="C2" t="s">
        <v>44</v>
      </c>
    </row>
    <row r="3" spans="1:4" x14ac:dyDescent="0.3">
      <c r="A3" t="s">
        <v>29</v>
      </c>
      <c r="B3" t="s">
        <v>71</v>
      </c>
      <c r="C3" t="s">
        <v>54</v>
      </c>
    </row>
    <row r="4" spans="1:4" x14ac:dyDescent="0.3">
      <c r="A4" t="s">
        <v>30</v>
      </c>
      <c r="B4" t="s">
        <v>71</v>
      </c>
      <c r="C4" t="s">
        <v>54</v>
      </c>
    </row>
    <row r="5" spans="1:4" x14ac:dyDescent="0.3">
      <c r="A5" t="s">
        <v>31</v>
      </c>
      <c r="B5" s="7" t="s">
        <v>68</v>
      </c>
      <c r="C5" t="s">
        <v>56</v>
      </c>
    </row>
    <row r="6" spans="1:4" x14ac:dyDescent="0.3">
      <c r="A6" t="s">
        <v>32</v>
      </c>
      <c r="B6" s="7" t="s">
        <v>68</v>
      </c>
      <c r="C6" s="7" t="s">
        <v>50</v>
      </c>
    </row>
    <row r="7" spans="1:4" s="7" customFormat="1" x14ac:dyDescent="0.3">
      <c r="A7" s="11" t="s">
        <v>58</v>
      </c>
      <c r="B7" s="11" t="s">
        <v>68</v>
      </c>
      <c r="C7" s="11" t="s">
        <v>60</v>
      </c>
      <c r="D7" s="11" t="s">
        <v>61</v>
      </c>
    </row>
    <row r="8" spans="1:4" x14ac:dyDescent="0.3">
      <c r="A8" s="11" t="s">
        <v>59</v>
      </c>
      <c r="B8" s="11" t="s">
        <v>68</v>
      </c>
      <c r="C8" s="11" t="s">
        <v>55</v>
      </c>
      <c r="D8" s="11" t="s">
        <v>61</v>
      </c>
    </row>
    <row r="9" spans="1:4" x14ac:dyDescent="0.3">
      <c r="A9" t="s">
        <v>33</v>
      </c>
      <c r="B9" t="s">
        <v>45</v>
      </c>
      <c r="C9" t="s">
        <v>46</v>
      </c>
    </row>
    <row r="10" spans="1:4" x14ac:dyDescent="0.3">
      <c r="A10" t="s">
        <v>34</v>
      </c>
      <c r="B10" s="7" t="s">
        <v>45</v>
      </c>
      <c r="C10" t="s">
        <v>57</v>
      </c>
    </row>
    <row r="11" spans="1:4" x14ac:dyDescent="0.3">
      <c r="A11" s="11" t="s">
        <v>35</v>
      </c>
      <c r="B11" s="11" t="s">
        <v>53</v>
      </c>
      <c r="C11" s="11" t="s">
        <v>44</v>
      </c>
      <c r="D11" s="11" t="s">
        <v>61</v>
      </c>
    </row>
    <row r="12" spans="1:4" x14ac:dyDescent="0.3">
      <c r="A12" t="s">
        <v>36</v>
      </c>
      <c r="B12" s="10"/>
      <c r="C12" s="10"/>
    </row>
    <row r="13" spans="1:4" x14ac:dyDescent="0.3">
      <c r="A13" t="s">
        <v>37</v>
      </c>
      <c r="B13" s="7" t="s">
        <v>69</v>
      </c>
      <c r="C13" t="s">
        <v>47</v>
      </c>
    </row>
    <row r="14" spans="1:4" x14ac:dyDescent="0.3">
      <c r="A14" t="s">
        <v>38</v>
      </c>
      <c r="B14" t="s">
        <v>70</v>
      </c>
      <c r="C14" t="s">
        <v>48</v>
      </c>
    </row>
    <row r="15" spans="1:4" x14ac:dyDescent="0.3">
      <c r="A15" t="s">
        <v>39</v>
      </c>
      <c r="B15" s="10" t="s">
        <v>53</v>
      </c>
      <c r="C15" s="10" t="s">
        <v>52</v>
      </c>
    </row>
    <row r="16" spans="1:4" x14ac:dyDescent="0.3">
      <c r="A16" t="s">
        <v>40</v>
      </c>
      <c r="B16" s="7" t="s">
        <v>71</v>
      </c>
      <c r="C16" s="7" t="s">
        <v>51</v>
      </c>
    </row>
    <row r="17" spans="1:4" s="7" customFormat="1" x14ac:dyDescent="0.3">
      <c r="A17" s="11" t="s">
        <v>41</v>
      </c>
      <c r="B17" s="11" t="s">
        <v>64</v>
      </c>
      <c r="C17" s="11" t="s">
        <v>49</v>
      </c>
      <c r="D17" s="11" t="s">
        <v>62</v>
      </c>
    </row>
    <row r="18" spans="1:4" s="7" customFormat="1" x14ac:dyDescent="0.3">
      <c r="A18" s="11" t="s">
        <v>42</v>
      </c>
      <c r="B18" s="11" t="s">
        <v>65</v>
      </c>
      <c r="C18" s="11" t="s">
        <v>66</v>
      </c>
      <c r="D18" s="11" t="s">
        <v>67</v>
      </c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CE776-9145-473B-BE05-EF7FDC8468F6}">
  <dimension ref="A1:G35"/>
  <sheetViews>
    <sheetView workbookViewId="0">
      <selection activeCell="F21" sqref="F21"/>
    </sheetView>
  </sheetViews>
  <sheetFormatPr baseColWidth="10" defaultRowHeight="14.4" x14ac:dyDescent="0.3"/>
  <sheetData>
    <row r="1" spans="1:7" x14ac:dyDescent="0.3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s="3">
        <v>0</v>
      </c>
      <c r="B2" s="3">
        <v>0</v>
      </c>
      <c r="C2" s="3">
        <v>0</v>
      </c>
      <c r="D2" s="3">
        <v>0</v>
      </c>
      <c r="E2" s="3">
        <v>0</v>
      </c>
      <c r="F2" s="3">
        <v>0.8</v>
      </c>
      <c r="G2" s="3">
        <v>0</v>
      </c>
    </row>
    <row r="3" spans="1:7" x14ac:dyDescent="0.3">
      <c r="A3" s="2">
        <v>4.9999999988358468E-2</v>
      </c>
      <c r="B3" s="3">
        <v>0</v>
      </c>
      <c r="C3" s="3">
        <v>0</v>
      </c>
      <c r="D3" s="3">
        <v>1.7720254031335456E-2</v>
      </c>
      <c r="E3" s="3">
        <v>3.9958571167088728E-3</v>
      </c>
      <c r="F3" s="3">
        <v>0.80079997056536101</v>
      </c>
      <c r="G3" s="3">
        <v>1.7720254031335456E-2</v>
      </c>
    </row>
    <row r="4" spans="1:7" x14ac:dyDescent="0.3">
      <c r="A4" s="2">
        <v>0.5388888887828216</v>
      </c>
      <c r="B4" s="3">
        <v>8.0680571355927298E-3</v>
      </c>
      <c r="C4" s="3">
        <v>1.7029891447934906E-2</v>
      </c>
      <c r="D4" s="3">
        <v>0.1640395821982287</v>
      </c>
      <c r="E4" s="3">
        <v>4.2649870993642161E-2</v>
      </c>
      <c r="F4" s="3">
        <v>0.80862190498253461</v>
      </c>
      <c r="G4" s="3">
        <v>0.18913753078175632</v>
      </c>
    </row>
    <row r="5" spans="1:7" x14ac:dyDescent="0.3">
      <c r="A5" s="2">
        <v>1.0374999999767169</v>
      </c>
      <c r="B5" s="3">
        <v>2.5437990307267146E-2</v>
      </c>
      <c r="C5" s="3">
        <v>4.6303358763698732E-2</v>
      </c>
      <c r="D5" s="3">
        <v>0.28883981993041641</v>
      </c>
      <c r="E5" s="3">
        <v>8.1309829292373431E-2</v>
      </c>
      <c r="F5" s="3">
        <v>0.81659938923473319</v>
      </c>
      <c r="G5" s="3">
        <v>0.36058116900138226</v>
      </c>
    </row>
    <row r="6" spans="1:7" x14ac:dyDescent="0.3">
      <c r="A6" s="2">
        <v>1.5430555554921739</v>
      </c>
      <c r="B6" s="3">
        <v>8.7308154552228553E-2</v>
      </c>
      <c r="C6" s="3">
        <v>4.1410149846541275E-2</v>
      </c>
      <c r="D6" s="3">
        <v>0.40230781770237112</v>
      </c>
      <c r="E6" s="3">
        <v>0.1197445874875105</v>
      </c>
      <c r="F6" s="3">
        <v>0.82468798050795844</v>
      </c>
      <c r="G6" s="3">
        <v>0.53102612210114097</v>
      </c>
    </row>
    <row r="7" spans="1:7" x14ac:dyDescent="0.3">
      <c r="A7" s="2">
        <v>2.0388888887828216</v>
      </c>
      <c r="B7" s="3">
        <v>6.9921488002585158E-2</v>
      </c>
      <c r="C7" s="3">
        <v>0.11601121482100947</v>
      </c>
      <c r="D7" s="3">
        <v>0.50904388615349538</v>
      </c>
      <c r="E7" s="3">
        <v>0.15671486109055949</v>
      </c>
      <c r="F7" s="3">
        <v>0.83262102194895249</v>
      </c>
      <c r="G7" s="3">
        <v>0.69497658897709003</v>
      </c>
    </row>
    <row r="8" spans="1:7" x14ac:dyDescent="0.3">
      <c r="A8" s="2">
        <v>2.5486111110658385</v>
      </c>
      <c r="B8" s="3">
        <v>8.7648306009671426E-2</v>
      </c>
      <c r="C8" s="3">
        <v>0.14746983136236547</v>
      </c>
      <c r="D8" s="3">
        <v>0.62517629126013885</v>
      </c>
      <c r="E8" s="3">
        <v>0.19399347261252572</v>
      </c>
      <c r="F8" s="3">
        <v>0.84077627743758754</v>
      </c>
      <c r="G8" s="3">
        <v>0.86029442863217576</v>
      </c>
    </row>
    <row r="9" spans="1:7" x14ac:dyDescent="0.3">
      <c r="A9" s="2">
        <v>3.0472222220851108</v>
      </c>
      <c r="B9" s="3">
        <v>0.10866107076929075</v>
      </c>
      <c r="C9" s="3">
        <v>0.16324237577452419</v>
      </c>
      <c r="D9" s="3">
        <v>0.74703137074500703</v>
      </c>
      <c r="E9" s="3">
        <v>0.22976634160696352</v>
      </c>
      <c r="F9" s="3">
        <v>0.84875376168699224</v>
      </c>
      <c r="G9" s="3">
        <v>1.018934817288822</v>
      </c>
    </row>
    <row r="10" spans="1:7" x14ac:dyDescent="0.3">
      <c r="A10" s="2">
        <v>3.5374999999185093</v>
      </c>
      <c r="B10" s="3">
        <v>0.1822662780260314</v>
      </c>
      <c r="C10" s="3">
        <v>0.18115943280412553</v>
      </c>
      <c r="D10" s="3">
        <v>0.80861695625572316</v>
      </c>
      <c r="E10" s="3">
        <v>0.26429164187374871</v>
      </c>
      <c r="F10" s="3">
        <v>0.85659791751116499</v>
      </c>
      <c r="G10" s="3">
        <v>1.1720426670858801</v>
      </c>
    </row>
    <row r="11" spans="1:7" x14ac:dyDescent="0.3">
      <c r="A11" s="2">
        <v>4.0444444442982785</v>
      </c>
      <c r="B11" s="3">
        <v>0.25538724049818823</v>
      </c>
      <c r="C11" s="3">
        <v>0.19962991244467981</v>
      </c>
      <c r="D11" s="3">
        <v>0.87241709494671271</v>
      </c>
      <c r="E11" s="3">
        <v>0.29933191572835077</v>
      </c>
      <c r="F11" s="3">
        <v>0.86470873018859551</v>
      </c>
      <c r="G11" s="3">
        <v>1.3274342478895806</v>
      </c>
    </row>
    <row r="12" spans="1:7" x14ac:dyDescent="0.3">
      <c r="A12" s="2">
        <v>4.5374999998603016</v>
      </c>
      <c r="B12" s="3">
        <v>0.2983639651300023</v>
      </c>
      <c r="C12" s="3">
        <v>0.18269863944083839</v>
      </c>
      <c r="D12" s="3">
        <v>0.99473481482231063</v>
      </c>
      <c r="E12" s="3">
        <v>0.33278730715003696</v>
      </c>
      <c r="F12" s="3">
        <v>0.87259732882117891</v>
      </c>
      <c r="G12" s="3">
        <v>1.4757974193931513</v>
      </c>
    </row>
    <row r="13" spans="1:7" x14ac:dyDescent="0.3">
      <c r="A13" s="2">
        <v>5.5402777777053416</v>
      </c>
      <c r="B13" s="3">
        <v>0.32743594666162373</v>
      </c>
      <c r="C13" s="3">
        <v>0.2045588325734794</v>
      </c>
      <c r="D13" s="3">
        <v>0.94380264015804827</v>
      </c>
      <c r="E13" s="3">
        <v>0.33278730715003696</v>
      </c>
      <c r="F13" s="3">
        <v>0.87259732882117891</v>
      </c>
      <c r="G13" s="3">
        <v>1.4757974193931513</v>
      </c>
    </row>
    <row r="14" spans="1:7" x14ac:dyDescent="0.3">
      <c r="A14" s="2">
        <v>6.5472222221433185</v>
      </c>
      <c r="B14" s="3">
        <v>0.28992427031297002</v>
      </c>
      <c r="C14" s="3">
        <v>0.19637855460533132</v>
      </c>
      <c r="D14" s="3">
        <v>0.98949459447485011</v>
      </c>
      <c r="E14" s="3">
        <v>0.33278730715003696</v>
      </c>
      <c r="F14" s="3">
        <v>0.87259732882117891</v>
      </c>
      <c r="G14" s="3">
        <v>1.4757974193931513</v>
      </c>
    </row>
    <row r="15" spans="1:7" x14ac:dyDescent="0.3">
      <c r="A15" s="2">
        <v>22.491666666639503</v>
      </c>
      <c r="B15" s="3">
        <v>0.10452769564373601</v>
      </c>
      <c r="C15" s="3">
        <v>0.19579054308119381</v>
      </c>
      <c r="D15" s="3">
        <v>1.1754791806682214</v>
      </c>
      <c r="E15" s="3">
        <v>0.33278730715003696</v>
      </c>
      <c r="F15" s="3">
        <v>0.87259732882117891</v>
      </c>
      <c r="G15" s="3">
        <v>1.4757974193931513</v>
      </c>
    </row>
    <row r="16" spans="1:7" x14ac:dyDescent="0.3">
      <c r="A16" s="2">
        <v>25.540277777763549</v>
      </c>
      <c r="B16" s="3">
        <v>0.16133998554937345</v>
      </c>
      <c r="C16" s="3">
        <v>0.21728755262539698</v>
      </c>
      <c r="D16" s="3">
        <v>1.0971698812183808</v>
      </c>
      <c r="E16" s="3">
        <v>0.33278730715003696</v>
      </c>
      <c r="F16" s="3">
        <v>0.87259732882117891</v>
      </c>
      <c r="G16" s="3">
        <v>1.4757974193931513</v>
      </c>
    </row>
    <row r="21" spans="1:3" x14ac:dyDescent="0.3">
      <c r="A21" t="s">
        <v>11</v>
      </c>
      <c r="B21">
        <v>17.73</v>
      </c>
      <c r="C21" t="s">
        <v>7</v>
      </c>
    </row>
    <row r="22" spans="1:3" x14ac:dyDescent="0.3">
      <c r="A22" t="s">
        <v>12</v>
      </c>
      <c r="B22">
        <v>4</v>
      </c>
      <c r="C22" t="s">
        <v>8</v>
      </c>
    </row>
    <row r="23" spans="1:3" x14ac:dyDescent="0.3">
      <c r="A23" t="s">
        <v>13</v>
      </c>
      <c r="B23">
        <v>15.999409999999999</v>
      </c>
      <c r="C23" t="s">
        <v>25</v>
      </c>
    </row>
    <row r="24" spans="1:3" x14ac:dyDescent="0.3">
      <c r="A24" t="s">
        <v>14</v>
      </c>
      <c r="B24">
        <v>0</v>
      </c>
      <c r="C24" t="s">
        <v>10</v>
      </c>
    </row>
    <row r="25" spans="1:3" x14ac:dyDescent="0.3">
      <c r="A25" t="s">
        <v>9</v>
      </c>
      <c r="B25">
        <v>4.5374999999999996</v>
      </c>
      <c r="C25" t="s">
        <v>10</v>
      </c>
    </row>
    <row r="26" spans="1:3" x14ac:dyDescent="0.3">
      <c r="A26" t="s">
        <v>17</v>
      </c>
      <c r="B26">
        <v>0</v>
      </c>
      <c r="C26" t="s">
        <v>7</v>
      </c>
    </row>
    <row r="27" spans="1:3" x14ac:dyDescent="0.3">
      <c r="A27" t="s">
        <v>18</v>
      </c>
      <c r="B27">
        <v>0</v>
      </c>
      <c r="C27" t="s">
        <v>8</v>
      </c>
    </row>
    <row r="28" spans="1:3" x14ac:dyDescent="0.3">
      <c r="A28" t="s">
        <v>19</v>
      </c>
      <c r="B28">
        <v>0</v>
      </c>
      <c r="C28" t="s">
        <v>25</v>
      </c>
    </row>
    <row r="29" spans="1:3" x14ac:dyDescent="0.3">
      <c r="A29" t="s">
        <v>15</v>
      </c>
      <c r="B29">
        <v>0</v>
      </c>
      <c r="C29" t="s">
        <v>10</v>
      </c>
    </row>
    <row r="30" spans="1:3" x14ac:dyDescent="0.3">
      <c r="A30" t="s">
        <v>20</v>
      </c>
      <c r="B30">
        <v>0</v>
      </c>
      <c r="C30" t="s">
        <v>10</v>
      </c>
    </row>
    <row r="31" spans="1:3" x14ac:dyDescent="0.3">
      <c r="A31" t="s">
        <v>21</v>
      </c>
      <c r="B31">
        <v>0</v>
      </c>
      <c r="C31" t="s">
        <v>7</v>
      </c>
    </row>
    <row r="32" spans="1:3" x14ac:dyDescent="0.3">
      <c r="A32" t="s">
        <v>22</v>
      </c>
      <c r="B32">
        <v>0</v>
      </c>
      <c r="C32" t="s">
        <v>8</v>
      </c>
    </row>
    <row r="33" spans="1:3" x14ac:dyDescent="0.3">
      <c r="A33" t="s">
        <v>23</v>
      </c>
      <c r="B33">
        <v>0</v>
      </c>
      <c r="C33" t="s">
        <v>25</v>
      </c>
    </row>
    <row r="34" spans="1:3" x14ac:dyDescent="0.3">
      <c r="A34" t="s">
        <v>16</v>
      </c>
      <c r="B34">
        <v>0</v>
      </c>
      <c r="C34" t="s">
        <v>10</v>
      </c>
    </row>
    <row r="35" spans="1:3" x14ac:dyDescent="0.3">
      <c r="A35" t="s">
        <v>24</v>
      </c>
      <c r="B35">
        <v>0</v>
      </c>
      <c r="C35" t="s">
        <v>10</v>
      </c>
    </row>
  </sheetData>
  <pageMargins left="0.7" right="0.7" top="0.78740157499999996" bottom="0.78740157499999996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B6261-E6D2-4DD4-BF8A-810CF08AD831}">
  <dimension ref="A1:G44"/>
  <sheetViews>
    <sheetView workbookViewId="0">
      <selection activeCell="L25" sqref="L25"/>
    </sheetView>
  </sheetViews>
  <sheetFormatPr baseColWidth="10" defaultRowHeight="14.4" x14ac:dyDescent="0.3"/>
  <sheetData>
    <row r="1" spans="1:7" x14ac:dyDescent="0.3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s="6">
        <v>0</v>
      </c>
      <c r="B2" s="6">
        <v>0</v>
      </c>
      <c r="C2" s="6">
        <v>0</v>
      </c>
      <c r="D2" s="6">
        <v>0</v>
      </c>
      <c r="E2" s="6">
        <v>0</v>
      </c>
      <c r="F2" s="6">
        <v>0.8</v>
      </c>
      <c r="G2" s="6">
        <v>0</v>
      </c>
    </row>
    <row r="3" spans="1:7" x14ac:dyDescent="0.3">
      <c r="A3" s="6">
        <v>1.0166666666666659</v>
      </c>
      <c r="B3" s="6">
        <v>2.1979741484015509E-2</v>
      </c>
      <c r="C3" s="6">
        <v>3.8854127754998372E-2</v>
      </c>
      <c r="D3" s="6">
        <v>2.1378742577617061E-2</v>
      </c>
      <c r="E3" s="6">
        <v>2.8412637706899231E-2</v>
      </c>
      <c r="F3" s="6">
        <v>0.80572318020278655</v>
      </c>
      <c r="G3" s="6">
        <v>8.2212611816630948E-2</v>
      </c>
    </row>
    <row r="4" spans="1:7" x14ac:dyDescent="0.3">
      <c r="A4" s="6">
        <v>2.816666666666666</v>
      </c>
      <c r="B4" s="6">
        <v>3.847096852552144E-2</v>
      </c>
      <c r="C4" s="6">
        <v>0.1261704730728565</v>
      </c>
      <c r="D4" s="6">
        <v>5.9517691703687703E-2</v>
      </c>
      <c r="E4" s="6">
        <v>7.7598017883653905E-2</v>
      </c>
      <c r="F4" s="6">
        <v>0.81582663240278364</v>
      </c>
      <c r="G4" s="6">
        <v>0.22453162525138329</v>
      </c>
    </row>
    <row r="5" spans="1:7" x14ac:dyDescent="0.3">
      <c r="A5" s="6">
        <v>3.816666666666666</v>
      </c>
      <c r="B5" s="6">
        <v>5.5585710725872567E-2</v>
      </c>
      <c r="C5" s="6">
        <v>0.19911739752707491</v>
      </c>
      <c r="D5" s="6">
        <v>4.7998029155786333E-2</v>
      </c>
      <c r="E5" s="6">
        <v>0.104613362361526</v>
      </c>
      <c r="F5" s="6">
        <v>0.821484565634782</v>
      </c>
      <c r="G5" s="6">
        <v>0.30270113740873378</v>
      </c>
    </row>
    <row r="6" spans="1:7" x14ac:dyDescent="0.3">
      <c r="A6" s="6">
        <v>4.8166666666666664</v>
      </c>
      <c r="B6" s="6">
        <v>6.7376382383403655E-2</v>
      </c>
      <c r="C6" s="6">
        <v>0.24529028428326299</v>
      </c>
      <c r="D6" s="6">
        <v>6.5311114588157027E-2</v>
      </c>
      <c r="E6" s="6">
        <v>0.13062893299150061</v>
      </c>
      <c r="F6" s="6">
        <v>0.82700778617078041</v>
      </c>
      <c r="G6" s="6">
        <v>0.37797778125482362</v>
      </c>
    </row>
    <row r="7" spans="1:7" x14ac:dyDescent="0.3">
      <c r="A7" s="6">
        <v>5.8166666666666664</v>
      </c>
      <c r="B7" s="6">
        <v>7.8413258421946588E-2</v>
      </c>
      <c r="C7" s="6">
        <v>0.2740416489022201</v>
      </c>
      <c r="D7" s="6">
        <v>0.10160265664453021</v>
      </c>
      <c r="E7" s="6">
        <v>0.15692116844304399</v>
      </c>
      <c r="F7" s="6">
        <v>0.83266571940277878</v>
      </c>
      <c r="G7" s="6">
        <v>0.45405496103895671</v>
      </c>
    </row>
    <row r="8" spans="1:7" x14ac:dyDescent="0.3">
      <c r="A8" s="6">
        <v>6.8999999999999986</v>
      </c>
      <c r="B8" s="6">
        <v>9.8289478441181966E-2</v>
      </c>
      <c r="C8" s="6">
        <v>0.31813111503146863</v>
      </c>
      <c r="D8" s="6">
        <v>0.11800921695502151</v>
      </c>
      <c r="E8" s="6">
        <v>0.1846977822895986</v>
      </c>
      <c r="F8" s="6">
        <v>0.83872779072277703</v>
      </c>
      <c r="G8" s="6">
        <v>0.53442722338588966</v>
      </c>
    </row>
    <row r="9" spans="1:7" x14ac:dyDescent="0.3">
      <c r="A9" s="6">
        <v>7.8166666666666664</v>
      </c>
      <c r="B9" s="6">
        <v>0.1179929639286003</v>
      </c>
      <c r="C9" s="6">
        <v>0.34609921184846282</v>
      </c>
      <c r="D9" s="6">
        <v>0.13730566702768771</v>
      </c>
      <c r="E9" s="6">
        <v>0.20784279501342279</v>
      </c>
      <c r="F9" s="6">
        <v>0.84384687317077556</v>
      </c>
      <c r="G9" s="6">
        <v>0.60139784280475084</v>
      </c>
    </row>
    <row r="10" spans="1:7" x14ac:dyDescent="0.3">
      <c r="A10" s="6">
        <v>8.8166666666666664</v>
      </c>
      <c r="B10" s="6">
        <v>0.14319572562978231</v>
      </c>
      <c r="C10" s="6">
        <v>0.39240770416657361</v>
      </c>
      <c r="D10" s="6">
        <v>0.13887553435841779</v>
      </c>
      <c r="E10" s="6">
        <v>0.23309959416199441</v>
      </c>
      <c r="F10" s="6">
        <v>0.84950480640277393</v>
      </c>
      <c r="G10" s="6">
        <v>0.67447896415477371</v>
      </c>
    </row>
    <row r="11" spans="1:7" x14ac:dyDescent="0.3">
      <c r="A11" s="6">
        <v>9.8166666666666664</v>
      </c>
      <c r="B11" s="6">
        <v>0.16432447436857289</v>
      </c>
      <c r="C11" s="6">
        <v>0.4121817941580353</v>
      </c>
      <c r="D11" s="6">
        <v>0.17008929459243641</v>
      </c>
      <c r="E11" s="6">
        <v>0.25802218491580431</v>
      </c>
      <c r="F11" s="6">
        <v>0.8551627396347723</v>
      </c>
      <c r="G11" s="6">
        <v>0.74659304593220044</v>
      </c>
    </row>
    <row r="12" spans="1:7" x14ac:dyDescent="0.3">
      <c r="A12" s="6">
        <v>10.81666666666667</v>
      </c>
      <c r="B12" s="6">
        <v>0.2016925955834685</v>
      </c>
      <c r="C12" s="6">
        <v>0.43603302070806432</v>
      </c>
      <c r="D12" s="6">
        <v>0.17834998244161271</v>
      </c>
      <c r="E12" s="6">
        <v>0.28203532056568531</v>
      </c>
      <c r="F12" s="6">
        <v>0.8606859601707707</v>
      </c>
      <c r="G12" s="6">
        <v>0.81607559873314539</v>
      </c>
    </row>
    <row r="13" spans="1:7" x14ac:dyDescent="0.3">
      <c r="A13" s="6">
        <v>11.81666666666667</v>
      </c>
      <c r="B13" s="6">
        <v>0.24369827572566491</v>
      </c>
      <c r="C13" s="6">
        <v>0.47205778171223028</v>
      </c>
      <c r="D13" s="6">
        <v>0.17058074116239291</v>
      </c>
      <c r="E13" s="6">
        <v>0.30631666666319052</v>
      </c>
      <c r="F13" s="6">
        <v>0.86634389340276907</v>
      </c>
      <c r="G13" s="6">
        <v>0.88633422454931676</v>
      </c>
    </row>
    <row r="14" spans="1:7" x14ac:dyDescent="0.3">
      <c r="A14" s="6">
        <v>12.81666666666667</v>
      </c>
      <c r="B14" s="6">
        <v>0.2922738799184601</v>
      </c>
      <c r="C14" s="6">
        <v>0.49833490893470178</v>
      </c>
      <c r="D14" s="6">
        <v>0.16507232348220241</v>
      </c>
      <c r="E14" s="6">
        <v>0.33028291655147568</v>
      </c>
      <c r="F14" s="6">
        <v>0.87200182663476744</v>
      </c>
      <c r="G14" s="6">
        <v>0.95568111233536424</v>
      </c>
    </row>
    <row r="15" spans="1:7" x14ac:dyDescent="0.3">
      <c r="A15" s="6">
        <v>13.83333333333333</v>
      </c>
      <c r="B15" s="6">
        <v>0.33353063707022818</v>
      </c>
      <c r="C15" s="6">
        <v>0.53073573151942488</v>
      </c>
      <c r="D15" s="6">
        <v>0.15987022936443801</v>
      </c>
      <c r="E15" s="6">
        <v>0.3539401641409432</v>
      </c>
      <c r="F15" s="6">
        <v>0.87765975986676581</v>
      </c>
      <c r="G15" s="6">
        <v>1.0241338949592931</v>
      </c>
    </row>
    <row r="16" spans="1:7" x14ac:dyDescent="0.3">
      <c r="A16" s="6">
        <v>14.83333333333333</v>
      </c>
      <c r="B16" s="6">
        <v>0.3894999179721122</v>
      </c>
      <c r="C16" s="6">
        <v>0.56144893647222371</v>
      </c>
      <c r="D16" s="6">
        <v>0.1407579850236543</v>
      </c>
      <c r="E16" s="6">
        <v>0.37729434720819011</v>
      </c>
      <c r="F16" s="6">
        <v>0.88331769309876418</v>
      </c>
      <c r="G16" s="6">
        <v>1.0917097535124001</v>
      </c>
    </row>
    <row r="17" spans="1:7" x14ac:dyDescent="0.3">
      <c r="A17" s="6">
        <v>15.83333333333333</v>
      </c>
      <c r="B17" s="6">
        <v>0.4219815357772746</v>
      </c>
      <c r="C17" s="6">
        <v>0.55932393046066764</v>
      </c>
      <c r="D17" s="6">
        <v>0.1755413675976584</v>
      </c>
      <c r="E17" s="6">
        <v>0.39980568973354569</v>
      </c>
      <c r="F17" s="6">
        <v>0.88884091363476259</v>
      </c>
      <c r="G17" s="6">
        <v>1.1568468338356011</v>
      </c>
    </row>
    <row r="18" spans="1:7" x14ac:dyDescent="0.3">
      <c r="A18" s="6">
        <v>16.81666666666667</v>
      </c>
      <c r="B18" s="6">
        <v>0.4145804867296502</v>
      </c>
      <c r="C18" s="6">
        <v>0.55274573458624254</v>
      </c>
      <c r="D18" s="6">
        <v>0.25385034909268211</v>
      </c>
      <c r="E18" s="6">
        <v>0.42203899090062708</v>
      </c>
      <c r="F18" s="6">
        <v>0.89436413417076099</v>
      </c>
      <c r="G18" s="6">
        <v>1.2211793951805709</v>
      </c>
    </row>
    <row r="19" spans="1:7" x14ac:dyDescent="0.3">
      <c r="A19" s="6">
        <v>17.81666666666667</v>
      </c>
      <c r="B19" s="6">
        <v>0.50271533752086661</v>
      </c>
      <c r="C19" s="6">
        <v>0.60857941060346366</v>
      </c>
      <c r="D19" s="6">
        <v>0.17496758593508521</v>
      </c>
      <c r="E19" s="6">
        <v>0.44453162216977271</v>
      </c>
      <c r="F19" s="6">
        <v>0.90002206740275936</v>
      </c>
      <c r="G19" s="6">
        <v>1.286262334059415</v>
      </c>
    </row>
    <row r="20" spans="1:7" x14ac:dyDescent="0.3">
      <c r="A20" s="6">
        <v>18.81666666666667</v>
      </c>
      <c r="B20" s="6">
        <v>0.49895901011135041</v>
      </c>
      <c r="C20" s="6">
        <v>0.61033642619836748</v>
      </c>
      <c r="D20" s="6">
        <v>0.2412952347923043</v>
      </c>
      <c r="E20" s="6">
        <v>0.46674322304000537</v>
      </c>
      <c r="F20" s="6">
        <v>0.90568000063475773</v>
      </c>
      <c r="G20" s="6">
        <v>1.35053210510313</v>
      </c>
    </row>
    <row r="21" spans="1:7" x14ac:dyDescent="0.3">
      <c r="A21" s="6">
        <v>19.81666666666667</v>
      </c>
      <c r="B21" s="6">
        <v>0.52046808469177097</v>
      </c>
      <c r="C21" s="6">
        <v>0.69166607092441612</v>
      </c>
      <c r="D21" s="6">
        <v>0.20037102085497671</v>
      </c>
      <c r="E21" s="6">
        <v>0.48815991246346219</v>
      </c>
      <c r="F21" s="6">
        <v>0.91120322117075614</v>
      </c>
      <c r="G21" s="6">
        <v>1.412501781841043</v>
      </c>
    </row>
    <row r="22" spans="1:7" x14ac:dyDescent="0.3">
      <c r="A22" s="6">
        <v>20.81666666666667</v>
      </c>
      <c r="B22" s="6">
        <v>0.54470199783271223</v>
      </c>
      <c r="C22" s="6">
        <v>0.70249843089183217</v>
      </c>
      <c r="D22" s="6">
        <v>0.22800833076168511</v>
      </c>
      <c r="E22" s="6">
        <v>0.50983141271334109</v>
      </c>
      <c r="F22" s="6">
        <v>0.91686115440275451</v>
      </c>
      <c r="G22" s="6">
        <v>1.47520875948623</v>
      </c>
    </row>
    <row r="23" spans="1:7" x14ac:dyDescent="0.3">
      <c r="A23" s="6">
        <v>21.81666666666667</v>
      </c>
      <c r="B23" s="6">
        <v>0.56706303638090927</v>
      </c>
      <c r="C23" s="6">
        <v>0.74401734947118059</v>
      </c>
      <c r="D23" s="6">
        <v>0.22606617067926549</v>
      </c>
      <c r="E23" s="6">
        <v>0.53123708453084473</v>
      </c>
      <c r="F23" s="6">
        <v>0.92251908763475288</v>
      </c>
      <c r="G23" s="6">
        <v>1.537146556531356</v>
      </c>
    </row>
    <row r="24" spans="1:7" x14ac:dyDescent="0.3">
      <c r="A24" s="6">
        <v>22.8</v>
      </c>
      <c r="B24" s="6">
        <v>0.56463825773327503</v>
      </c>
      <c r="C24" s="6">
        <v>0.81501700481672479</v>
      </c>
      <c r="D24" s="6">
        <v>0.2172259157760483</v>
      </c>
      <c r="E24" s="6">
        <v>0.55188134007884759</v>
      </c>
      <c r="F24" s="6">
        <v>0.92804230817075128</v>
      </c>
      <c r="G24" s="6">
        <v>1.5968811783260479</v>
      </c>
    </row>
    <row r="25" spans="1:7" x14ac:dyDescent="0.3">
      <c r="A25" s="6">
        <v>23.733333333333331</v>
      </c>
      <c r="B25" s="6">
        <v>0.62445322037488704</v>
      </c>
      <c r="C25" s="6">
        <v>0.81361537555222962</v>
      </c>
      <c r="D25" s="6">
        <v>0.21354497800791619</v>
      </c>
      <c r="E25" s="6">
        <v>0.57079682874787641</v>
      </c>
      <c r="F25" s="6">
        <v>0.93316139061874981</v>
      </c>
      <c r="G25" s="6">
        <v>1.6516135739350331</v>
      </c>
    </row>
    <row r="26" spans="1:7" x14ac:dyDescent="0.3">
      <c r="A26" s="6">
        <v>27.31666666666667</v>
      </c>
      <c r="B26" s="6">
        <v>0.66754116853358392</v>
      </c>
      <c r="C26" s="6">
        <v>0.91767883146641616</v>
      </c>
      <c r="D26" s="6">
        <v>0.27670321896470212</v>
      </c>
      <c r="E26" s="6">
        <v>0.64347973734859598</v>
      </c>
      <c r="F26" s="6">
        <v>0.95336829501874398</v>
      </c>
      <c r="G26" s="6">
        <v>1.8619232189647019</v>
      </c>
    </row>
    <row r="27" spans="1:7" x14ac:dyDescent="0.3">
      <c r="A27" s="6">
        <v>40.950000000000003</v>
      </c>
      <c r="B27" s="6">
        <v>0.85924383360398449</v>
      </c>
      <c r="C27" s="6">
        <v>1.125105576899766</v>
      </c>
      <c r="D27" s="6">
        <v>0.5991534157185987</v>
      </c>
      <c r="E27" s="6">
        <v>0.8928572903136599</v>
      </c>
      <c r="F27" s="6">
        <v>1.029885106346746</v>
      </c>
      <c r="G27" s="6">
        <v>2.5835028262223498</v>
      </c>
    </row>
    <row r="30" spans="1:7" x14ac:dyDescent="0.3">
      <c r="A30" t="s">
        <v>11</v>
      </c>
      <c r="B30">
        <v>11.57409</v>
      </c>
      <c r="C30" t="s">
        <v>7</v>
      </c>
    </row>
    <row r="31" spans="1:7" x14ac:dyDescent="0.3">
      <c r="A31" t="s">
        <v>12</v>
      </c>
      <c r="B31">
        <v>4</v>
      </c>
      <c r="C31" t="s">
        <v>8</v>
      </c>
    </row>
    <row r="32" spans="1:7" x14ac:dyDescent="0.3">
      <c r="A32" t="s">
        <v>13</v>
      </c>
      <c r="B32">
        <f>0.005613*1000</f>
        <v>5.6129999999999995</v>
      </c>
      <c r="C32" t="s">
        <v>25</v>
      </c>
    </row>
    <row r="33" spans="1:3" x14ac:dyDescent="0.3">
      <c r="A33" t="s">
        <v>14</v>
      </c>
      <c r="B33">
        <v>0</v>
      </c>
      <c r="C33" t="s">
        <v>10</v>
      </c>
    </row>
    <row r="34" spans="1:3" x14ac:dyDescent="0.3">
      <c r="A34" t="s">
        <v>9</v>
      </c>
      <c r="B34">
        <v>42</v>
      </c>
      <c r="C34" t="s">
        <v>10</v>
      </c>
    </row>
    <row r="35" spans="1:3" x14ac:dyDescent="0.3">
      <c r="A35" t="s">
        <v>17</v>
      </c>
      <c r="B35">
        <v>0</v>
      </c>
      <c r="C35" t="s">
        <v>7</v>
      </c>
    </row>
    <row r="36" spans="1:3" x14ac:dyDescent="0.3">
      <c r="A36" t="s">
        <v>18</v>
      </c>
      <c r="B36">
        <v>0</v>
      </c>
      <c r="C36" t="s">
        <v>8</v>
      </c>
    </row>
    <row r="37" spans="1:3" x14ac:dyDescent="0.3">
      <c r="A37" t="s">
        <v>19</v>
      </c>
      <c r="B37">
        <v>0</v>
      </c>
      <c r="C37" t="s">
        <v>25</v>
      </c>
    </row>
    <row r="38" spans="1:3" x14ac:dyDescent="0.3">
      <c r="A38" t="s">
        <v>15</v>
      </c>
      <c r="B38">
        <v>0</v>
      </c>
      <c r="C38" t="s">
        <v>10</v>
      </c>
    </row>
    <row r="39" spans="1:3" x14ac:dyDescent="0.3">
      <c r="A39" t="s">
        <v>20</v>
      </c>
      <c r="B39">
        <v>0</v>
      </c>
      <c r="C39" t="s">
        <v>10</v>
      </c>
    </row>
    <row r="40" spans="1:3" x14ac:dyDescent="0.3">
      <c r="A40" t="s">
        <v>21</v>
      </c>
      <c r="B40">
        <v>0</v>
      </c>
      <c r="C40" t="s">
        <v>7</v>
      </c>
    </row>
    <row r="41" spans="1:3" x14ac:dyDescent="0.3">
      <c r="A41" t="s">
        <v>22</v>
      </c>
      <c r="B41">
        <v>0</v>
      </c>
      <c r="C41" t="s">
        <v>8</v>
      </c>
    </row>
    <row r="42" spans="1:3" x14ac:dyDescent="0.3">
      <c r="A42" t="s">
        <v>23</v>
      </c>
      <c r="B42">
        <v>0</v>
      </c>
      <c r="C42" t="s">
        <v>25</v>
      </c>
    </row>
    <row r="43" spans="1:3" x14ac:dyDescent="0.3">
      <c r="A43" t="s">
        <v>16</v>
      </c>
      <c r="B43">
        <v>0</v>
      </c>
      <c r="C43" t="s">
        <v>10</v>
      </c>
    </row>
    <row r="44" spans="1:3" x14ac:dyDescent="0.3">
      <c r="A44" t="s">
        <v>24</v>
      </c>
      <c r="B44">
        <v>0</v>
      </c>
      <c r="C44" t="s">
        <v>10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9E207-CC03-4A87-BA4C-1CACC8454B72}">
  <dimension ref="A1:I34"/>
  <sheetViews>
    <sheetView workbookViewId="0">
      <selection activeCell="I24" sqref="I24"/>
    </sheetView>
  </sheetViews>
  <sheetFormatPr baseColWidth="10" defaultRowHeight="14.4" x14ac:dyDescent="0.3"/>
  <sheetData>
    <row r="1" spans="1:7" x14ac:dyDescent="0.3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s="8">
        <v>0</v>
      </c>
      <c r="B2" s="8">
        <v>2.919708E-2</v>
      </c>
      <c r="C2" s="8">
        <v>0</v>
      </c>
      <c r="D2" s="8">
        <v>-2.919708E-2</v>
      </c>
      <c r="E2" s="8">
        <v>0</v>
      </c>
      <c r="F2" s="8">
        <v>1.2</v>
      </c>
      <c r="G2" s="8">
        <v>0</v>
      </c>
    </row>
    <row r="3" spans="1:7" x14ac:dyDescent="0.3">
      <c r="A3" s="8">
        <v>0.16666666699999999</v>
      </c>
      <c r="B3" s="8">
        <v>3.0355694999999999E-2</v>
      </c>
      <c r="C3" s="8">
        <v>1.2142277999999999E-2</v>
      </c>
      <c r="D3" s="8">
        <v>-1.0017096E-2</v>
      </c>
      <c r="E3" s="8">
        <v>1.1038640000000001E-2</v>
      </c>
      <c r="F3" s="8">
        <v>1.2033</v>
      </c>
      <c r="G3" s="8">
        <v>3.2480876999999998E-2</v>
      </c>
    </row>
    <row r="4" spans="1:7" x14ac:dyDescent="0.3">
      <c r="A4" s="8">
        <v>0.5</v>
      </c>
      <c r="B4" s="8">
        <v>3.9264185E-2</v>
      </c>
      <c r="C4" s="8">
        <v>4.3298669999999997E-2</v>
      </c>
      <c r="D4" s="8">
        <v>1.4607554999999999E-2</v>
      </c>
      <c r="E4" s="8">
        <v>3.302339E-2</v>
      </c>
      <c r="F4" s="8">
        <v>1.2099</v>
      </c>
      <c r="G4" s="8">
        <v>9.7170409999999999E-2</v>
      </c>
    </row>
    <row r="5" spans="1:7" x14ac:dyDescent="0.3">
      <c r="A5" s="8">
        <v>1</v>
      </c>
      <c r="B5" s="8">
        <v>5.1321911999999997E-2</v>
      </c>
      <c r="C5" s="8">
        <v>0.113398283</v>
      </c>
      <c r="D5" s="8">
        <v>2.9393998000000001E-2</v>
      </c>
      <c r="E5" s="8">
        <v>6.5969760000000002E-2</v>
      </c>
      <c r="F5" s="8">
        <v>1.2198</v>
      </c>
      <c r="G5" s="8">
        <v>0.19411419299999999</v>
      </c>
    </row>
    <row r="6" spans="1:7" x14ac:dyDescent="0.3">
      <c r="A6" s="8">
        <v>1.5</v>
      </c>
      <c r="B6" s="8">
        <v>6.9980411000000006E-2</v>
      </c>
      <c r="C6" s="8">
        <v>0.143077172</v>
      </c>
      <c r="D6" s="8">
        <v>7.7653624000000004E-2</v>
      </c>
      <c r="E6" s="8">
        <v>9.8798289999999997E-2</v>
      </c>
      <c r="F6" s="8">
        <v>1.2297</v>
      </c>
      <c r="G6" s="8">
        <v>0.29071120700000003</v>
      </c>
    </row>
    <row r="7" spans="1:7" x14ac:dyDescent="0.3">
      <c r="A7" s="8">
        <v>2</v>
      </c>
      <c r="B7" s="8">
        <v>8.6681592000000002E-2</v>
      </c>
      <c r="C7" s="8">
        <v>0.212101864</v>
      </c>
      <c r="D7" s="8">
        <v>8.8380715999999998E-2</v>
      </c>
      <c r="E7" s="8">
        <v>0.13157785</v>
      </c>
      <c r="F7" s="8">
        <v>1.2396</v>
      </c>
      <c r="G7" s="8">
        <v>0.38716417199999997</v>
      </c>
    </row>
    <row r="8" spans="1:7" x14ac:dyDescent="0.3">
      <c r="A8" s="8">
        <v>2.5</v>
      </c>
      <c r="B8" s="8">
        <v>0.14192754899999999</v>
      </c>
      <c r="C8" s="8">
        <v>0.235282507</v>
      </c>
      <c r="D8" s="8">
        <v>0.105882385</v>
      </c>
      <c r="E8" s="8">
        <v>0.16417909999999999</v>
      </c>
      <c r="F8" s="8">
        <v>1.2495000000000001</v>
      </c>
      <c r="G8" s="8">
        <v>0.48309244099999998</v>
      </c>
    </row>
    <row r="9" spans="1:7" x14ac:dyDescent="0.3">
      <c r="A9" s="8">
        <v>3</v>
      </c>
      <c r="B9" s="8">
        <v>0.17753159700000001</v>
      </c>
      <c r="C9" s="8">
        <v>0.23333620499999999</v>
      </c>
      <c r="D9" s="8">
        <v>0.167931255</v>
      </c>
      <c r="E9" s="8">
        <v>0.19670503</v>
      </c>
      <c r="F9" s="8">
        <v>1.2594000000000001</v>
      </c>
      <c r="G9" s="8">
        <v>0.57879905700000001</v>
      </c>
    </row>
    <row r="10" spans="1:7" x14ac:dyDescent="0.3">
      <c r="A10" s="8">
        <v>3.516666667</v>
      </c>
      <c r="B10" s="8">
        <v>0.24257293999999999</v>
      </c>
      <c r="C10" s="8">
        <v>0.27583744100000002</v>
      </c>
      <c r="D10" s="8">
        <v>0.15854074400000001</v>
      </c>
      <c r="E10" s="8">
        <v>0.23006203</v>
      </c>
      <c r="F10" s="8">
        <v>1.2696000000000001</v>
      </c>
      <c r="G10" s="8">
        <v>0.67695112499999999</v>
      </c>
    </row>
    <row r="11" spans="1:7" x14ac:dyDescent="0.3">
      <c r="A11" s="8">
        <v>4.25</v>
      </c>
      <c r="B11" s="8">
        <v>0.30926384899999998</v>
      </c>
      <c r="C11" s="8">
        <v>0.31214734300000002</v>
      </c>
      <c r="D11" s="8">
        <v>0.19399746300000001</v>
      </c>
      <c r="E11" s="8">
        <v>0.27711687000000002</v>
      </c>
      <c r="F11" s="8">
        <v>1.2842</v>
      </c>
      <c r="G11" s="8">
        <v>0.81540865500000004</v>
      </c>
    </row>
    <row r="12" spans="1:7" x14ac:dyDescent="0.3">
      <c r="A12" s="8">
        <v>4.5</v>
      </c>
      <c r="B12" s="8">
        <v>0.341351073</v>
      </c>
      <c r="C12" s="8">
        <v>0.31079815700000002</v>
      </c>
      <c r="D12" s="8">
        <v>0.21019520899999999</v>
      </c>
      <c r="E12" s="8">
        <v>0.293068</v>
      </c>
      <c r="F12" s="8">
        <v>1.2890999999999999</v>
      </c>
      <c r="G12" s="8">
        <v>0.86234443900000002</v>
      </c>
    </row>
    <row r="13" spans="1:7" x14ac:dyDescent="0.3">
      <c r="A13" s="8">
        <v>5.0333333329999999</v>
      </c>
      <c r="B13" s="8">
        <v>0.41754052899999999</v>
      </c>
      <c r="C13" s="8">
        <v>0.32074008799999998</v>
      </c>
      <c r="D13" s="8">
        <v>0.224636484</v>
      </c>
      <c r="E13" s="8">
        <v>0.327247652</v>
      </c>
      <c r="F13" s="8">
        <v>1.29966</v>
      </c>
      <c r="G13" s="8">
        <v>0.96291710100000005</v>
      </c>
    </row>
    <row r="14" spans="1:7" x14ac:dyDescent="0.3">
      <c r="A14" s="8">
        <v>5.75</v>
      </c>
      <c r="B14" s="8">
        <v>0.39148971900000001</v>
      </c>
      <c r="C14" s="8">
        <v>0.30137321700000003</v>
      </c>
      <c r="D14" s="8">
        <v>0.27005416399999999</v>
      </c>
      <c r="E14" s="8">
        <v>0.327247652</v>
      </c>
      <c r="F14" s="8">
        <v>1.29966</v>
      </c>
      <c r="G14" s="8">
        <v>0.96291709999999997</v>
      </c>
    </row>
    <row r="15" spans="1:7" x14ac:dyDescent="0.3">
      <c r="A15" s="8">
        <v>18.383333329999999</v>
      </c>
      <c r="B15" s="8">
        <v>0.20071251900000001</v>
      </c>
      <c r="C15" s="8">
        <v>0.53540219099999997</v>
      </c>
      <c r="D15" s="8">
        <v>0.22680238999999999</v>
      </c>
      <c r="E15" s="8">
        <v>0.327247652</v>
      </c>
      <c r="F15" s="8">
        <v>1.29966</v>
      </c>
      <c r="G15" s="8">
        <v>0.96291709999999997</v>
      </c>
    </row>
    <row r="16" spans="1:7" x14ac:dyDescent="0.3">
      <c r="A16" s="8">
        <v>20.883333329999999</v>
      </c>
      <c r="B16" s="8">
        <v>0.21785321599999999</v>
      </c>
      <c r="C16" s="8">
        <v>0.48535141300000001</v>
      </c>
      <c r="D16" s="8">
        <v>0.25971246999999997</v>
      </c>
      <c r="E16" s="8">
        <v>0.327247652</v>
      </c>
      <c r="F16" s="8">
        <v>1.29966</v>
      </c>
      <c r="G16" s="8">
        <v>0.962917099</v>
      </c>
    </row>
    <row r="17" spans="1:9" x14ac:dyDescent="0.3">
      <c r="A17" s="7"/>
      <c r="B17" s="7"/>
      <c r="C17" s="7"/>
      <c r="D17" s="7"/>
      <c r="E17" s="7"/>
      <c r="F17" s="7"/>
      <c r="G17" s="7"/>
    </row>
    <row r="18" spans="1:9" x14ac:dyDescent="0.3">
      <c r="A18" s="7"/>
      <c r="B18" s="7"/>
      <c r="C18" s="7"/>
      <c r="D18" s="7"/>
      <c r="E18" s="7"/>
      <c r="F18" s="7"/>
      <c r="G18" s="7"/>
    </row>
    <row r="19" spans="1:9" x14ac:dyDescent="0.3">
      <c r="A19" s="7"/>
      <c r="B19" s="7"/>
      <c r="C19" s="7"/>
      <c r="D19" s="7"/>
      <c r="E19" s="7"/>
      <c r="F19" s="7"/>
      <c r="G19" s="7"/>
    </row>
    <row r="20" spans="1:9" x14ac:dyDescent="0.3">
      <c r="A20" s="7" t="s">
        <v>11</v>
      </c>
      <c r="B20" s="7">
        <v>11</v>
      </c>
      <c r="C20" s="7" t="s">
        <v>7</v>
      </c>
      <c r="D20" s="7"/>
      <c r="E20" s="7"/>
      <c r="F20" s="7"/>
      <c r="G20" s="7"/>
    </row>
    <row r="21" spans="1:9" x14ac:dyDescent="0.3">
      <c r="A21" s="7" t="s">
        <v>12</v>
      </c>
      <c r="B21" s="7">
        <v>4</v>
      </c>
      <c r="C21" s="7" t="s">
        <v>8</v>
      </c>
      <c r="D21" s="7"/>
      <c r="E21" s="7"/>
      <c r="F21" s="7"/>
      <c r="G21" s="7"/>
    </row>
    <row r="22" spans="1:9" x14ac:dyDescent="0.3">
      <c r="A22" s="7" t="s">
        <v>13</v>
      </c>
      <c r="B22" s="7">
        <v>6.5087999999999999</v>
      </c>
      <c r="C22" s="7" t="s">
        <v>25</v>
      </c>
      <c r="D22" s="7"/>
      <c r="E22" s="7">
        <v>1.6199999999999999E-2</v>
      </c>
      <c r="F22" s="7"/>
      <c r="G22" s="7">
        <f>F16-F2</f>
        <v>9.9660000000000082E-2</v>
      </c>
      <c r="I22">
        <f>6.5088*5</f>
        <v>32.543999999999997</v>
      </c>
    </row>
    <row r="23" spans="1:9" x14ac:dyDescent="0.3">
      <c r="A23" s="7" t="s">
        <v>14</v>
      </c>
      <c r="B23" s="7">
        <v>0</v>
      </c>
      <c r="C23" s="7" t="s">
        <v>10</v>
      </c>
      <c r="D23" s="7"/>
      <c r="E23" s="7">
        <f>E22*5</f>
        <v>8.0999999999999989E-2</v>
      </c>
      <c r="F23" s="7"/>
      <c r="G23" s="7">
        <f>G22/5</f>
        <v>1.9932000000000016E-2</v>
      </c>
      <c r="I23">
        <f>G24*5</f>
        <v>99.660000000000082</v>
      </c>
    </row>
    <row r="24" spans="1:9" x14ac:dyDescent="0.3">
      <c r="A24" s="7" t="s">
        <v>9</v>
      </c>
      <c r="B24" s="7">
        <v>5</v>
      </c>
      <c r="C24" s="7" t="s">
        <v>10</v>
      </c>
      <c r="D24" s="7"/>
      <c r="E24" s="7">
        <f>1.2+E23</f>
        <v>1.2809999999999999</v>
      </c>
      <c r="F24" s="7"/>
      <c r="G24" s="7">
        <f>G23*1000</f>
        <v>19.932000000000016</v>
      </c>
    </row>
    <row r="25" spans="1:9" x14ac:dyDescent="0.3">
      <c r="A25" s="7" t="s">
        <v>17</v>
      </c>
      <c r="B25" s="7">
        <v>0</v>
      </c>
      <c r="C25" s="7" t="s">
        <v>7</v>
      </c>
      <c r="D25" s="7"/>
      <c r="E25" s="7"/>
      <c r="F25" s="7"/>
      <c r="G25" s="7"/>
    </row>
    <row r="26" spans="1:9" x14ac:dyDescent="0.3">
      <c r="A26" s="7" t="s">
        <v>18</v>
      </c>
      <c r="B26" s="7">
        <v>0</v>
      </c>
      <c r="C26" s="7" t="s">
        <v>8</v>
      </c>
      <c r="D26" s="7"/>
      <c r="E26" s="7"/>
      <c r="F26" s="7"/>
      <c r="G26" s="7"/>
    </row>
    <row r="27" spans="1:9" x14ac:dyDescent="0.3">
      <c r="A27" s="7" t="s">
        <v>19</v>
      </c>
      <c r="B27" s="7">
        <v>0</v>
      </c>
      <c r="C27" s="7" t="s">
        <v>25</v>
      </c>
      <c r="D27" s="7"/>
      <c r="E27" s="7"/>
      <c r="F27" s="7"/>
      <c r="G27" s="7"/>
    </row>
    <row r="28" spans="1:9" x14ac:dyDescent="0.3">
      <c r="A28" s="7" t="s">
        <v>15</v>
      </c>
      <c r="B28" s="7">
        <v>0</v>
      </c>
      <c r="C28" s="7" t="s">
        <v>10</v>
      </c>
      <c r="D28" s="7"/>
      <c r="E28" s="7"/>
      <c r="F28" s="7"/>
      <c r="G28" s="7"/>
    </row>
    <row r="29" spans="1:9" x14ac:dyDescent="0.3">
      <c r="A29" s="7" t="s">
        <v>20</v>
      </c>
      <c r="B29" s="7">
        <v>0</v>
      </c>
      <c r="C29" s="7" t="s">
        <v>10</v>
      </c>
      <c r="D29" s="7"/>
      <c r="E29" s="7"/>
      <c r="F29" s="7"/>
      <c r="G29" s="7"/>
    </row>
    <row r="30" spans="1:9" x14ac:dyDescent="0.3">
      <c r="A30" s="7" t="s">
        <v>21</v>
      </c>
      <c r="B30" s="7">
        <v>0</v>
      </c>
      <c r="C30" s="7" t="s">
        <v>7</v>
      </c>
      <c r="D30" s="7"/>
      <c r="E30" s="7"/>
      <c r="F30" s="7"/>
      <c r="G30" s="7"/>
    </row>
    <row r="31" spans="1:9" x14ac:dyDescent="0.3">
      <c r="A31" s="7" t="s">
        <v>22</v>
      </c>
      <c r="B31" s="7">
        <v>0</v>
      </c>
      <c r="C31" s="7" t="s">
        <v>8</v>
      </c>
      <c r="D31" s="7"/>
      <c r="E31" s="7"/>
      <c r="F31" s="7"/>
      <c r="G31" s="7"/>
    </row>
    <row r="32" spans="1:9" x14ac:dyDescent="0.3">
      <c r="A32" s="7" t="s">
        <v>23</v>
      </c>
      <c r="B32" s="7">
        <v>0</v>
      </c>
      <c r="C32" s="7" t="s">
        <v>25</v>
      </c>
      <c r="D32" s="7"/>
      <c r="E32" s="7"/>
      <c r="F32" s="7"/>
      <c r="G32" s="7"/>
    </row>
    <row r="33" spans="1:7" x14ac:dyDescent="0.3">
      <c r="A33" s="7" t="s">
        <v>16</v>
      </c>
      <c r="B33" s="7">
        <v>0</v>
      </c>
      <c r="C33" s="7" t="s">
        <v>10</v>
      </c>
      <c r="D33" s="7"/>
      <c r="E33" s="7"/>
      <c r="F33" s="7"/>
      <c r="G33" s="7"/>
    </row>
    <row r="34" spans="1:7" x14ac:dyDescent="0.3">
      <c r="A34" s="7" t="s">
        <v>24</v>
      </c>
      <c r="B34" s="7">
        <v>0</v>
      </c>
      <c r="C34" s="7" t="s">
        <v>10</v>
      </c>
      <c r="D34" s="7"/>
      <c r="E34" s="7"/>
      <c r="F34" s="7"/>
      <c r="G34" s="7"/>
    </row>
  </sheetData>
  <pageMargins left="0.7" right="0.7" top="0.78740157499999996" bottom="0.78740157499999996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62508-0032-4D2F-9DFD-9E6C213BF53F}">
  <dimension ref="A1:G34"/>
  <sheetViews>
    <sheetView workbookViewId="0">
      <selection activeCell="F30" sqref="F30"/>
    </sheetView>
  </sheetViews>
  <sheetFormatPr baseColWidth="10" defaultRowHeight="14.4" x14ac:dyDescent="0.3"/>
  <sheetData>
    <row r="1" spans="1:7" x14ac:dyDescent="0.3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s="4">
        <v>0</v>
      </c>
      <c r="B2" s="4">
        <v>0</v>
      </c>
      <c r="C2" s="4">
        <v>0</v>
      </c>
      <c r="D2" s="3">
        <v>1.8107465059837596E-2</v>
      </c>
      <c r="E2" s="4">
        <v>0</v>
      </c>
      <c r="F2" s="4">
        <v>0.8</v>
      </c>
      <c r="G2" s="4">
        <v>1.8107465059837596E-2</v>
      </c>
    </row>
    <row r="3" spans="1:7" x14ac:dyDescent="0.3">
      <c r="A3" s="4">
        <v>0.73333333333333339</v>
      </c>
      <c r="B3" s="4">
        <v>2.0226611796982159E-2</v>
      </c>
      <c r="C3" s="4">
        <v>1.7973388203017832E-2</v>
      </c>
      <c r="D3" s="4">
        <v>8.6664005356096696E-2</v>
      </c>
      <c r="E3" s="4">
        <v>2.3724052811306622E-2</v>
      </c>
      <c r="F3" s="4">
        <v>0.80477312000000001</v>
      </c>
      <c r="G3" s="4">
        <v>0.12486400535609668</v>
      </c>
    </row>
    <row r="4" spans="1:7" x14ac:dyDescent="0.3">
      <c r="A4" s="4">
        <v>1.9</v>
      </c>
      <c r="B4" s="4">
        <v>3.0207183758459131E-2</v>
      </c>
      <c r="C4" s="4">
        <v>5.8792816241540868E-2</v>
      </c>
      <c r="D4" s="4">
        <v>0.1483420369905431</v>
      </c>
      <c r="E4" s="4">
        <v>6.0892302432083885E-2</v>
      </c>
      <c r="F4" s="4">
        <v>0.81236671999999999</v>
      </c>
      <c r="G4" s="4">
        <v>0.2373420369905431</v>
      </c>
    </row>
    <row r="5" spans="1:7" x14ac:dyDescent="0.3">
      <c r="A5" s="4">
        <v>2.9666666666666681</v>
      </c>
      <c r="B5" s="4">
        <v>6.2224970773906936E-2</v>
      </c>
      <c r="C5" s="4">
        <v>8.8475029226093058E-2</v>
      </c>
      <c r="D5" s="4">
        <v>0.1509151979245125</v>
      </c>
      <c r="E5" s="4">
        <v>9.4271780879273223E-2</v>
      </c>
      <c r="F5" s="4">
        <v>0.81930943999999994</v>
      </c>
      <c r="G5" s="4">
        <v>0.30161519792451252</v>
      </c>
    </row>
    <row r="6" spans="1:7" x14ac:dyDescent="0.3">
      <c r="A6" s="4">
        <v>3.9000000000000008</v>
      </c>
      <c r="B6" s="4">
        <v>9.3864911136474799E-2</v>
      </c>
      <c r="C6" s="4">
        <v>0.1226350888635252</v>
      </c>
      <c r="D6" s="4">
        <v>0.163699179847686</v>
      </c>
      <c r="E6" s="4">
        <v>0.1230181838201143</v>
      </c>
      <c r="F6" s="4">
        <v>0.82538431999999995</v>
      </c>
      <c r="G6" s="4">
        <v>0.38019917984768603</v>
      </c>
    </row>
    <row r="7" spans="1:7" x14ac:dyDescent="0.3">
      <c r="A7" s="4">
        <v>4.8666666666666671</v>
      </c>
      <c r="B7" s="4">
        <v>0.10548950919433787</v>
      </c>
      <c r="C7" s="4">
        <v>0.1388104908056621</v>
      </c>
      <c r="D7" s="4">
        <v>0.25239428404050551</v>
      </c>
      <c r="E7" s="4">
        <v>0.15234852950456104</v>
      </c>
      <c r="F7" s="4">
        <v>0.83167616</v>
      </c>
      <c r="G7" s="4">
        <v>0.49669428404050547</v>
      </c>
    </row>
    <row r="8" spans="1:7" x14ac:dyDescent="0.3">
      <c r="A8" s="4">
        <v>5.9166666666666679</v>
      </c>
      <c r="B8" s="4">
        <v>0.17290443886097154</v>
      </c>
      <c r="C8" s="4">
        <v>0.1787955611390285</v>
      </c>
      <c r="D8" s="4">
        <v>0.24910341451167439</v>
      </c>
      <c r="E8" s="4">
        <v>0.18370863378677244</v>
      </c>
      <c r="F8" s="4">
        <v>0.83851039999999999</v>
      </c>
      <c r="G8" s="4">
        <v>0.60080341451167441</v>
      </c>
    </row>
    <row r="9" spans="1:7" x14ac:dyDescent="0.3">
      <c r="A9" s="4">
        <v>6.9166666666666679</v>
      </c>
      <c r="B9" s="4">
        <v>0.21224175824175823</v>
      </c>
      <c r="C9" s="4">
        <v>0.1873582417582417</v>
      </c>
      <c r="D9" s="4">
        <v>0.28639882835383701</v>
      </c>
      <c r="E9" s="4">
        <v>0.2131037969314781</v>
      </c>
      <c r="F9" s="4">
        <v>0.84501919999999997</v>
      </c>
      <c r="G9" s="4">
        <v>0.68599882835383696</v>
      </c>
    </row>
    <row r="10" spans="1:7" x14ac:dyDescent="0.3">
      <c r="A10" s="4">
        <v>7.9499999999999993</v>
      </c>
      <c r="B10" s="4">
        <v>0.25498178670360105</v>
      </c>
      <c r="C10" s="4">
        <v>0.1885182132963989</v>
      </c>
      <c r="D10" s="4">
        <v>0.1212334504979494</v>
      </c>
      <c r="E10" s="4">
        <v>0.24300682683229499</v>
      </c>
      <c r="F10" s="4">
        <v>0.85174496</v>
      </c>
      <c r="G10" s="4">
        <v>0.56473345049794932</v>
      </c>
    </row>
    <row r="11" spans="1:7" x14ac:dyDescent="0.3">
      <c r="A11" s="4">
        <v>8.9833333333333343</v>
      </c>
      <c r="B11" s="4">
        <v>0.21274312870255849</v>
      </c>
      <c r="C11" s="4">
        <v>0.19605687129744159</v>
      </c>
      <c r="D11" s="4">
        <v>0.48584551313832419</v>
      </c>
      <c r="E11" s="4">
        <v>0.27244130120128041</v>
      </c>
      <c r="F11" s="4">
        <v>0.85847072000000002</v>
      </c>
      <c r="G11" s="4">
        <v>0.89464551313832419</v>
      </c>
    </row>
    <row r="12" spans="1:7" x14ac:dyDescent="0.3">
      <c r="A12" s="4">
        <v>9.9333333333333336</v>
      </c>
      <c r="B12" s="4">
        <v>0.37348791342541143</v>
      </c>
      <c r="C12" s="4">
        <v>0.2026120865745886</v>
      </c>
      <c r="D12" s="4">
        <v>0.31854551313832419</v>
      </c>
      <c r="E12" s="4">
        <v>0.29909801616850068</v>
      </c>
      <c r="F12" s="4">
        <v>0.86465407999999999</v>
      </c>
      <c r="G12" s="4">
        <v>0.89464551313832419</v>
      </c>
    </row>
    <row r="13" spans="1:7" x14ac:dyDescent="0.3">
      <c r="A13" s="4">
        <v>10.95</v>
      </c>
      <c r="B13" s="4">
        <v>0.3905785269709543</v>
      </c>
      <c r="C13" s="4">
        <v>0.20612147302904571</v>
      </c>
      <c r="D13" s="4">
        <v>0.33058474632292201</v>
      </c>
      <c r="E13" s="4">
        <v>0.32720625638377465</v>
      </c>
      <c r="F13" s="4">
        <v>0.87127135999999994</v>
      </c>
      <c r="G13" s="4">
        <v>0.92728474632292202</v>
      </c>
    </row>
    <row r="14" spans="1:7" x14ac:dyDescent="0.3">
      <c r="A14" s="4">
        <v>11.466666666666665</v>
      </c>
      <c r="B14" s="4">
        <v>0.46741334132919427</v>
      </c>
      <c r="C14" s="4">
        <v>0.21048665867080571</v>
      </c>
      <c r="D14" s="4">
        <v>0.2331890761857546</v>
      </c>
      <c r="E14" s="4">
        <v>0.33213836846619055</v>
      </c>
      <c r="F14" s="4">
        <v>0.872442944</v>
      </c>
      <c r="G14" s="4">
        <v>0.91108907618575452</v>
      </c>
    </row>
    <row r="15" spans="1:7" x14ac:dyDescent="0.3">
      <c r="A15" s="4">
        <v>12.433333333333332</v>
      </c>
      <c r="B15" s="4">
        <v>0.45845968669685466</v>
      </c>
      <c r="C15" s="4">
        <v>0.22944031330314529</v>
      </c>
      <c r="D15" s="4">
        <v>0.22484169558750619</v>
      </c>
      <c r="E15" s="4">
        <v>0.33213836846619055</v>
      </c>
      <c r="F15" s="4">
        <v>0.872442944</v>
      </c>
      <c r="G15" s="4">
        <v>0.91274169558750617</v>
      </c>
    </row>
    <row r="16" spans="1:7" x14ac:dyDescent="0.3">
      <c r="A16" s="4">
        <v>22.616666666666667</v>
      </c>
      <c r="B16" s="4">
        <v>0.40042427990235968</v>
      </c>
      <c r="C16" s="4">
        <v>0.2696757200976404</v>
      </c>
      <c r="D16" s="4">
        <v>0.24264169558750601</v>
      </c>
      <c r="E16" s="4">
        <v>0.33213836846619055</v>
      </c>
      <c r="F16" s="4">
        <v>0.872442944</v>
      </c>
      <c r="G16" s="4">
        <v>0.91274169558750617</v>
      </c>
    </row>
    <row r="20" spans="1:3" x14ac:dyDescent="0.3">
      <c r="A20" t="s">
        <v>11</v>
      </c>
      <c r="B20">
        <v>10.75</v>
      </c>
      <c r="C20" t="s">
        <v>7</v>
      </c>
    </row>
    <row r="21" spans="1:3" x14ac:dyDescent="0.3">
      <c r="A21" t="s">
        <v>12</v>
      </c>
      <c r="B21">
        <v>4</v>
      </c>
      <c r="C21" t="s">
        <v>8</v>
      </c>
    </row>
    <row r="22" spans="1:3" x14ac:dyDescent="0.3">
      <c r="A22" t="s">
        <v>13</v>
      </c>
      <c r="B22">
        <v>6.5087999999999999</v>
      </c>
      <c r="C22" t="s">
        <v>25</v>
      </c>
    </row>
    <row r="23" spans="1:3" x14ac:dyDescent="0.3">
      <c r="A23" t="s">
        <v>14</v>
      </c>
      <c r="B23">
        <v>0</v>
      </c>
      <c r="C23" t="s">
        <v>10</v>
      </c>
    </row>
    <row r="24" spans="1:3" x14ac:dyDescent="0.3">
      <c r="A24" t="s">
        <v>9</v>
      </c>
      <c r="B24">
        <v>11.13</v>
      </c>
      <c r="C24" t="s">
        <v>10</v>
      </c>
    </row>
    <row r="25" spans="1:3" x14ac:dyDescent="0.3">
      <c r="A25" t="s">
        <v>17</v>
      </c>
      <c r="B25">
        <v>0</v>
      </c>
      <c r="C25" t="s">
        <v>7</v>
      </c>
    </row>
    <row r="26" spans="1:3" x14ac:dyDescent="0.3">
      <c r="A26" t="s">
        <v>18</v>
      </c>
      <c r="B26">
        <v>0</v>
      </c>
      <c r="C26" t="s">
        <v>8</v>
      </c>
    </row>
    <row r="27" spans="1:3" x14ac:dyDescent="0.3">
      <c r="A27" t="s">
        <v>19</v>
      </c>
      <c r="B27">
        <v>0</v>
      </c>
      <c r="C27" t="s">
        <v>25</v>
      </c>
    </row>
    <row r="28" spans="1:3" x14ac:dyDescent="0.3">
      <c r="A28" t="s">
        <v>15</v>
      </c>
      <c r="B28">
        <v>0</v>
      </c>
      <c r="C28" t="s">
        <v>10</v>
      </c>
    </row>
    <row r="29" spans="1:3" x14ac:dyDescent="0.3">
      <c r="A29" t="s">
        <v>20</v>
      </c>
      <c r="B29">
        <v>0</v>
      </c>
      <c r="C29" t="s">
        <v>10</v>
      </c>
    </row>
    <row r="30" spans="1:3" x14ac:dyDescent="0.3">
      <c r="A30" t="s">
        <v>21</v>
      </c>
      <c r="B30">
        <v>0</v>
      </c>
      <c r="C30" t="s">
        <v>7</v>
      </c>
    </row>
    <row r="31" spans="1:3" x14ac:dyDescent="0.3">
      <c r="A31" t="s">
        <v>22</v>
      </c>
      <c r="B31">
        <v>0</v>
      </c>
      <c r="C31" t="s">
        <v>8</v>
      </c>
    </row>
    <row r="32" spans="1:3" x14ac:dyDescent="0.3">
      <c r="A32" t="s">
        <v>23</v>
      </c>
      <c r="B32">
        <v>0</v>
      </c>
      <c r="C32" t="s">
        <v>25</v>
      </c>
    </row>
    <row r="33" spans="1:3" x14ac:dyDescent="0.3">
      <c r="A33" t="s">
        <v>16</v>
      </c>
      <c r="B33">
        <v>0</v>
      </c>
      <c r="C33" t="s">
        <v>10</v>
      </c>
    </row>
    <row r="34" spans="1:3" x14ac:dyDescent="0.3">
      <c r="A34" t="s">
        <v>24</v>
      </c>
      <c r="B34">
        <v>0</v>
      </c>
      <c r="C34" t="s">
        <v>10</v>
      </c>
    </row>
  </sheetData>
  <pageMargins left="0.7" right="0.7" top="0.78740157499999996" bottom="0.78740157499999996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5C955-B248-4E8B-98D4-237E229E4FC1}">
  <dimension ref="A1:G34"/>
  <sheetViews>
    <sheetView workbookViewId="0">
      <selection activeCell="C20" sqref="C20:C34"/>
    </sheetView>
  </sheetViews>
  <sheetFormatPr baseColWidth="10" defaultRowHeight="14.4" x14ac:dyDescent="0.3"/>
  <sheetData>
    <row r="1" spans="1:7" x14ac:dyDescent="0.3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>
        <v>0</v>
      </c>
      <c r="B2" s="5">
        <v>0</v>
      </c>
      <c r="C2">
        <v>0</v>
      </c>
      <c r="D2">
        <v>3.0408196992232701E-2</v>
      </c>
      <c r="E2">
        <v>0</v>
      </c>
      <c r="F2">
        <v>0.8</v>
      </c>
      <c r="G2" s="5">
        <f>B2+C2+D2</f>
        <v>3.0408196992232701E-2</v>
      </c>
    </row>
    <row r="3" spans="1:7" x14ac:dyDescent="0.3">
      <c r="A3">
        <v>0.88333333333333286</v>
      </c>
      <c r="B3" s="5">
        <v>1.591810766721044E-2</v>
      </c>
      <c r="C3">
        <v>1.9181892332789562E-2</v>
      </c>
      <c r="D3">
        <v>3.8937349198479555E-2</v>
      </c>
      <c r="E3">
        <f>(A3-$A$2)*5.913/1000*4/F3</f>
        <v>2.5946347916102501E-2</v>
      </c>
      <c r="F3">
        <f>F2+(A3-A2)*5.913/1000</f>
        <v>0.80522315</v>
      </c>
      <c r="G3" s="5">
        <f t="shared" ref="G3:G15" si="0">B3+C3+D3</f>
        <v>7.4037349198479568E-2</v>
      </c>
    </row>
    <row r="4" spans="1:7" x14ac:dyDescent="0.3">
      <c r="A4">
        <v>2.0666666666666682</v>
      </c>
      <c r="B4" s="5">
        <v>3.5221668554171387E-2</v>
      </c>
      <c r="C4">
        <v>5.4578331445828618E-2</v>
      </c>
      <c r="D4">
        <v>4.7863196165923008E-2</v>
      </c>
      <c r="E4">
        <f t="shared" ref="E4:E13" si="1">(A4-$A$2)*5.913/1000*4/F4</f>
        <v>6.018170934433794E-2</v>
      </c>
      <c r="F4">
        <f t="shared" ref="F4:F13" si="2">F3+(A4-A3)*5.913/1000</f>
        <v>0.81222020000000006</v>
      </c>
      <c r="G4" s="5">
        <f t="shared" si="0"/>
        <v>0.13766319616592301</v>
      </c>
    </row>
    <row r="5" spans="1:7" x14ac:dyDescent="0.3">
      <c r="A5">
        <v>3.0833333333333339</v>
      </c>
      <c r="B5" s="5">
        <v>5.0007096027767074E-2</v>
      </c>
      <c r="C5">
        <v>9.4792903972232959E-2</v>
      </c>
      <c r="D5">
        <v>9.8630837878036698E-2</v>
      </c>
      <c r="E5">
        <f t="shared" si="1"/>
        <v>8.9127560743029119E-2</v>
      </c>
      <c r="F5">
        <f t="shared" si="2"/>
        <v>0.81823175000000004</v>
      </c>
      <c r="G5" s="5">
        <f t="shared" si="0"/>
        <v>0.24343083787803674</v>
      </c>
    </row>
    <row r="6" spans="1:7" x14ac:dyDescent="0.3">
      <c r="A6">
        <v>4.0833333333333339</v>
      </c>
      <c r="B6" s="5">
        <v>7.0690970859127289E-2</v>
      </c>
      <c r="C6">
        <v>0.12760902914087272</v>
      </c>
      <c r="D6">
        <v>0.13610753594447197</v>
      </c>
      <c r="E6">
        <f t="shared" si="1"/>
        <v>0.11718693833819852</v>
      </c>
      <c r="F6">
        <f t="shared" si="2"/>
        <v>0.82414474999999998</v>
      </c>
      <c r="G6" s="5">
        <f t="shared" si="0"/>
        <v>0.33440753594447198</v>
      </c>
    </row>
    <row r="7" spans="1:7" x14ac:dyDescent="0.3">
      <c r="A7">
        <v>5.0333333333333332</v>
      </c>
      <c r="B7" s="5">
        <v>5.3780990099009905E-2</v>
      </c>
      <c r="C7">
        <v>0.1241190099009901</v>
      </c>
      <c r="D7">
        <v>0.12659512477276491</v>
      </c>
      <c r="E7">
        <f t="shared" si="1"/>
        <v>0.14347293037365771</v>
      </c>
      <c r="F7">
        <f t="shared" si="2"/>
        <v>0.82976209999999995</v>
      </c>
      <c r="G7" s="5">
        <f t="shared" si="0"/>
        <v>0.30449512477276491</v>
      </c>
    </row>
    <row r="8" spans="1:7" x14ac:dyDescent="0.3">
      <c r="A8">
        <v>6.0833333333333339</v>
      </c>
      <c r="B8" s="5">
        <v>0.12136793117574765</v>
      </c>
      <c r="C8">
        <v>0.19273206882425237</v>
      </c>
      <c r="D8">
        <v>0.13714772764832239</v>
      </c>
      <c r="E8">
        <f t="shared" si="1"/>
        <v>0.17211487363642808</v>
      </c>
      <c r="F8">
        <f t="shared" si="2"/>
        <v>0.83597074999999998</v>
      </c>
      <c r="G8" s="5">
        <f t="shared" si="0"/>
        <v>0.45124772764832244</v>
      </c>
    </row>
    <row r="9" spans="1:7" x14ac:dyDescent="0.3">
      <c r="A9">
        <v>7.0833333333333339</v>
      </c>
      <c r="B9" s="5">
        <v>0.14647894563426692</v>
      </c>
      <c r="C9">
        <v>0.2173210543657331</v>
      </c>
      <c r="D9">
        <v>0.14892516939348854</v>
      </c>
      <c r="E9">
        <f t="shared" si="1"/>
        <v>0.19900015886991526</v>
      </c>
      <c r="F9">
        <f t="shared" si="2"/>
        <v>0.84188374999999993</v>
      </c>
      <c r="G9" s="5">
        <f t="shared" si="0"/>
        <v>0.51272516939348856</v>
      </c>
    </row>
    <row r="10" spans="1:7" x14ac:dyDescent="0.3">
      <c r="A10">
        <v>8.1333333333333346</v>
      </c>
      <c r="B10" s="5">
        <v>0.17913768782582029</v>
      </c>
      <c r="C10">
        <v>0.24726231217417971</v>
      </c>
      <c r="D10">
        <v>0.19738119319120806</v>
      </c>
      <c r="E10">
        <f t="shared" si="1"/>
        <v>0.22682622789686602</v>
      </c>
      <c r="F10">
        <f t="shared" si="2"/>
        <v>0.84809239999999997</v>
      </c>
      <c r="G10" s="5">
        <f t="shared" si="0"/>
        <v>0.62378119319120806</v>
      </c>
    </row>
    <row r="11" spans="1:7" x14ac:dyDescent="0.3">
      <c r="A11">
        <v>9.0666666666666682</v>
      </c>
      <c r="B11" s="5">
        <v>0.2179944151738672</v>
      </c>
      <c r="C11">
        <v>0.25840558482613279</v>
      </c>
      <c r="D11">
        <v>0.22521956701371687</v>
      </c>
      <c r="E11">
        <f t="shared" si="1"/>
        <v>0.25122069626078014</v>
      </c>
      <c r="F11">
        <f t="shared" si="2"/>
        <v>0.85361120000000001</v>
      </c>
      <c r="G11" s="5">
        <f t="shared" si="0"/>
        <v>0.70161956701371686</v>
      </c>
    </row>
    <row r="12" spans="1:7" x14ac:dyDescent="0.3">
      <c r="A12">
        <v>10.133333333333335</v>
      </c>
      <c r="B12" s="5">
        <v>0.27314511964193494</v>
      </c>
      <c r="C12">
        <v>0.26435488035806504</v>
      </c>
      <c r="D12">
        <v>0.1872562386382417</v>
      </c>
      <c r="E12">
        <f t="shared" si="1"/>
        <v>0.2787166782336557</v>
      </c>
      <c r="F12">
        <f t="shared" si="2"/>
        <v>0.85991839999999997</v>
      </c>
      <c r="G12" s="5">
        <f t="shared" si="0"/>
        <v>0.72475623863824168</v>
      </c>
    </row>
    <row r="13" spans="1:7" x14ac:dyDescent="0.3">
      <c r="A13">
        <v>11.6</v>
      </c>
      <c r="B13" s="5">
        <v>0.32816030635098381</v>
      </c>
      <c r="C13">
        <v>0.25973969364901617</v>
      </c>
      <c r="D13">
        <v>0.24493754751280794</v>
      </c>
      <c r="E13">
        <f t="shared" si="1"/>
        <v>0.31587163944172564</v>
      </c>
      <c r="F13">
        <f t="shared" si="2"/>
        <v>0.8685908</v>
      </c>
      <c r="G13" s="5">
        <f t="shared" si="0"/>
        <v>0.83283754751280792</v>
      </c>
    </row>
    <row r="14" spans="1:7" x14ac:dyDescent="0.3">
      <c r="A14">
        <v>12.516666666666667</v>
      </c>
      <c r="B14" s="5">
        <v>0.34587692386990371</v>
      </c>
      <c r="C14">
        <v>0.26382307613009642</v>
      </c>
      <c r="D14">
        <v>0.23264010907288046</v>
      </c>
      <c r="E14">
        <f>(11.62-$A$2)*5.913/1000*4/F14</f>
        <v>0.31637317101308915</v>
      </c>
      <c r="F14">
        <f>F13+(11.62-A13)*5.913/1000</f>
        <v>0.86870906000000003</v>
      </c>
      <c r="G14" s="5">
        <f t="shared" si="0"/>
        <v>0.84234010907288059</v>
      </c>
    </row>
    <row r="15" spans="1:7" x14ac:dyDescent="0.3">
      <c r="A15">
        <v>22.7</v>
      </c>
      <c r="B15" s="5">
        <v>0.28552273332977979</v>
      </c>
      <c r="C15">
        <v>0.30847726667022013</v>
      </c>
      <c r="D15">
        <v>0.24619170385060318</v>
      </c>
      <c r="E15">
        <f>E14</f>
        <v>0.31637317101308915</v>
      </c>
      <c r="F15">
        <f>F14</f>
        <v>0.86870906000000003</v>
      </c>
      <c r="G15" s="5">
        <f t="shared" si="0"/>
        <v>0.84019170385060304</v>
      </c>
    </row>
    <row r="20" spans="1:3" x14ac:dyDescent="0.3">
      <c r="A20" t="s">
        <v>11</v>
      </c>
      <c r="B20">
        <v>10.75</v>
      </c>
      <c r="C20" t="s">
        <v>7</v>
      </c>
    </row>
    <row r="21" spans="1:3" x14ac:dyDescent="0.3">
      <c r="A21" t="s">
        <v>12</v>
      </c>
      <c r="B21">
        <v>4</v>
      </c>
      <c r="C21" t="s">
        <v>8</v>
      </c>
    </row>
    <row r="22" spans="1:3" x14ac:dyDescent="0.3">
      <c r="A22" t="s">
        <v>13</v>
      </c>
      <c r="B22">
        <v>5.9130000000000003</v>
      </c>
      <c r="C22" t="s">
        <v>25</v>
      </c>
    </row>
    <row r="23" spans="1:3" x14ac:dyDescent="0.3">
      <c r="A23" t="s">
        <v>14</v>
      </c>
      <c r="B23">
        <v>0</v>
      </c>
      <c r="C23" t="s">
        <v>10</v>
      </c>
    </row>
    <row r="24" spans="1:3" x14ac:dyDescent="0.3">
      <c r="A24" t="s">
        <v>9</v>
      </c>
      <c r="B24">
        <v>11.62</v>
      </c>
      <c r="C24" t="s">
        <v>10</v>
      </c>
    </row>
    <row r="25" spans="1:3" x14ac:dyDescent="0.3">
      <c r="A25" t="s">
        <v>17</v>
      </c>
      <c r="B25">
        <v>0</v>
      </c>
      <c r="C25" t="s">
        <v>7</v>
      </c>
    </row>
    <row r="26" spans="1:3" x14ac:dyDescent="0.3">
      <c r="A26" t="s">
        <v>18</v>
      </c>
      <c r="B26">
        <v>0</v>
      </c>
      <c r="C26" t="s">
        <v>8</v>
      </c>
    </row>
    <row r="27" spans="1:3" x14ac:dyDescent="0.3">
      <c r="A27" t="s">
        <v>19</v>
      </c>
      <c r="B27">
        <v>0</v>
      </c>
      <c r="C27" t="s">
        <v>25</v>
      </c>
    </row>
    <row r="28" spans="1:3" x14ac:dyDescent="0.3">
      <c r="A28" t="s">
        <v>15</v>
      </c>
      <c r="B28">
        <v>0</v>
      </c>
      <c r="C28" t="s">
        <v>10</v>
      </c>
    </row>
    <row r="29" spans="1:3" x14ac:dyDescent="0.3">
      <c r="A29" t="s">
        <v>20</v>
      </c>
      <c r="B29">
        <v>0</v>
      </c>
      <c r="C29" t="s">
        <v>10</v>
      </c>
    </row>
    <row r="30" spans="1:3" x14ac:dyDescent="0.3">
      <c r="A30" t="s">
        <v>21</v>
      </c>
      <c r="B30">
        <v>0</v>
      </c>
      <c r="C30" t="s">
        <v>7</v>
      </c>
    </row>
    <row r="31" spans="1:3" x14ac:dyDescent="0.3">
      <c r="A31" t="s">
        <v>22</v>
      </c>
      <c r="B31">
        <v>0</v>
      </c>
      <c r="C31" t="s">
        <v>8</v>
      </c>
    </row>
    <row r="32" spans="1:3" x14ac:dyDescent="0.3">
      <c r="A32" t="s">
        <v>23</v>
      </c>
      <c r="B32">
        <v>0</v>
      </c>
      <c r="C32" t="s">
        <v>25</v>
      </c>
    </row>
    <row r="33" spans="1:3" x14ac:dyDescent="0.3">
      <c r="A33" t="s">
        <v>16</v>
      </c>
      <c r="B33">
        <v>0</v>
      </c>
      <c r="C33" t="s">
        <v>10</v>
      </c>
    </row>
    <row r="34" spans="1:3" x14ac:dyDescent="0.3">
      <c r="A34" t="s">
        <v>24</v>
      </c>
      <c r="B34">
        <v>0</v>
      </c>
      <c r="C34" t="s">
        <v>10</v>
      </c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590BA8-75F2-417B-B404-FC70D36C4D19}">
  <dimension ref="A1:H34"/>
  <sheetViews>
    <sheetView workbookViewId="0">
      <selection activeCell="B22" sqref="B22"/>
    </sheetView>
  </sheetViews>
  <sheetFormatPr baseColWidth="10" defaultRowHeight="14.4" x14ac:dyDescent="0.3"/>
  <sheetData>
    <row r="1" spans="1:7" x14ac:dyDescent="0.3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>
        <v>0</v>
      </c>
      <c r="B2">
        <v>0</v>
      </c>
      <c r="C2">
        <v>0</v>
      </c>
      <c r="D2">
        <v>7.1229702162382488E-3</v>
      </c>
      <c r="E2">
        <v>0</v>
      </c>
      <c r="F2">
        <v>0.8</v>
      </c>
      <c r="G2">
        <f>B2+C2+D2</f>
        <v>7.1229702162382488E-3</v>
      </c>
    </row>
    <row r="3" spans="1:7" x14ac:dyDescent="0.3">
      <c r="A3">
        <v>0.91666666666666607</v>
      </c>
      <c r="B3">
        <v>1.9161275626423689E-2</v>
      </c>
      <c r="C3">
        <v>1.1538724373576311E-2</v>
      </c>
      <c r="D3">
        <v>2.3645165238678111E-2</v>
      </c>
      <c r="E3">
        <f>(A3-$A$2)*$B$22/1000*$B$21/F3</f>
        <v>2.9611159968951535E-2</v>
      </c>
      <c r="F3">
        <f>F2+(A3-A2)*$B$22/1000+(0)*$B$27/1000</f>
        <v>0.80596640000000008</v>
      </c>
      <c r="G3">
        <f t="shared" ref="G3:G10" si="0">B3+C3+D3</f>
        <v>5.4345165238678106E-2</v>
      </c>
    </row>
    <row r="4" spans="1:7" x14ac:dyDescent="0.3">
      <c r="A4">
        <v>1.8166666666666682</v>
      </c>
      <c r="B4">
        <v>2.4997540106951873E-2</v>
      </c>
      <c r="C4">
        <v>2.1102459893048129E-2</v>
      </c>
      <c r="D4">
        <v>4.2108894328845362E-2</v>
      </c>
      <c r="E4">
        <f t="shared" ref="E4:E9" si="1">(A4-$A$2)*$B$22/1000*$B$21/F4</f>
        <v>5.826048670234471E-2</v>
      </c>
      <c r="F4">
        <f t="shared" ref="F4:F8" si="2">F3+(A4-A3)*$B$22/1000+(0)*$B$27/1000</f>
        <v>0.81182432000000004</v>
      </c>
      <c r="G4">
        <f t="shared" si="0"/>
        <v>8.8208894328845364E-2</v>
      </c>
    </row>
    <row r="5" spans="1:7" x14ac:dyDescent="0.3">
      <c r="A5">
        <v>2.8333333333333339</v>
      </c>
      <c r="B5">
        <v>2.7868523002421305E-2</v>
      </c>
      <c r="C5">
        <v>3.6431476997578691E-2</v>
      </c>
      <c r="D5">
        <v>7.2786903304773498E-2</v>
      </c>
      <c r="E5">
        <f t="shared" si="1"/>
        <v>9.0130315956569201E-2</v>
      </c>
      <c r="F5">
        <f t="shared" si="2"/>
        <v>0.81844159999999999</v>
      </c>
      <c r="G5">
        <f t="shared" si="0"/>
        <v>0.13708690330477349</v>
      </c>
    </row>
    <row r="6" spans="1:7" x14ac:dyDescent="0.3">
      <c r="A6">
        <v>3.7666666666666657</v>
      </c>
      <c r="B6">
        <v>4.4499312242090784E-2</v>
      </c>
      <c r="C6">
        <v>4.9000687757909223E-2</v>
      </c>
      <c r="D6">
        <v>9.2301713586291412E-2</v>
      </c>
      <c r="E6">
        <f t="shared" si="1"/>
        <v>0.11893748927856478</v>
      </c>
      <c r="F6">
        <f t="shared" si="2"/>
        <v>0.82451648</v>
      </c>
      <c r="G6">
        <f t="shared" si="0"/>
        <v>0.18580171358629141</v>
      </c>
    </row>
    <row r="7" spans="1:7" x14ac:dyDescent="0.3">
      <c r="A7">
        <v>4.7333333333333325</v>
      </c>
      <c r="B7">
        <v>5.6347830744509914E-2</v>
      </c>
      <c r="C7">
        <v>5.8752169255490087E-2</v>
      </c>
      <c r="D7">
        <v>0.11835573235414111</v>
      </c>
      <c r="E7">
        <f t="shared" si="1"/>
        <v>0.14832937638371263</v>
      </c>
      <c r="F7">
        <f t="shared" si="2"/>
        <v>0.83080832000000004</v>
      </c>
      <c r="G7">
        <f t="shared" si="0"/>
        <v>0.23345573235414113</v>
      </c>
    </row>
    <row r="8" spans="1:7" x14ac:dyDescent="0.3">
      <c r="A8">
        <v>5.5333333333333332</v>
      </c>
      <c r="B8">
        <v>8.3999674068038294E-2</v>
      </c>
      <c r="C8">
        <v>6.1400325931961715E-2</v>
      </c>
      <c r="D8">
        <v>7.6958221134231009E-2</v>
      </c>
      <c r="E8">
        <f t="shared" si="1"/>
        <v>0.17231913059587806</v>
      </c>
      <c r="F8">
        <f t="shared" si="2"/>
        <v>0.8360153600000001</v>
      </c>
      <c r="G8">
        <f t="shared" si="0"/>
        <v>0.22235822113423101</v>
      </c>
    </row>
    <row r="9" spans="1:7" x14ac:dyDescent="0.3">
      <c r="A9">
        <v>6.4833333333333325</v>
      </c>
      <c r="B9">
        <v>9.1409271523178806E-2</v>
      </c>
      <c r="C9">
        <v>6.2590728476821192E-2</v>
      </c>
      <c r="D9">
        <v>5.815830273357811E-2</v>
      </c>
      <c r="E9">
        <f t="shared" si="1"/>
        <v>0.17659808045734543</v>
      </c>
      <c r="F9">
        <f>F8+(A9-A8)*$B$22/1000+(A9-5.54)*$B$27/1000</f>
        <v>0.95581378666666661</v>
      </c>
      <c r="G9">
        <f t="shared" si="0"/>
        <v>0.21215830273357811</v>
      </c>
    </row>
    <row r="10" spans="1:7" x14ac:dyDescent="0.3">
      <c r="A10">
        <v>7.3333333333333339</v>
      </c>
      <c r="B10">
        <v>8.8406657528881938E-2</v>
      </c>
      <c r="C10">
        <v>6.1193342471118073E-2</v>
      </c>
      <c r="D10">
        <v>-0.1630638922888617</v>
      </c>
      <c r="E10">
        <f>(A10-$A$2)*$B$22/1000*$B$21/F10</f>
        <v>0.17948779014833724</v>
      </c>
      <c r="F10">
        <f t="shared" ref="F10" si="3">F9+(A10-A9)*$B$22/1000+(A10-A9)*$B$27/1000</f>
        <v>1.0637202666666667</v>
      </c>
      <c r="G10">
        <f t="shared" si="0"/>
        <v>-1.346389228886169E-2</v>
      </c>
    </row>
    <row r="11" spans="1:7" x14ac:dyDescent="0.3">
      <c r="A11">
        <v>8.4333333333333318</v>
      </c>
      <c r="B11">
        <v>8.3802741635687725E-2</v>
      </c>
      <c r="C11">
        <v>6.6797258364312259E-2</v>
      </c>
      <c r="D11">
        <v>7.6937722908093281E-2</v>
      </c>
      <c r="E11">
        <f>(A11-$A$2)*$B$22/1000*$B$21/F11</f>
        <v>0.18245811718740096</v>
      </c>
      <c r="F11">
        <f>F10+(A11-A10)*$B$22/1000+(A11-A10)*$B$27/1000</f>
        <v>1.2033639466666666</v>
      </c>
      <c r="G11">
        <f t="shared" ref="G11:G17" si="4">B11+C11+D11</f>
        <v>0.22753772290809327</v>
      </c>
    </row>
    <row r="12" spans="1:7" x14ac:dyDescent="0.3">
      <c r="A12">
        <v>9.4</v>
      </c>
      <c r="B12">
        <v>8.5908148148148164E-2</v>
      </c>
      <c r="C12">
        <v>6.6691851851851849E-2</v>
      </c>
      <c r="D12">
        <v>6.7393141289437575E-2</v>
      </c>
      <c r="E12">
        <f>(A12-$A$2)*$B$22/1000*$B$21/F12</f>
        <v>0.1845519676805292</v>
      </c>
      <c r="F12">
        <f>F11+(A12-A11)*$B$22/1000+(A12-A11)*$B$27/1000</f>
        <v>1.3260811200000002</v>
      </c>
      <c r="G12">
        <f t="shared" si="4"/>
        <v>0.21999314128943759</v>
      </c>
    </row>
    <row r="13" spans="1:7" x14ac:dyDescent="0.3">
      <c r="A13">
        <v>10.333333333333334</v>
      </c>
      <c r="B13">
        <v>9.3676309328968907E-2</v>
      </c>
      <c r="C13">
        <v>6.5423690671031084E-2</v>
      </c>
      <c r="D13">
        <v>8.3355418381344415E-2</v>
      </c>
      <c r="E13">
        <f>(A13-$A$2)*$B$22/1000*$B$21/F13</f>
        <v>0.18623605694902737</v>
      </c>
      <c r="F13">
        <f>F12+(A13-A12)*$B$22/1000+(A13-A12)*$B$27/1000</f>
        <v>1.4445666666666668</v>
      </c>
      <c r="G13">
        <f t="shared" si="4"/>
        <v>0.24245541838134441</v>
      </c>
    </row>
    <row r="14" spans="1:7" x14ac:dyDescent="0.3">
      <c r="A14">
        <v>11.200000000000001</v>
      </c>
      <c r="B14">
        <v>8.705769374766005E-2</v>
      </c>
      <c r="C14">
        <v>5.9142306252339946E-2</v>
      </c>
      <c r="D14">
        <v>7.0963923182441713E-2</v>
      </c>
      <c r="E14">
        <f>(11.18-$A$2)*$B$22/1000*$B$21/F14</f>
        <v>0.18725072610223673</v>
      </c>
      <c r="F14">
        <f>F13+(11.18-A13)*$B$22/1000+(A14-A13)*$B$27/1000</f>
        <v>1.5544587840000001</v>
      </c>
      <c r="G14">
        <f t="shared" si="4"/>
        <v>0.21716392318244171</v>
      </c>
    </row>
    <row r="15" spans="1:7" x14ac:dyDescent="0.3">
      <c r="A15">
        <v>12.216666666666667</v>
      </c>
      <c r="B15">
        <v>7.8639918367346948E-2</v>
      </c>
      <c r="C15">
        <v>6.6660081632653065E-2</v>
      </c>
      <c r="D15">
        <v>9.4583401920438986E-2</v>
      </c>
      <c r="E15">
        <f>(11.18-$A$2)*$B$22/1000*$B$21/F15</f>
        <v>0.17366086931793573</v>
      </c>
      <c r="F15">
        <f>F14+(0)*$B$22/1000+(12.21-A14)*$B$27/1000</f>
        <v>1.676103184</v>
      </c>
      <c r="G15">
        <f t="shared" si="4"/>
        <v>0.239883401920439</v>
      </c>
    </row>
    <row r="16" spans="1:7" x14ac:dyDescent="0.3">
      <c r="A16">
        <v>23.15</v>
      </c>
      <c r="B16">
        <v>4.9965999493286048E-2</v>
      </c>
      <c r="C16">
        <v>9.263400050671397E-2</v>
      </c>
      <c r="D16">
        <v>9.9598216735253708E-2</v>
      </c>
      <c r="E16">
        <f>E15</f>
        <v>0.17366086931793573</v>
      </c>
      <c r="F16">
        <f>F15+(0)*$B$22/1000+(0)*$B$27/1000</f>
        <v>1.676103184</v>
      </c>
      <c r="G16">
        <f t="shared" si="4"/>
        <v>0.24219821673525371</v>
      </c>
    </row>
    <row r="17" spans="1:8" x14ac:dyDescent="0.3">
      <c r="A17">
        <v>24.116666666666667</v>
      </c>
      <c r="B17">
        <v>5.8238511029411764E-2</v>
      </c>
      <c r="C17">
        <v>8.5361488970588248E-2</v>
      </c>
      <c r="D17">
        <v>-0.15414526748971197</v>
      </c>
      <c r="E17">
        <f>E16</f>
        <v>0.17366086931793573</v>
      </c>
      <c r="F17">
        <f>F16+(0)*$B$22/1000+(0)*$B$27/1000</f>
        <v>1.676103184</v>
      </c>
      <c r="G17">
        <f t="shared" si="4"/>
        <v>-1.0545267489711962E-2</v>
      </c>
    </row>
    <row r="20" spans="1:8" x14ac:dyDescent="0.3">
      <c r="A20" t="s">
        <v>11</v>
      </c>
      <c r="B20">
        <v>5.375</v>
      </c>
      <c r="C20" t="s">
        <v>7</v>
      </c>
      <c r="F20" s="7"/>
      <c r="G20" s="7"/>
      <c r="H20" s="7"/>
    </row>
    <row r="21" spans="1:8" x14ac:dyDescent="0.3">
      <c r="A21" t="s">
        <v>12</v>
      </c>
      <c r="B21">
        <v>4</v>
      </c>
      <c r="C21" t="s">
        <v>8</v>
      </c>
      <c r="F21" s="7"/>
      <c r="G21" s="7"/>
      <c r="H21" s="7"/>
    </row>
    <row r="22" spans="1:8" x14ac:dyDescent="0.3">
      <c r="A22" t="s">
        <v>13</v>
      </c>
      <c r="B22">
        <v>6.5087999999999999</v>
      </c>
      <c r="C22" t="s">
        <v>25</v>
      </c>
      <c r="F22" s="7"/>
      <c r="G22" s="7"/>
      <c r="H22" s="7"/>
    </row>
    <row r="23" spans="1:8" x14ac:dyDescent="0.3">
      <c r="A23" t="s">
        <v>14</v>
      </c>
      <c r="B23">
        <v>0</v>
      </c>
      <c r="C23" t="s">
        <v>10</v>
      </c>
      <c r="F23" s="7"/>
      <c r="G23" s="7"/>
      <c r="H23" s="7"/>
    </row>
    <row r="24" spans="1:8" x14ac:dyDescent="0.3">
      <c r="A24" t="s">
        <v>9</v>
      </c>
      <c r="B24">
        <v>11.18</v>
      </c>
      <c r="C24" t="s">
        <v>10</v>
      </c>
      <c r="F24" s="7"/>
      <c r="G24" s="7"/>
      <c r="H24" s="7"/>
    </row>
    <row r="25" spans="1:8" x14ac:dyDescent="0.3">
      <c r="A25" t="s">
        <v>17</v>
      </c>
      <c r="B25">
        <v>0</v>
      </c>
      <c r="C25" t="s">
        <v>7</v>
      </c>
      <c r="F25" s="7"/>
      <c r="G25" s="7"/>
      <c r="H25" s="7"/>
    </row>
    <row r="26" spans="1:8" x14ac:dyDescent="0.3">
      <c r="A26" t="s">
        <v>18</v>
      </c>
      <c r="B26">
        <v>0</v>
      </c>
      <c r="C26" t="s">
        <v>8</v>
      </c>
      <c r="F26" s="7"/>
      <c r="G26" s="7"/>
      <c r="H26" s="7"/>
    </row>
    <row r="27" spans="1:8" x14ac:dyDescent="0.3">
      <c r="A27" t="s">
        <v>19</v>
      </c>
      <c r="B27">
        <v>120.44</v>
      </c>
      <c r="C27" t="s">
        <v>25</v>
      </c>
    </row>
    <row r="28" spans="1:8" x14ac:dyDescent="0.3">
      <c r="A28" t="s">
        <v>15</v>
      </c>
      <c r="B28">
        <v>5.54</v>
      </c>
      <c r="C28" t="s">
        <v>10</v>
      </c>
    </row>
    <row r="29" spans="1:8" x14ac:dyDescent="0.3">
      <c r="A29" t="s">
        <v>20</v>
      </c>
      <c r="B29">
        <f>5.54+6.67</f>
        <v>12.21</v>
      </c>
      <c r="C29" t="s">
        <v>10</v>
      </c>
    </row>
    <row r="30" spans="1:8" x14ac:dyDescent="0.3">
      <c r="A30" t="s">
        <v>21</v>
      </c>
      <c r="B30">
        <v>0</v>
      </c>
      <c r="C30" t="s">
        <v>7</v>
      </c>
    </row>
    <row r="31" spans="1:8" x14ac:dyDescent="0.3">
      <c r="A31" t="s">
        <v>22</v>
      </c>
      <c r="B31">
        <v>0</v>
      </c>
      <c r="C31" t="s">
        <v>8</v>
      </c>
    </row>
    <row r="32" spans="1:8" x14ac:dyDescent="0.3">
      <c r="A32" t="s">
        <v>23</v>
      </c>
      <c r="B32">
        <v>0</v>
      </c>
      <c r="C32" t="s">
        <v>25</v>
      </c>
    </row>
    <row r="33" spans="1:3" x14ac:dyDescent="0.3">
      <c r="A33" t="s">
        <v>16</v>
      </c>
      <c r="B33">
        <v>0</v>
      </c>
      <c r="C33" t="s">
        <v>10</v>
      </c>
    </row>
    <row r="34" spans="1:3" x14ac:dyDescent="0.3">
      <c r="A34" t="s">
        <v>24</v>
      </c>
      <c r="B34">
        <v>0</v>
      </c>
      <c r="C34" t="s">
        <v>10</v>
      </c>
    </row>
  </sheetData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FAE42-A860-4877-876E-9467A47D33BC}">
  <dimension ref="A1:G34"/>
  <sheetViews>
    <sheetView workbookViewId="0">
      <selection activeCell="G22" sqref="G22"/>
    </sheetView>
  </sheetViews>
  <sheetFormatPr baseColWidth="10" defaultRowHeight="14.4" x14ac:dyDescent="0.3"/>
  <sheetData>
    <row r="1" spans="1:7" x14ac:dyDescent="0.3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s="4">
        <v>0</v>
      </c>
      <c r="B2" s="4">
        <v>0</v>
      </c>
      <c r="C2" s="4">
        <v>0</v>
      </c>
      <c r="D2" s="4">
        <v>-2.4500000000000001E-2</v>
      </c>
      <c r="E2" s="4">
        <v>0</v>
      </c>
      <c r="F2" s="4">
        <v>0.8</v>
      </c>
      <c r="G2" s="4">
        <v>-2.4500000000000001E-2</v>
      </c>
    </row>
    <row r="3" spans="1:7" x14ac:dyDescent="0.3">
      <c r="A3" s="4">
        <v>0.60000000000000053</v>
      </c>
      <c r="B3" s="4">
        <v>1.946251768033946E-2</v>
      </c>
      <c r="C3" s="4">
        <v>1.253748231966054E-2</v>
      </c>
      <c r="D3" s="4">
        <v>4.2529772412410377E-2</v>
      </c>
      <c r="E3" s="4">
        <v>1.7660679302463414E-2</v>
      </c>
      <c r="F3" s="4">
        <v>0.80354780000000003</v>
      </c>
      <c r="G3" s="4">
        <v>7.4529772412410378E-2</v>
      </c>
    </row>
    <row r="4" spans="1:7" x14ac:dyDescent="0.3">
      <c r="A4" s="4">
        <v>1.7833333333333337</v>
      </c>
      <c r="B4" s="4">
        <v>3.3477011494252883E-2</v>
      </c>
      <c r="C4" s="4">
        <v>3.6422988505747142E-2</v>
      </c>
      <c r="D4" s="4">
        <v>7.2411054424619023E-2</v>
      </c>
      <c r="E4" s="4">
        <v>5.2038329526120621E-2</v>
      </c>
      <c r="F4" s="4">
        <v>0.81054484999999998</v>
      </c>
      <c r="G4" s="4">
        <v>0.14231105442461905</v>
      </c>
    </row>
    <row r="5" spans="1:7" x14ac:dyDescent="0.3">
      <c r="A5" s="4">
        <v>2.8333333333333353</v>
      </c>
      <c r="B5" s="4">
        <v>5.249274809160305E-2</v>
      </c>
      <c r="C5" s="4">
        <v>8.0307251908396951E-2</v>
      </c>
      <c r="D5" s="4">
        <v>9.3242464827578475E-2</v>
      </c>
      <c r="E5" s="4">
        <v>8.2049235173158167E-2</v>
      </c>
      <c r="F5" s="4">
        <v>0.81675350000000002</v>
      </c>
      <c r="G5" s="4">
        <v>0.22604246482757848</v>
      </c>
    </row>
    <row r="6" spans="1:7" x14ac:dyDescent="0.3">
      <c r="A6" s="4">
        <v>3.7666666666666679</v>
      </c>
      <c r="B6" s="4">
        <v>5.4497350746268658E-2</v>
      </c>
      <c r="C6" s="4">
        <v>0.1128026492537314</v>
      </c>
      <c r="D6" s="4">
        <v>0.13300796880814761</v>
      </c>
      <c r="E6" s="4">
        <v>0.10834513092560703</v>
      </c>
      <c r="F6" s="4">
        <v>0.82227230000000007</v>
      </c>
      <c r="G6" s="4">
        <v>0.3003079688081477</v>
      </c>
    </row>
    <row r="7" spans="1:7" x14ac:dyDescent="0.3">
      <c r="A7" s="4">
        <v>4.7000000000000011</v>
      </c>
      <c r="B7" s="4">
        <v>7.4824525978822956E-2</v>
      </c>
      <c r="C7" s="4">
        <v>0.14037547402117709</v>
      </c>
      <c r="D7" s="4">
        <v>0.1588080792086943</v>
      </c>
      <c r="E7" s="4">
        <v>0.13429040249405921</v>
      </c>
      <c r="F7" s="4">
        <v>0.82779110000000011</v>
      </c>
      <c r="G7" s="4">
        <v>0.37400807920869439</v>
      </c>
    </row>
    <row r="8" spans="1:7" x14ac:dyDescent="0.3">
      <c r="A8" s="4">
        <v>5.56666666666667</v>
      </c>
      <c r="B8" s="4">
        <v>9.4676138099602819E-2</v>
      </c>
      <c r="C8" s="4">
        <v>0.15322386190039719</v>
      </c>
      <c r="D8" s="4">
        <v>0.19500502114303189</v>
      </c>
      <c r="E8" s="4">
        <v>0.15755642670197947</v>
      </c>
      <c r="F8" s="4">
        <v>0.83565490000000053</v>
      </c>
      <c r="G8" s="4">
        <v>0.44290502114303187</v>
      </c>
    </row>
    <row r="9" spans="1:7" x14ac:dyDescent="0.3">
      <c r="A9" s="4">
        <v>6.4500000000000028</v>
      </c>
      <c r="B9" s="4">
        <v>0.10597158474882544</v>
      </c>
      <c r="C9" s="4">
        <v>0.17032841525117459</v>
      </c>
      <c r="D9" s="4">
        <v>0.1844306718467211</v>
      </c>
      <c r="E9" s="4">
        <v>0.1637538635232047</v>
      </c>
      <c r="F9" s="4">
        <v>0.93161405000000042</v>
      </c>
      <c r="G9" s="4">
        <v>0.46073067184672112</v>
      </c>
    </row>
    <row r="10" spans="1:7" x14ac:dyDescent="0.3">
      <c r="A10" s="4">
        <v>7.4333333333333318</v>
      </c>
      <c r="B10" s="4">
        <v>0.10207260003757279</v>
      </c>
      <c r="C10" s="4">
        <v>0.17102739996242719</v>
      </c>
      <c r="D10" s="4">
        <v>0.20335382819939121</v>
      </c>
      <c r="E10" s="4">
        <v>0.16930568214811398</v>
      </c>
      <c r="F10" s="4">
        <v>1.0384365</v>
      </c>
      <c r="G10" s="4">
        <v>0.47645382819939119</v>
      </c>
    </row>
    <row r="11" spans="1:7" x14ac:dyDescent="0.3">
      <c r="A11" s="4">
        <v>8.4833333333333343</v>
      </c>
      <c r="B11" s="4">
        <v>0.10413871797510033</v>
      </c>
      <c r="C11" s="4">
        <v>0.17646128202489969</v>
      </c>
      <c r="D11" s="4">
        <v>0.209279726038859</v>
      </c>
      <c r="E11" s="4">
        <v>0.17409770046650277</v>
      </c>
      <c r="F11" s="4">
        <v>1.1525011500000002</v>
      </c>
      <c r="G11" s="4">
        <v>0.48987972603885899</v>
      </c>
    </row>
    <row r="12" spans="1:7" x14ac:dyDescent="0.3">
      <c r="A12" s="4">
        <v>9.4666666666666668</v>
      </c>
      <c r="B12" s="4">
        <v>9.9559013005955987E-2</v>
      </c>
      <c r="C12" s="4">
        <v>0.184840986994044</v>
      </c>
      <c r="D12" s="4">
        <v>0.21597760343473621</v>
      </c>
      <c r="E12" s="4">
        <v>0.17779830378784289</v>
      </c>
      <c r="F12" s="4">
        <v>1.2593236000000001</v>
      </c>
      <c r="G12" s="4">
        <v>0.50037760343473625</v>
      </c>
    </row>
    <row r="13" spans="1:7" x14ac:dyDescent="0.3">
      <c r="A13" s="4">
        <v>10.299999999999999</v>
      </c>
      <c r="B13" s="4">
        <v>0.13016215808906642</v>
      </c>
      <c r="C13" s="4">
        <v>0.1710378419109336</v>
      </c>
      <c r="D13" s="4">
        <v>0.20707643545564641</v>
      </c>
      <c r="E13" s="4">
        <v>0.18498038733597233</v>
      </c>
      <c r="F13" s="4">
        <v>1.3169807</v>
      </c>
      <c r="G13" s="4">
        <v>0.50827643545564638</v>
      </c>
    </row>
    <row r="14" spans="1:7" x14ac:dyDescent="0.3">
      <c r="A14" s="4">
        <v>11.183333333333332</v>
      </c>
      <c r="B14" s="4">
        <v>6.4748952325326709E-2</v>
      </c>
      <c r="C14" s="4">
        <v>9.765104767467328E-2</v>
      </c>
      <c r="D14" s="4">
        <v>0.34785707500647461</v>
      </c>
      <c r="E14" s="4">
        <v>0.1952300158610738</v>
      </c>
      <c r="F14" s="4">
        <v>1.3205285</v>
      </c>
      <c r="G14" s="4">
        <v>0.51025707500647455</v>
      </c>
    </row>
    <row r="15" spans="1:7" x14ac:dyDescent="0.3">
      <c r="A15" s="4">
        <v>22.133333333333333</v>
      </c>
      <c r="B15" s="4">
        <v>3.7402212906999417E-2</v>
      </c>
      <c r="C15" s="4">
        <v>0.27889778709300062</v>
      </c>
      <c r="D15" s="4">
        <v>0.19595321116249681</v>
      </c>
      <c r="E15" s="4">
        <v>0.1952300158610738</v>
      </c>
      <c r="F15" s="4">
        <v>1.3205285</v>
      </c>
      <c r="G15" s="4">
        <v>0.51225321116249689</v>
      </c>
    </row>
    <row r="16" spans="1:7" x14ac:dyDescent="0.3">
      <c r="A16" s="4">
        <v>23.1</v>
      </c>
      <c r="B16" s="4">
        <v>6.5848013273949887E-2</v>
      </c>
      <c r="C16" s="4">
        <v>0.25735198672605009</v>
      </c>
      <c r="D16" s="4">
        <v>0.1910650265070965</v>
      </c>
      <c r="E16" s="4">
        <v>0.1952300158610738</v>
      </c>
      <c r="F16" s="4">
        <v>1.3205285</v>
      </c>
      <c r="G16" s="4">
        <v>0.51426502650709649</v>
      </c>
    </row>
    <row r="17" spans="1:7" x14ac:dyDescent="0.3">
      <c r="A17" s="4">
        <v>24.083333333333336</v>
      </c>
      <c r="B17" s="4">
        <v>7.8809842748980785E-2</v>
      </c>
      <c r="C17" s="4">
        <v>0.2456901572510192</v>
      </c>
      <c r="D17" s="4">
        <v>0.19199635428635531</v>
      </c>
      <c r="E17" s="4">
        <v>0.1952300158610738</v>
      </c>
      <c r="F17" s="4">
        <v>1.3205285</v>
      </c>
      <c r="G17" s="4">
        <v>0.51649635428635532</v>
      </c>
    </row>
    <row r="20" spans="1:7" x14ac:dyDescent="0.3">
      <c r="A20" t="s">
        <v>11</v>
      </c>
      <c r="B20">
        <v>10.75</v>
      </c>
      <c r="C20" t="s">
        <v>7</v>
      </c>
    </row>
    <row r="21" spans="1:7" x14ac:dyDescent="0.3">
      <c r="A21" t="s">
        <v>12</v>
      </c>
      <c r="B21">
        <v>4</v>
      </c>
      <c r="C21" t="s">
        <v>8</v>
      </c>
    </row>
    <row r="22" spans="1:7" x14ac:dyDescent="0.3">
      <c r="A22" t="s">
        <v>13</v>
      </c>
      <c r="B22">
        <v>5.9130000000000003</v>
      </c>
      <c r="C22" t="s">
        <v>25</v>
      </c>
    </row>
    <row r="23" spans="1:7" x14ac:dyDescent="0.3">
      <c r="A23" t="s">
        <v>14</v>
      </c>
      <c r="B23">
        <v>0</v>
      </c>
      <c r="C23" t="s">
        <v>10</v>
      </c>
    </row>
    <row r="24" spans="1:7" x14ac:dyDescent="0.3">
      <c r="A24" t="s">
        <v>9</v>
      </c>
      <c r="B24">
        <v>10.9</v>
      </c>
      <c r="C24" t="s">
        <v>10</v>
      </c>
    </row>
    <row r="25" spans="1:7" x14ac:dyDescent="0.3">
      <c r="A25" t="s">
        <v>17</v>
      </c>
      <c r="B25">
        <v>0</v>
      </c>
      <c r="C25" t="s">
        <v>7</v>
      </c>
    </row>
    <row r="26" spans="1:7" x14ac:dyDescent="0.3">
      <c r="A26" t="s">
        <v>18</v>
      </c>
      <c r="B26">
        <v>0</v>
      </c>
      <c r="C26" t="s">
        <v>8</v>
      </c>
    </row>
    <row r="27" spans="1:7" x14ac:dyDescent="0.3">
      <c r="A27" t="s">
        <v>19</v>
      </c>
      <c r="B27">
        <v>102.72</v>
      </c>
      <c r="C27" t="s">
        <v>25</v>
      </c>
    </row>
    <row r="28" spans="1:7" x14ac:dyDescent="0.3">
      <c r="A28" t="s">
        <v>15</v>
      </c>
      <c r="B28">
        <v>5.54</v>
      </c>
      <c r="C28" t="s">
        <v>10</v>
      </c>
    </row>
    <row r="29" spans="1:7" x14ac:dyDescent="0.3">
      <c r="A29" t="s">
        <v>20</v>
      </c>
      <c r="B29">
        <f>5.54+4.44</f>
        <v>9.98</v>
      </c>
      <c r="C29" t="s">
        <v>10</v>
      </c>
    </row>
    <row r="30" spans="1:7" x14ac:dyDescent="0.3">
      <c r="A30" t="s">
        <v>21</v>
      </c>
      <c r="B30">
        <v>0</v>
      </c>
      <c r="C30" t="s">
        <v>7</v>
      </c>
    </row>
    <row r="31" spans="1:7" x14ac:dyDescent="0.3">
      <c r="A31" t="s">
        <v>22</v>
      </c>
      <c r="B31">
        <v>0</v>
      </c>
      <c r="C31" t="s">
        <v>8</v>
      </c>
    </row>
    <row r="32" spans="1:7" x14ac:dyDescent="0.3">
      <c r="A32" t="s">
        <v>23</v>
      </c>
      <c r="B32">
        <v>0</v>
      </c>
      <c r="C32" t="s">
        <v>25</v>
      </c>
    </row>
    <row r="33" spans="1:3" x14ac:dyDescent="0.3">
      <c r="A33" t="s">
        <v>16</v>
      </c>
      <c r="B33">
        <v>0</v>
      </c>
      <c r="C33" t="s">
        <v>10</v>
      </c>
    </row>
    <row r="34" spans="1:3" x14ac:dyDescent="0.3">
      <c r="A34" t="s">
        <v>24</v>
      </c>
      <c r="B34">
        <v>0</v>
      </c>
      <c r="C34" t="s">
        <v>10</v>
      </c>
    </row>
  </sheetData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E9F59-EF3E-439C-A8AD-A360B855619B}">
  <dimension ref="A1:O36"/>
  <sheetViews>
    <sheetView tabSelected="1" workbookViewId="0">
      <selection activeCell="G29" sqref="G29"/>
    </sheetView>
  </sheetViews>
  <sheetFormatPr baseColWidth="10" defaultRowHeight="14.4" x14ac:dyDescent="0.3"/>
  <sheetData>
    <row r="1" spans="1:7" x14ac:dyDescent="0.3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s="4">
        <v>0</v>
      </c>
      <c r="B2" s="4">
        <v>0.15847000340145068</v>
      </c>
      <c r="C2" s="4">
        <v>0.36550456579308499</v>
      </c>
      <c r="D2" s="4">
        <v>7.5425430805464377E-2</v>
      </c>
      <c r="E2" s="4">
        <v>0.2492</v>
      </c>
      <c r="F2" s="4">
        <v>0.85</v>
      </c>
      <c r="G2" s="4">
        <v>0.59940000000000004</v>
      </c>
    </row>
    <row r="3" spans="1:7" x14ac:dyDescent="0.3">
      <c r="A3" s="4">
        <v>0.9166666666666643</v>
      </c>
      <c r="B3" s="4">
        <v>0.14020867422022149</v>
      </c>
      <c r="C3" s="4">
        <v>0.42404647503058363</v>
      </c>
      <c r="D3" s="4">
        <v>3.5144850749194927E-2</v>
      </c>
      <c r="E3" s="4">
        <v>0.2492</v>
      </c>
      <c r="F3" s="4">
        <v>0.85</v>
      </c>
      <c r="G3" s="4">
        <v>0.59940000000000004</v>
      </c>
    </row>
    <row r="4" spans="1:7" x14ac:dyDescent="0.3">
      <c r="A4" s="4">
        <v>1.399999999999999</v>
      </c>
      <c r="B4" s="4">
        <v>0.13056038040858717</v>
      </c>
      <c r="C4" s="4">
        <v>0.42920992075347869</v>
      </c>
      <c r="D4" s="4">
        <v>3.9629698837934213E-2</v>
      </c>
      <c r="E4" s="4">
        <v>0.2492</v>
      </c>
      <c r="F4" s="4">
        <v>0.85</v>
      </c>
      <c r="G4" s="4">
        <v>0.59940000000000004</v>
      </c>
    </row>
    <row r="5" spans="1:7" x14ac:dyDescent="0.3">
      <c r="A5" s="4">
        <v>2.4499999999999988</v>
      </c>
      <c r="B5" s="4">
        <v>0.1053720734855452</v>
      </c>
      <c r="C5" s="4">
        <v>0.45830170656857139</v>
      </c>
      <c r="D5" s="4">
        <v>3.5726219945883431E-2</v>
      </c>
      <c r="E5" s="4">
        <v>0.2492</v>
      </c>
      <c r="F5" s="4">
        <v>0.85</v>
      </c>
      <c r="G5" s="4">
        <v>0.59940000000000004</v>
      </c>
    </row>
    <row r="6" spans="1:7" x14ac:dyDescent="0.3">
      <c r="A6" s="4">
        <v>2.933333333333334</v>
      </c>
      <c r="B6" s="4">
        <v>0.10484070644325894</v>
      </c>
      <c r="C6" s="4">
        <v>0.42220681421948703</v>
      </c>
      <c r="D6" s="4">
        <v>4.4581214165838712E-2</v>
      </c>
      <c r="E6" s="4">
        <v>0.23765412198745961</v>
      </c>
      <c r="F6" s="4">
        <v>0.89129528375000056</v>
      </c>
      <c r="G6" s="4">
        <v>0.57162873482858467</v>
      </c>
    </row>
    <row r="7" spans="1:7" x14ac:dyDescent="0.3">
      <c r="A7" s="4">
        <v>3.1666666666666639</v>
      </c>
      <c r="B7" s="4">
        <v>9.5780902697636172E-2</v>
      </c>
      <c r="C7" s="4">
        <v>0.41091869608101489</v>
      </c>
      <c r="D7" s="4">
        <v>4.7700231378302482E-2</v>
      </c>
      <c r="E7" s="4">
        <v>0.23049122067920061</v>
      </c>
      <c r="F7" s="4">
        <v>0.91899377975000096</v>
      </c>
      <c r="G7" s="4">
        <v>0.5543998301569536</v>
      </c>
    </row>
    <row r="8" spans="1:7" x14ac:dyDescent="0.3">
      <c r="A8" s="4">
        <v>4.1666666666666679</v>
      </c>
      <c r="B8" s="4">
        <v>6.4498595602559466E-2</v>
      </c>
      <c r="C8" s="4">
        <v>0.38381492528009697</v>
      </c>
      <c r="D8" s="4">
        <v>4.3791647425143188E-2</v>
      </c>
      <c r="E8" s="4">
        <v>0.20459227217601539</v>
      </c>
      <c r="F8" s="4">
        <v>1.0353274629500011</v>
      </c>
      <c r="G8" s="4">
        <v>0.4921051683077996</v>
      </c>
    </row>
    <row r="9" spans="1:7" x14ac:dyDescent="0.3">
      <c r="A9" s="4">
        <v>5.1666666666666679</v>
      </c>
      <c r="B9" s="4">
        <v>5.2710796236043383E-2</v>
      </c>
      <c r="C9" s="4">
        <v>0.34170149483935769</v>
      </c>
      <c r="D9" s="4">
        <v>4.6922008925524228E-2</v>
      </c>
      <c r="E9" s="4">
        <v>0.18348433026398159</v>
      </c>
      <c r="F9" s="4">
        <v>1.1544309957499981</v>
      </c>
      <c r="G9" s="4">
        <v>0.44133430000092533</v>
      </c>
    </row>
    <row r="10" spans="1:7" x14ac:dyDescent="0.3">
      <c r="A10" s="4">
        <v>6.216666666666665</v>
      </c>
      <c r="B10" s="4">
        <v>4.5412494208198873E-2</v>
      </c>
      <c r="C10" s="4">
        <v>0.4029010266744576</v>
      </c>
      <c r="D10" s="4">
        <v>-4.9121914138188123E-2</v>
      </c>
      <c r="E10" s="4">
        <v>0.1659635442120812</v>
      </c>
      <c r="F10" s="4">
        <v>1.276304378149995</v>
      </c>
      <c r="G10" s="4">
        <v>0.39919160674446835</v>
      </c>
    </row>
    <row r="11" spans="1:7" x14ac:dyDescent="0.3">
      <c r="A11" s="4">
        <v>7.1833333333333336</v>
      </c>
      <c r="B11" s="4">
        <v>3.0417472781272693E-2</v>
      </c>
      <c r="C11" s="4">
        <v>0.27944712654715481</v>
      </c>
      <c r="D11" s="4">
        <v>5.6709721244883098E-2</v>
      </c>
      <c r="E11" s="4">
        <v>0.1524029374155304</v>
      </c>
      <c r="F11" s="4">
        <v>1.3898682117499921</v>
      </c>
      <c r="G11" s="4">
        <v>0.36657432057331063</v>
      </c>
    </row>
    <row r="12" spans="1:7" x14ac:dyDescent="0.3">
      <c r="A12" s="4">
        <v>8.1833333333333336</v>
      </c>
      <c r="B12" s="4">
        <v>2.2203897840496624E-2</v>
      </c>
      <c r="C12" s="4">
        <v>0.28151479855151029</v>
      </c>
      <c r="D12" s="4">
        <v>3.4542726008880198E-2</v>
      </c>
      <c r="E12" s="4">
        <v>0.14063187597981469</v>
      </c>
      <c r="F12" s="4">
        <v>1.5062018949499909</v>
      </c>
      <c r="G12" s="4">
        <v>0.33826142240088714</v>
      </c>
    </row>
    <row r="13" spans="1:7" x14ac:dyDescent="0.3">
      <c r="A13" s="4">
        <v>9.1666666666666679</v>
      </c>
      <c r="B13" s="4">
        <v>1.5785829887744497E-2</v>
      </c>
      <c r="C13" s="4">
        <v>0.25645587714070339</v>
      </c>
      <c r="D13" s="4">
        <v>4.1766812889255989E-2</v>
      </c>
      <c r="E13" s="4">
        <v>0.1305487540265127</v>
      </c>
      <c r="F13" s="4">
        <v>1.622535578149997</v>
      </c>
      <c r="G13" s="4">
        <v>0.3140085199177039</v>
      </c>
    </row>
    <row r="14" spans="1:7" x14ac:dyDescent="0.3">
      <c r="A14" s="4">
        <v>10.18333333333333</v>
      </c>
      <c r="B14" s="4">
        <v>1.0901899257276523E-2</v>
      </c>
      <c r="C14" s="4">
        <v>0.22587628677317759</v>
      </c>
      <c r="D14" s="4">
        <v>5.5756583202414438E-2</v>
      </c>
      <c r="E14" s="4">
        <v>0.12162106188326791</v>
      </c>
      <c r="F14" s="4">
        <v>1.741639110950004</v>
      </c>
      <c r="G14" s="4">
        <v>0.29253476923286853</v>
      </c>
    </row>
    <row r="15" spans="1:7" x14ac:dyDescent="0.3">
      <c r="A15" s="4">
        <v>11.16666666666667</v>
      </c>
      <c r="B15" s="4">
        <v>1.354059332403941E-2</v>
      </c>
      <c r="C15" s="4">
        <v>0.22240706528257409</v>
      </c>
      <c r="D15" s="4">
        <v>5.5872200603305333E-2</v>
      </c>
      <c r="E15" s="4">
        <v>0.1213238386972167</v>
      </c>
      <c r="F15" s="4">
        <v>1.745905737781136</v>
      </c>
      <c r="G15" s="4">
        <v>0.29181985920991882</v>
      </c>
    </row>
    <row r="16" spans="1:7" x14ac:dyDescent="0.3">
      <c r="A16" s="4">
        <v>12.16666666666667</v>
      </c>
      <c r="B16" s="4">
        <v>1.2350875942433656E-2</v>
      </c>
      <c r="C16" s="4">
        <v>0.22658668139000601</v>
      </c>
      <c r="D16" s="4">
        <v>5.2882301877479138E-2</v>
      </c>
      <c r="E16" s="4">
        <v>0.1213238386972167</v>
      </c>
      <c r="F16" s="4">
        <v>1.745905737781136</v>
      </c>
      <c r="G16" s="4">
        <v>0.29181985920991882</v>
      </c>
    </row>
    <row r="17" spans="1:15" x14ac:dyDescent="0.3">
      <c r="A17" s="4">
        <v>21.666666666666661</v>
      </c>
      <c r="B17" s="4">
        <v>6.1455993677440495E-3</v>
      </c>
      <c r="C17" s="4">
        <v>0.23835649170442769</v>
      </c>
      <c r="D17" s="4">
        <v>4.7317768137747102E-2</v>
      </c>
      <c r="E17" s="4">
        <v>0.1213238386972167</v>
      </c>
      <c r="F17" s="4">
        <v>1.745905737781136</v>
      </c>
      <c r="G17" s="4">
        <v>0.29181985920991882</v>
      </c>
    </row>
    <row r="18" spans="1:15" x14ac:dyDescent="0.3">
      <c r="A18" s="4">
        <v>22.666666666666661</v>
      </c>
      <c r="B18" s="4">
        <v>9.5467492735076889E-3</v>
      </c>
      <c r="C18" s="4">
        <v>0.21892616251854041</v>
      </c>
      <c r="D18" s="4">
        <v>6.334694741787078E-2</v>
      </c>
      <c r="E18" s="4">
        <v>0.1213238386972167</v>
      </c>
      <c r="F18" s="4">
        <v>1.745905737781136</v>
      </c>
      <c r="G18" s="4">
        <v>0.29181985920991887</v>
      </c>
    </row>
    <row r="19" spans="1:15" x14ac:dyDescent="0.3">
      <c r="A19" s="4">
        <v>23.68333333333333</v>
      </c>
      <c r="B19" s="4">
        <v>1.1373840507654619E-2</v>
      </c>
      <c r="C19" s="4">
        <v>0.22947392989961851</v>
      </c>
      <c r="D19" s="4">
        <v>5.0972088802645733E-2</v>
      </c>
      <c r="E19" s="4">
        <v>0.1213238386972167</v>
      </c>
      <c r="F19" s="4">
        <v>1.745905737781136</v>
      </c>
      <c r="G19" s="4">
        <v>0.29181985920991887</v>
      </c>
    </row>
    <row r="20" spans="1:15" x14ac:dyDescent="0.3">
      <c r="O20" s="6"/>
    </row>
    <row r="22" spans="1:15" x14ac:dyDescent="0.3">
      <c r="A22" t="s">
        <v>11</v>
      </c>
      <c r="B22">
        <v>0</v>
      </c>
      <c r="C22" t="s">
        <v>7</v>
      </c>
    </row>
    <row r="23" spans="1:15" x14ac:dyDescent="0.3">
      <c r="A23" t="s">
        <v>12</v>
      </c>
      <c r="B23">
        <v>0</v>
      </c>
      <c r="C23" t="s">
        <v>8</v>
      </c>
    </row>
    <row r="24" spans="1:15" x14ac:dyDescent="0.3">
      <c r="A24" t="s">
        <v>13</v>
      </c>
      <c r="B24">
        <v>117.88233391857054</v>
      </c>
      <c r="C24" t="s">
        <v>25</v>
      </c>
    </row>
    <row r="25" spans="1:15" x14ac:dyDescent="0.3">
      <c r="A25" t="s">
        <v>14</v>
      </c>
      <c r="B25">
        <v>2.58</v>
      </c>
      <c r="C25" t="s">
        <v>10</v>
      </c>
    </row>
    <row r="26" spans="1:15" x14ac:dyDescent="0.3">
      <c r="A26" t="s">
        <v>9</v>
      </c>
      <c r="B26">
        <v>10.18</v>
      </c>
      <c r="C26" t="s">
        <v>10</v>
      </c>
    </row>
    <row r="27" spans="1:15" x14ac:dyDescent="0.3">
      <c r="A27" t="s">
        <v>17</v>
      </c>
      <c r="B27">
        <v>0</v>
      </c>
      <c r="C27" t="s">
        <v>7</v>
      </c>
    </row>
    <row r="28" spans="1:15" x14ac:dyDescent="0.3">
      <c r="A28" t="s">
        <v>18</v>
      </c>
      <c r="B28">
        <v>0</v>
      </c>
      <c r="C28" t="s">
        <v>8</v>
      </c>
    </row>
    <row r="29" spans="1:15" x14ac:dyDescent="0.3">
      <c r="A29" t="s">
        <v>19</v>
      </c>
      <c r="B29">
        <v>0</v>
      </c>
      <c r="C29" t="s">
        <v>25</v>
      </c>
    </row>
    <row r="30" spans="1:15" x14ac:dyDescent="0.3">
      <c r="A30" t="s">
        <v>15</v>
      </c>
      <c r="B30">
        <v>0</v>
      </c>
      <c r="C30" t="s">
        <v>10</v>
      </c>
    </row>
    <row r="31" spans="1:15" x14ac:dyDescent="0.3">
      <c r="A31" t="s">
        <v>20</v>
      </c>
      <c r="B31">
        <v>0</v>
      </c>
      <c r="C31" t="s">
        <v>10</v>
      </c>
    </row>
    <row r="32" spans="1:15" x14ac:dyDescent="0.3">
      <c r="A32" t="s">
        <v>21</v>
      </c>
      <c r="B32">
        <v>0</v>
      </c>
      <c r="C32" t="s">
        <v>7</v>
      </c>
    </row>
    <row r="33" spans="1:3" x14ac:dyDescent="0.3">
      <c r="A33" t="s">
        <v>22</v>
      </c>
      <c r="B33">
        <v>0</v>
      </c>
      <c r="C33" t="s">
        <v>8</v>
      </c>
    </row>
    <row r="34" spans="1:3" x14ac:dyDescent="0.3">
      <c r="A34" t="s">
        <v>23</v>
      </c>
      <c r="B34">
        <v>0</v>
      </c>
      <c r="C34" t="s">
        <v>25</v>
      </c>
    </row>
    <row r="35" spans="1:3" x14ac:dyDescent="0.3">
      <c r="A35" t="s">
        <v>16</v>
      </c>
      <c r="B35">
        <v>0</v>
      </c>
      <c r="C35" t="s">
        <v>10</v>
      </c>
    </row>
    <row r="36" spans="1:3" x14ac:dyDescent="0.3">
      <c r="A36" t="s">
        <v>24</v>
      </c>
      <c r="B36">
        <v>0</v>
      </c>
      <c r="C36" t="s">
        <v>10</v>
      </c>
    </row>
  </sheetData>
  <pageMargins left="0.7" right="0.7" top="0.78740157499999996" bottom="0.78740157499999996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E27A4-8507-429D-BDFB-57971FC1D3CD}">
  <dimension ref="A1:G33"/>
  <sheetViews>
    <sheetView workbookViewId="0">
      <selection activeCell="E2" sqref="E2"/>
    </sheetView>
  </sheetViews>
  <sheetFormatPr baseColWidth="10" defaultRowHeight="14.4" x14ac:dyDescent="0.3"/>
  <sheetData>
    <row r="1" spans="1:7" x14ac:dyDescent="0.3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s="4">
        <v>0</v>
      </c>
      <c r="B2" s="4">
        <v>0.3567576401372774</v>
      </c>
      <c r="C2" s="4">
        <v>0.14324235986272271</v>
      </c>
      <c r="D2" s="4">
        <v>6.0000000000000053E-2</v>
      </c>
      <c r="E2" s="4">
        <v>0.4985</v>
      </c>
      <c r="F2" s="4">
        <v>0.85</v>
      </c>
      <c r="G2" s="4">
        <v>0.56000000000000016</v>
      </c>
    </row>
    <row r="3" spans="1:7" x14ac:dyDescent="0.3">
      <c r="A3" s="4">
        <v>1.033333333333333</v>
      </c>
      <c r="B3" s="4">
        <v>0.28375089926670638</v>
      </c>
      <c r="C3" s="4">
        <v>0.17411368699011701</v>
      </c>
      <c r="D3" s="4">
        <v>0.1021354137431766</v>
      </c>
      <c r="E3" s="4">
        <v>0.4985</v>
      </c>
      <c r="F3" s="4">
        <v>0.85</v>
      </c>
      <c r="G3" s="4">
        <v>0.55999999999999994</v>
      </c>
    </row>
    <row r="4" spans="1:7" x14ac:dyDescent="0.3">
      <c r="A4" s="4">
        <v>1.533333333333335</v>
      </c>
      <c r="B4" s="4">
        <v>0.24937374902909965</v>
      </c>
      <c r="C4" s="4">
        <v>0.19719566426349139</v>
      </c>
      <c r="D4" s="4">
        <v>0.1134305867074089</v>
      </c>
      <c r="E4" s="4">
        <v>0.4985</v>
      </c>
      <c r="F4" s="4">
        <v>0.85</v>
      </c>
      <c r="G4" s="4">
        <v>0.55999999999999994</v>
      </c>
    </row>
    <row r="5" spans="1:7" x14ac:dyDescent="0.3">
      <c r="A5" s="4">
        <v>2.5333333333333332</v>
      </c>
      <c r="B5" s="4">
        <v>0.23218524612348129</v>
      </c>
      <c r="C5" s="4">
        <v>0.22584544561811029</v>
      </c>
      <c r="D5" s="4">
        <v>0.1019693082584085</v>
      </c>
      <c r="E5" s="4">
        <v>0.4985</v>
      </c>
      <c r="F5" s="4">
        <v>0.85</v>
      </c>
      <c r="G5" s="4">
        <v>0.56000000000000005</v>
      </c>
    </row>
    <row r="6" spans="1:7" x14ac:dyDescent="0.3">
      <c r="A6" s="4">
        <v>3.1166666666666671</v>
      </c>
      <c r="B6" s="4">
        <v>0.20466844053855521</v>
      </c>
      <c r="C6" s="4">
        <v>0.2164868335845134</v>
      </c>
      <c r="D6" s="4">
        <v>0.1078269690869193</v>
      </c>
      <c r="E6" s="4">
        <v>0.47088865757174853</v>
      </c>
      <c r="F6" s="4">
        <v>0.8998409682446098</v>
      </c>
      <c r="G6" s="4">
        <v>0.52898224320998799</v>
      </c>
    </row>
    <row r="7" spans="1:7" x14ac:dyDescent="0.3">
      <c r="A7" s="4">
        <v>4.0333333333333332</v>
      </c>
      <c r="B7" s="4">
        <v>0.17777456300931102</v>
      </c>
      <c r="C7" s="4">
        <v>0.19977802136212569</v>
      </c>
      <c r="D7" s="4">
        <v>9.6012725323951609E-2</v>
      </c>
      <c r="E7" s="4">
        <v>0.42155769086277001</v>
      </c>
      <c r="F7" s="4">
        <v>1.0051409682446111</v>
      </c>
      <c r="G7" s="4">
        <v>0.47356530969538829</v>
      </c>
    </row>
    <row r="8" spans="1:7" x14ac:dyDescent="0.3">
      <c r="A8" s="4">
        <v>6.033333333333335</v>
      </c>
      <c r="B8" s="4">
        <v>0.11640184684251814</v>
      </c>
      <c r="C8" s="4">
        <v>0.16846387702830709</v>
      </c>
      <c r="D8" s="4">
        <v>0.10236501949922561</v>
      </c>
      <c r="E8" s="4">
        <v>0.34470450994637558</v>
      </c>
      <c r="F8" s="4">
        <v>1.229240968244605</v>
      </c>
      <c r="G8" s="4">
        <v>0.38723074337005081</v>
      </c>
    </row>
    <row r="9" spans="1:7" x14ac:dyDescent="0.3">
      <c r="A9" s="4">
        <v>9.0500000000000007</v>
      </c>
      <c r="B9" s="4">
        <v>7.1435467014481183E-2</v>
      </c>
      <c r="C9" s="4">
        <v>0.14856606505439271</v>
      </c>
      <c r="D9" s="4">
        <v>8.3291107504998629E-2</v>
      </c>
      <c r="E9" s="4">
        <v>0.2699846086206702</v>
      </c>
      <c r="F9" s="4">
        <v>1.5694409682445949</v>
      </c>
      <c r="G9" s="4">
        <v>0.30329263957387254</v>
      </c>
    </row>
    <row r="10" spans="1:7" x14ac:dyDescent="0.3">
      <c r="A10" s="4">
        <v>10.03333333333333</v>
      </c>
      <c r="B10" s="4">
        <v>6.665756499707301E-2</v>
      </c>
      <c r="C10" s="4">
        <v>0.1441251126671701</v>
      </c>
      <c r="D10" s="4">
        <v>7.2526820116530444E-2</v>
      </c>
      <c r="E10" s="4">
        <v>0.25219604400663459</v>
      </c>
      <c r="F10" s="4">
        <v>1.680140968244592</v>
      </c>
      <c r="G10" s="4">
        <v>0.28330949778077352</v>
      </c>
    </row>
    <row r="11" spans="1:7" x14ac:dyDescent="0.3">
      <c r="A11" s="4">
        <v>11.03333333333333</v>
      </c>
      <c r="B11" s="4">
        <v>5.7851001568034417E-2</v>
      </c>
      <c r="C11" s="4">
        <v>0.12959385548628771</v>
      </c>
      <c r="D11" s="4">
        <v>7.8351996130726992E-2</v>
      </c>
      <c r="E11" s="4">
        <v>0.23660666305847641</v>
      </c>
      <c r="F11" s="4">
        <v>1.7908409682445889</v>
      </c>
      <c r="G11" s="4">
        <v>0.26579685318504909</v>
      </c>
    </row>
    <row r="12" spans="1:7" x14ac:dyDescent="0.3">
      <c r="A12" s="4">
        <v>12.03333333333333</v>
      </c>
      <c r="B12" s="4">
        <v>5.5625758374377485E-2</v>
      </c>
      <c r="C12" s="4">
        <v>0.1319021514223287</v>
      </c>
      <c r="D12" s="4">
        <v>7.4499983127282177E-2</v>
      </c>
      <c r="E12" s="4">
        <v>0.23325161539751421</v>
      </c>
      <c r="F12" s="4">
        <v>1.8165999999999789</v>
      </c>
      <c r="G12" s="4">
        <v>0.26202789292398837</v>
      </c>
    </row>
    <row r="13" spans="1:7" x14ac:dyDescent="0.3">
      <c r="A13" s="4">
        <v>13.03333333333333</v>
      </c>
      <c r="B13" s="4">
        <v>4.9850569078050189E-2</v>
      </c>
      <c r="C13" s="4">
        <v>0.14257745251931561</v>
      </c>
      <c r="D13" s="4">
        <v>6.959987132662257E-2</v>
      </c>
      <c r="E13" s="4">
        <v>0.23325161539751421</v>
      </c>
      <c r="F13" s="4">
        <v>1.8165999999999789</v>
      </c>
      <c r="G13" s="4">
        <v>0.26202789292398837</v>
      </c>
    </row>
    <row r="14" spans="1:7" x14ac:dyDescent="0.3">
      <c r="A14" s="4">
        <v>22.533333333333331</v>
      </c>
      <c r="B14" s="4">
        <v>2.9594017119912053E-2</v>
      </c>
      <c r="C14" s="4">
        <v>0.16150516059930869</v>
      </c>
      <c r="D14" s="4">
        <v>7.092871520476754E-2</v>
      </c>
      <c r="E14" s="4">
        <v>0.23325161539751421</v>
      </c>
      <c r="F14" s="4">
        <v>1.8165999999999789</v>
      </c>
      <c r="G14" s="4">
        <v>0.26202789292398831</v>
      </c>
    </row>
    <row r="15" spans="1:7" x14ac:dyDescent="0.3">
      <c r="A15" s="4">
        <v>23.533333333333331</v>
      </c>
      <c r="B15" s="4">
        <v>4.2737934797528215E-2</v>
      </c>
      <c r="C15" s="4">
        <v>0.1480290319521563</v>
      </c>
      <c r="D15" s="4">
        <v>7.1260926174303796E-2</v>
      </c>
      <c r="E15" s="4">
        <v>0.23325161539751421</v>
      </c>
      <c r="F15" s="4">
        <v>1.8165999999999789</v>
      </c>
      <c r="G15" s="4">
        <v>0.26202789292398831</v>
      </c>
    </row>
    <row r="16" spans="1:7" x14ac:dyDescent="0.3">
      <c r="A16" s="4">
        <v>24.533333333333331</v>
      </c>
      <c r="B16" s="4">
        <v>4.6708707468081E-2</v>
      </c>
      <c r="C16" s="4">
        <v>0.14538710315974851</v>
      </c>
      <c r="D16" s="4">
        <v>6.9932082296158826E-2</v>
      </c>
      <c r="E16" s="4">
        <v>0.23325161539751421</v>
      </c>
      <c r="F16" s="4">
        <v>1.8165999999999789</v>
      </c>
      <c r="G16" s="4">
        <v>0.26202789292398831</v>
      </c>
    </row>
    <row r="19" spans="1:3" x14ac:dyDescent="0.3">
      <c r="A19" t="s">
        <v>11</v>
      </c>
      <c r="B19">
        <v>0</v>
      </c>
      <c r="C19" t="s">
        <v>7</v>
      </c>
    </row>
    <row r="20" spans="1:3" x14ac:dyDescent="0.3">
      <c r="A20" t="s">
        <v>12</v>
      </c>
      <c r="B20">
        <v>0</v>
      </c>
      <c r="C20" t="s">
        <v>8</v>
      </c>
    </row>
    <row r="21" spans="1:3" x14ac:dyDescent="0.3">
      <c r="A21" t="s">
        <v>13</v>
      </c>
      <c r="B21">
        <v>115.07142857142607</v>
      </c>
      <c r="C21" t="s">
        <v>25</v>
      </c>
    </row>
    <row r="22" spans="1:3" x14ac:dyDescent="0.3">
      <c r="A22" t="s">
        <v>14</v>
      </c>
      <c r="B22">
        <v>2.6166</v>
      </c>
      <c r="C22" t="s">
        <v>10</v>
      </c>
    </row>
    <row r="23" spans="1:3" x14ac:dyDescent="0.3">
      <c r="A23" t="s">
        <v>9</v>
      </c>
      <c r="B23">
        <v>11.0166</v>
      </c>
      <c r="C23" t="s">
        <v>10</v>
      </c>
    </row>
    <row r="24" spans="1:3" x14ac:dyDescent="0.3">
      <c r="A24" t="s">
        <v>17</v>
      </c>
      <c r="B24">
        <v>0</v>
      </c>
      <c r="C24" t="s">
        <v>7</v>
      </c>
    </row>
    <row r="25" spans="1:3" x14ac:dyDescent="0.3">
      <c r="A25" t="s">
        <v>18</v>
      </c>
      <c r="B25">
        <v>0</v>
      </c>
      <c r="C25" t="s">
        <v>8</v>
      </c>
    </row>
    <row r="26" spans="1:3" x14ac:dyDescent="0.3">
      <c r="A26" t="s">
        <v>19</v>
      </c>
      <c r="B26">
        <v>0</v>
      </c>
      <c r="C26" t="s">
        <v>25</v>
      </c>
    </row>
    <row r="27" spans="1:3" x14ac:dyDescent="0.3">
      <c r="A27" t="s">
        <v>15</v>
      </c>
      <c r="B27">
        <v>0</v>
      </c>
      <c r="C27" t="s">
        <v>10</v>
      </c>
    </row>
    <row r="28" spans="1:3" x14ac:dyDescent="0.3">
      <c r="A28" t="s">
        <v>20</v>
      </c>
      <c r="B28">
        <v>0</v>
      </c>
      <c r="C28" t="s">
        <v>10</v>
      </c>
    </row>
    <row r="29" spans="1:3" x14ac:dyDescent="0.3">
      <c r="A29" t="s">
        <v>21</v>
      </c>
      <c r="B29">
        <v>0</v>
      </c>
      <c r="C29" t="s">
        <v>7</v>
      </c>
    </row>
    <row r="30" spans="1:3" x14ac:dyDescent="0.3">
      <c r="A30" t="s">
        <v>22</v>
      </c>
      <c r="B30">
        <v>0</v>
      </c>
      <c r="C30" t="s">
        <v>8</v>
      </c>
    </row>
    <row r="31" spans="1:3" x14ac:dyDescent="0.3">
      <c r="A31" t="s">
        <v>23</v>
      </c>
      <c r="B31">
        <v>0</v>
      </c>
      <c r="C31" t="s">
        <v>25</v>
      </c>
    </row>
    <row r="32" spans="1:3" x14ac:dyDescent="0.3">
      <c r="A32" t="s">
        <v>16</v>
      </c>
      <c r="B32">
        <v>0</v>
      </c>
      <c r="C32" t="s">
        <v>10</v>
      </c>
    </row>
    <row r="33" spans="1:3" x14ac:dyDescent="0.3">
      <c r="A33" t="s">
        <v>24</v>
      </c>
      <c r="B33">
        <v>0</v>
      </c>
      <c r="C33" t="s">
        <v>10</v>
      </c>
    </row>
  </sheetData>
  <pageMargins left="0.7" right="0.7" top="0.78740157499999996" bottom="0.78740157499999996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D5487-D372-4BAD-9F12-697A9692FAC3}">
  <dimension ref="A1:G41"/>
  <sheetViews>
    <sheetView workbookViewId="0">
      <selection activeCell="I21" sqref="I21"/>
    </sheetView>
  </sheetViews>
  <sheetFormatPr baseColWidth="10"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>
        <v>0</v>
      </c>
      <c r="B2">
        <v>0</v>
      </c>
      <c r="C2">
        <v>0</v>
      </c>
      <c r="D2">
        <v>-1.43E-2</v>
      </c>
      <c r="E2">
        <v>0</v>
      </c>
      <c r="F2">
        <v>0.8</v>
      </c>
      <c r="G2">
        <v>-1.43E-2</v>
      </c>
    </row>
    <row r="3" spans="1:7" x14ac:dyDescent="0.3">
      <c r="A3">
        <v>0.5</v>
      </c>
      <c r="B3">
        <v>1.405276E-3</v>
      </c>
      <c r="C3">
        <v>3.4294723999999999E-2</v>
      </c>
      <c r="D3">
        <v>-7.807123E-3</v>
      </c>
      <c r="E3">
        <v>1.5984457000000001E-2</v>
      </c>
      <c r="F3">
        <v>0.80320971799999996</v>
      </c>
      <c r="G3">
        <v>2.7892876999999996E-2</v>
      </c>
    </row>
    <row r="4" spans="1:7" x14ac:dyDescent="0.3">
      <c r="A4">
        <v>1</v>
      </c>
      <c r="B4">
        <v>3.1081083000000002E-2</v>
      </c>
      <c r="C4">
        <v>3.0218917000000001E-2</v>
      </c>
      <c r="D4">
        <v>-5.2537299999999999E-3</v>
      </c>
      <c r="E4">
        <v>3.2118206000000003E-2</v>
      </c>
      <c r="F4">
        <v>0.80647563799999999</v>
      </c>
      <c r="G4">
        <v>5.6046270000000009E-2</v>
      </c>
    </row>
    <row r="5" spans="1:7" x14ac:dyDescent="0.3">
      <c r="A5">
        <v>1.5</v>
      </c>
      <c r="B5">
        <v>3.6423653E-2</v>
      </c>
      <c r="C5">
        <v>4.8576346999999999E-2</v>
      </c>
      <c r="D5">
        <v>-1.0274380000000001E-3</v>
      </c>
      <c r="E5">
        <v>4.8121812E-2</v>
      </c>
      <c r="F5">
        <v>0.80974155800000003</v>
      </c>
      <c r="G5">
        <v>8.3972561999999987E-2</v>
      </c>
    </row>
    <row r="6" spans="1:7" x14ac:dyDescent="0.3">
      <c r="A6">
        <v>2</v>
      </c>
      <c r="B6">
        <v>4.9883913000000002E-2</v>
      </c>
      <c r="C6">
        <v>6.9216086999999996E-2</v>
      </c>
      <c r="D6">
        <v>-7.4255110000000001E-3</v>
      </c>
      <c r="E6">
        <v>6.3996841999999998E-2</v>
      </c>
      <c r="F6">
        <v>0.81300747799999995</v>
      </c>
      <c r="G6">
        <v>0.111674489</v>
      </c>
    </row>
    <row r="7" spans="1:7" x14ac:dyDescent="0.3">
      <c r="A7">
        <v>2.5</v>
      </c>
      <c r="B7">
        <v>4.6582503999999997E-2</v>
      </c>
      <c r="C7">
        <v>8.9617496000000005E-2</v>
      </c>
      <c r="D7">
        <v>2.9547449999999999E-3</v>
      </c>
      <c r="E7">
        <v>7.9744838999999998E-2</v>
      </c>
      <c r="F7">
        <v>0.81627339799999998</v>
      </c>
      <c r="G7">
        <v>0.139154745</v>
      </c>
    </row>
    <row r="8" spans="1:7" x14ac:dyDescent="0.3">
      <c r="A8">
        <v>3</v>
      </c>
      <c r="B8">
        <v>6.1737953999999998E-2</v>
      </c>
      <c r="C8">
        <v>0.109362046</v>
      </c>
      <c r="D8">
        <v>-6.1461409999999999E-3</v>
      </c>
      <c r="E8">
        <v>9.4529431999999997E-2</v>
      </c>
      <c r="F8">
        <v>0.82022189300000004</v>
      </c>
      <c r="G8">
        <v>0.16495385900000001</v>
      </c>
    </row>
    <row r="9" spans="1:7" x14ac:dyDescent="0.3">
      <c r="A9">
        <v>3.5</v>
      </c>
      <c r="B9">
        <v>4.1582516E-2</v>
      </c>
      <c r="C9">
        <v>0.121617484</v>
      </c>
      <c r="D9">
        <v>1.845307E-3</v>
      </c>
      <c r="E9">
        <v>9.4581838000000001E-2</v>
      </c>
      <c r="F9">
        <v>0.95788781199999995</v>
      </c>
      <c r="G9">
        <v>0.165045307</v>
      </c>
    </row>
    <row r="10" spans="1:7" x14ac:dyDescent="0.3">
      <c r="A10">
        <v>4</v>
      </c>
      <c r="B10">
        <v>6.4109720000000009E-2</v>
      </c>
      <c r="C10">
        <v>0.10289028</v>
      </c>
      <c r="D10">
        <v>-1.8862270000000001E-3</v>
      </c>
      <c r="E10">
        <v>9.4621073E-2</v>
      </c>
      <c r="F10">
        <v>1.09555373</v>
      </c>
      <c r="G10">
        <v>0.16511377300000002</v>
      </c>
    </row>
    <row r="11" spans="1:7" x14ac:dyDescent="0.3">
      <c r="A11">
        <v>4.5</v>
      </c>
      <c r="B11">
        <v>5.6016043000000001E-2</v>
      </c>
      <c r="C11">
        <v>0.109383957</v>
      </c>
      <c r="D11">
        <v>-2.3304700000000001E-4</v>
      </c>
      <c r="E11">
        <v>9.4651549000000001E-2</v>
      </c>
      <c r="F11">
        <v>1.233219649</v>
      </c>
      <c r="G11">
        <v>0.16516695300000001</v>
      </c>
    </row>
    <row r="12" spans="1:7" x14ac:dyDescent="0.3">
      <c r="A12">
        <v>5</v>
      </c>
      <c r="B12">
        <v>6.5402754999999993E-2</v>
      </c>
      <c r="C12">
        <v>9.7297245000000004E-2</v>
      </c>
      <c r="D12">
        <v>2.5094520000000001E-3</v>
      </c>
      <c r="E12">
        <v>9.4675904000000005E-2</v>
      </c>
      <c r="F12">
        <v>1.3708855680000001</v>
      </c>
      <c r="G12">
        <v>0.16520945200000001</v>
      </c>
    </row>
    <row r="13" spans="1:7" x14ac:dyDescent="0.3">
      <c r="A13">
        <v>5.5</v>
      </c>
      <c r="B13">
        <v>5.2466182E-2</v>
      </c>
      <c r="C13">
        <v>0.103233818</v>
      </c>
      <c r="D13">
        <v>9.5441940000000006E-3</v>
      </c>
      <c r="E13">
        <v>9.4695813000000004E-2</v>
      </c>
      <c r="F13">
        <v>1.508551486</v>
      </c>
      <c r="G13">
        <v>0.16524419400000001</v>
      </c>
    </row>
    <row r="14" spans="1:7" x14ac:dyDescent="0.3">
      <c r="A14">
        <v>6</v>
      </c>
      <c r="B14">
        <v>5.8600822999999996E-2</v>
      </c>
      <c r="C14">
        <v>9.9199176999999999E-2</v>
      </c>
      <c r="D14">
        <v>7.4718579999999996E-3</v>
      </c>
      <c r="E14">
        <v>9.4711666999999999E-2</v>
      </c>
      <c r="F14">
        <v>1.639661885</v>
      </c>
      <c r="G14">
        <v>0.16527185799999999</v>
      </c>
    </row>
    <row r="15" spans="1:7" x14ac:dyDescent="0.3">
      <c r="A15">
        <v>6.5</v>
      </c>
      <c r="B15">
        <v>5.4833277E-2</v>
      </c>
      <c r="C15">
        <v>9.9066722999999995E-2</v>
      </c>
      <c r="D15">
        <v>6.7362189999999999E-3</v>
      </c>
      <c r="E15">
        <v>9.4731090000000004E-2</v>
      </c>
      <c r="F15">
        <v>1.828890712</v>
      </c>
      <c r="G15">
        <v>0.16063621899999997</v>
      </c>
    </row>
    <row r="16" spans="1:7" x14ac:dyDescent="0.3">
      <c r="A16">
        <v>7</v>
      </c>
      <c r="B16">
        <v>4.9784139999999998E-2</v>
      </c>
      <c r="C16">
        <v>9.7115859999999998E-2</v>
      </c>
      <c r="D16">
        <v>9.95243E-3</v>
      </c>
      <c r="E16">
        <v>9.4746889000000001E-2</v>
      </c>
      <c r="F16">
        <v>2.018344312</v>
      </c>
      <c r="G16">
        <v>0.15685243000000001</v>
      </c>
    </row>
    <row r="17" spans="1:7" x14ac:dyDescent="0.3">
      <c r="A17">
        <v>7.5</v>
      </c>
      <c r="B17">
        <v>3.5664794E-2</v>
      </c>
      <c r="C17">
        <v>0.106235206</v>
      </c>
      <c r="D17">
        <v>1.1818023E-2</v>
      </c>
      <c r="E17">
        <v>9.4759976999999995E-2</v>
      </c>
      <c r="F17">
        <v>2.2077979120000002</v>
      </c>
      <c r="G17">
        <v>0.15371802300000001</v>
      </c>
    </row>
    <row r="18" spans="1:7" x14ac:dyDescent="0.3">
      <c r="A18">
        <v>8</v>
      </c>
      <c r="B18">
        <v>4.0664677000000003E-2</v>
      </c>
      <c r="C18">
        <v>9.8135322999999997E-2</v>
      </c>
      <c r="D18">
        <v>1.2279038000000001E-2</v>
      </c>
      <c r="E18">
        <v>9.4770996999999996E-2</v>
      </c>
      <c r="F18">
        <v>2.397251512</v>
      </c>
      <c r="G18">
        <v>0.151079038</v>
      </c>
    </row>
    <row r="19" spans="1:7" x14ac:dyDescent="0.3">
      <c r="A19">
        <v>8.5</v>
      </c>
      <c r="B19">
        <v>3.2882857000000001E-2</v>
      </c>
      <c r="C19">
        <v>0.10251714300000001</v>
      </c>
      <c r="D19">
        <v>1.3426618E-2</v>
      </c>
      <c r="E19">
        <v>9.4780402E-2</v>
      </c>
      <c r="F19">
        <v>2.5867051120000002</v>
      </c>
      <c r="G19">
        <v>0.14882661800000002</v>
      </c>
    </row>
    <row r="20" spans="1:7" x14ac:dyDescent="0.3">
      <c r="A20">
        <v>9</v>
      </c>
      <c r="B20">
        <v>3.8659024E-2</v>
      </c>
      <c r="C20">
        <v>8.8540977000000007E-2</v>
      </c>
      <c r="D20">
        <v>1.9768201999999999E-2</v>
      </c>
      <c r="E20">
        <v>9.4788161999999995E-2</v>
      </c>
      <c r="F20">
        <v>2.7671371119999999</v>
      </c>
      <c r="G20">
        <v>0.14696820300000002</v>
      </c>
    </row>
    <row r="21" spans="1:7" x14ac:dyDescent="0.3">
      <c r="A21">
        <v>9.5</v>
      </c>
      <c r="B21">
        <v>3.2621971999999999E-2</v>
      </c>
      <c r="C21">
        <v>9.8978027999999996E-2</v>
      </c>
      <c r="D21">
        <v>1.5360285E-2</v>
      </c>
      <c r="E21">
        <v>9.4788195000000006E-2</v>
      </c>
      <c r="F21">
        <v>2.7679593929999999</v>
      </c>
      <c r="G21">
        <v>0.146960285</v>
      </c>
    </row>
    <row r="22" spans="1:7" x14ac:dyDescent="0.3">
      <c r="A22">
        <v>10</v>
      </c>
      <c r="B22">
        <v>3.5817087999999997E-2</v>
      </c>
      <c r="C22">
        <v>9.4082913000000004E-2</v>
      </c>
      <c r="D22">
        <v>1.7060285000000001E-2</v>
      </c>
      <c r="E22">
        <v>9.4788195000000006E-2</v>
      </c>
      <c r="F22">
        <v>2.7679593929999999</v>
      </c>
      <c r="G22">
        <v>0.146960286</v>
      </c>
    </row>
    <row r="23" spans="1:7" x14ac:dyDescent="0.3">
      <c r="A23">
        <v>23</v>
      </c>
      <c r="B23">
        <v>3.3465580000000002E-2</v>
      </c>
      <c r="C23">
        <v>8.8834420999999997E-2</v>
      </c>
      <c r="D23">
        <v>2.4660285000000001E-2</v>
      </c>
      <c r="E23">
        <v>9.4788195000000006E-2</v>
      </c>
      <c r="F23">
        <v>2.7679593929999999</v>
      </c>
      <c r="G23">
        <v>0.146960286</v>
      </c>
    </row>
    <row r="24" spans="1:7" x14ac:dyDescent="0.3">
      <c r="A24">
        <v>24</v>
      </c>
      <c r="B24">
        <v>0</v>
      </c>
      <c r="C24">
        <v>0.1242</v>
      </c>
      <c r="D24">
        <v>2.2760285000000002E-2</v>
      </c>
      <c r="E24">
        <v>9.4788195000000006E-2</v>
      </c>
      <c r="F24">
        <v>2.7679593929999999</v>
      </c>
      <c r="G24">
        <v>0.146960285</v>
      </c>
    </row>
    <row r="27" spans="1:7" x14ac:dyDescent="0.3">
      <c r="A27" t="s">
        <v>11</v>
      </c>
      <c r="B27">
        <v>6.98</v>
      </c>
      <c r="C27" t="s">
        <v>7</v>
      </c>
    </row>
    <row r="28" spans="1:7" x14ac:dyDescent="0.3">
      <c r="A28" t="s">
        <v>12</v>
      </c>
      <c r="B28">
        <v>4</v>
      </c>
      <c r="C28" t="s">
        <v>8</v>
      </c>
    </row>
    <row r="29" spans="1:7" x14ac:dyDescent="0.3">
      <c r="A29" t="s">
        <v>13</v>
      </c>
      <c r="B29">
        <v>6.48</v>
      </c>
      <c r="C29" t="s">
        <v>25</v>
      </c>
    </row>
    <row r="30" spans="1:7" x14ac:dyDescent="0.3">
      <c r="A30" t="s">
        <v>14</v>
      </c>
      <c r="B30">
        <v>0</v>
      </c>
      <c r="C30" t="s">
        <v>10</v>
      </c>
    </row>
    <row r="31" spans="1:7" x14ac:dyDescent="0.3">
      <c r="A31" t="s">
        <v>9</v>
      </c>
      <c r="B31">
        <v>9</v>
      </c>
      <c r="C31" t="s">
        <v>10</v>
      </c>
    </row>
    <row r="32" spans="1:7" x14ac:dyDescent="0.3">
      <c r="A32" t="s">
        <v>17</v>
      </c>
      <c r="B32">
        <v>0</v>
      </c>
      <c r="C32" t="s">
        <v>7</v>
      </c>
    </row>
    <row r="33" spans="1:3" x14ac:dyDescent="0.3">
      <c r="A33" t="s">
        <v>18</v>
      </c>
      <c r="B33">
        <v>0</v>
      </c>
      <c r="C33" t="s">
        <v>8</v>
      </c>
    </row>
    <row r="34" spans="1:3" x14ac:dyDescent="0.3">
      <c r="A34" t="s">
        <v>19</v>
      </c>
      <c r="B34">
        <v>0.26666699999999999</v>
      </c>
      <c r="C34" t="s">
        <v>25</v>
      </c>
    </row>
    <row r="35" spans="1:3" x14ac:dyDescent="0.3">
      <c r="A35" t="s">
        <v>15</v>
      </c>
      <c r="B35">
        <v>3</v>
      </c>
      <c r="C35" t="s">
        <v>10</v>
      </c>
    </row>
    <row r="36" spans="1:3" x14ac:dyDescent="0.3">
      <c r="A36" t="s">
        <v>20</v>
      </c>
      <c r="B36">
        <v>6</v>
      </c>
      <c r="C36" t="s">
        <v>10</v>
      </c>
    </row>
    <row r="37" spans="1:3" x14ac:dyDescent="0.3">
      <c r="A37" t="s">
        <v>21</v>
      </c>
      <c r="B37">
        <v>0</v>
      </c>
      <c r="C37" t="s">
        <v>7</v>
      </c>
    </row>
    <row r="38" spans="1:3" x14ac:dyDescent="0.3">
      <c r="A38" t="s">
        <v>22</v>
      </c>
      <c r="B38">
        <v>3.1019330000000001E-2</v>
      </c>
      <c r="C38" t="s">
        <v>8</v>
      </c>
    </row>
    <row r="39" spans="1:3" x14ac:dyDescent="0.3">
      <c r="A39" t="s">
        <v>23</v>
      </c>
      <c r="B39">
        <v>0.3961673</v>
      </c>
      <c r="C39" t="s">
        <v>25</v>
      </c>
    </row>
    <row r="40" spans="1:3" x14ac:dyDescent="0.3">
      <c r="A40" t="s">
        <v>16</v>
      </c>
      <c r="B40">
        <v>6</v>
      </c>
      <c r="C40" t="s">
        <v>10</v>
      </c>
    </row>
    <row r="41" spans="1:3" x14ac:dyDescent="0.3">
      <c r="A41" t="s">
        <v>24</v>
      </c>
      <c r="B41">
        <v>9</v>
      </c>
      <c r="C41" t="s">
        <v>10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11</vt:i4>
      </vt:variant>
    </vt:vector>
  </HeadingPairs>
  <TitlesOfParts>
    <vt:vector size="11" baseType="lpstr">
      <vt:lpstr>Info</vt:lpstr>
      <vt:lpstr>Exp-0</vt:lpstr>
      <vt:lpstr>Exp-A10</vt:lpstr>
      <vt:lpstr>Exp-A20</vt:lpstr>
      <vt:lpstr>Exp-B10</vt:lpstr>
      <vt:lpstr>Exp-B20</vt:lpstr>
      <vt:lpstr>Exp-D10</vt:lpstr>
      <vt:lpstr>Exp-D20</vt:lpstr>
      <vt:lpstr>Exp-G</vt:lpstr>
      <vt:lpstr>Exp-H</vt:lpstr>
      <vt:lpstr>Exp-J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Pauk Jan Niklas</cp:lastModifiedBy>
  <dcterms:created xsi:type="dcterms:W3CDTF">2021-03-23T09:58:24Z</dcterms:created>
  <dcterms:modified xsi:type="dcterms:W3CDTF">2022-12-13T10:37:15Z</dcterms:modified>
</cp:coreProperties>
</file>