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s\web dev\portfolio website 2\images and files\"/>
    </mc:Choice>
  </mc:AlternateContent>
  <xr:revisionPtr revIDLastSave="0" documentId="8_{51A9720D-63B2-4334-8FD3-F8F12D725F48}" xr6:coauthVersionLast="47" xr6:coauthVersionMax="47" xr10:uidLastSave="{00000000-0000-0000-0000-000000000000}"/>
  <bookViews>
    <workbookView xWindow="-90" yWindow="-90" windowWidth="19380" windowHeight="11460" activeTab="1" xr2:uid="{00000000-000D-0000-FFFF-FFFF00000000}"/>
  </bookViews>
  <sheets>
    <sheet name="regression analysis" sheetId="4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2" i="1"/>
  <c r="S61" i="1" l="1"/>
  <c r="S62" i="1"/>
  <c r="S63" i="1"/>
  <c r="S64" i="1" s="1"/>
  <c r="S6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D50" i="1"/>
  <c r="E50" i="1"/>
  <c r="F50" i="1"/>
  <c r="G50" i="1"/>
  <c r="H50" i="1"/>
  <c r="I50" i="1"/>
  <c r="J50" i="1"/>
  <c r="K50" i="1"/>
  <c r="L50" i="1"/>
  <c r="M50" i="1"/>
  <c r="N50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N2" i="1"/>
  <c r="M2" i="1"/>
  <c r="L2" i="1"/>
  <c r="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9" i="1"/>
  <c r="A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4" i="1"/>
  <c r="G5" i="1"/>
  <c r="G6" i="1"/>
  <c r="G7" i="1"/>
  <c r="G8" i="1"/>
  <c r="G9" i="1"/>
  <c r="G10" i="1"/>
  <c r="G11" i="1"/>
  <c r="G12" i="1"/>
  <c r="G13" i="1"/>
  <c r="G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D2" i="1"/>
  <c r="Q6" i="1" l="1"/>
  <c r="R6" i="1" s="1"/>
  <c r="Q45" i="1"/>
  <c r="R45" i="1" s="1"/>
  <c r="Q37" i="1"/>
  <c r="R37" i="1" s="1"/>
  <c r="Q29" i="1"/>
  <c r="R29" i="1" s="1"/>
  <c r="Q21" i="1"/>
  <c r="R21" i="1" s="1"/>
  <c r="Q13" i="1"/>
  <c r="R13" i="1" s="1"/>
  <c r="Q5" i="1"/>
  <c r="R5" i="1" s="1"/>
  <c r="Q36" i="1"/>
  <c r="R36" i="1" s="1"/>
  <c r="Q20" i="1"/>
  <c r="R20" i="1" s="1"/>
  <c r="Q4" i="1"/>
  <c r="R4" i="1" s="1"/>
  <c r="Q43" i="1"/>
  <c r="Q35" i="1"/>
  <c r="Q27" i="1"/>
  <c r="R27" i="1" s="1"/>
  <c r="Q19" i="1"/>
  <c r="Q11" i="1"/>
  <c r="R11" i="1" s="1"/>
  <c r="Q44" i="1"/>
  <c r="Q28" i="1"/>
  <c r="R28" i="1" s="1"/>
  <c r="Q12" i="1"/>
  <c r="R12" i="1" s="1"/>
  <c r="Q2" i="1"/>
  <c r="R2" i="1" s="1"/>
  <c r="Q3" i="1"/>
  <c r="Q42" i="1"/>
  <c r="R42" i="1" s="1"/>
  <c r="Q34" i="1"/>
  <c r="Q26" i="1"/>
  <c r="R26" i="1" s="1"/>
  <c r="Q18" i="1"/>
  <c r="R18" i="1" s="1"/>
  <c r="Q10" i="1"/>
  <c r="R10" i="1" s="1"/>
  <c r="Q9" i="1"/>
  <c r="R9" i="1" s="1"/>
  <c r="Q48" i="1"/>
  <c r="Q32" i="1"/>
  <c r="Q24" i="1"/>
  <c r="R24" i="1" s="1"/>
  <c r="Q16" i="1"/>
  <c r="R16" i="1" s="1"/>
  <c r="Q49" i="1"/>
  <c r="R49" i="1" s="1"/>
  <c r="Q41" i="1"/>
  <c r="Q33" i="1"/>
  <c r="R33" i="1" s="1"/>
  <c r="Q25" i="1"/>
  <c r="R25" i="1" s="1"/>
  <c r="Q17" i="1"/>
  <c r="U17" i="1" s="1"/>
  <c r="Q40" i="1"/>
  <c r="Q8" i="1"/>
  <c r="R8" i="1" s="1"/>
  <c r="Q7" i="1"/>
  <c r="Q46" i="1"/>
  <c r="R46" i="1" s="1"/>
  <c r="Q38" i="1"/>
  <c r="Q30" i="1"/>
  <c r="R30" i="1" s="1"/>
  <c r="Q22" i="1"/>
  <c r="R22" i="1" s="1"/>
  <c r="Q14" i="1"/>
  <c r="Q47" i="1"/>
  <c r="Q39" i="1"/>
  <c r="R39" i="1" s="1"/>
  <c r="Q31" i="1"/>
  <c r="Q23" i="1"/>
  <c r="R23" i="1" s="1"/>
  <c r="Q15" i="1"/>
  <c r="S33" i="1"/>
  <c r="S25" i="1"/>
  <c r="U25" i="1"/>
  <c r="U8" i="1"/>
  <c r="U46" i="1"/>
  <c r="S46" i="1"/>
  <c r="U6" i="1"/>
  <c r="S6" i="1"/>
  <c r="U45" i="1"/>
  <c r="S45" i="1"/>
  <c r="S37" i="1"/>
  <c r="U29" i="1"/>
  <c r="S9" i="1"/>
  <c r="U9" i="1"/>
  <c r="U22" i="1"/>
  <c r="S28" i="1"/>
  <c r="U20" i="1"/>
  <c r="S20" i="1"/>
  <c r="U12" i="1"/>
  <c r="S12" i="1"/>
  <c r="S4" i="1"/>
  <c r="U4" i="1"/>
  <c r="S35" i="1"/>
  <c r="U27" i="1"/>
  <c r="S27" i="1"/>
  <c r="S19" i="1"/>
  <c r="S3" i="1"/>
  <c r="U42" i="1"/>
  <c r="S26" i="1"/>
  <c r="U47" i="1"/>
  <c r="Q52" i="1"/>
  <c r="R52" i="1" s="1"/>
  <c r="Q51" i="1"/>
  <c r="R51" i="1" s="1"/>
  <c r="Q50" i="1"/>
  <c r="R50" i="1" s="1"/>
  <c r="Q53" i="1"/>
  <c r="R53" i="1" s="1"/>
  <c r="S2" i="1" l="1"/>
  <c r="U2" i="1"/>
  <c r="U37" i="1"/>
  <c r="S42" i="1"/>
  <c r="U28" i="1"/>
  <c r="S8" i="1"/>
  <c r="S36" i="1"/>
  <c r="U10" i="1"/>
  <c r="U30" i="1"/>
  <c r="S30" i="1"/>
  <c r="S10" i="1"/>
  <c r="U33" i="1"/>
  <c r="S41" i="1"/>
  <c r="R41" i="1"/>
  <c r="U19" i="1"/>
  <c r="R19" i="1"/>
  <c r="S49" i="1"/>
  <c r="S15" i="1"/>
  <c r="R15" i="1"/>
  <c r="S31" i="1"/>
  <c r="R31" i="1"/>
  <c r="S5" i="1"/>
  <c r="U13" i="1"/>
  <c r="S47" i="1"/>
  <c r="R47" i="1"/>
  <c r="U3" i="1"/>
  <c r="R3" i="1"/>
  <c r="S17" i="1"/>
  <c r="R17" i="1"/>
  <c r="U38" i="1"/>
  <c r="R38" i="1"/>
  <c r="U44" i="1"/>
  <c r="R44" i="1"/>
  <c r="U36" i="1"/>
  <c r="U41" i="1"/>
  <c r="S44" i="1"/>
  <c r="U49" i="1"/>
  <c r="S7" i="1"/>
  <c r="R7" i="1"/>
  <c r="S34" i="1"/>
  <c r="R34" i="1"/>
  <c r="U15" i="1"/>
  <c r="S13" i="1"/>
  <c r="U5" i="1"/>
  <c r="U16" i="1"/>
  <c r="S40" i="1"/>
  <c r="R40" i="1"/>
  <c r="S32" i="1"/>
  <c r="R32" i="1"/>
  <c r="U35" i="1"/>
  <c r="R35" i="1"/>
  <c r="U18" i="1"/>
  <c r="U23" i="1"/>
  <c r="S21" i="1"/>
  <c r="S16" i="1"/>
  <c r="U14" i="1"/>
  <c r="R14" i="1"/>
  <c r="S48" i="1"/>
  <c r="R48" i="1"/>
  <c r="U43" i="1"/>
  <c r="R43" i="1"/>
  <c r="S18" i="1"/>
  <c r="S11" i="1"/>
  <c r="U39" i="1"/>
  <c r="S23" i="1"/>
  <c r="U21" i="1"/>
  <c r="S24" i="1"/>
  <c r="U26" i="1"/>
  <c r="U11" i="1"/>
  <c r="S39" i="1"/>
  <c r="S22" i="1"/>
  <c r="S29" i="1"/>
  <c r="S14" i="1"/>
  <c r="U24" i="1"/>
  <c r="S38" i="1"/>
  <c r="U34" i="1"/>
  <c r="S43" i="1"/>
  <c r="U32" i="1"/>
  <c r="U48" i="1"/>
  <c r="U7" i="1"/>
  <c r="U31" i="1"/>
  <c r="U40" i="1"/>
  <c r="U51" i="1"/>
  <c r="S51" i="1"/>
  <c r="U52" i="1"/>
  <c r="S52" i="1"/>
  <c r="U53" i="1"/>
  <c r="S53" i="1"/>
  <c r="S50" i="1"/>
  <c r="U50" i="1"/>
  <c r="S55" i="1" l="1"/>
  <c r="S54" i="1"/>
  <c r="U57" i="1"/>
  <c r="U56" i="1"/>
</calcChain>
</file>

<file path=xl/sharedStrings.xml><?xml version="1.0" encoding="utf-8"?>
<sst xmlns="http://schemas.openxmlformats.org/spreadsheetml/2006/main" count="150" uniqueCount="53">
  <si>
    <t>Year</t>
  </si>
  <si>
    <t>Month</t>
  </si>
  <si>
    <t>Sales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</si>
  <si>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</si>
  <si>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</si>
  <si>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</si>
  <si>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</si>
  <si>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</si>
  <si>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</si>
  <si>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</si>
  <si>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</si>
  <si>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</si>
  <si>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</si>
  <si>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</si>
  <si>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</si>
  <si>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</si>
  <si>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</si>
  <si>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</si>
  <si>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</si>
  <si>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</si>
  <si>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</si>
  <si>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</si>
  <si>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</si>
  <si>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</si>
  <si>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</si>
  <si>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</si>
  <si>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</si>
  <si>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</si>
  <si>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</si>
  <si>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</si>
  <si>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</si>
  <si>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</si>
  <si>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</si>
  <si>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</si>
  <si>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</si>
  <si>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</si>
  <si>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</si>
  <si>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</si>
  <si>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</si>
  <si>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</si>
  <si>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MSE</t>
  </si>
  <si>
    <t>MASE</t>
  </si>
  <si>
    <t>MSE (with fire values)</t>
  </si>
  <si>
    <t>MSE (without fire values)</t>
  </si>
  <si>
    <t>MASE (with fire values)</t>
  </si>
  <si>
    <t>MASE (without fire values)</t>
  </si>
  <si>
    <t>predicted (without fire surge profits)</t>
  </si>
  <si>
    <t>error</t>
  </si>
  <si>
    <t>absolute error</t>
  </si>
  <si>
    <t>month</t>
  </si>
  <si>
    <t>predicted profit (millions)</t>
  </si>
  <si>
    <t>actual profit (millions)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</si>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</sst>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i/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0" fillId="0" borderId="0" xfId="1" applyFont="1"/>
    <xf numFmtId="43" fontId="0" fillId="3" borderId="0" xfId="0" applyNumberFormat="1" applyFill="1"/>
    <xf numFmtId="0" fontId="0" fillId="3" borderId="0" xfId="0" applyFill="1"/>
    <xf numFmtId="43" fontId="0" fillId="4" borderId="0" xfId="0" applyNumberFormat="1" applyFill="1"/>
    <xf numFmtId="43" fontId="0" fillId="2" borderId="0" xfId="1" applyFont="1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Data!$O$2:$O$53</c:f>
              <c:numCache>
                <c:formatCode>0.0</c:formatCode>
                <c:ptCount val="52"/>
                <c:pt idx="0">
                  <c:v>55.8</c:v>
                </c:pt>
                <c:pt idx="1">
                  <c:v>56.4</c:v>
                </c:pt>
                <c:pt idx="2">
                  <c:v>71.400000000000006</c:v>
                </c:pt>
                <c:pt idx="3">
                  <c:v>117.6</c:v>
                </c:pt>
                <c:pt idx="4">
                  <c:v>46.8</c:v>
                </c:pt>
                <c:pt idx="5">
                  <c:v>48</c:v>
                </c:pt>
                <c:pt idx="6">
                  <c:v>60</c:v>
                </c:pt>
                <c:pt idx="7">
                  <c:v>57.6</c:v>
                </c:pt>
                <c:pt idx="8">
                  <c:v>61.8</c:v>
                </c:pt>
                <c:pt idx="9">
                  <c:v>58.2</c:v>
                </c:pt>
                <c:pt idx="10">
                  <c:v>56.4</c:v>
                </c:pt>
                <c:pt idx="11">
                  <c:v>63</c:v>
                </c:pt>
                <c:pt idx="12">
                  <c:v>57.6</c:v>
                </c:pt>
                <c:pt idx="13">
                  <c:v>53.4</c:v>
                </c:pt>
                <c:pt idx="14">
                  <c:v>71.400000000000006</c:v>
                </c:pt>
                <c:pt idx="15">
                  <c:v>114</c:v>
                </c:pt>
                <c:pt idx="16">
                  <c:v>46.8</c:v>
                </c:pt>
                <c:pt idx="17">
                  <c:v>48.6</c:v>
                </c:pt>
                <c:pt idx="18">
                  <c:v>59.4</c:v>
                </c:pt>
                <c:pt idx="19">
                  <c:v>58.2</c:v>
                </c:pt>
                <c:pt idx="20">
                  <c:v>60.6</c:v>
                </c:pt>
                <c:pt idx="21">
                  <c:v>55.2</c:v>
                </c:pt>
                <c:pt idx="22">
                  <c:v>51</c:v>
                </c:pt>
                <c:pt idx="23">
                  <c:v>58.8</c:v>
                </c:pt>
                <c:pt idx="24">
                  <c:v>49.8</c:v>
                </c:pt>
                <c:pt idx="25">
                  <c:v>54.6</c:v>
                </c:pt>
                <c:pt idx="26">
                  <c:v>65.400000000000006</c:v>
                </c:pt>
                <c:pt idx="27">
                  <c:v>102</c:v>
                </c:pt>
                <c:pt idx="28">
                  <c:v>43.8</c:v>
                </c:pt>
                <c:pt idx="29">
                  <c:v>45.6</c:v>
                </c:pt>
                <c:pt idx="30">
                  <c:v>57.6</c:v>
                </c:pt>
                <c:pt idx="31">
                  <c:v>53.4</c:v>
                </c:pt>
                <c:pt idx="32">
                  <c:v>56.4</c:v>
                </c:pt>
                <c:pt idx="33">
                  <c:v>52.8</c:v>
                </c:pt>
                <c:pt idx="34">
                  <c:v>54</c:v>
                </c:pt>
                <c:pt idx="35">
                  <c:v>60.6</c:v>
                </c:pt>
                <c:pt idx="36">
                  <c:v>47.4</c:v>
                </c:pt>
                <c:pt idx="37">
                  <c:v>54.6</c:v>
                </c:pt>
                <c:pt idx="38">
                  <c:v>67.8</c:v>
                </c:pt>
                <c:pt idx="39">
                  <c:v>100.2</c:v>
                </c:pt>
                <c:pt idx="40">
                  <c:v>48</c:v>
                </c:pt>
                <c:pt idx="41">
                  <c:v>51.6</c:v>
                </c:pt>
                <c:pt idx="42">
                  <c:v>57.6</c:v>
                </c:pt>
                <c:pt idx="43">
                  <c:v>58.2</c:v>
                </c:pt>
                <c:pt idx="44">
                  <c:v>60</c:v>
                </c:pt>
                <c:pt idx="45">
                  <c:v>57</c:v>
                </c:pt>
                <c:pt idx="46">
                  <c:v>57.6</c:v>
                </c:pt>
                <c:pt idx="47">
                  <c:v>61.8</c:v>
                </c:pt>
                <c:pt idx="48">
                  <c:v>69</c:v>
                </c:pt>
                <c:pt idx="49">
                  <c:v>75</c:v>
                </c:pt>
                <c:pt idx="50">
                  <c:v>85.2</c:v>
                </c:pt>
                <c:pt idx="51">
                  <c:v>121.8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E-4A90-A57D-295263AC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48800"/>
        <c:axId val="1419751296"/>
      </c:lineChart>
      <c:catAx>
        <c:axId val="14197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51296"/>
        <c:crosses val="autoZero"/>
        <c:auto val="1"/>
        <c:lblAlgn val="ctr"/>
        <c:lblOffset val="100"/>
        <c:noMultiLvlLbl val="0"/>
      </c:catAx>
      <c:valAx>
        <c:axId val="141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123573</xdr:colOff>
      <xdr:row>1</xdr:row>
      <xdr:rowOff>48266</xdr:rowOff>
    </xdr:from>
    <xdr:to>
      <xdr:col>24</xdr:col>
      <xdr:colOff>1085949</xdr:colOff>
      <xdr:row>14</xdr:row>
      <xdr:rowOff>190008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9CCA6-7582-377F-AB57-8A8C5245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158750</xdr:colOff>
      <xdr:row>15</xdr:row>
      <xdr:rowOff>159632</xdr:rowOff>
    </xdr:from>
    <xdr:to>
      <xdr:col>24</xdr:col>
      <xdr:colOff>1174750</xdr:colOff>
      <xdr:row>28</xdr:row>
      <xdr:rowOff>46742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F89469-1402-49CF-B02F-926A07A25820}"/>
            </a:ext>
          </a:extLst>
        </xdr:cNvPr>
        <xdr:cNvSpPr txBox="1"/>
      </xdr:nvSpPr>
      <xdr:spPr>
        <a:xfrm>
          <a:off x="22717125" y="3136195"/>
          <a:ext cx="4635500" cy="24667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slight upward trend and high peaks at auguat as well (same peak for superior sales). Looks as though the</a:t>
          </a:r>
          <a:r>
            <a:rPr lang="en-US" sz="1100" baseline="0"/>
            <a:t> surge in prices have created an exponentially high outlier for profit surge in those coming 4 months after the fire. The predicted values for those months had there been no fire were signficantly less than those in actuality.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2004-A6E4-436A-A259-F78E875E083B}">
  <dimension ref="A1:I29"/>
  <sheetViews>
    <sheetView workbookViewId="0">
      <selection activeCell="A17" sqref="A17:B29"/>
    </sheetView>
  </sheetViews>
  <sheetFormatPr defaultRowHeight="15.75" x14ac:dyDescent="0.75"/>
  <cols>
    <col min="1" max="1" width="19.5" bestFit="1" customWidth="1"/>
    <col min="6" max="6" width="12.75" bestFit="1" customWidth="1"/>
  </cols>
  <sheetData>
    <row r="1" spans="1:9" x14ac:dyDescent="0.75">
      <c r="A1" t="s">
        <v>16</v>
      </c>
    </row>
    <row r="2" spans="1:9" ht="16.5" thickBot="1" x14ac:dyDescent="0.9"/>
    <row r="3" spans="1:9" x14ac:dyDescent="0.75">
      <c r="A3" s="9" t="s">
        <v>17</v>
      </c>
      <c r="B3" s="9"/>
    </row>
    <row r="4" spans="1:9" x14ac:dyDescent="0.75">
      <c r="A4" t="s">
        <v>18</v>
      </c>
      <c r="B4">
        <v>0.98451936605811474</v>
      </c>
    </row>
    <row r="5" spans="1:9" x14ac:dyDescent="0.75">
      <c r="A5" t="s">
        <v>19</v>
      </c>
      <c r="B5" s="5">
        <v>0.96927838214347206</v>
      </c>
    </row>
    <row r="6" spans="1:9" x14ac:dyDescent="0.75">
      <c r="A6" t="s">
        <v>20</v>
      </c>
      <c r="B6" s="5">
        <v>0.95874525602123395</v>
      </c>
    </row>
    <row r="7" spans="1:9" x14ac:dyDescent="0.75">
      <c r="A7" t="s">
        <v>21</v>
      </c>
      <c r="B7">
        <v>3.2426113814992639</v>
      </c>
    </row>
    <row r="8" spans="1:9" ht="16.5" thickBot="1" x14ac:dyDescent="0.9">
      <c r="A8" s="7" t="s">
        <v>22</v>
      </c>
      <c r="B8" s="7">
        <v>48</v>
      </c>
    </row>
    <row r="10" spans="1:9" ht="16.5" thickBot="1" x14ac:dyDescent="0.9">
      <c r="A10" t="s">
        <v>23</v>
      </c>
    </row>
    <row r="11" spans="1:9" x14ac:dyDescent="0.7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75">
      <c r="A12" t="s">
        <v>24</v>
      </c>
      <c r="B12">
        <v>12</v>
      </c>
      <c r="C12">
        <v>11610.804000000002</v>
      </c>
      <c r="D12">
        <v>967.56700000000012</v>
      </c>
      <c r="E12">
        <v>92.021909820017811</v>
      </c>
      <c r="F12" s="10">
        <v>8.7225318640249836E-23</v>
      </c>
    </row>
    <row r="13" spans="1:9" x14ac:dyDescent="0.75">
      <c r="A13" t="s">
        <v>25</v>
      </c>
      <c r="B13">
        <v>35</v>
      </c>
      <c r="C13">
        <v>368.0084999999998</v>
      </c>
      <c r="D13">
        <v>10.514528571428565</v>
      </c>
    </row>
    <row r="14" spans="1:9" ht="16.5" thickBot="1" x14ac:dyDescent="0.9">
      <c r="A14" s="7" t="s">
        <v>26</v>
      </c>
      <c r="B14" s="7">
        <v>47</v>
      </c>
      <c r="C14" s="7">
        <v>11978.812500000002</v>
      </c>
      <c r="D14" s="7"/>
      <c r="E14" s="7"/>
      <c r="F14" s="7"/>
    </row>
    <row r="15" spans="1:9" ht="16.5" thickBot="1" x14ac:dyDescent="0.9"/>
    <row r="16" spans="1:9" x14ac:dyDescent="0.7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75">
      <c r="A17" t="s">
        <v>27</v>
      </c>
      <c r="B17">
        <v>110.47583333333333</v>
      </c>
      <c r="C17">
        <v>1.7937782628711965</v>
      </c>
      <c r="D17">
        <v>61.588344345583209</v>
      </c>
      <c r="E17" s="10">
        <v>2.8030194185746151E-37</v>
      </c>
      <c r="F17">
        <v>106.83426986035538</v>
      </c>
      <c r="G17">
        <v>114.11739680631128</v>
      </c>
      <c r="H17">
        <v>106.83426986035538</v>
      </c>
      <c r="I17">
        <v>114.11739680631128</v>
      </c>
    </row>
    <row r="18" spans="1:9" x14ac:dyDescent="0.75">
      <c r="A18" t="s">
        <v>15</v>
      </c>
      <c r="B18">
        <v>-9.2083333333333808E-2</v>
      </c>
      <c r="C18">
        <v>3.4884944107692439E-2</v>
      </c>
      <c r="D18">
        <v>-2.6396296651376492</v>
      </c>
      <c r="E18" s="10">
        <v>1.2310895482893058E-2</v>
      </c>
      <c r="F18">
        <v>-0.16290353494293036</v>
      </c>
      <c r="G18">
        <v>-2.1263131723737269E-2</v>
      </c>
      <c r="H18">
        <v>-0.16290353494293036</v>
      </c>
      <c r="I18">
        <v>-2.1263131723737269E-2</v>
      </c>
    </row>
    <row r="19" spans="1:9" x14ac:dyDescent="0.75">
      <c r="A19" t="s">
        <v>7</v>
      </c>
      <c r="B19">
        <v>-48.28958333333334</v>
      </c>
      <c r="C19">
        <v>2.299497394834185</v>
      </c>
      <c r="D19">
        <v>-21.000060031298911</v>
      </c>
      <c r="E19" s="10">
        <v>2.0206466789001215E-21</v>
      </c>
      <c r="F19">
        <v>-52.957811225577231</v>
      </c>
      <c r="G19">
        <v>-43.621355441089449</v>
      </c>
      <c r="H19">
        <v>-52.957811225577231</v>
      </c>
      <c r="I19">
        <v>-43.621355441089449</v>
      </c>
    </row>
    <row r="20" spans="1:9" x14ac:dyDescent="0.75">
      <c r="A20" t="s">
        <v>8</v>
      </c>
      <c r="B20">
        <v>-52.097499999999997</v>
      </c>
      <c r="C20">
        <v>2.3024063111077004</v>
      </c>
      <c r="D20">
        <v>-22.627413653559522</v>
      </c>
      <c r="E20" s="10">
        <v>1.7651384742561142E-22</v>
      </c>
      <c r="F20">
        <v>-56.771633306233369</v>
      </c>
      <c r="G20">
        <v>-47.423366693766624</v>
      </c>
      <c r="H20">
        <v>-56.771633306233369</v>
      </c>
      <c r="I20">
        <v>-47.423366693766624</v>
      </c>
    </row>
    <row r="21" spans="1:9" x14ac:dyDescent="0.75">
      <c r="A21" t="s">
        <v>9</v>
      </c>
      <c r="B21">
        <v>-53.055416666666673</v>
      </c>
      <c r="C21">
        <v>2.3058393900397158</v>
      </c>
      <c r="D21">
        <v>-23.009155319249206</v>
      </c>
      <c r="E21" s="10">
        <v>1.0187436930740681E-22</v>
      </c>
      <c r="F21">
        <v>-57.736519493658236</v>
      </c>
      <c r="G21">
        <v>-48.374313839675111</v>
      </c>
      <c r="H21">
        <v>-57.736519493658236</v>
      </c>
      <c r="I21">
        <v>-48.374313839675111</v>
      </c>
    </row>
    <row r="22" spans="1:9" x14ac:dyDescent="0.75">
      <c r="A22" t="s">
        <v>10</v>
      </c>
      <c r="B22">
        <v>-46.663333333333327</v>
      </c>
      <c r="C22">
        <v>2.3097942944209726</v>
      </c>
      <c r="D22">
        <v>-20.202376222870988</v>
      </c>
      <c r="E22" s="10">
        <v>7.086990899841447E-21</v>
      </c>
      <c r="F22">
        <v>-51.352465043064754</v>
      </c>
      <c r="G22">
        <v>-41.9742016236019</v>
      </c>
      <c r="H22">
        <v>-51.352465043064754</v>
      </c>
      <c r="I22">
        <v>-41.9742016236019</v>
      </c>
    </row>
    <row r="23" spans="1:9" x14ac:dyDescent="0.75">
      <c r="A23" t="s">
        <v>11</v>
      </c>
      <c r="B23">
        <v>-56.076249999999966</v>
      </c>
      <c r="C23">
        <v>2.2952596627926112</v>
      </c>
      <c r="D23">
        <v>-24.431331630588915</v>
      </c>
      <c r="E23" s="10">
        <v>1.4075293972284292E-23</v>
      </c>
      <c r="F23">
        <v>-60.735874838828458</v>
      </c>
      <c r="G23">
        <v>-51.416625161171474</v>
      </c>
      <c r="H23">
        <v>-60.735874838828458</v>
      </c>
      <c r="I23">
        <v>-51.416625161171474</v>
      </c>
    </row>
    <row r="24" spans="1:9" x14ac:dyDescent="0.75">
      <c r="A24" t="s">
        <v>12</v>
      </c>
      <c r="B24">
        <v>-53.88416666666663</v>
      </c>
      <c r="C24">
        <v>2.2939337660481542</v>
      </c>
      <c r="D24">
        <v>-23.489852873779746</v>
      </c>
      <c r="E24" s="10">
        <v>5.1567826713958075E-23</v>
      </c>
      <c r="F24">
        <v>-58.541099792002157</v>
      </c>
      <c r="G24">
        <v>-49.227233541331103</v>
      </c>
      <c r="H24">
        <v>-58.541099792002157</v>
      </c>
      <c r="I24">
        <v>-49.227233541331103</v>
      </c>
    </row>
    <row r="25" spans="1:9" x14ac:dyDescent="0.75">
      <c r="A25" t="s">
        <v>13</v>
      </c>
      <c r="B25">
        <v>-39.542083333333316</v>
      </c>
      <c r="C25">
        <v>2.2931378600162007</v>
      </c>
      <c r="D25">
        <v>-17.243657271025981</v>
      </c>
      <c r="E25" s="10">
        <v>1.1040971133118128E-18</v>
      </c>
      <c r="F25">
        <v>-44.197400683523234</v>
      </c>
      <c r="G25">
        <v>-34.886765983143398</v>
      </c>
      <c r="H25">
        <v>-44.197400683523234</v>
      </c>
      <c r="I25">
        <v>-34.886765983143398</v>
      </c>
    </row>
    <row r="26" spans="1:9" x14ac:dyDescent="0.75">
      <c r="A26" t="s">
        <v>3</v>
      </c>
      <c r="B26">
        <v>-62.007916666666659</v>
      </c>
      <c r="C26">
        <v>2.2931378600162007</v>
      </c>
      <c r="D26">
        <v>-27.040640577199568</v>
      </c>
      <c r="E26" s="10">
        <v>4.80438389282551E-25</v>
      </c>
      <c r="F26">
        <v>-66.663234016856578</v>
      </c>
      <c r="G26">
        <v>-57.352599316476741</v>
      </c>
      <c r="H26">
        <v>-66.663234016856578</v>
      </c>
      <c r="I26">
        <v>-57.352599316476741</v>
      </c>
    </row>
    <row r="27" spans="1:9" x14ac:dyDescent="0.75">
      <c r="A27" t="s">
        <v>4</v>
      </c>
      <c r="B27">
        <v>-59.815833333333323</v>
      </c>
      <c r="C27">
        <v>2.2939337660481547</v>
      </c>
      <c r="D27">
        <v>-26.075658425125454</v>
      </c>
      <c r="E27" s="10">
        <v>1.6164968732236182E-24</v>
      </c>
      <c r="F27">
        <v>-64.472766458668858</v>
      </c>
      <c r="G27">
        <v>-55.158900207997796</v>
      </c>
      <c r="H27">
        <v>-64.472766458668858</v>
      </c>
      <c r="I27">
        <v>-55.158900207997796</v>
      </c>
    </row>
    <row r="28" spans="1:9" x14ac:dyDescent="0.75">
      <c r="A28" t="s">
        <v>5</v>
      </c>
      <c r="B28">
        <v>-49.523749999999971</v>
      </c>
      <c r="C28">
        <v>2.2952596627926116</v>
      </c>
      <c r="D28">
        <v>-21.576534804670025</v>
      </c>
      <c r="E28" s="10">
        <v>8.3670939243641035E-22</v>
      </c>
      <c r="F28">
        <v>-54.183374838828463</v>
      </c>
      <c r="G28">
        <v>-44.864125161171479</v>
      </c>
      <c r="H28">
        <v>-54.183374838828463</v>
      </c>
      <c r="I28">
        <v>-44.864125161171479</v>
      </c>
    </row>
    <row r="29" spans="1:9" ht="16.5" thickBot="1" x14ac:dyDescent="0.9">
      <c r="A29" s="7" t="s">
        <v>6</v>
      </c>
      <c r="B29" s="7">
        <v>-51.231666666666648</v>
      </c>
      <c r="C29" s="7">
        <v>2.2971146325163296</v>
      </c>
      <c r="D29" s="7">
        <v>-22.302616483072903</v>
      </c>
      <c r="E29" s="11">
        <v>2.8358112151031315E-22</v>
      </c>
      <c r="F29" s="7">
        <v>-55.895057294237922</v>
      </c>
      <c r="G29" s="7">
        <v>-46.568276039095373</v>
      </c>
      <c r="H29" s="7">
        <v>-55.895057294237922</v>
      </c>
      <c r="I29" s="7">
        <v>-46.568276039095373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4"/>
  <sheetViews>
    <sheetView tabSelected="1" topLeftCell="S45" zoomScale="80" zoomScaleNormal="80" workbookViewId="0">
      <selection activeCell="V58" sqref="V58"/>
    </sheetView>
  </sheetViews>
  <sheetFormatPr defaultRowHeight="15.75" x14ac:dyDescent="0.75"/>
  <cols>
    <col min="2" max="3" width="9.5" customWidth="1"/>
    <col min="15" max="16" width="8.375" customWidth="1"/>
    <col min="17" max="17" width="30.7890625" bestFit="1" customWidth="1"/>
    <col min="18" max="18" width="30.7890625" customWidth="1"/>
    <col min="19" max="26" width="23.75" customWidth="1"/>
  </cols>
  <sheetData>
    <row r="1" spans="1:35" x14ac:dyDescent="0.75">
      <c r="A1" s="1" t="s">
        <v>0</v>
      </c>
      <c r="B1" s="1" t="s">
        <v>1</v>
      </c>
      <c r="C1" s="1" t="s">
        <v>15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</v>
      </c>
      <c r="L1" t="s">
        <v>4</v>
      </c>
      <c r="M1" t="s">
        <v>5</v>
      </c>
      <c r="N1" t="s">
        <v>6</v>
      </c>
      <c r="O1" s="3" t="s">
        <v>2</v>
      </c>
      <c r="P1" s="3"/>
      <c r="Q1" t="s">
        <v>46</v>
      </c>
      <c r="R1" t="s">
        <v>47</v>
      </c>
      <c r="S1" t="s">
        <v>40</v>
      </c>
      <c r="T1" t="s">
        <v>48</v>
      </c>
      <c r="U1" t="s">
        <v>41</v>
      </c>
      <c r="V1" t="s">
        <v>52</v>
      </c>
      <c r="AI1" t="s">
        <v>14</v>
      </c>
    </row>
    <row r="2" spans="1:35" x14ac:dyDescent="0.75">
      <c r="A2" s="2">
        <v>1</v>
      </c>
      <c r="B2" t="s">
        <v>11</v>
      </c>
      <c r="C2">
        <v>1</v>
      </c>
      <c r="D2">
        <f t="shared" ref="D2:D49" si="0">IF(B2=$D$1,1,0)</f>
        <v>0</v>
      </c>
      <c r="E2">
        <f>IF(B2=$E$1,1,0)</f>
        <v>0</v>
      </c>
      <c r="F2">
        <f>IF(B2=$F$1,1,0)</f>
        <v>0</v>
      </c>
      <c r="G2">
        <f>IF(B2=$G$1,1,0)</f>
        <v>0</v>
      </c>
      <c r="H2">
        <f>IF(B2=$H$1,1,0)</f>
        <v>1</v>
      </c>
      <c r="I2">
        <f>IF(B2=$I$1,1,0)</f>
        <v>0</v>
      </c>
      <c r="J2">
        <f>IF(B2=$J$1,1,0)</f>
        <v>0</v>
      </c>
      <c r="K2">
        <f>IF(B2=$K$1,1,0)</f>
        <v>0</v>
      </c>
      <c r="L2">
        <f>IF(B2=$L$1,1,0)</f>
        <v>0</v>
      </c>
      <c r="M2">
        <f>IF(B2=$M$1,1,0)</f>
        <v>0</v>
      </c>
      <c r="N2">
        <f>IF(B2=$N$1,1,0)</f>
        <v>0</v>
      </c>
      <c r="O2" s="4">
        <v>55.8</v>
      </c>
      <c r="P2" s="4"/>
      <c r="Q2">
        <f t="shared" ref="Q2:Q17" si="1">$W$48+$X$48*C2+$Y$48*D2+$Z$48*E2+$AA$48*F2+$AB$48*G2+$AC$48*H2+$AD$48*I2+$AE$48*J2+$AF$48*K2+$AG$48*L2+$AH$48*M2+$AI$48*N2</f>
        <v>54.307500000000026</v>
      </c>
      <c r="R2" s="4">
        <f>O2-Q2</f>
        <v>1.4924999999999713</v>
      </c>
      <c r="S2" s="12">
        <f>(O2-Q2)^2</f>
        <v>2.2275562499999144</v>
      </c>
      <c r="T2" s="12">
        <f>ABS(R2)</f>
        <v>1.4924999999999713</v>
      </c>
      <c r="U2" s="12">
        <f>ABS(O2-Q2)^2</f>
        <v>2.2275562499999144</v>
      </c>
      <c r="V2">
        <f>ABS(T2/O2)</f>
        <v>2.6747311827956477E-2</v>
      </c>
      <c r="AI2">
        <f t="shared" ref="AI2:AI46" si="2">IF(B2=$AI$1,1,0)</f>
        <v>0</v>
      </c>
    </row>
    <row r="3" spans="1:35" x14ac:dyDescent="0.75">
      <c r="A3" s="2"/>
      <c r="B3" t="s">
        <v>12</v>
      </c>
      <c r="C3">
        <v>2</v>
      </c>
      <c r="D3">
        <f t="shared" si="0"/>
        <v>0</v>
      </c>
      <c r="E3">
        <f t="shared" ref="E3:E49" si="3">IF(B3=$E$1,1,0)</f>
        <v>0</v>
      </c>
      <c r="F3">
        <f t="shared" ref="F3:F49" si="4">IF(B3=$F$1,1,0)</f>
        <v>0</v>
      </c>
      <c r="G3">
        <f t="shared" ref="G3:G49" si="5">IF(B3=$G$1,1,0)</f>
        <v>0</v>
      </c>
      <c r="H3">
        <f t="shared" ref="H3:H49" si="6">IF(B3=$H$1,1,0)</f>
        <v>0</v>
      </c>
      <c r="I3">
        <f t="shared" ref="I3:I49" si="7">IF(B3=$I$1,1,0)</f>
        <v>1</v>
      </c>
      <c r="J3">
        <f t="shared" ref="J3:J49" si="8">IF(B3=$J$1,1,0)</f>
        <v>0</v>
      </c>
      <c r="K3">
        <f t="shared" ref="K3:K49" si="9">IF(B3=$K$1,1,0)</f>
        <v>0</v>
      </c>
      <c r="L3">
        <f t="shared" ref="L3:L49" si="10">IF(B3=$L$1,1,0)</f>
        <v>0</v>
      </c>
      <c r="M3">
        <f t="shared" ref="M3:M49" si="11">IF(B3=$M$1,1,0)</f>
        <v>0</v>
      </c>
      <c r="N3">
        <f t="shared" ref="N3:N49" si="12">IF(B3=$N$1,1,0)</f>
        <v>0</v>
      </c>
      <c r="O3" s="4">
        <v>56.4</v>
      </c>
      <c r="P3" s="4"/>
      <c r="Q3">
        <f t="shared" si="1"/>
        <v>56.407500000000027</v>
      </c>
      <c r="R3" s="4">
        <f t="shared" ref="R3:R53" si="13">O3-Q3</f>
        <v>-7.5000000000287059E-3</v>
      </c>
      <c r="S3" s="12">
        <f t="shared" ref="S3:S53" si="14">(O3-Q3)^2</f>
        <v>5.6250000000430589E-5</v>
      </c>
      <c r="T3" s="12">
        <f t="shared" ref="T3:T53" si="15">ABS(R3)</f>
        <v>7.5000000000287059E-3</v>
      </c>
      <c r="U3" s="12">
        <f t="shared" ref="U3:U53" si="16">ABS(O3-Q3)^2</f>
        <v>5.6250000000430589E-5</v>
      </c>
      <c r="V3">
        <f t="shared" ref="V3:V53" si="17">ABS(T3/O3)</f>
        <v>1.329787234047643E-4</v>
      </c>
      <c r="AI3">
        <f t="shared" si="2"/>
        <v>0</v>
      </c>
    </row>
    <row r="4" spans="1:35" x14ac:dyDescent="0.75">
      <c r="A4" s="2"/>
      <c r="B4" t="s">
        <v>13</v>
      </c>
      <c r="C4">
        <v>3</v>
      </c>
      <c r="D4">
        <f t="shared" si="0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>
        <f t="shared" si="8"/>
        <v>1</v>
      </c>
      <c r="K4">
        <f t="shared" si="9"/>
        <v>0</v>
      </c>
      <c r="L4">
        <f t="shared" si="10"/>
        <v>0</v>
      </c>
      <c r="M4">
        <f t="shared" si="11"/>
        <v>0</v>
      </c>
      <c r="N4">
        <f t="shared" si="12"/>
        <v>0</v>
      </c>
      <c r="O4" s="4">
        <v>71.400000000000006</v>
      </c>
      <c r="P4" s="4"/>
      <c r="Q4">
        <f t="shared" si="1"/>
        <v>70.657499999999999</v>
      </c>
      <c r="R4" s="4">
        <f t="shared" si="13"/>
        <v>0.74250000000000682</v>
      </c>
      <c r="S4" s="12">
        <f t="shared" si="14"/>
        <v>0.5513062500000101</v>
      </c>
      <c r="T4" s="12">
        <f t="shared" si="15"/>
        <v>0.74250000000000682</v>
      </c>
      <c r="U4" s="12">
        <f t="shared" si="16"/>
        <v>0.5513062500000101</v>
      </c>
      <c r="V4">
        <f t="shared" si="17"/>
        <v>1.0399159663865641E-2</v>
      </c>
      <c r="AI4">
        <f t="shared" si="2"/>
        <v>0</v>
      </c>
    </row>
    <row r="5" spans="1:35" x14ac:dyDescent="0.75">
      <c r="A5" s="2"/>
      <c r="B5" t="s">
        <v>14</v>
      </c>
      <c r="C5">
        <v>4</v>
      </c>
      <c r="D5">
        <f t="shared" si="0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 s="4">
        <v>117.6</v>
      </c>
      <c r="P5" s="4"/>
      <c r="Q5">
        <f t="shared" si="1"/>
        <v>110.10749999999999</v>
      </c>
      <c r="R5" s="4">
        <f t="shared" si="13"/>
        <v>7.4925000000000068</v>
      </c>
      <c r="S5" s="12">
        <f t="shared" si="14"/>
        <v>56.137556250000102</v>
      </c>
      <c r="T5" s="12">
        <f t="shared" si="15"/>
        <v>7.4925000000000068</v>
      </c>
      <c r="U5" s="12">
        <f t="shared" si="16"/>
        <v>56.137556250000102</v>
      </c>
      <c r="V5">
        <f t="shared" si="17"/>
        <v>6.3711734693877614E-2</v>
      </c>
      <c r="AI5">
        <f t="shared" si="2"/>
        <v>1</v>
      </c>
    </row>
    <row r="6" spans="1:35" x14ac:dyDescent="0.75">
      <c r="B6" t="s">
        <v>3</v>
      </c>
      <c r="C6">
        <v>5</v>
      </c>
      <c r="D6">
        <f t="shared" si="0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  <c r="K6">
        <f t="shared" si="9"/>
        <v>1</v>
      </c>
      <c r="L6">
        <f t="shared" si="10"/>
        <v>0</v>
      </c>
      <c r="M6">
        <f t="shared" si="11"/>
        <v>0</v>
      </c>
      <c r="N6">
        <f t="shared" si="12"/>
        <v>0</v>
      </c>
      <c r="O6" s="4">
        <v>46.8</v>
      </c>
      <c r="P6" s="4"/>
      <c r="Q6">
        <f t="shared" si="1"/>
        <v>48.007499999999993</v>
      </c>
      <c r="R6" s="4">
        <f t="shared" si="13"/>
        <v>-1.207499999999996</v>
      </c>
      <c r="S6" s="12">
        <f t="shared" si="14"/>
        <v>1.4580562499999903</v>
      </c>
      <c r="T6" s="12">
        <f t="shared" si="15"/>
        <v>1.207499999999996</v>
      </c>
      <c r="U6" s="12">
        <f t="shared" si="16"/>
        <v>1.4580562499999903</v>
      </c>
      <c r="V6">
        <f t="shared" si="17"/>
        <v>2.5801282051281967E-2</v>
      </c>
      <c r="AI6">
        <f t="shared" si="2"/>
        <v>0</v>
      </c>
    </row>
    <row r="7" spans="1:35" x14ac:dyDescent="0.75">
      <c r="A7" s="2"/>
      <c r="B7" t="s">
        <v>4</v>
      </c>
      <c r="C7">
        <v>6</v>
      </c>
      <c r="D7">
        <f t="shared" si="0"/>
        <v>0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1</v>
      </c>
      <c r="M7">
        <f t="shared" si="11"/>
        <v>0</v>
      </c>
      <c r="N7">
        <f t="shared" si="12"/>
        <v>0</v>
      </c>
      <c r="O7" s="4">
        <v>48</v>
      </c>
      <c r="P7" s="4"/>
      <c r="Q7">
        <f t="shared" si="1"/>
        <v>50.107499999999995</v>
      </c>
      <c r="R7" s="4">
        <f t="shared" si="13"/>
        <v>-2.1074999999999946</v>
      </c>
      <c r="S7" s="12">
        <f t="shared" si="14"/>
        <v>4.4415562499999774</v>
      </c>
      <c r="T7" s="12">
        <f t="shared" si="15"/>
        <v>2.1074999999999946</v>
      </c>
      <c r="U7" s="12">
        <f t="shared" si="16"/>
        <v>4.4415562499999774</v>
      </c>
      <c r="V7">
        <f t="shared" si="17"/>
        <v>4.390624999999989E-2</v>
      </c>
      <c r="AI7">
        <f t="shared" si="2"/>
        <v>0</v>
      </c>
    </row>
    <row r="8" spans="1:35" x14ac:dyDescent="0.75">
      <c r="A8" s="2"/>
      <c r="B8" t="s">
        <v>5</v>
      </c>
      <c r="C8">
        <v>7</v>
      </c>
      <c r="D8">
        <f t="shared" si="0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1</v>
      </c>
      <c r="N8">
        <f t="shared" si="12"/>
        <v>0</v>
      </c>
      <c r="O8" s="4">
        <v>60</v>
      </c>
      <c r="P8" s="4"/>
      <c r="Q8">
        <f t="shared" si="1"/>
        <v>60.307500000000026</v>
      </c>
      <c r="R8" s="4">
        <f t="shared" si="13"/>
        <v>-0.30750000000002586</v>
      </c>
      <c r="S8" s="12">
        <f t="shared" si="14"/>
        <v>9.4556250000015912E-2</v>
      </c>
      <c r="T8" s="12">
        <f t="shared" si="15"/>
        <v>0.30750000000002586</v>
      </c>
      <c r="U8" s="12">
        <f t="shared" si="16"/>
        <v>9.4556250000015912E-2</v>
      </c>
      <c r="V8">
        <f t="shared" si="17"/>
        <v>5.1250000000004313E-3</v>
      </c>
      <c r="AI8">
        <f t="shared" si="2"/>
        <v>0</v>
      </c>
    </row>
    <row r="9" spans="1:35" x14ac:dyDescent="0.75">
      <c r="A9" s="2"/>
      <c r="B9" t="s">
        <v>6</v>
      </c>
      <c r="C9">
        <v>8</v>
      </c>
      <c r="D9">
        <f t="shared" si="0"/>
        <v>0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1</v>
      </c>
      <c r="O9" s="4">
        <v>57.6</v>
      </c>
      <c r="P9" s="4"/>
      <c r="Q9">
        <f t="shared" si="1"/>
        <v>58.507500000000014</v>
      </c>
      <c r="R9" s="4">
        <f t="shared" si="13"/>
        <v>-0.90750000000001307</v>
      </c>
      <c r="S9" s="12">
        <f t="shared" si="14"/>
        <v>0.82355625000002375</v>
      </c>
      <c r="T9" s="12">
        <f t="shared" si="15"/>
        <v>0.90750000000001307</v>
      </c>
      <c r="U9" s="12">
        <f t="shared" si="16"/>
        <v>0.82355625000002375</v>
      </c>
      <c r="V9">
        <f t="shared" si="17"/>
        <v>1.5755208333333558E-2</v>
      </c>
      <c r="AI9">
        <f t="shared" si="2"/>
        <v>0</v>
      </c>
    </row>
    <row r="10" spans="1:35" x14ac:dyDescent="0.75">
      <c r="A10" s="2">
        <v>2</v>
      </c>
      <c r="B10" t="s">
        <v>7</v>
      </c>
      <c r="C10">
        <v>9</v>
      </c>
      <c r="D10">
        <f t="shared" si="0"/>
        <v>1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 s="4">
        <v>61.8</v>
      </c>
      <c r="P10" s="4"/>
      <c r="Q10">
        <f t="shared" si="1"/>
        <v>61.357499999999987</v>
      </c>
      <c r="R10" s="4">
        <f t="shared" si="13"/>
        <v>0.44250000000000966</v>
      </c>
      <c r="S10" s="12">
        <f t="shared" si="14"/>
        <v>0.19580625000000856</v>
      </c>
      <c r="T10" s="12">
        <f t="shared" si="15"/>
        <v>0.44250000000000966</v>
      </c>
      <c r="U10" s="12">
        <f t="shared" si="16"/>
        <v>0.19580625000000856</v>
      </c>
      <c r="V10">
        <f t="shared" si="17"/>
        <v>7.1601941747574385E-3</v>
      </c>
      <c r="AI10">
        <f t="shared" si="2"/>
        <v>0</v>
      </c>
    </row>
    <row r="11" spans="1:35" x14ac:dyDescent="0.75">
      <c r="A11" s="2"/>
      <c r="B11" t="s">
        <v>8</v>
      </c>
      <c r="C11">
        <v>10</v>
      </c>
      <c r="D11">
        <f t="shared" si="0"/>
        <v>0</v>
      </c>
      <c r="E11">
        <f t="shared" si="3"/>
        <v>1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 s="4">
        <v>58.2</v>
      </c>
      <c r="P11" s="4"/>
      <c r="Q11">
        <f t="shared" si="1"/>
        <v>57.457499999999996</v>
      </c>
      <c r="R11" s="4">
        <f t="shared" si="13"/>
        <v>0.74250000000000682</v>
      </c>
      <c r="S11" s="12">
        <f t="shared" si="14"/>
        <v>0.5513062500000101</v>
      </c>
      <c r="T11" s="12">
        <f t="shared" si="15"/>
        <v>0.74250000000000682</v>
      </c>
      <c r="U11" s="12">
        <f t="shared" si="16"/>
        <v>0.5513062500000101</v>
      </c>
      <c r="V11">
        <f t="shared" si="17"/>
        <v>1.2757731958763003E-2</v>
      </c>
      <c r="AI11">
        <f t="shared" si="2"/>
        <v>0</v>
      </c>
    </row>
    <row r="12" spans="1:35" x14ac:dyDescent="0.75">
      <c r="A12" s="2"/>
      <c r="B12" t="s">
        <v>9</v>
      </c>
      <c r="C12">
        <v>11</v>
      </c>
      <c r="D12">
        <f t="shared" si="0"/>
        <v>0</v>
      </c>
      <c r="E12">
        <f t="shared" si="3"/>
        <v>0</v>
      </c>
      <c r="F12">
        <f t="shared" si="4"/>
        <v>1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 s="4">
        <v>56.4</v>
      </c>
      <c r="P12" s="4"/>
      <c r="Q12">
        <f t="shared" si="1"/>
        <v>56.407499999999985</v>
      </c>
      <c r="R12" s="4">
        <f t="shared" si="13"/>
        <v>-7.4999999999860734E-3</v>
      </c>
      <c r="S12" s="12">
        <f t="shared" si="14"/>
        <v>5.62499999997911E-5</v>
      </c>
      <c r="T12" s="12">
        <f t="shared" si="15"/>
        <v>7.4999999999860734E-3</v>
      </c>
      <c r="U12" s="12">
        <f t="shared" si="16"/>
        <v>5.62499999997911E-5</v>
      </c>
      <c r="V12">
        <f t="shared" si="17"/>
        <v>1.3297872340400839E-4</v>
      </c>
      <c r="AI12">
        <f t="shared" si="2"/>
        <v>0</v>
      </c>
    </row>
    <row r="13" spans="1:35" x14ac:dyDescent="0.75">
      <c r="A13" s="2"/>
      <c r="B13" t="s">
        <v>10</v>
      </c>
      <c r="C13">
        <v>12</v>
      </c>
      <c r="D13">
        <f t="shared" si="0"/>
        <v>0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 s="4">
        <v>63</v>
      </c>
      <c r="P13" s="4"/>
      <c r="Q13">
        <f t="shared" si="1"/>
        <v>62.707499999999996</v>
      </c>
      <c r="R13" s="4">
        <f t="shared" si="13"/>
        <v>0.29250000000000398</v>
      </c>
      <c r="S13" s="12">
        <f t="shared" si="14"/>
        <v>8.5556250000002332E-2</v>
      </c>
      <c r="T13" s="12">
        <f t="shared" si="15"/>
        <v>0.29250000000000398</v>
      </c>
      <c r="U13" s="12">
        <f t="shared" si="16"/>
        <v>8.5556250000002332E-2</v>
      </c>
      <c r="V13">
        <f t="shared" si="17"/>
        <v>4.6428571428572063E-3</v>
      </c>
      <c r="AI13">
        <f t="shared" si="2"/>
        <v>0</v>
      </c>
    </row>
    <row r="14" spans="1:35" x14ac:dyDescent="0.75">
      <c r="A14" s="2"/>
      <c r="B14" t="s">
        <v>11</v>
      </c>
      <c r="C14">
        <v>13</v>
      </c>
      <c r="D14">
        <f t="shared" si="0"/>
        <v>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1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 s="4">
        <v>57.6</v>
      </c>
      <c r="P14" s="4"/>
      <c r="Q14">
        <f t="shared" si="1"/>
        <v>53.202500000000022</v>
      </c>
      <c r="R14" s="4">
        <f t="shared" si="13"/>
        <v>4.3974999999999795</v>
      </c>
      <c r="S14" s="12">
        <f t="shared" si="14"/>
        <v>19.338006249999822</v>
      </c>
      <c r="T14" s="12">
        <f t="shared" si="15"/>
        <v>4.3974999999999795</v>
      </c>
      <c r="U14" s="12">
        <f t="shared" si="16"/>
        <v>19.338006249999822</v>
      </c>
      <c r="V14">
        <f t="shared" si="17"/>
        <v>7.634548611111075E-2</v>
      </c>
      <c r="AI14">
        <f t="shared" si="2"/>
        <v>0</v>
      </c>
    </row>
    <row r="15" spans="1:35" x14ac:dyDescent="0.75">
      <c r="A15" s="2"/>
      <c r="B15" t="s">
        <v>12</v>
      </c>
      <c r="C15">
        <v>14</v>
      </c>
      <c r="D15">
        <f t="shared" si="0"/>
        <v>0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1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 s="4">
        <v>53.4</v>
      </c>
      <c r="P15" s="4"/>
      <c r="Q15">
        <f t="shared" si="1"/>
        <v>55.302500000000023</v>
      </c>
      <c r="R15" s="4">
        <f t="shared" si="13"/>
        <v>-1.9025000000000247</v>
      </c>
      <c r="S15" s="12">
        <f t="shared" si="14"/>
        <v>3.6195062500000943</v>
      </c>
      <c r="T15" s="12">
        <f t="shared" si="15"/>
        <v>1.9025000000000247</v>
      </c>
      <c r="U15" s="12">
        <f t="shared" si="16"/>
        <v>3.6195062500000943</v>
      </c>
      <c r="V15">
        <f t="shared" si="17"/>
        <v>3.5627340823970503E-2</v>
      </c>
      <c r="AI15">
        <f t="shared" si="2"/>
        <v>0</v>
      </c>
    </row>
    <row r="16" spans="1:35" x14ac:dyDescent="0.75">
      <c r="A16" s="2"/>
      <c r="B16" t="s">
        <v>13</v>
      </c>
      <c r="C16">
        <v>15</v>
      </c>
      <c r="D16">
        <f t="shared" si="0"/>
        <v>0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7"/>
        <v>0</v>
      </c>
      <c r="J16">
        <f t="shared" si="8"/>
        <v>1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 s="4">
        <v>71.400000000000006</v>
      </c>
      <c r="P16" s="4"/>
      <c r="Q16">
        <f t="shared" si="1"/>
        <v>69.552500000000009</v>
      </c>
      <c r="R16" s="4">
        <f t="shared" si="13"/>
        <v>1.8474999999999966</v>
      </c>
      <c r="S16" s="12">
        <f t="shared" si="14"/>
        <v>3.4132562499999874</v>
      </c>
      <c r="T16" s="12">
        <f t="shared" si="15"/>
        <v>1.8474999999999966</v>
      </c>
      <c r="U16" s="12">
        <f t="shared" si="16"/>
        <v>3.4132562499999874</v>
      </c>
      <c r="V16">
        <f t="shared" si="17"/>
        <v>2.5875350140055972E-2</v>
      </c>
      <c r="AI16">
        <f t="shared" si="2"/>
        <v>0</v>
      </c>
    </row>
    <row r="17" spans="1:35" x14ac:dyDescent="0.75">
      <c r="A17" s="2"/>
      <c r="B17" t="s">
        <v>14</v>
      </c>
      <c r="C17">
        <v>16</v>
      </c>
      <c r="D17">
        <f t="shared" si="0"/>
        <v>0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 s="4">
        <v>114</v>
      </c>
      <c r="P17" s="4"/>
      <c r="Q17">
        <f t="shared" si="1"/>
        <v>109.00249999999998</v>
      </c>
      <c r="R17" s="4">
        <f t="shared" si="13"/>
        <v>4.9975000000000165</v>
      </c>
      <c r="S17" s="12">
        <f t="shared" si="14"/>
        <v>24.975006250000163</v>
      </c>
      <c r="T17" s="12">
        <f t="shared" si="15"/>
        <v>4.9975000000000165</v>
      </c>
      <c r="U17" s="12">
        <f t="shared" si="16"/>
        <v>24.975006250000163</v>
      </c>
      <c r="V17">
        <f t="shared" si="17"/>
        <v>4.3837719298245759E-2</v>
      </c>
      <c r="AI17">
        <f t="shared" si="2"/>
        <v>1</v>
      </c>
    </row>
    <row r="18" spans="1:35" x14ac:dyDescent="0.75">
      <c r="B18" t="s">
        <v>3</v>
      </c>
      <c r="C18">
        <v>17</v>
      </c>
      <c r="D18">
        <f t="shared" si="0"/>
        <v>0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>
        <f t="shared" si="8"/>
        <v>0</v>
      </c>
      <c r="K18">
        <f t="shared" si="9"/>
        <v>1</v>
      </c>
      <c r="L18">
        <f t="shared" si="10"/>
        <v>0</v>
      </c>
      <c r="M18">
        <f t="shared" si="11"/>
        <v>0</v>
      </c>
      <c r="N18">
        <f t="shared" si="12"/>
        <v>0</v>
      </c>
      <c r="O18" s="4">
        <v>46.8</v>
      </c>
      <c r="P18" s="4"/>
      <c r="Q18">
        <f t="shared" ref="Q18:Q49" si="18">$W$48+$X$48*C18+$Y$48*D18+$Z$48*E18+$AA$48*F18+$AB$48*G18+$AC$48*H18+$AD$48*I18+$AE$48*J18+$AF$48*K18+$AG$48*L18+$AH$48*M18+$AI$48*N18</f>
        <v>46.902499999999989</v>
      </c>
      <c r="R18" s="4">
        <f t="shared" si="13"/>
        <v>-0.10249999999999204</v>
      </c>
      <c r="S18" s="12">
        <f t="shared" si="14"/>
        <v>1.0506249999998369E-2</v>
      </c>
      <c r="T18" s="12">
        <f t="shared" si="15"/>
        <v>0.10249999999999204</v>
      </c>
      <c r="U18" s="12">
        <f t="shared" si="16"/>
        <v>1.0506249999998369E-2</v>
      </c>
      <c r="V18">
        <f t="shared" si="17"/>
        <v>2.1901709401707702E-3</v>
      </c>
      <c r="AI18">
        <f t="shared" si="2"/>
        <v>0</v>
      </c>
    </row>
    <row r="19" spans="1:35" x14ac:dyDescent="0.75">
      <c r="A19" s="2"/>
      <c r="B19" t="s">
        <v>4</v>
      </c>
      <c r="C19">
        <v>18</v>
      </c>
      <c r="D19">
        <f t="shared" si="0"/>
        <v>0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0</v>
      </c>
      <c r="K19">
        <f t="shared" si="9"/>
        <v>0</v>
      </c>
      <c r="L19">
        <f t="shared" si="10"/>
        <v>1</v>
      </c>
      <c r="M19">
        <f t="shared" si="11"/>
        <v>0</v>
      </c>
      <c r="N19">
        <f t="shared" si="12"/>
        <v>0</v>
      </c>
      <c r="O19" s="4">
        <v>48.6</v>
      </c>
      <c r="P19" s="4"/>
      <c r="Q19">
        <f t="shared" si="18"/>
        <v>49.002499999999991</v>
      </c>
      <c r="R19" s="4">
        <f t="shared" si="13"/>
        <v>-0.4024999999999892</v>
      </c>
      <c r="S19" s="12">
        <f t="shared" si="14"/>
        <v>0.1620062499999913</v>
      </c>
      <c r="T19" s="12">
        <f t="shared" si="15"/>
        <v>0.4024999999999892</v>
      </c>
      <c r="U19" s="12">
        <f t="shared" si="16"/>
        <v>0.1620062499999913</v>
      </c>
      <c r="V19">
        <f t="shared" si="17"/>
        <v>8.2818930041150037E-3</v>
      </c>
      <c r="AI19">
        <f t="shared" si="2"/>
        <v>0</v>
      </c>
    </row>
    <row r="20" spans="1:35" x14ac:dyDescent="0.75">
      <c r="A20" s="2"/>
      <c r="B20" t="s">
        <v>5</v>
      </c>
      <c r="C20">
        <v>19</v>
      </c>
      <c r="D20">
        <f t="shared" si="0"/>
        <v>0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1</v>
      </c>
      <c r="N20">
        <f t="shared" si="12"/>
        <v>0</v>
      </c>
      <c r="O20" s="4">
        <v>59.4</v>
      </c>
      <c r="P20" s="4"/>
      <c r="Q20">
        <f t="shared" si="18"/>
        <v>59.202500000000008</v>
      </c>
      <c r="R20" s="4">
        <f t="shared" si="13"/>
        <v>0.19749999999999091</v>
      </c>
      <c r="S20" s="12">
        <f t="shared" si="14"/>
        <v>3.9006249999996405E-2</v>
      </c>
      <c r="T20" s="12">
        <f t="shared" si="15"/>
        <v>0.19749999999999091</v>
      </c>
      <c r="U20" s="12">
        <f t="shared" si="16"/>
        <v>3.9006249999996405E-2</v>
      </c>
      <c r="V20">
        <f t="shared" si="17"/>
        <v>3.3249158249156717E-3</v>
      </c>
      <c r="AI20">
        <f t="shared" si="2"/>
        <v>0</v>
      </c>
    </row>
    <row r="21" spans="1:35" x14ac:dyDescent="0.75">
      <c r="A21" s="2"/>
      <c r="B21" t="s">
        <v>6</v>
      </c>
      <c r="C21">
        <v>20</v>
      </c>
      <c r="D21">
        <f t="shared" si="0"/>
        <v>0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  <c r="J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1</v>
      </c>
      <c r="O21" s="4">
        <v>58.2</v>
      </c>
      <c r="P21" s="4"/>
      <c r="Q21">
        <f t="shared" si="18"/>
        <v>57.402499999999996</v>
      </c>
      <c r="R21" s="4">
        <f t="shared" si="13"/>
        <v>0.79750000000000654</v>
      </c>
      <c r="S21" s="12">
        <f t="shared" si="14"/>
        <v>0.63600625000001043</v>
      </c>
      <c r="T21" s="12">
        <f t="shared" si="15"/>
        <v>0.79750000000000654</v>
      </c>
      <c r="U21" s="12">
        <f t="shared" si="16"/>
        <v>0.63600625000001043</v>
      </c>
      <c r="V21">
        <f t="shared" si="17"/>
        <v>1.3702749140893582E-2</v>
      </c>
      <c r="AI21">
        <f t="shared" si="2"/>
        <v>0</v>
      </c>
    </row>
    <row r="22" spans="1:35" x14ac:dyDescent="0.75">
      <c r="A22" s="2">
        <v>3</v>
      </c>
      <c r="B22" t="s">
        <v>7</v>
      </c>
      <c r="C22">
        <v>21</v>
      </c>
      <c r="D22">
        <f t="shared" si="0"/>
        <v>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 s="4">
        <v>60.6</v>
      </c>
      <c r="P22" s="4"/>
      <c r="Q22">
        <f t="shared" si="18"/>
        <v>60.252499999999984</v>
      </c>
      <c r="R22" s="4">
        <f t="shared" si="13"/>
        <v>0.34750000000001791</v>
      </c>
      <c r="S22" s="12">
        <f t="shared" si="14"/>
        <v>0.12075625000001244</v>
      </c>
      <c r="T22" s="12">
        <f t="shared" si="15"/>
        <v>0.34750000000001791</v>
      </c>
      <c r="U22" s="12">
        <f t="shared" si="16"/>
        <v>0.12075625000001244</v>
      </c>
      <c r="V22">
        <f t="shared" si="17"/>
        <v>5.7343234323435294E-3</v>
      </c>
      <c r="AI22">
        <f t="shared" si="2"/>
        <v>0</v>
      </c>
    </row>
    <row r="23" spans="1:35" x14ac:dyDescent="0.75">
      <c r="B23" t="s">
        <v>8</v>
      </c>
      <c r="C23">
        <v>22</v>
      </c>
      <c r="D23">
        <f t="shared" si="0"/>
        <v>0</v>
      </c>
      <c r="E23">
        <f t="shared" si="3"/>
        <v>1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 s="4">
        <v>55.2</v>
      </c>
      <c r="P23" s="4"/>
      <c r="Q23">
        <f t="shared" si="18"/>
        <v>56.352499999999992</v>
      </c>
      <c r="R23" s="4">
        <f t="shared" si="13"/>
        <v>-1.1524999999999892</v>
      </c>
      <c r="S23" s="12">
        <f t="shared" si="14"/>
        <v>1.328256249999975</v>
      </c>
      <c r="T23" s="12">
        <f t="shared" si="15"/>
        <v>1.1524999999999892</v>
      </c>
      <c r="U23" s="12">
        <f t="shared" si="16"/>
        <v>1.328256249999975</v>
      </c>
      <c r="V23">
        <f t="shared" si="17"/>
        <v>2.0878623188405599E-2</v>
      </c>
      <c r="AI23">
        <f t="shared" si="2"/>
        <v>0</v>
      </c>
    </row>
    <row r="24" spans="1:35" x14ac:dyDescent="0.75">
      <c r="A24" s="2"/>
      <c r="B24" t="s">
        <v>9</v>
      </c>
      <c r="C24">
        <v>23</v>
      </c>
      <c r="D24">
        <f t="shared" si="0"/>
        <v>0</v>
      </c>
      <c r="E24">
        <f t="shared" si="3"/>
        <v>0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0</v>
      </c>
      <c r="J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  <c r="O24" s="4">
        <v>51</v>
      </c>
      <c r="P24" s="4"/>
      <c r="Q24">
        <f t="shared" si="18"/>
        <v>55.302499999999981</v>
      </c>
      <c r="R24" s="4">
        <f t="shared" si="13"/>
        <v>-4.3024999999999807</v>
      </c>
      <c r="S24" s="12">
        <f t="shared" si="14"/>
        <v>18.511506249999833</v>
      </c>
      <c r="T24" s="12">
        <f t="shared" si="15"/>
        <v>4.3024999999999807</v>
      </c>
      <c r="U24" s="12">
        <f t="shared" si="16"/>
        <v>18.511506249999833</v>
      </c>
      <c r="V24">
        <f t="shared" si="17"/>
        <v>8.436274509803883E-2</v>
      </c>
      <c r="AI24">
        <f t="shared" si="2"/>
        <v>0</v>
      </c>
    </row>
    <row r="25" spans="1:35" x14ac:dyDescent="0.75">
      <c r="A25" s="2"/>
      <c r="B25" t="s">
        <v>10</v>
      </c>
      <c r="C25">
        <v>24</v>
      </c>
      <c r="D25">
        <f t="shared" si="0"/>
        <v>0</v>
      </c>
      <c r="E25">
        <f t="shared" si="3"/>
        <v>0</v>
      </c>
      <c r="F25">
        <f t="shared" si="4"/>
        <v>0</v>
      </c>
      <c r="G25">
        <f t="shared" si="5"/>
        <v>1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 s="4">
        <v>58.8</v>
      </c>
      <c r="P25" s="4"/>
      <c r="Q25">
        <f t="shared" si="18"/>
        <v>61.602499999999992</v>
      </c>
      <c r="R25" s="4">
        <f t="shared" si="13"/>
        <v>-2.8024999999999949</v>
      </c>
      <c r="S25" s="12">
        <f t="shared" si="14"/>
        <v>7.854006249999971</v>
      </c>
      <c r="T25" s="12">
        <f t="shared" si="15"/>
        <v>2.8024999999999949</v>
      </c>
      <c r="U25" s="12">
        <f t="shared" si="16"/>
        <v>7.854006249999971</v>
      </c>
      <c r="V25">
        <f t="shared" si="17"/>
        <v>4.7661564625850257E-2</v>
      </c>
      <c r="AI25">
        <f t="shared" si="2"/>
        <v>0</v>
      </c>
    </row>
    <row r="26" spans="1:35" x14ac:dyDescent="0.75">
      <c r="A26" s="2"/>
      <c r="B26" t="s">
        <v>11</v>
      </c>
      <c r="C26">
        <v>25</v>
      </c>
      <c r="D26">
        <f t="shared" si="0"/>
        <v>0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1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 s="4">
        <v>49.8</v>
      </c>
      <c r="P26" s="4"/>
      <c r="Q26">
        <f t="shared" si="18"/>
        <v>52.097500000000018</v>
      </c>
      <c r="R26" s="4">
        <f t="shared" si="13"/>
        <v>-2.2975000000000207</v>
      </c>
      <c r="S26" s="12">
        <f t="shared" si="14"/>
        <v>5.2785062500000954</v>
      </c>
      <c r="T26" s="12">
        <f t="shared" si="15"/>
        <v>2.2975000000000207</v>
      </c>
      <c r="U26" s="12">
        <f t="shared" si="16"/>
        <v>5.2785062500000954</v>
      </c>
      <c r="V26">
        <f t="shared" si="17"/>
        <v>4.6134538152610864E-2</v>
      </c>
      <c r="AI26">
        <f t="shared" si="2"/>
        <v>0</v>
      </c>
    </row>
    <row r="27" spans="1:35" x14ac:dyDescent="0.75">
      <c r="A27" s="2"/>
      <c r="B27" t="s">
        <v>12</v>
      </c>
      <c r="C27">
        <v>26</v>
      </c>
      <c r="D27">
        <f t="shared" si="0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1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 s="4">
        <v>54.6</v>
      </c>
      <c r="P27" s="4"/>
      <c r="Q27">
        <f t="shared" si="18"/>
        <v>54.197500000000019</v>
      </c>
      <c r="R27" s="4">
        <f t="shared" si="13"/>
        <v>0.40249999999998209</v>
      </c>
      <c r="S27" s="12">
        <f t="shared" si="14"/>
        <v>0.16200624999998559</v>
      </c>
      <c r="T27" s="12">
        <f t="shared" si="15"/>
        <v>0.40249999999998209</v>
      </c>
      <c r="U27" s="12">
        <f t="shared" si="16"/>
        <v>0.16200624999998559</v>
      </c>
      <c r="V27">
        <f t="shared" si="17"/>
        <v>7.3717948717945438E-3</v>
      </c>
      <c r="AI27">
        <f t="shared" si="2"/>
        <v>0</v>
      </c>
    </row>
    <row r="28" spans="1:35" x14ac:dyDescent="0.75">
      <c r="A28" s="2"/>
      <c r="B28" t="s">
        <v>13</v>
      </c>
      <c r="C28">
        <v>27</v>
      </c>
      <c r="D28">
        <f t="shared" si="0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1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 s="4">
        <v>65.400000000000006</v>
      </c>
      <c r="P28" s="4"/>
      <c r="Q28">
        <f t="shared" si="18"/>
        <v>68.447499999999991</v>
      </c>
      <c r="R28" s="4">
        <f t="shared" si="13"/>
        <v>-3.0474999999999852</v>
      </c>
      <c r="S28" s="12">
        <f t="shared" si="14"/>
        <v>9.2872562499999098</v>
      </c>
      <c r="T28" s="12">
        <f t="shared" si="15"/>
        <v>3.0474999999999852</v>
      </c>
      <c r="U28" s="12">
        <f t="shared" si="16"/>
        <v>9.2872562499999098</v>
      </c>
      <c r="V28">
        <f t="shared" si="17"/>
        <v>4.6597859327216898E-2</v>
      </c>
      <c r="AI28">
        <f t="shared" si="2"/>
        <v>0</v>
      </c>
    </row>
    <row r="29" spans="1:35" x14ac:dyDescent="0.75">
      <c r="A29" s="2"/>
      <c r="B29" t="s">
        <v>14</v>
      </c>
      <c r="C29">
        <v>28</v>
      </c>
      <c r="D29">
        <f t="shared" si="0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 s="4">
        <v>102</v>
      </c>
      <c r="P29" s="4"/>
      <c r="Q29">
        <f t="shared" si="18"/>
        <v>107.89749999999998</v>
      </c>
      <c r="R29" s="4">
        <f t="shared" si="13"/>
        <v>-5.8974999999999795</v>
      </c>
      <c r="S29" s="12">
        <f t="shared" si="14"/>
        <v>34.78050624999976</v>
      </c>
      <c r="T29" s="12">
        <f t="shared" si="15"/>
        <v>5.8974999999999795</v>
      </c>
      <c r="U29" s="12">
        <f t="shared" si="16"/>
        <v>34.78050624999976</v>
      </c>
      <c r="V29">
        <f t="shared" si="17"/>
        <v>5.7818627450980188E-2</v>
      </c>
      <c r="AI29">
        <f t="shared" si="2"/>
        <v>1</v>
      </c>
    </row>
    <row r="30" spans="1:35" x14ac:dyDescent="0.75">
      <c r="B30" t="s">
        <v>3</v>
      </c>
      <c r="C30">
        <v>29</v>
      </c>
      <c r="D30">
        <f t="shared" si="0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 s="4">
        <v>43.8</v>
      </c>
      <c r="P30" s="4"/>
      <c r="Q30">
        <f t="shared" si="18"/>
        <v>45.797499999999985</v>
      </c>
      <c r="R30" s="4">
        <f t="shared" si="13"/>
        <v>-1.9974999999999881</v>
      </c>
      <c r="S30" s="12">
        <f t="shared" si="14"/>
        <v>3.9900062499999525</v>
      </c>
      <c r="T30" s="12">
        <f t="shared" si="15"/>
        <v>1.9974999999999881</v>
      </c>
      <c r="U30" s="12">
        <f t="shared" si="16"/>
        <v>3.9900062499999525</v>
      </c>
      <c r="V30">
        <f t="shared" si="17"/>
        <v>4.560502283104996E-2</v>
      </c>
      <c r="AI30">
        <f t="shared" si="2"/>
        <v>0</v>
      </c>
    </row>
    <row r="31" spans="1:35" x14ac:dyDescent="0.75">
      <c r="A31" s="2"/>
      <c r="B31" t="s">
        <v>4</v>
      </c>
      <c r="C31">
        <v>30</v>
      </c>
      <c r="D31">
        <f t="shared" si="0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O31" s="4">
        <v>45.6</v>
      </c>
      <c r="P31" s="4"/>
      <c r="Q31">
        <f t="shared" si="18"/>
        <v>47.897499999999987</v>
      </c>
      <c r="R31" s="4">
        <f t="shared" si="13"/>
        <v>-2.2974999999999852</v>
      </c>
      <c r="S31" s="12">
        <f t="shared" si="14"/>
        <v>5.278506249999932</v>
      </c>
      <c r="T31" s="12">
        <f t="shared" si="15"/>
        <v>2.2974999999999852</v>
      </c>
      <c r="U31" s="12">
        <f t="shared" si="16"/>
        <v>5.278506249999932</v>
      </c>
      <c r="V31">
        <f t="shared" si="17"/>
        <v>5.0383771929824232E-2</v>
      </c>
      <c r="AI31">
        <f t="shared" si="2"/>
        <v>0</v>
      </c>
    </row>
    <row r="32" spans="1:35" x14ac:dyDescent="0.75">
      <c r="A32" s="2"/>
      <c r="B32" t="s">
        <v>5</v>
      </c>
      <c r="C32">
        <v>31</v>
      </c>
      <c r="D32">
        <f t="shared" si="0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1</v>
      </c>
      <c r="N32">
        <f t="shared" si="12"/>
        <v>0</v>
      </c>
      <c r="O32" s="4">
        <v>57.6</v>
      </c>
      <c r="P32" s="4"/>
      <c r="Q32">
        <f t="shared" si="18"/>
        <v>58.097500000000004</v>
      </c>
      <c r="R32" s="4">
        <f t="shared" si="13"/>
        <v>-0.49750000000000227</v>
      </c>
      <c r="S32" s="12">
        <f t="shared" si="14"/>
        <v>0.24750625000000226</v>
      </c>
      <c r="T32" s="12">
        <f t="shared" si="15"/>
        <v>0.49750000000000227</v>
      </c>
      <c r="U32" s="12">
        <f t="shared" si="16"/>
        <v>0.24750625000000226</v>
      </c>
      <c r="V32">
        <f t="shared" si="17"/>
        <v>8.6371527777778165E-3</v>
      </c>
      <c r="AI32">
        <f t="shared" si="2"/>
        <v>0</v>
      </c>
    </row>
    <row r="33" spans="1:35" x14ac:dyDescent="0.75">
      <c r="A33" s="2"/>
      <c r="B33" t="s">
        <v>6</v>
      </c>
      <c r="C33">
        <v>32</v>
      </c>
      <c r="D33">
        <f t="shared" si="0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1</v>
      </c>
      <c r="O33" s="4">
        <v>53.4</v>
      </c>
      <c r="P33" s="4"/>
      <c r="Q33">
        <f t="shared" si="18"/>
        <v>56.297499999999992</v>
      </c>
      <c r="R33" s="4">
        <f t="shared" si="13"/>
        <v>-2.8974999999999937</v>
      </c>
      <c r="S33" s="12">
        <f t="shared" si="14"/>
        <v>8.3955062499999631</v>
      </c>
      <c r="T33" s="12">
        <f t="shared" si="15"/>
        <v>2.8974999999999937</v>
      </c>
      <c r="U33" s="12">
        <f t="shared" si="16"/>
        <v>8.3955062499999631</v>
      </c>
      <c r="V33">
        <f t="shared" si="17"/>
        <v>5.426029962546805E-2</v>
      </c>
      <c r="AI33">
        <f t="shared" si="2"/>
        <v>0</v>
      </c>
    </row>
    <row r="34" spans="1:35" x14ac:dyDescent="0.75">
      <c r="A34" s="2">
        <v>4</v>
      </c>
      <c r="B34" t="s">
        <v>7</v>
      </c>
      <c r="C34">
        <v>33</v>
      </c>
      <c r="D34">
        <f t="shared" si="0"/>
        <v>1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 s="4">
        <v>56.4</v>
      </c>
      <c r="P34" s="4"/>
      <c r="Q34">
        <f t="shared" si="18"/>
        <v>59.147499999999965</v>
      </c>
      <c r="R34" s="4">
        <f t="shared" si="13"/>
        <v>-2.7474999999999667</v>
      </c>
      <c r="S34" s="12">
        <f t="shared" si="14"/>
        <v>7.5487562499998173</v>
      </c>
      <c r="T34" s="12">
        <f t="shared" si="15"/>
        <v>2.7474999999999667</v>
      </c>
      <c r="U34" s="12">
        <f t="shared" si="16"/>
        <v>7.5487562499998173</v>
      </c>
      <c r="V34">
        <f t="shared" si="17"/>
        <v>4.8714539007091613E-2</v>
      </c>
      <c r="AI34">
        <f t="shared" si="2"/>
        <v>0</v>
      </c>
    </row>
    <row r="35" spans="1:35" x14ac:dyDescent="0.75">
      <c r="A35" s="2"/>
      <c r="B35" t="s">
        <v>8</v>
      </c>
      <c r="C35">
        <v>34</v>
      </c>
      <c r="D35">
        <f t="shared" si="0"/>
        <v>0</v>
      </c>
      <c r="E35">
        <f t="shared" si="3"/>
        <v>1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 s="4">
        <v>52.8</v>
      </c>
      <c r="P35" s="4"/>
      <c r="Q35">
        <f t="shared" si="18"/>
        <v>55.247499999999974</v>
      </c>
      <c r="R35" s="4">
        <f t="shared" si="13"/>
        <v>-2.4474999999999767</v>
      </c>
      <c r="S35" s="12">
        <f t="shared" si="14"/>
        <v>5.9902562499998862</v>
      </c>
      <c r="T35" s="12">
        <f t="shared" si="15"/>
        <v>2.4474999999999767</v>
      </c>
      <c r="U35" s="12">
        <f t="shared" si="16"/>
        <v>5.9902562499998862</v>
      </c>
      <c r="V35">
        <f t="shared" si="17"/>
        <v>4.6354166666666224E-2</v>
      </c>
      <c r="AI35">
        <f t="shared" si="2"/>
        <v>0</v>
      </c>
    </row>
    <row r="36" spans="1:35" x14ac:dyDescent="0.75">
      <c r="A36" s="2"/>
      <c r="B36" t="s">
        <v>9</v>
      </c>
      <c r="C36">
        <v>35</v>
      </c>
      <c r="D36">
        <f t="shared" si="0"/>
        <v>0</v>
      </c>
      <c r="E36">
        <f t="shared" si="3"/>
        <v>0</v>
      </c>
      <c r="F36">
        <f t="shared" si="4"/>
        <v>1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 s="4">
        <v>54</v>
      </c>
      <c r="P36" s="4"/>
      <c r="Q36">
        <f t="shared" si="18"/>
        <v>54.197499999999977</v>
      </c>
      <c r="R36" s="4">
        <f t="shared" si="13"/>
        <v>-0.19749999999997669</v>
      </c>
      <c r="S36" s="12">
        <f t="shared" si="14"/>
        <v>3.9006249999990791E-2</v>
      </c>
      <c r="T36" s="12">
        <f t="shared" si="15"/>
        <v>0.19749999999997669</v>
      </c>
      <c r="U36" s="12">
        <f t="shared" si="16"/>
        <v>3.9006249999990791E-2</v>
      </c>
      <c r="V36">
        <f t="shared" si="17"/>
        <v>3.6574074074069759E-3</v>
      </c>
      <c r="AI36">
        <f t="shared" si="2"/>
        <v>0</v>
      </c>
    </row>
    <row r="37" spans="1:35" x14ac:dyDescent="0.75">
      <c r="A37" s="2"/>
      <c r="B37" t="s">
        <v>10</v>
      </c>
      <c r="C37">
        <v>36</v>
      </c>
      <c r="D37">
        <f t="shared" si="0"/>
        <v>0</v>
      </c>
      <c r="E37">
        <f t="shared" si="3"/>
        <v>0</v>
      </c>
      <c r="F37">
        <f t="shared" si="4"/>
        <v>0</v>
      </c>
      <c r="G37">
        <f t="shared" si="5"/>
        <v>1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 s="4">
        <v>60.6</v>
      </c>
      <c r="P37" s="4"/>
      <c r="Q37">
        <f t="shared" si="18"/>
        <v>60.497499999999988</v>
      </c>
      <c r="R37" s="4">
        <f t="shared" si="13"/>
        <v>0.10250000000001336</v>
      </c>
      <c r="S37" s="12">
        <f t="shared" si="14"/>
        <v>1.0506250000002739E-2</v>
      </c>
      <c r="T37" s="12">
        <f t="shared" si="15"/>
        <v>0.10250000000001336</v>
      </c>
      <c r="U37" s="12">
        <f t="shared" si="16"/>
        <v>1.0506250000002739E-2</v>
      </c>
      <c r="V37">
        <f t="shared" si="17"/>
        <v>1.6914191419144119E-3</v>
      </c>
      <c r="AI37">
        <f t="shared" si="2"/>
        <v>0</v>
      </c>
    </row>
    <row r="38" spans="1:35" x14ac:dyDescent="0.75">
      <c r="A38" s="2"/>
      <c r="B38" t="s">
        <v>11</v>
      </c>
      <c r="C38">
        <v>37</v>
      </c>
      <c r="D38">
        <f t="shared" si="0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1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 s="4">
        <v>47.4</v>
      </c>
      <c r="P38" s="4"/>
      <c r="Q38">
        <f t="shared" si="18"/>
        <v>50.992500000000014</v>
      </c>
      <c r="R38" s="4">
        <f t="shared" si="13"/>
        <v>-3.5925000000000153</v>
      </c>
      <c r="S38" s="12">
        <f t="shared" si="14"/>
        <v>12.906056250000111</v>
      </c>
      <c r="T38" s="12">
        <f t="shared" si="15"/>
        <v>3.5925000000000153</v>
      </c>
      <c r="U38" s="12">
        <f t="shared" si="16"/>
        <v>12.906056250000111</v>
      </c>
      <c r="V38">
        <f t="shared" si="17"/>
        <v>7.579113924050665E-2</v>
      </c>
      <c r="AI38">
        <f t="shared" si="2"/>
        <v>0</v>
      </c>
    </row>
    <row r="39" spans="1:35" x14ac:dyDescent="0.75">
      <c r="A39" s="2"/>
      <c r="B39" t="s">
        <v>12</v>
      </c>
      <c r="C39">
        <v>38</v>
      </c>
      <c r="D39">
        <f t="shared" si="0"/>
        <v>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1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 s="4">
        <v>54.6</v>
      </c>
      <c r="P39" s="4"/>
      <c r="Q39">
        <f t="shared" si="18"/>
        <v>53.092500000000015</v>
      </c>
      <c r="R39" s="4">
        <f t="shared" si="13"/>
        <v>1.5074999999999861</v>
      </c>
      <c r="S39" s="12">
        <f t="shared" si="14"/>
        <v>2.2725562499999579</v>
      </c>
      <c r="T39" s="12">
        <f t="shared" si="15"/>
        <v>1.5074999999999861</v>
      </c>
      <c r="U39" s="12">
        <f t="shared" si="16"/>
        <v>2.2725562499999579</v>
      </c>
      <c r="V39">
        <f t="shared" si="17"/>
        <v>2.7609890109889856E-2</v>
      </c>
      <c r="AI39">
        <f t="shared" si="2"/>
        <v>0</v>
      </c>
    </row>
    <row r="40" spans="1:35" x14ac:dyDescent="0.75">
      <c r="A40" s="2"/>
      <c r="B40" t="s">
        <v>13</v>
      </c>
      <c r="C40">
        <v>39</v>
      </c>
      <c r="D40">
        <f t="shared" si="0"/>
        <v>0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1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 s="4">
        <v>67.8</v>
      </c>
      <c r="P40" s="4"/>
      <c r="Q40">
        <f t="shared" si="18"/>
        <v>67.342500000000001</v>
      </c>
      <c r="R40" s="4">
        <f t="shared" si="13"/>
        <v>0.45749999999999602</v>
      </c>
      <c r="S40" s="12">
        <f t="shared" si="14"/>
        <v>0.20930624999999636</v>
      </c>
      <c r="T40" s="12">
        <f t="shared" si="15"/>
        <v>0.45749999999999602</v>
      </c>
      <c r="U40" s="12">
        <f t="shared" si="16"/>
        <v>0.20930624999999636</v>
      </c>
      <c r="V40">
        <f t="shared" si="17"/>
        <v>6.7477876106194108E-3</v>
      </c>
      <c r="AI40">
        <f t="shared" si="2"/>
        <v>0</v>
      </c>
    </row>
    <row r="41" spans="1:35" x14ac:dyDescent="0.75">
      <c r="A41" s="2"/>
      <c r="B41" t="s">
        <v>14</v>
      </c>
      <c r="C41">
        <v>40</v>
      </c>
      <c r="D41">
        <f t="shared" si="0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 s="4">
        <v>100.2</v>
      </c>
      <c r="P41" s="4"/>
      <c r="Q41">
        <f t="shared" si="18"/>
        <v>106.79249999999998</v>
      </c>
      <c r="R41" s="4">
        <f t="shared" si="13"/>
        <v>-6.5924999999999727</v>
      </c>
      <c r="S41" s="12">
        <f t="shared" si="14"/>
        <v>43.461056249999643</v>
      </c>
      <c r="T41" s="12">
        <f t="shared" si="15"/>
        <v>6.5924999999999727</v>
      </c>
      <c r="U41" s="12">
        <f t="shared" si="16"/>
        <v>43.461056249999643</v>
      </c>
      <c r="V41">
        <f t="shared" si="17"/>
        <v>6.5793413173652421E-2</v>
      </c>
      <c r="AI41">
        <f t="shared" si="2"/>
        <v>1</v>
      </c>
    </row>
    <row r="42" spans="1:35" x14ac:dyDescent="0.75">
      <c r="B42" t="s">
        <v>3</v>
      </c>
      <c r="C42">
        <v>41</v>
      </c>
      <c r="D42">
        <f t="shared" si="0"/>
        <v>0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1</v>
      </c>
      <c r="L42">
        <f t="shared" si="10"/>
        <v>0</v>
      </c>
      <c r="M42">
        <f t="shared" si="11"/>
        <v>0</v>
      </c>
      <c r="N42">
        <f t="shared" si="12"/>
        <v>0</v>
      </c>
      <c r="O42" s="4">
        <v>48</v>
      </c>
      <c r="P42" s="4"/>
      <c r="Q42">
        <f t="shared" si="18"/>
        <v>44.692499999999981</v>
      </c>
      <c r="R42" s="4">
        <f t="shared" si="13"/>
        <v>3.3075000000000188</v>
      </c>
      <c r="S42" s="12">
        <f t="shared" si="14"/>
        <v>10.939556250000123</v>
      </c>
      <c r="T42" s="12">
        <f t="shared" si="15"/>
        <v>3.3075000000000188</v>
      </c>
      <c r="U42" s="12">
        <f t="shared" si="16"/>
        <v>10.939556250000123</v>
      </c>
      <c r="V42">
        <f t="shared" si="17"/>
        <v>6.8906250000000391E-2</v>
      </c>
      <c r="AI42">
        <f t="shared" si="2"/>
        <v>0</v>
      </c>
    </row>
    <row r="43" spans="1:35" x14ac:dyDescent="0.75">
      <c r="A43" s="2"/>
      <c r="B43" t="s">
        <v>4</v>
      </c>
      <c r="C43">
        <v>42</v>
      </c>
      <c r="D43">
        <f t="shared" si="0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0"/>
        <v>1</v>
      </c>
      <c r="M43">
        <f t="shared" si="11"/>
        <v>0</v>
      </c>
      <c r="N43">
        <f t="shared" si="12"/>
        <v>0</v>
      </c>
      <c r="O43" s="4">
        <v>51.6</v>
      </c>
      <c r="P43" s="4"/>
      <c r="Q43">
        <f t="shared" si="18"/>
        <v>46.792499999999983</v>
      </c>
      <c r="R43" s="4">
        <f t="shared" si="13"/>
        <v>4.8075000000000188</v>
      </c>
      <c r="S43" s="12">
        <f t="shared" si="14"/>
        <v>23.11205625000018</v>
      </c>
      <c r="T43" s="12">
        <f t="shared" si="15"/>
        <v>4.8075000000000188</v>
      </c>
      <c r="U43" s="12">
        <f t="shared" si="16"/>
        <v>23.11205625000018</v>
      </c>
      <c r="V43">
        <f t="shared" si="17"/>
        <v>9.3168604651163153E-2</v>
      </c>
      <c r="AI43">
        <f t="shared" si="2"/>
        <v>0</v>
      </c>
    </row>
    <row r="44" spans="1:35" x14ac:dyDescent="0.75">
      <c r="A44" s="2"/>
      <c r="B44" t="s">
        <v>5</v>
      </c>
      <c r="C44">
        <v>43</v>
      </c>
      <c r="D44">
        <f t="shared" si="0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1</v>
      </c>
      <c r="N44">
        <f t="shared" si="12"/>
        <v>0</v>
      </c>
      <c r="O44" s="4">
        <v>57.6</v>
      </c>
      <c r="P44" s="4"/>
      <c r="Q44">
        <f t="shared" si="18"/>
        <v>56.9925</v>
      </c>
      <c r="R44" s="4">
        <f t="shared" si="13"/>
        <v>0.60750000000000171</v>
      </c>
      <c r="S44" s="12">
        <f t="shared" si="14"/>
        <v>0.36905625000000208</v>
      </c>
      <c r="T44" s="12">
        <f t="shared" si="15"/>
        <v>0.60750000000000171</v>
      </c>
      <c r="U44" s="12">
        <f t="shared" si="16"/>
        <v>0.36905625000000208</v>
      </c>
      <c r="V44">
        <f t="shared" si="17"/>
        <v>1.054687500000003E-2</v>
      </c>
      <c r="AI44">
        <f t="shared" si="2"/>
        <v>0</v>
      </c>
    </row>
    <row r="45" spans="1:35" x14ac:dyDescent="0.75">
      <c r="A45" s="2"/>
      <c r="B45" t="s">
        <v>6</v>
      </c>
      <c r="C45">
        <v>44</v>
      </c>
      <c r="D45">
        <f t="shared" si="0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1</v>
      </c>
      <c r="O45" s="4">
        <v>58.2</v>
      </c>
      <c r="P45" s="4"/>
      <c r="Q45">
        <f t="shared" si="18"/>
        <v>55.192499999999988</v>
      </c>
      <c r="R45" s="4">
        <f t="shared" si="13"/>
        <v>3.0075000000000145</v>
      </c>
      <c r="S45" s="12">
        <f t="shared" si="14"/>
        <v>9.0450562500000871</v>
      </c>
      <c r="T45" s="12">
        <f t="shared" si="15"/>
        <v>3.0075000000000145</v>
      </c>
      <c r="U45" s="12">
        <f t="shared" si="16"/>
        <v>9.0450562500000871</v>
      </c>
      <c r="V45">
        <f t="shared" si="17"/>
        <v>5.167525773195901E-2</v>
      </c>
      <c r="AI45">
        <f t="shared" si="2"/>
        <v>0</v>
      </c>
    </row>
    <row r="46" spans="1:35" x14ac:dyDescent="0.75">
      <c r="A46" s="2">
        <v>5</v>
      </c>
      <c r="B46" t="s">
        <v>7</v>
      </c>
      <c r="C46">
        <v>45</v>
      </c>
      <c r="D46">
        <f t="shared" si="0"/>
        <v>1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 s="4">
        <v>60</v>
      </c>
      <c r="P46" s="4"/>
      <c r="Q46">
        <f t="shared" si="18"/>
        <v>58.042499999999961</v>
      </c>
      <c r="R46" s="4">
        <f t="shared" si="13"/>
        <v>1.9575000000000387</v>
      </c>
      <c r="S46" s="12">
        <f t="shared" si="14"/>
        <v>3.8318062500001515</v>
      </c>
      <c r="T46" s="12">
        <f t="shared" si="15"/>
        <v>1.9575000000000387</v>
      </c>
      <c r="U46" s="12">
        <f t="shared" si="16"/>
        <v>3.8318062500001515</v>
      </c>
      <c r="V46">
        <f t="shared" si="17"/>
        <v>3.2625000000000647E-2</v>
      </c>
      <c r="AI46">
        <f t="shared" si="2"/>
        <v>0</v>
      </c>
    </row>
    <row r="47" spans="1:35" ht="16.5" thickBot="1" x14ac:dyDescent="0.9">
      <c r="A47" s="2"/>
      <c r="B47" t="s">
        <v>8</v>
      </c>
      <c r="C47">
        <v>46</v>
      </c>
      <c r="D47">
        <f t="shared" si="0"/>
        <v>0</v>
      </c>
      <c r="E47">
        <f t="shared" si="3"/>
        <v>1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 s="4">
        <v>57</v>
      </c>
      <c r="P47" s="4"/>
      <c r="Q47">
        <f t="shared" si="18"/>
        <v>54.14249999999997</v>
      </c>
      <c r="R47" s="4">
        <f t="shared" si="13"/>
        <v>2.8575000000000301</v>
      </c>
      <c r="S47" s="12">
        <f t="shared" si="14"/>
        <v>8.1653062500001727</v>
      </c>
      <c r="T47" s="12">
        <f t="shared" si="15"/>
        <v>2.8575000000000301</v>
      </c>
      <c r="U47" s="12">
        <f t="shared" si="16"/>
        <v>8.1653062500001727</v>
      </c>
      <c r="V47">
        <f t="shared" si="17"/>
        <v>5.013157894736895E-2</v>
      </c>
      <c r="W47" t="s">
        <v>27</v>
      </c>
      <c r="X47" t="s">
        <v>15</v>
      </c>
      <c r="Y47" t="s">
        <v>7</v>
      </c>
      <c r="Z47" t="s">
        <v>8</v>
      </c>
      <c r="AA47" t="s">
        <v>9</v>
      </c>
      <c r="AB47" t="s">
        <v>10</v>
      </c>
      <c r="AC47" t="s">
        <v>11</v>
      </c>
      <c r="AD47" t="s">
        <v>12</v>
      </c>
      <c r="AE47" t="s">
        <v>13</v>
      </c>
      <c r="AF47" t="s">
        <v>3</v>
      </c>
      <c r="AG47" t="s">
        <v>4</v>
      </c>
      <c r="AH47" t="s">
        <v>5</v>
      </c>
      <c r="AI47" s="7" t="s">
        <v>6</v>
      </c>
    </row>
    <row r="48" spans="1:35" ht="16.5" thickBot="1" x14ac:dyDescent="0.9">
      <c r="A48" s="2"/>
      <c r="B48" t="s">
        <v>9</v>
      </c>
      <c r="C48">
        <v>47</v>
      </c>
      <c r="D48">
        <f t="shared" si="0"/>
        <v>0</v>
      </c>
      <c r="E48">
        <f t="shared" si="3"/>
        <v>0</v>
      </c>
      <c r="F48">
        <f t="shared" si="4"/>
        <v>1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 s="4">
        <v>57.6</v>
      </c>
      <c r="P48" s="4"/>
      <c r="Q48">
        <f t="shared" si="18"/>
        <v>53.092499999999959</v>
      </c>
      <c r="R48" s="4">
        <f t="shared" si="13"/>
        <v>4.5075000000000429</v>
      </c>
      <c r="S48" s="12">
        <f t="shared" si="14"/>
        <v>20.317556250000386</v>
      </c>
      <c r="T48" s="12">
        <f t="shared" si="15"/>
        <v>4.5075000000000429</v>
      </c>
      <c r="U48" s="12">
        <f t="shared" si="16"/>
        <v>20.317556250000386</v>
      </c>
      <c r="V48">
        <f t="shared" si="17"/>
        <v>7.8255208333334075E-2</v>
      </c>
      <c r="W48">
        <v>110.47583333333333</v>
      </c>
      <c r="X48">
        <v>-9.2083333333333808E-2</v>
      </c>
      <c r="Y48">
        <v>-48.28958333333334</v>
      </c>
      <c r="Z48">
        <v>-52.097499999999997</v>
      </c>
      <c r="AA48">
        <v>-53.055416666666673</v>
      </c>
      <c r="AB48">
        <v>-46.663333333333327</v>
      </c>
      <c r="AC48">
        <v>-56.076249999999966</v>
      </c>
      <c r="AD48">
        <v>-53.88416666666663</v>
      </c>
      <c r="AE48">
        <v>-39.542083333333316</v>
      </c>
      <c r="AF48">
        <v>-62.007916666666659</v>
      </c>
      <c r="AG48">
        <v>-59.815833333333323</v>
      </c>
      <c r="AH48">
        <v>-49.523749999999971</v>
      </c>
      <c r="AI48" s="7">
        <v>-51.231666666666648</v>
      </c>
    </row>
    <row r="49" spans="1:35" x14ac:dyDescent="0.75">
      <c r="A49" s="2"/>
      <c r="B49" t="s">
        <v>10</v>
      </c>
      <c r="C49">
        <v>48</v>
      </c>
      <c r="D49">
        <f t="shared" si="0"/>
        <v>0</v>
      </c>
      <c r="E49">
        <f t="shared" si="3"/>
        <v>0</v>
      </c>
      <c r="F49">
        <f t="shared" si="4"/>
        <v>0</v>
      </c>
      <c r="G49">
        <f t="shared" si="5"/>
        <v>1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 s="4">
        <v>61.8</v>
      </c>
      <c r="P49" s="4"/>
      <c r="Q49">
        <f t="shared" si="18"/>
        <v>59.392499999999984</v>
      </c>
      <c r="R49" s="4">
        <f t="shared" si="13"/>
        <v>2.4075000000000131</v>
      </c>
      <c r="S49" s="12">
        <f t="shared" si="14"/>
        <v>5.7960562500000625</v>
      </c>
      <c r="T49" s="12">
        <f t="shared" si="15"/>
        <v>2.4075000000000131</v>
      </c>
      <c r="U49" s="12">
        <f t="shared" si="16"/>
        <v>5.7960562500000625</v>
      </c>
      <c r="V49">
        <f t="shared" si="17"/>
        <v>3.8956310679611861E-2</v>
      </c>
      <c r="AI49">
        <f>IF(B49=$AI$1,1,0)</f>
        <v>0</v>
      </c>
    </row>
    <row r="50" spans="1:35" x14ac:dyDescent="0.75">
      <c r="A50" s="2"/>
      <c r="B50" s="5" t="s">
        <v>11</v>
      </c>
      <c r="C50" s="5">
        <v>49</v>
      </c>
      <c r="D50" s="5">
        <f t="shared" ref="D50:D53" si="19">IF(B50=$D$1,1,0)</f>
        <v>0</v>
      </c>
      <c r="E50" s="5">
        <f t="shared" ref="E50:E53" si="20">IF(B50=$E$1,1,0)</f>
        <v>0</v>
      </c>
      <c r="F50" s="5">
        <f t="shared" ref="F50:F53" si="21">IF(B50=$F$1,1,0)</f>
        <v>0</v>
      </c>
      <c r="G50" s="5">
        <f t="shared" ref="G50:G53" si="22">IF(B50=$G$1,1,0)</f>
        <v>0</v>
      </c>
      <c r="H50" s="5">
        <f t="shared" ref="H50:H53" si="23">IF(B50=$H$1,1,0)</f>
        <v>1</v>
      </c>
      <c r="I50" s="5">
        <f t="shared" ref="I50:I53" si="24">IF(B50=$I$1,1,0)</f>
        <v>0</v>
      </c>
      <c r="J50" s="5">
        <f t="shared" ref="J50:J53" si="25">IF(B50=$J$1,1,0)</f>
        <v>0</v>
      </c>
      <c r="K50" s="5">
        <f t="shared" ref="K50:K53" si="26">IF(B50=$K$1,1,0)</f>
        <v>0</v>
      </c>
      <c r="L50" s="5">
        <f t="shared" ref="L50:L53" si="27">IF(B50=$L$1,1,0)</f>
        <v>0</v>
      </c>
      <c r="M50" s="5">
        <f t="shared" ref="M50:M53" si="28">IF(B50=$M$1,1,0)</f>
        <v>0</v>
      </c>
      <c r="N50" s="5">
        <f t="shared" ref="N50:N53" si="29">IF(B50=$N$1,1,0)</f>
        <v>0</v>
      </c>
      <c r="O50" s="6">
        <v>69</v>
      </c>
      <c r="P50" s="6"/>
      <c r="Q50" s="16">
        <f>$W$48+$X$48*C50+$Y$48*D50+$Z$48*E50+$AA$48*F50+$AB$48*G50+$AC$48*H50+$AD$48*I50+$AE$48*J50+$AF$48*K50+$AG$48*L50+$AH$48*M50+$AI$48*N50</f>
        <v>49.88750000000001</v>
      </c>
      <c r="R50" s="4">
        <f>O50-Q50</f>
        <v>19.11249999999999</v>
      </c>
      <c r="S50" s="12">
        <f t="shared" si="14"/>
        <v>365.2876562499996</v>
      </c>
      <c r="T50" s="12">
        <f t="shared" si="15"/>
        <v>19.11249999999999</v>
      </c>
      <c r="U50" s="12">
        <f t="shared" si="16"/>
        <v>365.2876562499996</v>
      </c>
      <c r="V50">
        <f t="shared" si="17"/>
        <v>0.27699275362318826</v>
      </c>
    </row>
    <row r="51" spans="1:35" x14ac:dyDescent="0.75">
      <c r="A51" s="2"/>
      <c r="B51" s="5" t="s">
        <v>12</v>
      </c>
      <c r="C51" s="5">
        <v>50</v>
      </c>
      <c r="D51" s="5">
        <f t="shared" si="19"/>
        <v>0</v>
      </c>
      <c r="E51" s="5">
        <f t="shared" si="20"/>
        <v>0</v>
      </c>
      <c r="F51" s="5">
        <f t="shared" si="21"/>
        <v>0</v>
      </c>
      <c r="G51" s="5">
        <f t="shared" si="22"/>
        <v>0</v>
      </c>
      <c r="H51" s="5">
        <f t="shared" si="23"/>
        <v>0</v>
      </c>
      <c r="I51" s="5">
        <f t="shared" si="24"/>
        <v>1</v>
      </c>
      <c r="J51" s="5">
        <f t="shared" si="25"/>
        <v>0</v>
      </c>
      <c r="K51" s="5">
        <f t="shared" si="26"/>
        <v>0</v>
      </c>
      <c r="L51" s="5">
        <f t="shared" si="27"/>
        <v>0</v>
      </c>
      <c r="M51" s="5">
        <f t="shared" si="28"/>
        <v>0</v>
      </c>
      <c r="N51" s="5">
        <f t="shared" si="29"/>
        <v>0</v>
      </c>
      <c r="O51" s="6">
        <v>75</v>
      </c>
      <c r="P51" s="6"/>
      <c r="Q51" s="16">
        <f t="shared" ref="Q51:Q53" si="30">$W$48+$X$48*C51+$Y$48*D51+$Z$48*E51+$AA$48*F51+$AB$48*G51+$AC$48*H51+$AD$48*I51+$AE$48*J51+$AF$48*K51+$AG$48*L51+$AH$48*M51+$AI$48*N51</f>
        <v>51.987500000000011</v>
      </c>
      <c r="R51" s="4">
        <f t="shared" si="13"/>
        <v>23.012499999999989</v>
      </c>
      <c r="S51" s="12">
        <f t="shared" si="14"/>
        <v>529.57515624999951</v>
      </c>
      <c r="T51" s="12">
        <f t="shared" si="15"/>
        <v>23.012499999999989</v>
      </c>
      <c r="U51" s="12">
        <f t="shared" si="16"/>
        <v>529.57515624999951</v>
      </c>
      <c r="V51">
        <f t="shared" si="17"/>
        <v>0.30683333333333318</v>
      </c>
    </row>
    <row r="52" spans="1:35" x14ac:dyDescent="0.75">
      <c r="A52" s="2"/>
      <c r="B52" s="5" t="s">
        <v>13</v>
      </c>
      <c r="C52" s="5">
        <v>51</v>
      </c>
      <c r="D52" s="5">
        <f t="shared" si="19"/>
        <v>0</v>
      </c>
      <c r="E52" s="5">
        <f t="shared" si="20"/>
        <v>0</v>
      </c>
      <c r="F52" s="5">
        <f t="shared" si="21"/>
        <v>0</v>
      </c>
      <c r="G52" s="5">
        <f t="shared" si="22"/>
        <v>0</v>
      </c>
      <c r="H52" s="5">
        <f t="shared" si="23"/>
        <v>0</v>
      </c>
      <c r="I52" s="5">
        <f t="shared" si="24"/>
        <v>0</v>
      </c>
      <c r="J52" s="5">
        <f t="shared" si="25"/>
        <v>1</v>
      </c>
      <c r="K52" s="5">
        <f t="shared" si="26"/>
        <v>0</v>
      </c>
      <c r="L52" s="5">
        <f t="shared" si="27"/>
        <v>0</v>
      </c>
      <c r="M52" s="5">
        <f t="shared" si="28"/>
        <v>0</v>
      </c>
      <c r="N52" s="5">
        <f t="shared" si="29"/>
        <v>0</v>
      </c>
      <c r="O52" s="6">
        <v>85.2</v>
      </c>
      <c r="P52" s="6"/>
      <c r="Q52" s="16">
        <f t="shared" si="30"/>
        <v>66.237499999999983</v>
      </c>
      <c r="R52" s="4">
        <f t="shared" si="13"/>
        <v>18.96250000000002</v>
      </c>
      <c r="S52" s="12">
        <f t="shared" si="14"/>
        <v>359.57640625000073</v>
      </c>
      <c r="T52" s="12">
        <f t="shared" si="15"/>
        <v>18.96250000000002</v>
      </c>
      <c r="U52" s="12">
        <f t="shared" si="16"/>
        <v>359.57640625000073</v>
      </c>
      <c r="V52">
        <f t="shared" si="17"/>
        <v>0.22256455399061056</v>
      </c>
    </row>
    <row r="53" spans="1:35" x14ac:dyDescent="0.75">
      <c r="A53" s="2"/>
      <c r="B53" s="5" t="s">
        <v>14</v>
      </c>
      <c r="C53" s="5">
        <v>52</v>
      </c>
      <c r="D53" s="5">
        <f t="shared" si="19"/>
        <v>0</v>
      </c>
      <c r="E53" s="5">
        <f t="shared" si="20"/>
        <v>0</v>
      </c>
      <c r="F53" s="5">
        <f t="shared" si="21"/>
        <v>0</v>
      </c>
      <c r="G53" s="5">
        <f t="shared" si="22"/>
        <v>0</v>
      </c>
      <c r="H53" s="5">
        <f t="shared" si="23"/>
        <v>0</v>
      </c>
      <c r="I53" s="5">
        <f t="shared" si="24"/>
        <v>0</v>
      </c>
      <c r="J53" s="5">
        <f t="shared" si="25"/>
        <v>0</v>
      </c>
      <c r="K53" s="5">
        <f t="shared" si="26"/>
        <v>0</v>
      </c>
      <c r="L53" s="5">
        <f t="shared" si="27"/>
        <v>0</v>
      </c>
      <c r="M53" s="5">
        <f t="shared" si="28"/>
        <v>0</v>
      </c>
      <c r="N53" s="5">
        <f t="shared" si="29"/>
        <v>0</v>
      </c>
      <c r="O53" s="6">
        <v>121.8</v>
      </c>
      <c r="P53" s="6"/>
      <c r="Q53" s="16">
        <f t="shared" si="30"/>
        <v>105.68749999999997</v>
      </c>
      <c r="R53" s="4">
        <f t="shared" si="13"/>
        <v>16.112500000000026</v>
      </c>
      <c r="S53" s="12">
        <f t="shared" si="14"/>
        <v>259.61265625000084</v>
      </c>
      <c r="T53" s="12">
        <f t="shared" si="15"/>
        <v>16.112500000000026</v>
      </c>
      <c r="U53" s="12">
        <f t="shared" si="16"/>
        <v>259.61265625000084</v>
      </c>
      <c r="V53">
        <f t="shared" si="17"/>
        <v>0.1322865353037769</v>
      </c>
    </row>
    <row r="54" spans="1:35" x14ac:dyDescent="0.75">
      <c r="C54" s="1" t="s">
        <v>15</v>
      </c>
      <c r="D54" t="s">
        <v>7</v>
      </c>
      <c r="E54" t="s">
        <v>8</v>
      </c>
      <c r="F54" t="s">
        <v>9</v>
      </c>
      <c r="G54" t="s">
        <v>10</v>
      </c>
      <c r="H54" t="s">
        <v>11</v>
      </c>
      <c r="I54" t="s">
        <v>12</v>
      </c>
      <c r="J54" t="s">
        <v>13</v>
      </c>
      <c r="K54" t="s">
        <v>3</v>
      </c>
      <c r="L54" t="s">
        <v>4</v>
      </c>
      <c r="M54" t="s">
        <v>5</v>
      </c>
      <c r="N54" t="s">
        <v>6</v>
      </c>
      <c r="Q54" t="s">
        <v>42</v>
      </c>
      <c r="S54" s="15">
        <f>AVERAGE(S2:S53)</f>
        <v>36.193468750000015</v>
      </c>
      <c r="T54" s="15"/>
    </row>
    <row r="55" spans="1:35" x14ac:dyDescent="0.75">
      <c r="Q55" t="s">
        <v>43</v>
      </c>
      <c r="S55" s="13">
        <f>AVERAGE(S2:S49)</f>
        <v>7.6668437500000044</v>
      </c>
      <c r="T55" s="13"/>
    </row>
    <row r="56" spans="1:35" x14ac:dyDescent="0.75">
      <c r="S56" t="s">
        <v>44</v>
      </c>
      <c r="U56" s="15">
        <f>AVERAGE(U2:U53)</f>
        <v>36.193468750000015</v>
      </c>
    </row>
    <row r="57" spans="1:35" x14ac:dyDescent="0.75">
      <c r="S57" t="s">
        <v>45</v>
      </c>
      <c r="U57" s="14">
        <f>AVEDEV(U2:U49)</f>
        <v>8.0093057291666749</v>
      </c>
    </row>
    <row r="58" spans="1:35" x14ac:dyDescent="0.75">
      <c r="U58" s="5" t="s">
        <v>52</v>
      </c>
      <c r="V58" s="17">
        <f>AVERAGE(V2:V53)</f>
        <v>4.8850128073854519E-2</v>
      </c>
    </row>
    <row r="59" spans="1:35" x14ac:dyDescent="0.75">
      <c r="P59" t="s">
        <v>49</v>
      </c>
      <c r="Q59" t="s">
        <v>50</v>
      </c>
      <c r="R59" t="s">
        <v>51</v>
      </c>
      <c r="S59" t="s">
        <v>47</v>
      </c>
    </row>
    <row r="60" spans="1:35" x14ac:dyDescent="0.75">
      <c r="P60" t="s">
        <v>11</v>
      </c>
      <c r="Q60">
        <v>49.89</v>
      </c>
      <c r="R60">
        <v>69</v>
      </c>
      <c r="S60">
        <f>R60-Q60</f>
        <v>19.11</v>
      </c>
    </row>
    <row r="61" spans="1:35" x14ac:dyDescent="0.75">
      <c r="P61" t="s">
        <v>12</v>
      </c>
      <c r="Q61">
        <v>51.99</v>
      </c>
      <c r="R61">
        <v>75</v>
      </c>
      <c r="S61">
        <f t="shared" ref="S61:S63" si="31">R61-Q61</f>
        <v>23.009999999999998</v>
      </c>
    </row>
    <row r="62" spans="1:35" x14ac:dyDescent="0.75">
      <c r="P62" t="s">
        <v>13</v>
      </c>
      <c r="Q62">
        <v>66.239999999999995</v>
      </c>
      <c r="R62">
        <v>85.2</v>
      </c>
      <c r="S62">
        <f t="shared" si="31"/>
        <v>18.960000000000008</v>
      </c>
    </row>
    <row r="63" spans="1:35" x14ac:dyDescent="0.75">
      <c r="P63" t="s">
        <v>14</v>
      </c>
      <c r="Q63">
        <v>105.69</v>
      </c>
      <c r="R63">
        <v>121.8</v>
      </c>
      <c r="S63">
        <f t="shared" si="31"/>
        <v>16.11</v>
      </c>
    </row>
    <row r="64" spans="1:35" x14ac:dyDescent="0.75">
      <c r="R64" t="s">
        <v>40</v>
      </c>
      <c r="S64">
        <f>AVERAGE(S60:S63)</f>
        <v>19.297499999999999</v>
      </c>
    </row>
  </sheetData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041EF7385C045890977B003D66910" ma:contentTypeVersion="13" ma:contentTypeDescription="Create a new document." ma:contentTypeScope="" ma:versionID="5bb1898a9209897b6ebe4df081d0e07b">
  <xsd:schema xmlns:xsd="http://www.w3.org/2001/XMLSchema" xmlns:xs="http://www.w3.org/2001/XMLSchema" xmlns:p="http://schemas.microsoft.com/office/2006/metadata/properties" xmlns:ns3="0a7181e1-3d02-4214-b03a-c2f2097894f6" xmlns:ns4="0fc214ba-5277-4225-a28f-62b601772df0" targetNamespace="http://schemas.microsoft.com/office/2006/metadata/properties" ma:root="true" ma:fieldsID="64adf3c8b13d47d38bf422694404bc33" ns3:_="" ns4:_="">
    <xsd:import namespace="0a7181e1-3d02-4214-b03a-c2f2097894f6"/>
    <xsd:import namespace="0fc214ba-5277-4225-a28f-62b601772d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181e1-3d02-4214-b03a-c2f209789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214ba-5277-4225-a28f-62b601772df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EB61D-BBAD-406D-AAF6-E5BDF4AE4E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5CC865-0B9F-46D0-A329-0BDCAB36E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181e1-3d02-4214-b03a-c2f2097894f6"/>
    <ds:schemaRef ds:uri="0fc214ba-5277-4225-a28f-62b601772d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B2184A-6BCC-4B08-836C-B44039F59D3C}">
  <ds:schemaRefs>
    <ds:schemaRef ds:uri="http://schemas.openxmlformats.org/package/2006/metadata/core-properties"/>
    <ds:schemaRef ds:uri="http://purl.org/dc/terms/"/>
    <ds:schemaRef ds:uri="0fc214ba-5277-4225-a28f-62b601772df0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0a7181e1-3d02-4214-b03a-c2f2097894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analysis</vt:lpstr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mike kenn</cp:lastModifiedBy>
  <cp:lastPrinted>2023-08-02T18:52:36Z</cp:lastPrinted>
  <dcterms:created xsi:type="dcterms:W3CDTF">2009-01-18T15:48:42Z</dcterms:created>
  <dcterms:modified xsi:type="dcterms:W3CDTF">2023-08-02T18:53:19Z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0x010100F8A041EF7385C045890977B003D66910</vt:lpwstr>
  </property>
</Properties>
</file>