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k/Downloads/"/>
    </mc:Choice>
  </mc:AlternateContent>
  <xr:revisionPtr revIDLastSave="0" documentId="13_ncr:1_{58F9B96D-7099-9A4D-A4ED-4E6F04CCB3C0}" xr6:coauthVersionLast="47" xr6:coauthVersionMax="47" xr10:uidLastSave="{00000000-0000-0000-0000-000000000000}"/>
  <bookViews>
    <workbookView xWindow="1180" yWindow="640" windowWidth="27620" windowHeight="16780" xr2:uid="{54E00C33-5485-5441-8537-73C70F7ABF14}"/>
  </bookViews>
  <sheets>
    <sheet name="input table" sheetId="2" r:id="rId1"/>
    <sheet name="chart data" sheetId="5" r:id="rId2"/>
    <sheet name="MoralityTable" sheetId="1" r:id="rId3"/>
    <sheet name="calculation" sheetId="4" r:id="rId4"/>
    <sheet name="list" sheetId="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1" i="4" l="1"/>
  <c r="G41" i="4"/>
  <c r="F41" i="4"/>
  <c r="I40" i="4"/>
  <c r="G40" i="4"/>
  <c r="F40" i="4"/>
  <c r="I39" i="4"/>
  <c r="G39" i="4"/>
  <c r="F39" i="4"/>
  <c r="H39" i="4" s="1"/>
  <c r="I38" i="4"/>
  <c r="G38" i="4"/>
  <c r="F38" i="4"/>
  <c r="B38" i="4"/>
  <c r="C38" i="4" s="1"/>
  <c r="D38" i="4" s="1"/>
  <c r="I37" i="4"/>
  <c r="G37" i="4"/>
  <c r="F37" i="4"/>
  <c r="B37" i="4"/>
  <c r="C37" i="4" s="1"/>
  <c r="D37" i="4" s="1"/>
  <c r="I36" i="4"/>
  <c r="G36" i="4"/>
  <c r="F36" i="4"/>
  <c r="B36" i="4"/>
  <c r="C36" i="4" s="1"/>
  <c r="D36" i="4" s="1"/>
  <c r="I35" i="4"/>
  <c r="G35" i="4"/>
  <c r="F35" i="4"/>
  <c r="B35" i="4"/>
  <c r="C35" i="4" s="1"/>
  <c r="D35" i="4" s="1"/>
  <c r="I34" i="4"/>
  <c r="G34" i="4"/>
  <c r="F34" i="4"/>
  <c r="B34" i="4"/>
  <c r="C34" i="4" s="1"/>
  <c r="D34" i="4" s="1"/>
  <c r="I33" i="4"/>
  <c r="G33" i="4"/>
  <c r="F33" i="4"/>
  <c r="B33" i="4"/>
  <c r="C33" i="4" s="1"/>
  <c r="D33" i="4" s="1"/>
  <c r="I32" i="4"/>
  <c r="G32" i="4"/>
  <c r="F32" i="4"/>
  <c r="B32" i="4"/>
  <c r="C32" i="4" s="1"/>
  <c r="D32" i="4" s="1"/>
  <c r="G31" i="4"/>
  <c r="G30" i="4"/>
  <c r="G29" i="4"/>
  <c r="B29" i="4"/>
  <c r="C29" i="4" s="1"/>
  <c r="G28" i="4"/>
  <c r="B28" i="4"/>
  <c r="C28" i="4" s="1"/>
  <c r="G27" i="4"/>
  <c r="B27" i="4"/>
  <c r="C27" i="4" s="1"/>
  <c r="G26" i="4"/>
  <c r="B26" i="4"/>
  <c r="C26" i="4" s="1"/>
  <c r="D26" i="4" s="1"/>
  <c r="G25" i="4"/>
  <c r="B25" i="4"/>
  <c r="C25" i="4" s="1"/>
  <c r="G24" i="4"/>
  <c r="B24" i="4"/>
  <c r="C24" i="4" s="1"/>
  <c r="G23" i="4"/>
  <c r="B23" i="4"/>
  <c r="C23" i="4" s="1"/>
  <c r="D23" i="4" s="1"/>
  <c r="G22" i="4"/>
  <c r="B22" i="4"/>
  <c r="C22" i="4" s="1"/>
  <c r="G21" i="4"/>
  <c r="B21" i="4"/>
  <c r="C21" i="4" s="1"/>
  <c r="G20" i="4"/>
  <c r="B20" i="4"/>
  <c r="C20" i="4" s="1"/>
  <c r="G19" i="4"/>
  <c r="B19" i="4"/>
  <c r="C19" i="4" s="1"/>
  <c r="G18" i="4"/>
  <c r="B18" i="4"/>
  <c r="C18" i="4" s="1"/>
  <c r="D18" i="4" s="1"/>
  <c r="G17" i="4"/>
  <c r="B17" i="4"/>
  <c r="C17" i="4" s="1"/>
  <c r="G16" i="4"/>
  <c r="B16" i="4"/>
  <c r="C16" i="4" s="1"/>
  <c r="G15" i="4"/>
  <c r="B15" i="4"/>
  <c r="C15" i="4" s="1"/>
  <c r="G14" i="4"/>
  <c r="B14" i="4"/>
  <c r="C14" i="4" s="1"/>
  <c r="D14" i="4" s="1"/>
  <c r="G13" i="4"/>
  <c r="B13" i="4"/>
  <c r="C13" i="4" s="1"/>
  <c r="G12" i="4"/>
  <c r="B12" i="4"/>
  <c r="C12" i="4" s="1"/>
  <c r="G11" i="4"/>
  <c r="B11" i="4"/>
  <c r="C11" i="4" s="1"/>
  <c r="D11" i="4" s="1"/>
  <c r="G10" i="4"/>
  <c r="B10" i="4"/>
  <c r="C10" i="4" s="1"/>
  <c r="D10" i="4" s="1"/>
  <c r="G9" i="4"/>
  <c r="B9" i="4"/>
  <c r="C9" i="4" s="1"/>
  <c r="G8" i="4"/>
  <c r="B8" i="4"/>
  <c r="C8" i="4" s="1"/>
  <c r="G7" i="4"/>
  <c r="B7" i="4"/>
  <c r="C7" i="4" s="1"/>
  <c r="D7" i="4" s="1"/>
  <c r="G6" i="4"/>
  <c r="B6" i="4"/>
  <c r="C6" i="4" s="1"/>
  <c r="D6" i="4" s="1"/>
  <c r="G5" i="4"/>
  <c r="B5" i="4"/>
  <c r="C5" i="4" s="1"/>
  <c r="G4" i="4"/>
  <c r="B4" i="4"/>
  <c r="C4" i="4" s="1"/>
  <c r="G3" i="4"/>
  <c r="B3" i="4"/>
  <c r="C3" i="4" s="1"/>
  <c r="D3" i="4" s="1"/>
  <c r="I2" i="4"/>
  <c r="G2" i="4"/>
  <c r="B2" i="4"/>
  <c r="C2" i="4" s="1"/>
  <c r="H41" i="4" l="1"/>
  <c r="H37" i="4"/>
  <c r="B30" i="4"/>
  <c r="C30" i="4" s="1"/>
  <c r="D30" i="4" s="1"/>
  <c r="B39" i="4"/>
  <c r="C39" i="4" s="1"/>
  <c r="D39" i="4" s="1"/>
  <c r="B41" i="4"/>
  <c r="C41" i="4" s="1"/>
  <c r="D41" i="4" s="1"/>
  <c r="B31" i="4"/>
  <c r="C31" i="4" s="1"/>
  <c r="D31" i="4" s="1"/>
  <c r="B40" i="4"/>
  <c r="C40" i="4" s="1"/>
  <c r="D40" i="4" s="1"/>
  <c r="H34" i="4"/>
  <c r="H36" i="4"/>
  <c r="H32" i="4"/>
  <c r="H40" i="4"/>
  <c r="H33" i="4"/>
  <c r="H38" i="4"/>
  <c r="H35" i="4"/>
  <c r="D2" i="4"/>
  <c r="E3" i="4" s="1"/>
  <c r="F2" i="4"/>
  <c r="H2" i="4" s="1"/>
  <c r="D5" i="4"/>
  <c r="D9" i="4"/>
  <c r="D12" i="4"/>
  <c r="D15" i="4"/>
  <c r="D17" i="4"/>
  <c r="D21" i="4"/>
  <c r="D25" i="4"/>
  <c r="D29" i="4"/>
  <c r="D4" i="4"/>
  <c r="D8" i="4"/>
  <c r="D13" i="4"/>
  <c r="D19" i="4"/>
  <c r="D24" i="4"/>
  <c r="D27" i="4"/>
  <c r="F3" i="4"/>
  <c r="H3" i="4" s="1"/>
  <c r="D16" i="4"/>
  <c r="D20" i="4"/>
  <c r="D28" i="4"/>
  <c r="D22" i="4"/>
  <c r="I3" i="4" l="1"/>
  <c r="E4" i="4"/>
  <c r="I4" i="4" l="1"/>
  <c r="E5" i="4"/>
  <c r="F4" i="4"/>
  <c r="H4" i="4" s="1"/>
  <c r="I5" i="4" l="1"/>
  <c r="E6" i="4"/>
  <c r="F5" i="4"/>
  <c r="H5" i="4" s="1"/>
  <c r="I6" i="4" l="1"/>
  <c r="E7" i="4"/>
  <c r="F6" i="4"/>
  <c r="H6" i="4" s="1"/>
  <c r="I7" i="4" l="1"/>
  <c r="E8" i="4"/>
  <c r="F7" i="4"/>
  <c r="H7" i="4" s="1"/>
  <c r="I8" i="4" l="1"/>
  <c r="E9" i="4"/>
  <c r="F8" i="4"/>
  <c r="H8" i="4" s="1"/>
  <c r="I9" i="4" l="1"/>
  <c r="E10" i="4"/>
  <c r="F9" i="4"/>
  <c r="H9" i="4" s="1"/>
  <c r="I10" i="4" l="1"/>
  <c r="E11" i="4"/>
  <c r="F10" i="4"/>
  <c r="H10" i="4" s="1"/>
  <c r="I11" i="4" l="1"/>
  <c r="E12" i="4"/>
  <c r="F11" i="4"/>
  <c r="H11" i="4" s="1"/>
  <c r="I12" i="4" l="1"/>
  <c r="E13" i="4"/>
  <c r="F12" i="4"/>
  <c r="H12" i="4" s="1"/>
  <c r="I13" i="4" l="1"/>
  <c r="E14" i="4"/>
  <c r="F13" i="4"/>
  <c r="H13" i="4" s="1"/>
  <c r="I14" i="4" l="1"/>
  <c r="E15" i="4"/>
  <c r="F14" i="4"/>
  <c r="H14" i="4" s="1"/>
  <c r="I15" i="4" l="1"/>
  <c r="E16" i="4"/>
  <c r="F15" i="4"/>
  <c r="H15" i="4" s="1"/>
  <c r="I16" i="4" l="1"/>
  <c r="E17" i="4"/>
  <c r="F16" i="4"/>
  <c r="H16" i="4" s="1"/>
  <c r="I17" i="4" l="1"/>
  <c r="E18" i="4"/>
  <c r="F17" i="4"/>
  <c r="H17" i="4" s="1"/>
  <c r="I18" i="4" l="1"/>
  <c r="E19" i="4"/>
  <c r="F18" i="4"/>
  <c r="H18" i="4" s="1"/>
  <c r="I19" i="4" l="1"/>
  <c r="E20" i="4"/>
  <c r="F19" i="4"/>
  <c r="H19" i="4" s="1"/>
  <c r="I20" i="4" l="1"/>
  <c r="E21" i="4"/>
  <c r="F20" i="4"/>
  <c r="H20" i="4" s="1"/>
  <c r="I21" i="4" l="1"/>
  <c r="E22" i="4"/>
  <c r="F21" i="4"/>
  <c r="H21" i="4" s="1"/>
  <c r="I22" i="4" l="1"/>
  <c r="E23" i="4"/>
  <c r="F22" i="4"/>
  <c r="H22" i="4" s="1"/>
  <c r="I23" i="4" l="1"/>
  <c r="E24" i="4"/>
  <c r="F23" i="4"/>
  <c r="H23" i="4" s="1"/>
  <c r="I24" i="4" l="1"/>
  <c r="E25" i="4"/>
  <c r="F24" i="4"/>
  <c r="H24" i="4" s="1"/>
  <c r="I25" i="4" l="1"/>
  <c r="E26" i="4"/>
  <c r="F25" i="4"/>
  <c r="H25" i="4" s="1"/>
  <c r="I26" i="4" l="1"/>
  <c r="E27" i="4"/>
  <c r="F26" i="4"/>
  <c r="H26" i="4" s="1"/>
  <c r="I27" i="4" l="1"/>
  <c r="E28" i="4"/>
  <c r="F27" i="4"/>
  <c r="H27" i="4" s="1"/>
  <c r="I28" i="4" l="1"/>
  <c r="E29" i="4"/>
  <c r="F28" i="4"/>
  <c r="H28" i="4" s="1"/>
  <c r="I29" i="4" l="1"/>
  <c r="E30" i="4"/>
  <c r="F29" i="4"/>
  <c r="H29" i="4" s="1"/>
  <c r="I30" i="4" l="1"/>
  <c r="E31" i="4"/>
  <c r="F30" i="4"/>
  <c r="H30" i="4" s="1"/>
  <c r="I31" i="4" l="1"/>
  <c r="E3" i="2" s="1"/>
  <c r="E32" i="4"/>
  <c r="E33" i="4" s="1"/>
  <c r="E34" i="4" s="1"/>
  <c r="E35" i="4" s="1"/>
  <c r="E36" i="4" s="1"/>
  <c r="E37" i="4" s="1"/>
  <c r="E38" i="4" s="1"/>
  <c r="E39" i="4" s="1"/>
  <c r="E40" i="4" s="1"/>
  <c r="E41" i="4" s="1"/>
  <c r="F31" i="4"/>
  <c r="H31" i="4" s="1"/>
  <c r="E2" i="2" s="1"/>
  <c r="E4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tc={A231A1FE-40DE-B045-98B3-8A9924C5F7FE}</author>
  </authors>
  <commentList>
    <comment ref="E4" authorId="0" shapeId="0" xr:uid="{A231A1FE-40DE-B045-98B3-8A9924C5F7FE}">
      <text>
        <t>[Threaded comment]
Your version of Excel allows you to read this threaded comment; however, any edits to it will get removed if the file is opened in a newer version of Excel. Learn more: https://go.microsoft.com/fwlink/?linkid=870924
Comment:
    Level net premium = EPV of benefit / PV of $1 premium; spreads cost evenly over term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tc={E5FE934E-46EC-FD4F-AE50-113B67AF5B53}</author>
    <author>tc={4110C6C0-C0F0-E648-975C-91969237FE00}</author>
    <author>tc={1DF6D243-FFD1-1D40-8A2B-41F667EEC5BB}</author>
    <author>tc={A125261B-161B-8043-A1AC-673C0E6B7BC7}</author>
  </authors>
  <commentList>
    <comment ref="E1" authorId="0" shapeId="0" xr:uid="{E5FE934E-46EC-FD4F-AE50-113B67AF5B53}">
      <text>
        <t>[Threaded comment]
Your version of Excel allows you to read this threaded comment; however, any edits to it will get removed if the file is opened in a newer version of Excel. Learn more: https://go.microsoft.com/fwlink/?linkid=870924
Comment:
    Probability of surviving to start of year t (Exam P); product of prior p_t (survival probs)</t>
      </text>
    </comment>
    <comment ref="F1" authorId="1" shapeId="0" xr:uid="{4110C6C0-C0F0-E648-975C-91969237FE00}">
      <text>
        <t>[Threaded comment]
Your version of Excel allows you to read this threaded comment; however, any edits to it will get removed if the file is opened in a newer version of Excel. Learn more: https://go.microsoft.com/fwlink/?linkid=870924
Comment:
    Death in year t = q_t * S_t-1</t>
      </text>
    </comment>
    <comment ref="H1" authorId="2" shapeId="0" xr:uid="{1DF6D243-FFD1-1D40-8A2B-41F667EEC5BB}">
      <text>
        <t>[Threaded comment]
Your version of Excel allows you to read this threaded comment; however, any edits to it will get removed if the file is opened in a newer version of Excel. Learn more: https://go.microsoft.com/fwlink/?linkid=870924
Comment:
    Expected present value = d_t * v_t * coverage; sums to total EPV</t>
      </text>
    </comment>
    <comment ref="I1" authorId="3" shapeId="0" xr:uid="{A125261B-161B-8043-A1AC-673C0E6B7BC7}">
      <text>
        <t>[Threaded comment]
Your version of Excel allows you to read this threaded comment; however, any edits to it will get removed if the file is opened in a newer version of Excel. Learn more: https://go.microsoft.com/fwlink/?linkid=870924
Comment:
    Weight for premium annuity = S_t-1 * v_t; used in PV of $1 premium</t>
      </text>
    </comment>
  </commentList>
</comments>
</file>

<file path=xl/sharedStrings.xml><?xml version="1.0" encoding="utf-8"?>
<sst xmlns="http://schemas.openxmlformats.org/spreadsheetml/2006/main" count="28" uniqueCount="25">
  <si>
    <t>age</t>
  </si>
  <si>
    <t>qx_male</t>
  </si>
  <si>
    <t>qx_female</t>
  </si>
  <si>
    <t>coverage amount</t>
  </si>
  <si>
    <t>Please input the following info:</t>
  </si>
  <si>
    <t>Male</t>
  </si>
  <si>
    <t>Female</t>
  </si>
  <si>
    <t>q_t (prob of death</t>
  </si>
  <si>
    <t>p_t (prob of survival</t>
  </si>
  <si>
    <t>interest rate (%)</t>
  </si>
  <si>
    <t>v_t</t>
  </si>
  <si>
    <t>term (t) (year)</t>
  </si>
  <si>
    <t>EPV: expected present value</t>
  </si>
  <si>
    <t>term (years) (max:40)</t>
  </si>
  <si>
    <t>age (20-70)</t>
  </si>
  <si>
    <t>EPV of benefit</t>
  </si>
  <si>
    <t>PV of $1 premium</t>
  </si>
  <si>
    <t>Level net premium</t>
  </si>
  <si>
    <t>Output</t>
  </si>
  <si>
    <t>Value</t>
  </si>
  <si>
    <t>Premium weight</t>
  </si>
  <si>
    <t>Gender (M/F)</t>
  </si>
  <si>
    <t>net premium</t>
  </si>
  <si>
    <t>S_t-1</t>
  </si>
  <si>
    <t>d_t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</si>
</sst>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Calibri"/>
      <family val="2"/>
    </font>
    <font>
      <b/>
      <sz val="20"/>
      <color theme="1"/>
      <name val="Calibri"/>
      <family val="2"/>
    </font>
    <font>
      <sz val="20"/>
      <color theme="1"/>
      <name val="Calibri"/>
      <family val="2"/>
    </font>
    <font>
      <b/>
      <sz val="12"/>
      <color theme="1"/>
      <name val="Calibri"/>
      <family val="2"/>
    </font>
    <font>
      <sz val="10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5" fillId="2" borderId="1" xfId="0" applyFont="1" applyFill="1" applyBorder="1"/>
    <xf numFmtId="0" fontId="3" fillId="0" borderId="0" xfId="0" applyFont="1"/>
    <xf numFmtId="0" fontId="3" fillId="0" borderId="0" xfId="0" applyNumberFormat="1" applyFont="1"/>
    <xf numFmtId="0" fontId="3" fillId="0" borderId="0" xfId="0" quotePrefix="1" applyFont="1"/>
    <xf numFmtId="0" fontId="3" fillId="0" borderId="1" xfId="0" applyFont="1" applyBorder="1" applyAlignment="1">
      <alignment horizontal="center"/>
    </xf>
    <xf numFmtId="0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9" fontId="5" fillId="2" borderId="1" xfId="2" applyFont="1" applyFill="1" applyBorder="1" applyAlignment="1">
      <alignment horizontal="center"/>
    </xf>
    <xf numFmtId="0" fontId="5" fillId="4" borderId="1" xfId="0" applyFont="1" applyFill="1" applyBorder="1"/>
    <xf numFmtId="0" fontId="5" fillId="4" borderId="1" xfId="0" applyNumberFormat="1" applyFont="1" applyFill="1" applyBorder="1"/>
    <xf numFmtId="2" fontId="0" fillId="0" borderId="0" xfId="0" applyNumberFormat="1"/>
    <xf numFmtId="44" fontId="5" fillId="2" borderId="1" xfId="1" applyFont="1" applyFill="1" applyBorder="1" applyAlignment="1">
      <alignment horizontal="center"/>
    </xf>
    <xf numFmtId="44" fontId="5" fillId="4" borderId="1" xfId="1" applyFont="1" applyFill="1" applyBorder="1" applyAlignment="1">
      <alignment horizontal="center"/>
    </xf>
    <xf numFmtId="44" fontId="4" fillId="4" borderId="1" xfId="1" applyFont="1" applyFill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0" fontId="6" fillId="6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6" fillId="3" borderId="1" xfId="0" applyNumberFormat="1" applyFont="1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44" fontId="6" fillId="3" borderId="1" xfId="1" applyFont="1" applyFill="1" applyBorder="1" applyAlignment="1">
      <alignment horizontal="left"/>
    </xf>
    <xf numFmtId="0" fontId="3" fillId="0" borderId="0" xfId="0" applyFont="1" applyAlignment="1">
      <alignment horizontal="right"/>
    </xf>
    <xf numFmtId="0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44" fontId="3" fillId="0" borderId="1" xfId="1" applyFont="1" applyBorder="1" applyAlignment="1">
      <alignment horizontal="right"/>
    </xf>
    <xf numFmtId="44" fontId="3" fillId="0" borderId="0" xfId="1" applyFont="1" applyAlignment="1">
      <alignment horizontal="right"/>
    </xf>
    <xf numFmtId="0" fontId="4" fillId="2" borderId="1" xfId="0" applyNumberFormat="1" applyFont="1" applyFill="1" applyBorder="1" applyAlignment="1">
      <alignment horizontal="left"/>
    </xf>
    <xf numFmtId="0" fontId="2" fillId="0" borderId="0" xfId="0" applyFont="1"/>
  </cellXfs>
  <cellStyles count="3">
    <cellStyle name="Currency" xfId="1" builtinId="4"/>
    <cellStyle name="Normal" xfId="0" builtinId="0"/>
    <cellStyle name="Percent" xfId="2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400" b="0" i="0" u="none" strike="noStrike" baseline="0"/>
              <a:t>Net Premium vs. Age (20-year Term, $100k, 5%)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'chart data'!$A$2:$A$8</c:f>
              <c:numCache>
                <c:formatCode>General</c:formatCode>
                <c:ptCount val="7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35</c:v>
                </c:pt>
                <c:pt idx="4">
                  <c:v>40</c:v>
                </c:pt>
                <c:pt idx="5">
                  <c:v>45</c:v>
                </c:pt>
                <c:pt idx="6">
                  <c:v>50</c:v>
                </c:pt>
              </c:numCache>
            </c:numRef>
          </c:xVal>
          <c:yVal>
            <c:numRef>
              <c:f>'chart data'!$B$2:$B$8</c:f>
              <c:numCache>
                <c:formatCode>0.00</c:formatCode>
                <c:ptCount val="7"/>
                <c:pt idx="0">
                  <c:v>110.19308194669306</c:v>
                </c:pt>
                <c:pt idx="1">
                  <c:v>140.20677289680205</c:v>
                </c:pt>
                <c:pt idx="2">
                  <c:v>178.08646794818335</c:v>
                </c:pt>
                <c:pt idx="3">
                  <c:v>230.62850480769791</c:v>
                </c:pt>
                <c:pt idx="4">
                  <c:v>314.04185506834449</c:v>
                </c:pt>
                <c:pt idx="5">
                  <c:v>450.13864368163485</c:v>
                </c:pt>
                <c:pt idx="6">
                  <c:v>669.41132816998436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85B-984C-8E8F-3E7A3E690A2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577664256"/>
        <c:axId val="680963408"/>
      </c:scatterChart>
      <c:valAx>
        <c:axId val="577664256"/>
        <c:scaling>
          <c:orientation val="minMax"/>
          <c:min val="1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Age of insured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963408"/>
        <c:crosses val="autoZero"/>
        <c:crossBetween val="midCat"/>
      </c:valAx>
      <c:valAx>
        <c:axId val="68096340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Net Premium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664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533400</xdr:colOff>
      <xdr:row>3</xdr:row>
      <xdr:rowOff>12700</xdr:rowOff>
    </xdr:from>
    <xdr:to>
      <xdr:col>13</xdr:col>
      <xdr:colOff>457200</xdr:colOff>
      <xdr:row>27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84675A-BA73-04D4-6F43-981AFB88BC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ak Lok Kong" id="{9D29E007-60DB-9D42-BB88-15D10C4252C2}" userId="S::kongp@mcmaster.ca::a7ea4fec-98fe-4f1f-9f16-842d2630cd9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4" dT="2025-08-25T21:22:13.91" personId="{9D29E007-60DB-9D42-BB88-15D10C4252C2}" id="{A231A1FE-40DE-B045-98B3-8A9924C5F7FE}">
    <text>Level net premium = EPV of benefit / PV of $1 premium; spreads cost evenly over term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1" dT="2025-08-25T21:24:27.78" personId="{9D29E007-60DB-9D42-BB88-15D10C4252C2}" id="{E5FE934E-46EC-FD4F-AE50-113B67AF5B53}">
    <text>Probability of surviving to start of year t (Exam P); product of prior p_t (survival probs)</text>
  </threadedComment>
  <threadedComment ref="F1" dT="2025-08-25T21:26:51.46" personId="{9D29E007-60DB-9D42-BB88-15D10C4252C2}" id="{4110C6C0-C0F0-E648-975C-91969237FE00}">
    <text>Death in year t = q_t * S_t-1</text>
  </threadedComment>
  <threadedComment ref="H1" dT="2025-08-25T21:25:05.66" personId="{9D29E007-60DB-9D42-BB88-15D10C4252C2}" id="{1DF6D243-FFD1-1D40-8A2B-41F667EEC5BB}">
    <text>Expected present value = d_t * v_t * coverage; sums to total EPV</text>
  </threadedComment>
  <threadedComment ref="I1" dT="2025-08-25T21:27:23.18" personId="{9D29E007-60DB-9D42-BB88-15D10C4252C2}" id="{A125261B-161B-8043-A1AC-673C0E6B7BC7}">
    <text>Weight for premium annuity = S_t-1 * v_t; used in PV of $1 premium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7B8C1-6DA2-3245-B271-6D021E3BA20C}">
  <dimension ref="A1:K23"/>
  <sheetViews>
    <sheetView tabSelected="1" zoomScale="114" zoomScaleNormal="100" workbookViewId="0">
      <selection activeCell="E4" sqref="E4"/>
    </sheetView>
  </sheetViews>
  <sheetFormatPr baseColWidth="10" defaultRowHeight="16" x14ac:dyDescent="0.2"/>
  <cols>
    <col min="1" max="1" width="44.83203125" style="3" customWidth="1"/>
    <col min="2" max="2" width="21" style="2" bestFit="1" customWidth="1"/>
    <col min="3" max="3" width="20" style="2" customWidth="1"/>
    <col min="4" max="4" width="28" style="2" bestFit="1" customWidth="1"/>
    <col min="5" max="5" width="20.83203125" style="2" customWidth="1"/>
    <col min="6" max="6" width="22.1640625" style="2" customWidth="1"/>
    <col min="7" max="7" width="12.1640625" style="2" customWidth="1"/>
    <col min="8" max="8" width="31.83203125" style="2" customWidth="1"/>
    <col min="9" max="11" width="10.83203125" style="2"/>
    <col min="12" max="12" width="2.83203125" style="2" customWidth="1"/>
    <col min="13" max="16384" width="10.83203125" style="2"/>
  </cols>
  <sheetData>
    <row r="1" spans="1:5" ht="26" x14ac:dyDescent="0.3">
      <c r="A1" s="27" t="s">
        <v>4</v>
      </c>
      <c r="B1" s="1"/>
      <c r="D1" s="9" t="s">
        <v>18</v>
      </c>
      <c r="E1" s="9" t="s">
        <v>19</v>
      </c>
    </row>
    <row r="2" spans="1:5" ht="26" x14ac:dyDescent="0.3">
      <c r="A2" s="27" t="s">
        <v>14</v>
      </c>
      <c r="B2" s="6">
        <v>20</v>
      </c>
      <c r="D2" s="10" t="s">
        <v>15</v>
      </c>
      <c r="E2" s="13">
        <f>SUM(calculation!H2:H41)</f>
        <v>1430.4767024982862</v>
      </c>
    </row>
    <row r="3" spans="1:5" ht="26" x14ac:dyDescent="0.3">
      <c r="A3" s="27" t="s">
        <v>21</v>
      </c>
      <c r="B3" s="7" t="s">
        <v>5</v>
      </c>
      <c r="D3" s="10" t="s">
        <v>16</v>
      </c>
      <c r="E3" s="13">
        <f>SUM(calculation!I2:I41)</f>
        <v>12.981547273451275</v>
      </c>
    </row>
    <row r="4" spans="1:5" ht="26" x14ac:dyDescent="0.3">
      <c r="A4" s="27" t="s">
        <v>3</v>
      </c>
      <c r="B4" s="12">
        <v>100000</v>
      </c>
      <c r="D4" s="10" t="s">
        <v>17</v>
      </c>
      <c r="E4" s="14">
        <f>E2/E3</f>
        <v>110.19308194669306</v>
      </c>
    </row>
    <row r="5" spans="1:5" ht="26" x14ac:dyDescent="0.3">
      <c r="A5" s="27" t="s">
        <v>13</v>
      </c>
      <c r="B5" s="7">
        <v>20</v>
      </c>
    </row>
    <row r="6" spans="1:5" ht="26" x14ac:dyDescent="0.3">
      <c r="A6" s="27" t="s">
        <v>9</v>
      </c>
      <c r="B6" s="8">
        <v>0.05</v>
      </c>
    </row>
    <row r="11" spans="1:5" x14ac:dyDescent="0.2">
      <c r="A11"/>
      <c r="B11"/>
    </row>
    <row r="12" spans="1:5" x14ac:dyDescent="0.2">
      <c r="A12"/>
      <c r="B12"/>
    </row>
    <row r="13" spans="1:5" x14ac:dyDescent="0.2">
      <c r="A13"/>
      <c r="B13"/>
    </row>
    <row r="14" spans="1:5" x14ac:dyDescent="0.2">
      <c r="A14"/>
      <c r="B14"/>
    </row>
    <row r="15" spans="1:5" x14ac:dyDescent="0.2">
      <c r="A15"/>
      <c r="B15"/>
    </row>
    <row r="16" spans="1:5" x14ac:dyDescent="0.2">
      <c r="A16"/>
      <c r="B16"/>
    </row>
    <row r="17" spans="1:11" x14ac:dyDescent="0.2">
      <c r="A17"/>
      <c r="B17"/>
    </row>
    <row r="18" spans="1:11" x14ac:dyDescent="0.2">
      <c r="A18"/>
      <c r="B18"/>
      <c r="K18" s="4"/>
    </row>
    <row r="19" spans="1:11" x14ac:dyDescent="0.2">
      <c r="A19"/>
      <c r="B19"/>
    </row>
    <row r="20" spans="1:11" x14ac:dyDescent="0.2">
      <c r="A20"/>
      <c r="B20"/>
    </row>
    <row r="21" spans="1:11" x14ac:dyDescent="0.2">
      <c r="A21"/>
      <c r="B21"/>
    </row>
    <row r="22" spans="1:11" x14ac:dyDescent="0.2">
      <c r="A22"/>
      <c r="B22"/>
    </row>
    <row r="23" spans="1:11" x14ac:dyDescent="0.2">
      <c r="A23"/>
      <c r="B23"/>
    </row>
  </sheetData>
  <dataValidations count="3">
    <dataValidation type="whole" allowBlank="1" showInputMessage="1" showErrorMessage="1" error="Age must be between 20 and 70" sqref="B2" xr:uid="{86E99821-D7DF-7744-B1A4-E2FEF356D48B}">
      <formula1>20</formula1>
      <formula2>70</formula2>
    </dataValidation>
    <dataValidation type="whole" allowBlank="1" showInputMessage="1" showErrorMessage="1" error="Term max is 40 years" sqref="B5" xr:uid="{04E016B1-6B82-674B-9EC8-040785266A95}">
      <formula1>1</formula1>
      <formula2>40</formula2>
    </dataValidation>
    <dataValidation type="decimal" allowBlank="1" showInputMessage="1" showErrorMessage="1" sqref="B6" xr:uid="{5C2E2940-92A9-484E-9CAF-FE96A88AB3FF}">
      <formula1>0</formula1>
      <formula2>0.1</formula2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B76B0A7-BA8C-A04F-9028-F76D14CF4EB2}">
          <x14:formula1>
            <xm:f>list!$A$1:$A$2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13573-B491-FC47-AEB4-63FB764D9306}">
  <dimension ref="A1:B8"/>
  <sheetViews>
    <sheetView workbookViewId="0">
      <selection activeCell="B13" sqref="B13"/>
    </sheetView>
  </sheetViews>
  <sheetFormatPr baseColWidth="10" defaultRowHeight="16" x14ac:dyDescent="0.2"/>
  <cols>
    <col min="2" max="2" width="11.6640625" bestFit="1" customWidth="1"/>
  </cols>
  <sheetData>
    <row r="1" spans="1:2" x14ac:dyDescent="0.2">
      <c r="A1" s="28" t="s">
        <v>0</v>
      </c>
      <c r="B1" s="28" t="s">
        <v>22</v>
      </c>
    </row>
    <row r="2" spans="1:2" x14ac:dyDescent="0.2">
      <c r="A2">
        <v>20</v>
      </c>
      <c r="B2" s="11">
        <v>110.19308194669306</v>
      </c>
    </row>
    <row r="3" spans="1:2" x14ac:dyDescent="0.2">
      <c r="A3">
        <v>25</v>
      </c>
      <c r="B3" s="11">
        <v>140.20677289680205</v>
      </c>
    </row>
    <row r="4" spans="1:2" x14ac:dyDescent="0.2">
      <c r="A4">
        <v>30</v>
      </c>
      <c r="B4" s="11">
        <v>178.08646794818335</v>
      </c>
    </row>
    <row r="5" spans="1:2" x14ac:dyDescent="0.2">
      <c r="A5">
        <v>35</v>
      </c>
      <c r="B5" s="11">
        <v>230.62850480769791</v>
      </c>
    </row>
    <row r="6" spans="1:2" x14ac:dyDescent="0.2">
      <c r="A6">
        <v>40</v>
      </c>
      <c r="B6" s="11">
        <v>314.04185506834449</v>
      </c>
    </row>
    <row r="7" spans="1:2" x14ac:dyDescent="0.2">
      <c r="A7">
        <v>45</v>
      </c>
      <c r="B7" s="11">
        <v>450.13864368163485</v>
      </c>
    </row>
    <row r="8" spans="1:2" x14ac:dyDescent="0.2">
      <c r="A8">
        <v>50</v>
      </c>
      <c r="B8" s="11">
        <v>669.41132816998436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07BC0-183A-F140-AC5B-1AE3B171CF70}">
  <dimension ref="A1:C52"/>
  <sheetViews>
    <sheetView zoomScale="83" zoomScaleNormal="100" workbookViewId="0">
      <selection activeCell="F41" sqref="F41"/>
    </sheetView>
  </sheetViews>
  <sheetFormatPr baseColWidth="10" defaultRowHeight="16" x14ac:dyDescent="0.2"/>
  <sheetData>
    <row r="1" spans="1:3" x14ac:dyDescent="0.2">
      <c r="A1" s="15" t="s">
        <v>0</v>
      </c>
      <c r="B1" s="16" t="s">
        <v>1</v>
      </c>
      <c r="C1" s="17" t="s">
        <v>2</v>
      </c>
    </row>
    <row r="2" spans="1:3" x14ac:dyDescent="0.2">
      <c r="A2" s="5">
        <v>20</v>
      </c>
      <c r="B2" s="18">
        <v>6.8999999999999997E-4</v>
      </c>
      <c r="C2" s="18">
        <v>3.6999999999999999E-4</v>
      </c>
    </row>
    <row r="3" spans="1:3" x14ac:dyDescent="0.2">
      <c r="A3" s="5">
        <v>21</v>
      </c>
      <c r="B3" s="18">
        <v>7.5000000000000002E-4</v>
      </c>
      <c r="C3" s="18">
        <v>4.0999999999999999E-4</v>
      </c>
    </row>
    <row r="4" spans="1:3" x14ac:dyDescent="0.2">
      <c r="A4" s="5">
        <v>22</v>
      </c>
      <c r="B4" s="18">
        <v>8.1999999999999998E-4</v>
      </c>
      <c r="C4" s="18">
        <v>4.2999999999999999E-4</v>
      </c>
    </row>
    <row r="5" spans="1:3" x14ac:dyDescent="0.2">
      <c r="A5" s="5">
        <v>23</v>
      </c>
      <c r="B5" s="18">
        <v>8.8000000000000003E-4</v>
      </c>
      <c r="C5" s="18">
        <v>4.6000000000000001E-4</v>
      </c>
    </row>
    <row r="6" spans="1:3" x14ac:dyDescent="0.2">
      <c r="A6" s="5">
        <v>24</v>
      </c>
      <c r="B6" s="18">
        <v>9.2000000000000003E-4</v>
      </c>
      <c r="C6" s="18">
        <v>4.8000000000000001E-4</v>
      </c>
    </row>
    <row r="7" spans="1:3" x14ac:dyDescent="0.2">
      <c r="A7" s="5">
        <v>25</v>
      </c>
      <c r="B7" s="18">
        <v>9.7000000000000005E-4</v>
      </c>
      <c r="C7" s="18">
        <v>4.8999999999999998E-4</v>
      </c>
    </row>
    <row r="8" spans="1:3" x14ac:dyDescent="0.2">
      <c r="A8" s="5">
        <v>26</v>
      </c>
      <c r="B8" s="18">
        <v>1.0200000000000001E-3</v>
      </c>
      <c r="C8" s="18">
        <v>5.1000000000000004E-4</v>
      </c>
    </row>
    <row r="9" spans="1:3" x14ac:dyDescent="0.2">
      <c r="A9" s="5">
        <v>27</v>
      </c>
      <c r="B9" s="18">
        <v>1.07E-3</v>
      </c>
      <c r="C9" s="18">
        <v>5.2999999999999998E-4</v>
      </c>
    </row>
    <row r="10" spans="1:3" x14ac:dyDescent="0.2">
      <c r="A10" s="5">
        <v>28</v>
      </c>
      <c r="B10" s="18">
        <v>1.1299999999999999E-3</v>
      </c>
      <c r="C10" s="18">
        <v>5.5999999999999995E-4</v>
      </c>
    </row>
    <row r="11" spans="1:3" x14ac:dyDescent="0.2">
      <c r="A11" s="5">
        <v>29</v>
      </c>
      <c r="B11" s="18">
        <v>1.1999999999999999E-3</v>
      </c>
      <c r="C11" s="18">
        <v>5.9000000000000003E-4</v>
      </c>
    </row>
    <row r="12" spans="1:3" x14ac:dyDescent="0.2">
      <c r="A12" s="5">
        <v>30</v>
      </c>
      <c r="B12" s="18">
        <v>1.2700000000000001E-3</v>
      </c>
      <c r="C12" s="18">
        <v>6.2E-4</v>
      </c>
    </row>
    <row r="13" spans="1:3" x14ac:dyDescent="0.2">
      <c r="A13" s="5">
        <v>31</v>
      </c>
      <c r="B13" s="18">
        <v>1.3500000000000001E-3</v>
      </c>
      <c r="C13" s="18">
        <v>6.4999999999999997E-4</v>
      </c>
    </row>
    <row r="14" spans="1:3" x14ac:dyDescent="0.2">
      <c r="A14" s="5">
        <v>32</v>
      </c>
      <c r="B14" s="18">
        <v>1.42E-3</v>
      </c>
      <c r="C14" s="18">
        <v>6.8999999999999997E-4</v>
      </c>
    </row>
    <row r="15" spans="1:3" x14ac:dyDescent="0.2">
      <c r="A15" s="5">
        <v>33</v>
      </c>
      <c r="B15" s="18">
        <v>1.49E-3</v>
      </c>
      <c r="C15" s="18">
        <v>7.2000000000000005E-4</v>
      </c>
    </row>
    <row r="16" spans="1:3" x14ac:dyDescent="0.2">
      <c r="A16" s="5">
        <v>34</v>
      </c>
      <c r="B16" s="18">
        <v>1.5499999999999999E-3</v>
      </c>
      <c r="C16" s="18">
        <v>7.6000000000000004E-4</v>
      </c>
    </row>
    <row r="17" spans="1:3" x14ac:dyDescent="0.2">
      <c r="A17" s="5">
        <v>35</v>
      </c>
      <c r="B17" s="18">
        <v>1.6000000000000001E-3</v>
      </c>
      <c r="C17" s="18">
        <v>7.9000000000000001E-4</v>
      </c>
    </row>
    <row r="18" spans="1:3" x14ac:dyDescent="0.2">
      <c r="A18" s="5">
        <v>36</v>
      </c>
      <c r="B18" s="18">
        <v>1.66E-3</v>
      </c>
      <c r="C18" s="18">
        <v>8.3000000000000001E-4</v>
      </c>
    </row>
    <row r="19" spans="1:3" x14ac:dyDescent="0.2">
      <c r="A19" s="5">
        <v>37</v>
      </c>
      <c r="B19" s="18">
        <v>1.72E-3</v>
      </c>
      <c r="C19" s="18">
        <v>8.7000000000000001E-4</v>
      </c>
    </row>
    <row r="20" spans="1:3" x14ac:dyDescent="0.2">
      <c r="A20" s="5">
        <v>38</v>
      </c>
      <c r="B20" s="18">
        <v>1.7799999999999999E-3</v>
      </c>
      <c r="C20" s="18">
        <v>9.1E-4</v>
      </c>
    </row>
    <row r="21" spans="1:3" x14ac:dyDescent="0.2">
      <c r="A21" s="5">
        <v>39</v>
      </c>
      <c r="B21" s="18">
        <v>1.8500000000000001E-3</v>
      </c>
      <c r="C21" s="18">
        <v>9.6000000000000002E-4</v>
      </c>
    </row>
    <row r="22" spans="1:3" x14ac:dyDescent="0.2">
      <c r="A22" s="5">
        <v>40</v>
      </c>
      <c r="B22" s="18">
        <v>1.9300000000000001E-3</v>
      </c>
      <c r="C22" s="18">
        <v>1.01E-3</v>
      </c>
    </row>
    <row r="23" spans="1:3" x14ac:dyDescent="0.2">
      <c r="A23" s="5">
        <v>41</v>
      </c>
      <c r="B23" s="18">
        <v>2.0200000000000001E-3</v>
      </c>
      <c r="C23" s="18">
        <v>1.06E-3</v>
      </c>
    </row>
    <row r="24" spans="1:3" x14ac:dyDescent="0.2">
      <c r="A24" s="5">
        <v>42</v>
      </c>
      <c r="B24" s="18">
        <v>2.1099999999999999E-3</v>
      </c>
      <c r="C24" s="18">
        <v>1.1299999999999999E-3</v>
      </c>
    </row>
    <row r="25" spans="1:3" x14ac:dyDescent="0.2">
      <c r="A25" s="5">
        <v>43</v>
      </c>
      <c r="B25" s="18">
        <v>2.2200000000000002E-3</v>
      </c>
      <c r="C25" s="18">
        <v>1.1999999999999999E-3</v>
      </c>
    </row>
    <row r="26" spans="1:3" x14ac:dyDescent="0.2">
      <c r="A26" s="5">
        <v>44</v>
      </c>
      <c r="B26" s="18">
        <v>2.3400000000000001E-3</v>
      </c>
      <c r="C26" s="18">
        <v>1.2700000000000001E-3</v>
      </c>
    </row>
    <row r="27" spans="1:3" x14ac:dyDescent="0.2">
      <c r="A27" s="5">
        <v>45</v>
      </c>
      <c r="B27" s="18">
        <v>2.48E-3</v>
      </c>
      <c r="C27" s="18">
        <v>1.3600000000000001E-3</v>
      </c>
    </row>
    <row r="28" spans="1:3" x14ac:dyDescent="0.2">
      <c r="A28" s="5">
        <v>46</v>
      </c>
      <c r="B28" s="18">
        <v>2.63E-3</v>
      </c>
      <c r="C28" s="18">
        <v>1.4499999999999999E-3</v>
      </c>
    </row>
    <row r="29" spans="1:3" x14ac:dyDescent="0.2">
      <c r="A29" s="5">
        <v>47</v>
      </c>
      <c r="B29" s="18">
        <v>2.8E-3</v>
      </c>
      <c r="C29" s="18">
        <v>1.56E-3</v>
      </c>
    </row>
    <row r="30" spans="1:3" x14ac:dyDescent="0.2">
      <c r="A30" s="5">
        <v>48</v>
      </c>
      <c r="B30" s="18">
        <v>2.98E-3</v>
      </c>
      <c r="C30" s="18">
        <v>1.6800000000000001E-3</v>
      </c>
    </row>
    <row r="31" spans="1:3" x14ac:dyDescent="0.2">
      <c r="A31" s="5">
        <v>49</v>
      </c>
      <c r="B31" s="18">
        <v>3.1900000000000001E-3</v>
      </c>
      <c r="C31" s="18">
        <v>1.81E-3</v>
      </c>
    </row>
    <row r="32" spans="1:3" x14ac:dyDescent="0.2">
      <c r="A32" s="5">
        <v>50</v>
      </c>
      <c r="B32" s="18">
        <v>3.4299999999999999E-3</v>
      </c>
      <c r="C32" s="18">
        <v>1.9499999999999999E-3</v>
      </c>
    </row>
    <row r="33" spans="1:3" x14ac:dyDescent="0.2">
      <c r="A33" s="5">
        <v>51</v>
      </c>
      <c r="B33" s="18">
        <v>3.6900000000000001E-3</v>
      </c>
      <c r="C33" s="18">
        <v>2.1099999999999999E-3</v>
      </c>
    </row>
    <row r="34" spans="1:3" x14ac:dyDescent="0.2">
      <c r="A34" s="5">
        <v>52</v>
      </c>
      <c r="B34" s="18">
        <v>3.98E-3</v>
      </c>
      <c r="C34" s="18">
        <v>2.2899999999999999E-3</v>
      </c>
    </row>
    <row r="35" spans="1:3" x14ac:dyDescent="0.2">
      <c r="A35" s="5">
        <v>53</v>
      </c>
      <c r="B35" s="18">
        <v>4.2900000000000004E-3</v>
      </c>
      <c r="C35" s="18">
        <v>2.49E-3</v>
      </c>
    </row>
    <row r="36" spans="1:3" x14ac:dyDescent="0.2">
      <c r="A36" s="5">
        <v>54</v>
      </c>
      <c r="B36" s="18">
        <v>4.6299999999999996E-3</v>
      </c>
      <c r="C36" s="18">
        <v>2.7000000000000001E-3</v>
      </c>
    </row>
    <row r="37" spans="1:3" x14ac:dyDescent="0.2">
      <c r="A37" s="5">
        <v>55</v>
      </c>
      <c r="B37" s="18">
        <v>5.0000000000000001E-3</v>
      </c>
      <c r="C37" s="18">
        <v>2.9399999999999999E-3</v>
      </c>
    </row>
    <row r="38" spans="1:3" x14ac:dyDescent="0.2">
      <c r="A38" s="5">
        <v>56</v>
      </c>
      <c r="B38" s="18">
        <v>5.4099999999999999E-3</v>
      </c>
      <c r="C38" s="18">
        <v>3.2000000000000002E-3</v>
      </c>
    </row>
    <row r="39" spans="1:3" x14ac:dyDescent="0.2">
      <c r="A39" s="5">
        <v>57</v>
      </c>
      <c r="B39" s="18">
        <v>5.8599999999999998E-3</v>
      </c>
      <c r="C39" s="18">
        <v>3.48E-3</v>
      </c>
    </row>
    <row r="40" spans="1:3" x14ac:dyDescent="0.2">
      <c r="A40" s="5">
        <v>58</v>
      </c>
      <c r="B40" s="18">
        <v>6.3499999999999997E-3</v>
      </c>
      <c r="C40" s="18">
        <v>3.8E-3</v>
      </c>
    </row>
    <row r="41" spans="1:3" x14ac:dyDescent="0.2">
      <c r="A41" s="5">
        <v>59</v>
      </c>
      <c r="B41" s="18">
        <v>6.8999999999999999E-3</v>
      </c>
      <c r="C41" s="18">
        <v>4.15E-3</v>
      </c>
    </row>
    <row r="42" spans="1:3" x14ac:dyDescent="0.2">
      <c r="A42" s="5">
        <v>60</v>
      </c>
      <c r="B42" s="18">
        <v>7.4900000000000001E-3</v>
      </c>
      <c r="C42" s="18">
        <v>4.5399999999999998E-3</v>
      </c>
    </row>
    <row r="43" spans="1:3" x14ac:dyDescent="0.2">
      <c r="A43" s="5">
        <v>61</v>
      </c>
      <c r="B43" s="18">
        <v>8.1499999999999993E-3</v>
      </c>
      <c r="C43" s="18">
        <v>4.9699999999999996E-3</v>
      </c>
    </row>
    <row r="44" spans="1:3" x14ac:dyDescent="0.2">
      <c r="A44" s="5">
        <v>62</v>
      </c>
      <c r="B44" s="18">
        <v>8.8699999999999994E-3</v>
      </c>
      <c r="C44" s="18">
        <v>5.45E-3</v>
      </c>
    </row>
    <row r="45" spans="1:3" x14ac:dyDescent="0.2">
      <c r="A45" s="5">
        <v>63</v>
      </c>
      <c r="B45" s="18">
        <v>9.6699999999999998E-3</v>
      </c>
      <c r="C45" s="18">
        <v>5.9699999999999996E-3</v>
      </c>
    </row>
    <row r="46" spans="1:3" x14ac:dyDescent="0.2">
      <c r="A46" s="5">
        <v>64</v>
      </c>
      <c r="B46" s="5">
        <v>1.055E-2</v>
      </c>
      <c r="C46" s="18">
        <v>6.5599999999999999E-3</v>
      </c>
    </row>
    <row r="47" spans="1:3" x14ac:dyDescent="0.2">
      <c r="A47" s="5">
        <v>65</v>
      </c>
      <c r="B47" s="5">
        <v>1.1520000000000001E-2</v>
      </c>
      <c r="C47" s="18">
        <v>7.2100000000000003E-3</v>
      </c>
    </row>
    <row r="48" spans="1:3" x14ac:dyDescent="0.2">
      <c r="A48" s="5">
        <v>66</v>
      </c>
      <c r="B48" s="5">
        <v>1.26E-2</v>
      </c>
      <c r="C48" s="18">
        <v>7.9399999999999991E-3</v>
      </c>
    </row>
    <row r="49" spans="1:3" x14ac:dyDescent="0.2">
      <c r="A49" s="5">
        <v>67</v>
      </c>
      <c r="B49" s="5">
        <v>1.379E-2</v>
      </c>
      <c r="C49" s="18">
        <v>8.7500000000000008E-3</v>
      </c>
    </row>
    <row r="50" spans="1:3" x14ac:dyDescent="0.2">
      <c r="A50" s="5">
        <v>68</v>
      </c>
      <c r="B50" s="5">
        <v>1.511E-2</v>
      </c>
      <c r="C50" s="18">
        <v>9.6500000000000006E-3</v>
      </c>
    </row>
    <row r="51" spans="1:3" x14ac:dyDescent="0.2">
      <c r="A51" s="5">
        <v>69</v>
      </c>
      <c r="B51" s="5">
        <v>1.6570000000000001E-2</v>
      </c>
      <c r="C51" s="5">
        <v>1.0659999999999999E-2</v>
      </c>
    </row>
    <row r="52" spans="1:3" x14ac:dyDescent="0.2">
      <c r="A52" s="5">
        <v>70</v>
      </c>
      <c r="B52" s="5">
        <v>1.8190000000000001E-2</v>
      </c>
      <c r="C52" s="5">
        <v>1.1780000000000001E-2</v>
      </c>
    </row>
  </sheetData>
  <conditionalFormatting sqref="B2:C52">
    <cfRule type="cellIs" dxfId="0" priority="1" operator="greaterThan">
      <formula>0.01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2F7DD-105A-354F-9F68-690C6058AA7B}">
  <dimension ref="A1:I41"/>
  <sheetViews>
    <sheetView zoomScale="115" workbookViewId="0">
      <pane ySplit="1" topLeftCell="A2" activePane="bottomLeft" state="frozen"/>
      <selection pane="bottomLeft" activeCell="H1" sqref="H1"/>
    </sheetView>
  </sheetViews>
  <sheetFormatPr baseColWidth="10" defaultRowHeight="16" x14ac:dyDescent="0.2"/>
  <cols>
    <col min="1" max="1" width="13.1640625" style="22" bestFit="1" customWidth="1"/>
    <col min="2" max="2" width="4.33203125" style="22" bestFit="1" customWidth="1"/>
    <col min="3" max="3" width="16" style="22" bestFit="1" customWidth="1"/>
    <col min="4" max="4" width="18" style="22" bestFit="1" customWidth="1"/>
    <col min="5" max="6" width="12.1640625" style="22" bestFit="1" customWidth="1"/>
    <col min="7" max="7" width="12.1640625" style="22" customWidth="1"/>
    <col min="8" max="8" width="26.1640625" style="26" bestFit="1" customWidth="1"/>
    <col min="9" max="9" width="14.83203125" style="22" bestFit="1" customWidth="1"/>
    <col min="10" max="16384" width="10.83203125" style="22"/>
  </cols>
  <sheetData>
    <row r="1" spans="1:9" x14ac:dyDescent="0.2">
      <c r="A1" s="19" t="s">
        <v>11</v>
      </c>
      <c r="B1" s="20" t="s">
        <v>0</v>
      </c>
      <c r="C1" s="20" t="s">
        <v>7</v>
      </c>
      <c r="D1" s="20" t="s">
        <v>8</v>
      </c>
      <c r="E1" s="20" t="s">
        <v>23</v>
      </c>
      <c r="F1" s="20" t="s">
        <v>24</v>
      </c>
      <c r="G1" s="20" t="s">
        <v>10</v>
      </c>
      <c r="H1" s="21" t="s">
        <v>12</v>
      </c>
      <c r="I1" s="20" t="s">
        <v>20</v>
      </c>
    </row>
    <row r="2" spans="1:9" x14ac:dyDescent="0.2">
      <c r="A2" s="23">
        <v>1</v>
      </c>
      <c r="B2" s="24">
        <f>'input table'!$B$2+A2-1</f>
        <v>20</v>
      </c>
      <c r="C2" s="24">
        <f>IF('input table'!$B$3="Male", VLOOKUP(B2,MoralityTable!$A:$D,2,FALSE), VLOOKUP(B2,MoralityTable!$A:$D,3,FALSE))</f>
        <v>6.8999999999999997E-4</v>
      </c>
      <c r="D2" s="24">
        <f>1-C2</f>
        <v>0.99931000000000003</v>
      </c>
      <c r="E2" s="24">
        <v>1</v>
      </c>
      <c r="F2" s="24">
        <f>IF(A2&lt;='input table'!$B$5,C2*E2,0)</f>
        <v>6.8999999999999997E-4</v>
      </c>
      <c r="G2" s="24">
        <f>1/(1+'input table'!$B$6)^A2</f>
        <v>0.95238095238095233</v>
      </c>
      <c r="H2" s="25">
        <f>F2*G2*'input table'!$B$4</f>
        <v>65.714285714285708</v>
      </c>
      <c r="I2" s="24">
        <f>IF(A2&lt;='input table'!$B$5,E2/(1+'input table'!$B$6)^(A2-1),0)</f>
        <v>1</v>
      </c>
    </row>
    <row r="3" spans="1:9" x14ac:dyDescent="0.2">
      <c r="A3" s="23">
        <v>2</v>
      </c>
      <c r="B3" s="24">
        <f>'input table'!$B$2+A3-1</f>
        <v>21</v>
      </c>
      <c r="C3" s="24">
        <f>IF('input table'!$B$3="Male", VLOOKUP(B3,MoralityTable!$A:$D,2,FALSE), VLOOKUP(B3,MoralityTable!$A:$D,3,FALSE))</f>
        <v>7.5000000000000002E-4</v>
      </c>
      <c r="D3" s="24">
        <f>1-C3</f>
        <v>0.99924999999999997</v>
      </c>
      <c r="E3" s="24">
        <f>E2*D2</f>
        <v>0.99931000000000003</v>
      </c>
      <c r="F3" s="24">
        <f>IF(A3&lt;='input table'!$B$5,C3*E3,0)</f>
        <v>7.4948250000000005E-4</v>
      </c>
      <c r="G3" s="24">
        <f>1/(1+'input table'!$B$6)^A3</f>
        <v>0.90702947845804982</v>
      </c>
      <c r="H3" s="25">
        <f>F3*G3*'input table'!$B$4</f>
        <v>67.980272108843536</v>
      </c>
      <c r="I3" s="24">
        <f>IF(A3&lt;='input table'!$B$5,E3/(1+'input table'!$B$6)^(A3-1),0)</f>
        <v>0.95172380952380953</v>
      </c>
    </row>
    <row r="4" spans="1:9" x14ac:dyDescent="0.2">
      <c r="A4" s="23">
        <v>3</v>
      </c>
      <c r="B4" s="24">
        <f>'input table'!$B$2+A4-1</f>
        <v>22</v>
      </c>
      <c r="C4" s="24">
        <f>IF('input table'!$B$3="Male", VLOOKUP(B4,MoralityTable!$A:$D,2,FALSE), VLOOKUP(B4,MoralityTable!$A:$D,3,FALSE))</f>
        <v>8.1999999999999998E-4</v>
      </c>
      <c r="D4" s="24">
        <f>1-C4</f>
        <v>0.99917999999999996</v>
      </c>
      <c r="E4" s="24">
        <f>E3*D3</f>
        <v>0.99856051749999997</v>
      </c>
      <c r="F4" s="24">
        <f>IF(A4&lt;='input table'!$B$5,C4*E4,0)</f>
        <v>8.188196243499999E-4</v>
      </c>
      <c r="G4" s="24">
        <f>1/(1+'input table'!$B$6)^A4</f>
        <v>0.86383759853147601</v>
      </c>
      <c r="H4" s="25">
        <f>F4*G4*'input table'!$B$4</f>
        <v>70.732717792894931</v>
      </c>
      <c r="I4" s="24">
        <f>IF(A4&lt;='input table'!$B$5,E4/(1+'input table'!$B$6)^(A4-1),0)</f>
        <v>0.90572382539682539</v>
      </c>
    </row>
    <row r="5" spans="1:9" x14ac:dyDescent="0.2">
      <c r="A5" s="23">
        <v>4</v>
      </c>
      <c r="B5" s="24">
        <f>'input table'!$B$2+A5-1</f>
        <v>23</v>
      </c>
      <c r="C5" s="24">
        <f>IF('input table'!$B$3="Male", VLOOKUP(B5,MoralityTable!$A:$D,2,FALSE), VLOOKUP(B5,MoralityTable!$A:$D,3,FALSE))</f>
        <v>8.8000000000000003E-4</v>
      </c>
      <c r="D5" s="24">
        <f>1-C5</f>
        <v>0.99912000000000001</v>
      </c>
      <c r="E5" s="24">
        <f>E4*D4</f>
        <v>0.99774169787564992</v>
      </c>
      <c r="F5" s="24">
        <f>IF(A5&lt;='input table'!$B$5,C5*E5,0)</f>
        <v>8.7801269413057199E-4</v>
      </c>
      <c r="G5" s="24">
        <f>1/(1+'input table'!$B$6)^A5</f>
        <v>0.82270247479188197</v>
      </c>
      <c r="H5" s="25">
        <f>F5*G5*'input table'!$B$4</f>
        <v>72.234321635990923</v>
      </c>
      <c r="I5" s="24">
        <f>IF(A5&lt;='input table'!$B$5,E5/(1+'input table'!$B$6)^(A5-1),0)</f>
        <v>0.86188679224761888</v>
      </c>
    </row>
    <row r="6" spans="1:9" x14ac:dyDescent="0.2">
      <c r="A6" s="23">
        <v>5</v>
      </c>
      <c r="B6" s="24">
        <f>'input table'!$B$2+A6-1</f>
        <v>24</v>
      </c>
      <c r="C6" s="24">
        <f>IF('input table'!$B$3="Male", VLOOKUP(B6,MoralityTable!$A:$D,2,FALSE), VLOOKUP(B6,MoralityTable!$A:$D,3,FALSE))</f>
        <v>9.2000000000000003E-4</v>
      </c>
      <c r="D6" s="24">
        <f>1-C6</f>
        <v>0.99907999999999997</v>
      </c>
      <c r="E6" s="24">
        <f>E5*D5</f>
        <v>0.99686368518151935</v>
      </c>
      <c r="F6" s="24">
        <f>IF(A6&lt;='input table'!$B$5,C6*E6,0)</f>
        <v>9.1711459036699782E-4</v>
      </c>
      <c r="G6" s="24">
        <f>1/(1+'input table'!$B$6)^A6</f>
        <v>0.78352616646845896</v>
      </c>
      <c r="H6" s="25">
        <f>F6*G6*'input table'!$B$4</f>
        <v>71.858327920254482</v>
      </c>
      <c r="I6" s="24">
        <f>IF(A6&lt;='input table'!$B$5,E6/(1+'input table'!$B$6)^(A6-1),0)</f>
        <v>0.82012222082899144</v>
      </c>
    </row>
    <row r="7" spans="1:9" x14ac:dyDescent="0.2">
      <c r="A7" s="23">
        <v>6</v>
      </c>
      <c r="B7" s="24">
        <f>'input table'!$B$2+A7-1</f>
        <v>25</v>
      </c>
      <c r="C7" s="24">
        <f>IF('input table'!$B$3="Male", VLOOKUP(B7,MoralityTable!$A:$D,2,FALSE), VLOOKUP(B7,MoralityTable!$A:$D,3,FALSE))</f>
        <v>9.7000000000000005E-4</v>
      </c>
      <c r="D7" s="24">
        <f>1-C7</f>
        <v>0.99902999999999997</v>
      </c>
      <c r="E7" s="24">
        <f>E6*D6</f>
        <v>0.99594657059115232</v>
      </c>
      <c r="F7" s="24">
        <f>IF(A7&lt;='input table'!$B$5,C7*E7,0)</f>
        <v>9.6606817347341775E-4</v>
      </c>
      <c r="G7" s="24">
        <f>1/(1+'input table'!$B$6)^A7</f>
        <v>0.74621539663662761</v>
      </c>
      <c r="H7" s="25">
        <f>F7*G7*'input table'!$B$4</f>
        <v>72.08949452464887</v>
      </c>
      <c r="I7" s="24">
        <f>IF(A7&lt;='input table'!$B$5,E7/(1+'input table'!$B$6)^(A7-1),0)</f>
        <v>0.78035019846269404</v>
      </c>
    </row>
    <row r="8" spans="1:9" x14ac:dyDescent="0.2">
      <c r="A8" s="23">
        <v>7</v>
      </c>
      <c r="B8" s="24">
        <f>'input table'!$B$2+A8-1</f>
        <v>26</v>
      </c>
      <c r="C8" s="24">
        <f>IF('input table'!$B$3="Male", VLOOKUP(B8,MoralityTable!$A:$D,2,FALSE), VLOOKUP(B8,MoralityTable!$A:$D,3,FALSE))</f>
        <v>1.0200000000000001E-3</v>
      </c>
      <c r="D8" s="24">
        <f>1-C8</f>
        <v>0.99897999999999998</v>
      </c>
      <c r="E8" s="24">
        <f>E7*D7</f>
        <v>0.99498050241767888</v>
      </c>
      <c r="F8" s="24">
        <f>IF(A8&lt;='input table'!$B$5,C8*E8,0)</f>
        <v>1.0148801124660325E-3</v>
      </c>
      <c r="G8" s="24">
        <f>1/(1+'input table'!$B$6)^A8</f>
        <v>0.71068133013012147</v>
      </c>
      <c r="H8" s="25">
        <f>F8*G8*'input table'!$B$4</f>
        <v>72.125634824996723</v>
      </c>
      <c r="I8" s="24">
        <f>IF(A8&lt;='input table'!$B$5,E8/(1+'input table'!$B$6)^(A8-1),0)</f>
        <v>0.74246977025731931</v>
      </c>
    </row>
    <row r="9" spans="1:9" x14ac:dyDescent="0.2">
      <c r="A9" s="23">
        <v>8</v>
      </c>
      <c r="B9" s="24">
        <f>'input table'!$B$2+A9-1</f>
        <v>27</v>
      </c>
      <c r="C9" s="24">
        <f>IF('input table'!$B$3="Male", VLOOKUP(B9,MoralityTable!$A:$D,2,FALSE), VLOOKUP(B9,MoralityTable!$A:$D,3,FALSE))</f>
        <v>1.07E-3</v>
      </c>
      <c r="D9" s="24">
        <f>1-C9</f>
        <v>0.99892999999999998</v>
      </c>
      <c r="E9" s="24">
        <f>E8*D8</f>
        <v>0.99396562230521279</v>
      </c>
      <c r="F9" s="24">
        <f>IF(A9&lt;='input table'!$B$5,C9*E9,0)</f>
        <v>1.0635432158665778E-3</v>
      </c>
      <c r="G9" s="24">
        <f>1/(1+'input table'!$B$6)^A9</f>
        <v>0.67683936202868722</v>
      </c>
      <c r="H9" s="25">
        <f>F9*G9*'input table'!$B$4</f>
        <v>71.984791171707286</v>
      </c>
      <c r="I9" s="24">
        <f>IF(A9&lt;='input table'!$B$5,E9/(1+'input table'!$B$6)^(A9-1),0)</f>
        <v>0.70639281056348258</v>
      </c>
    </row>
    <row r="10" spans="1:9" x14ac:dyDescent="0.2">
      <c r="A10" s="23">
        <v>9</v>
      </c>
      <c r="B10" s="24">
        <f>'input table'!$B$2+A10-1</f>
        <v>28</v>
      </c>
      <c r="C10" s="24">
        <f>IF('input table'!$B$3="Male", VLOOKUP(B10,MoralityTable!$A:$D,2,FALSE), VLOOKUP(B10,MoralityTable!$A:$D,3,FALSE))</f>
        <v>1.1299999999999999E-3</v>
      </c>
      <c r="D10" s="24">
        <f>1-C10</f>
        <v>0.99887000000000004</v>
      </c>
      <c r="E10" s="24">
        <f>E9*D9</f>
        <v>0.99290207908934625</v>
      </c>
      <c r="F10" s="24">
        <f>IF(A10&lt;='input table'!$B$5,C10*E10,0)</f>
        <v>1.1219793493709611E-3</v>
      </c>
      <c r="G10" s="24">
        <f>1/(1+'input table'!$B$6)^A10</f>
        <v>0.64460891621779726</v>
      </c>
      <c r="H10" s="25">
        <f>F10*G10*'input table'!$B$4</f>
        <v>72.323789241676451</v>
      </c>
      <c r="I10" s="24">
        <f>IF(A10&lt;='input table'!$B$5,E10/(1+'input table'!$B$6)^(A10-1),0)</f>
        <v>0.67203520976779019</v>
      </c>
    </row>
    <row r="11" spans="1:9" x14ac:dyDescent="0.2">
      <c r="A11" s="23">
        <v>10</v>
      </c>
      <c r="B11" s="24">
        <f>'input table'!$B$2+A11-1</f>
        <v>29</v>
      </c>
      <c r="C11" s="24">
        <f>IF('input table'!$B$3="Male", VLOOKUP(B11,MoralityTable!$A:$D,2,FALSE), VLOOKUP(B11,MoralityTable!$A:$D,3,FALSE))</f>
        <v>1.1999999999999999E-3</v>
      </c>
      <c r="D11" s="24">
        <f>1-C11</f>
        <v>0.99880000000000002</v>
      </c>
      <c r="E11" s="24">
        <f>E10*D10</f>
        <v>0.99178009973997527</v>
      </c>
      <c r="F11" s="24">
        <f>IF(A11&lt;='input table'!$B$5,C11*E11,0)</f>
        <v>1.1901361196879703E-3</v>
      </c>
      <c r="G11" s="24">
        <f>1/(1+'input table'!$B$6)^A11</f>
        <v>0.61391325354075932</v>
      </c>
      <c r="H11" s="25">
        <f>F11*G11*'input table'!$B$4</f>
        <v>73.064033739401637</v>
      </c>
      <c r="I11" s="24">
        <f>IF(A11&lt;='input table'!$B$5,E11/(1+'input table'!$B$6)^(A11-1),0)</f>
        <v>0.63931029521976435</v>
      </c>
    </row>
    <row r="12" spans="1:9" x14ac:dyDescent="0.2">
      <c r="A12" s="23">
        <v>11</v>
      </c>
      <c r="B12" s="24">
        <f>'input table'!$B$2+A12-1</f>
        <v>30</v>
      </c>
      <c r="C12" s="24">
        <f>IF('input table'!$B$3="Male", VLOOKUP(B12,MoralityTable!$A:$D,2,FALSE), VLOOKUP(B12,MoralityTable!$A:$D,3,FALSE))</f>
        <v>1.2700000000000001E-3</v>
      </c>
      <c r="D12" s="24">
        <f>1-C12</f>
        <v>0.99873000000000001</v>
      </c>
      <c r="E12" s="24">
        <f>E11*D11</f>
        <v>0.99058996362028728</v>
      </c>
      <c r="F12" s="24">
        <f>IF(A12&lt;='input table'!$B$5,C12*E12,0)</f>
        <v>1.2580492537977649E-3</v>
      </c>
      <c r="G12" s="24">
        <f>1/(1+'input table'!$B$6)^A12</f>
        <v>0.5846792890864374</v>
      </c>
      <c r="H12" s="25">
        <f>F12*G12*'input table'!$B$4</f>
        <v>73.55553433462002</v>
      </c>
      <c r="I12" s="24">
        <f>IF(A12&lt;='input table'!$B$5,E12/(1+'input table'!$B$6)^(A12-1),0)</f>
        <v>0.60813630749095293</v>
      </c>
    </row>
    <row r="13" spans="1:9" x14ac:dyDescent="0.2">
      <c r="A13" s="23">
        <v>12</v>
      </c>
      <c r="B13" s="24">
        <f>'input table'!$B$2+A13-1</f>
        <v>31</v>
      </c>
      <c r="C13" s="24">
        <f>IF('input table'!$B$3="Male", VLOOKUP(B13,MoralityTable!$A:$D,2,FALSE), VLOOKUP(B13,MoralityTable!$A:$D,3,FALSE))</f>
        <v>1.3500000000000001E-3</v>
      </c>
      <c r="D13" s="24">
        <f>1-C13</f>
        <v>0.99865000000000004</v>
      </c>
      <c r="E13" s="24">
        <f>E12*D12</f>
        <v>0.98933191436648948</v>
      </c>
      <c r="F13" s="24">
        <f>IF(A13&lt;='input table'!$B$5,C13*E13,0)</f>
        <v>1.3355980843947608E-3</v>
      </c>
      <c r="G13" s="24">
        <f>1/(1+'input table'!$B$6)^A13</f>
        <v>0.5568374181775595</v>
      </c>
      <c r="H13" s="25">
        <f>F13*G13*'input table'!$B$4</f>
        <v>74.371098903727287</v>
      </c>
      <c r="I13" s="24">
        <f>IF(A13&lt;='input table'!$B$5,E13/(1+'input table'!$B$6)^(A13-1),0)</f>
        <v>0.57844188036232325</v>
      </c>
    </row>
    <row r="14" spans="1:9" x14ac:dyDescent="0.2">
      <c r="A14" s="23">
        <v>13</v>
      </c>
      <c r="B14" s="24">
        <f>'input table'!$B$2+A14-1</f>
        <v>32</v>
      </c>
      <c r="C14" s="24">
        <f>IF('input table'!$B$3="Male", VLOOKUP(B14,MoralityTable!$A:$D,2,FALSE), VLOOKUP(B14,MoralityTable!$A:$D,3,FALSE))</f>
        <v>1.42E-3</v>
      </c>
      <c r="D14" s="24">
        <f>1-C14</f>
        <v>0.99858000000000002</v>
      </c>
      <c r="E14" s="24">
        <f>E13*D13</f>
        <v>0.98799631628209472</v>
      </c>
      <c r="F14" s="24">
        <f>IF(A14&lt;='input table'!$B$5,C14*E14,0)</f>
        <v>1.4029547691205746E-3</v>
      </c>
      <c r="G14" s="24">
        <f>1/(1+'input table'!$B$6)^A14</f>
        <v>0.53032135064529462</v>
      </c>
      <c r="H14" s="25">
        <f>F14*G14*'input table'!$B$4</f>
        <v>74.401686805428056</v>
      </c>
      <c r="I14" s="24">
        <f>IF(A14&lt;='input table'!$B$5,E14/(1+'input table'!$B$6)^(A14-1),0)</f>
        <v>0.55015331792746114</v>
      </c>
    </row>
    <row r="15" spans="1:9" x14ac:dyDescent="0.2">
      <c r="A15" s="23">
        <v>14</v>
      </c>
      <c r="B15" s="24">
        <f>'input table'!$B$2+A15-1</f>
        <v>33</v>
      </c>
      <c r="C15" s="24">
        <f>IF('input table'!$B$3="Male", VLOOKUP(B15,MoralityTable!$A:$D,2,FALSE), VLOOKUP(B15,MoralityTable!$A:$D,3,FALSE))</f>
        <v>1.49E-3</v>
      </c>
      <c r="D15" s="24">
        <f>1-C15</f>
        <v>0.99851000000000001</v>
      </c>
      <c r="E15" s="24">
        <f>E14*D14</f>
        <v>0.98659336151297417</v>
      </c>
      <c r="F15" s="24">
        <f>IF(A15&lt;='input table'!$B$5,C15*E15,0)</f>
        <v>1.4700241086543315E-3</v>
      </c>
      <c r="G15" s="24">
        <f>1/(1+'input table'!$B$6)^A15</f>
        <v>0.50506795299551888</v>
      </c>
      <c r="H15" s="25">
        <f>F15*G15*'input table'!$B$4</f>
        <v>74.246206741210543</v>
      </c>
      <c r="I15" s="24">
        <f>IF(A15&lt;='input table'!$B$5,E15/(1+'input table'!$B$6)^(A15-1),0)</f>
        <v>0.52321152401524196</v>
      </c>
    </row>
    <row r="16" spans="1:9" x14ac:dyDescent="0.2">
      <c r="A16" s="23">
        <v>15</v>
      </c>
      <c r="B16" s="24">
        <f>'input table'!$B$2+A16-1</f>
        <v>34</v>
      </c>
      <c r="C16" s="24">
        <f>IF('input table'!$B$3="Male", VLOOKUP(B16,MoralityTable!$A:$D,2,FALSE), VLOOKUP(B16,MoralityTable!$A:$D,3,FALSE))</f>
        <v>1.5499999999999999E-3</v>
      </c>
      <c r="D16" s="24">
        <f>1-C16</f>
        <v>0.99844999999999995</v>
      </c>
      <c r="E16" s="24">
        <f>E15*D15</f>
        <v>0.98512333740431979</v>
      </c>
      <c r="F16" s="24">
        <f>IF(A16&lt;='input table'!$B$5,C16*E16,0)</f>
        <v>1.5269411729766957E-3</v>
      </c>
      <c r="G16" s="24">
        <f>1/(1+'input table'!$B$6)^A16</f>
        <v>0.48101709809097021</v>
      </c>
      <c r="H16" s="25">
        <f>F16*G16*'input table'!$B$4</f>
        <v>73.448481198087222</v>
      </c>
      <c r="I16" s="24">
        <f>IF(A16&lt;='input table'!$B$5,E16/(1+'input table'!$B$6)^(A16-1),0)</f>
        <v>0.49755422747091366</v>
      </c>
    </row>
    <row r="17" spans="1:9" x14ac:dyDescent="0.2">
      <c r="A17" s="23">
        <v>16</v>
      </c>
      <c r="B17" s="24">
        <f>'input table'!$B$2+A17-1</f>
        <v>35</v>
      </c>
      <c r="C17" s="24">
        <f>IF('input table'!$B$3="Male", VLOOKUP(B17,MoralityTable!$A:$D,2,FALSE), VLOOKUP(B17,MoralityTable!$A:$D,3,FALSE))</f>
        <v>1.6000000000000001E-3</v>
      </c>
      <c r="D17" s="24">
        <f>1-C17</f>
        <v>0.99839999999999995</v>
      </c>
      <c r="E17" s="24">
        <f>E16*D16</f>
        <v>0.9835963962313431</v>
      </c>
      <c r="F17" s="24">
        <f>IF(A17&lt;='input table'!$B$5,C17*E17,0)</f>
        <v>1.5737542339701489E-3</v>
      </c>
      <c r="G17" s="24">
        <f>1/(1+'input table'!$B$6)^A17</f>
        <v>0.45811152199140021</v>
      </c>
      <c r="H17" s="25">
        <f>F17*G17*'input table'!$B$4</f>
        <v>72.095494736447506</v>
      </c>
      <c r="I17" s="24">
        <f>IF(A17&lt;='input table'!$B$5,E17/(1+'input table'!$B$6)^(A17-1),0)</f>
        <v>0.47312668420793674</v>
      </c>
    </row>
    <row r="18" spans="1:9" x14ac:dyDescent="0.2">
      <c r="A18" s="23">
        <v>17</v>
      </c>
      <c r="B18" s="24">
        <f>'input table'!$B$2+A18-1</f>
        <v>36</v>
      </c>
      <c r="C18" s="24">
        <f>IF('input table'!$B$3="Male", VLOOKUP(B18,MoralityTable!$A:$D,2,FALSE), VLOOKUP(B18,MoralityTable!$A:$D,3,FALSE))</f>
        <v>1.66E-3</v>
      </c>
      <c r="D18" s="24">
        <f>1-C18</f>
        <v>0.99834000000000001</v>
      </c>
      <c r="E18" s="24">
        <f>E17*D17</f>
        <v>0.98202264199737288</v>
      </c>
      <c r="F18" s="24">
        <f>IF(A18&lt;='input table'!$B$5,C18*E18,0)</f>
        <v>1.6301575857156391E-3</v>
      </c>
      <c r="G18" s="24">
        <f>1/(1+'input table'!$B$6)^A18</f>
        <v>0.43629668761085727</v>
      </c>
      <c r="H18" s="25">
        <f>F18*G18*'input table'!$B$4</f>
        <v>71.123235493144549</v>
      </c>
      <c r="I18" s="24">
        <f>IF(A18&lt;='input table'!$B$5,E18/(1+'input table'!$B$6)^(A18-1),0)</f>
        <v>0.44987588715543242</v>
      </c>
    </row>
    <row r="19" spans="1:9" x14ac:dyDescent="0.2">
      <c r="A19" s="23">
        <v>18</v>
      </c>
      <c r="B19" s="24">
        <f>'input table'!$B$2+A19-1</f>
        <v>37</v>
      </c>
      <c r="C19" s="24">
        <f>IF('input table'!$B$3="Male", VLOOKUP(B19,MoralityTable!$A:$D,2,FALSE), VLOOKUP(B19,MoralityTable!$A:$D,3,FALSE))</f>
        <v>1.72E-3</v>
      </c>
      <c r="D19" s="24">
        <f>1-C19</f>
        <v>0.99827999999999995</v>
      </c>
      <c r="E19" s="24">
        <f>E18*D18</f>
        <v>0.98039248441165727</v>
      </c>
      <c r="F19" s="24">
        <f>IF(A19&lt;='input table'!$B$5,C19*E19,0)</f>
        <v>1.6862750731880506E-3</v>
      </c>
      <c r="G19" s="24">
        <f>1/(1+'input table'!$B$6)^A19</f>
        <v>0.41552065486748313</v>
      </c>
      <c r="H19" s="25">
        <f>F19*G19*'input table'!$B$4</f>
        <v>70.068212269781171</v>
      </c>
      <c r="I19" s="24">
        <f>IF(A19&lt;='input table'!$B$5,E19/(1+'input table'!$B$6)^(A19-1),0)</f>
        <v>0.42774199350738512</v>
      </c>
    </row>
    <row r="20" spans="1:9" x14ac:dyDescent="0.2">
      <c r="A20" s="23">
        <v>19</v>
      </c>
      <c r="B20" s="24">
        <f>'input table'!$B$2+A20-1</f>
        <v>38</v>
      </c>
      <c r="C20" s="24">
        <f>IF('input table'!$B$3="Male", VLOOKUP(B20,MoralityTable!$A:$D,2,FALSE), VLOOKUP(B20,MoralityTable!$A:$D,3,FALSE))</f>
        <v>1.7799999999999999E-3</v>
      </c>
      <c r="D20" s="24">
        <f>1-C20</f>
        <v>0.99822</v>
      </c>
      <c r="E20" s="24">
        <f>E19*D19</f>
        <v>0.97870620933846919</v>
      </c>
      <c r="F20" s="24">
        <f>IF(A20&lt;='input table'!$B$5,C20*E20,0)</f>
        <v>1.7420970526224751E-3</v>
      </c>
      <c r="G20" s="24">
        <f>1/(1+'input table'!$B$6)^A20</f>
        <v>0.39573395701665059</v>
      </c>
      <c r="H20" s="25">
        <f>F20*G20*'input table'!$B$4</f>
        <v>68.940696014133621</v>
      </c>
      <c r="I20" s="24">
        <f>IF(A20&lt;='input table'!$B$5,E20/(1+'input table'!$B$6)^(A20-1),0)</f>
        <v>0.40667264502719275</v>
      </c>
    </row>
    <row r="21" spans="1:9" x14ac:dyDescent="0.2">
      <c r="A21" s="23">
        <v>20</v>
      </c>
      <c r="B21" s="24">
        <f>'input table'!$B$2+A21-1</f>
        <v>39</v>
      </c>
      <c r="C21" s="24">
        <f>IF('input table'!$B$3="Male", VLOOKUP(B21,MoralityTable!$A:$D,2,FALSE), VLOOKUP(B21,MoralityTable!$A:$D,3,FALSE))</f>
        <v>1.8500000000000001E-3</v>
      </c>
      <c r="D21" s="24">
        <f>1-C21</f>
        <v>0.99814999999999998</v>
      </c>
      <c r="E21" s="24">
        <f>E20*D20</f>
        <v>0.97696411228584668</v>
      </c>
      <c r="F21" s="24">
        <f>IF(A21&lt;='input table'!$B$5,C21*E21,0)</f>
        <v>1.8073836077288164E-3</v>
      </c>
      <c r="G21" s="24">
        <f>1/(1+'input table'!$B$6)^A21</f>
        <v>0.37688948287300061</v>
      </c>
      <c r="H21" s="25">
        <f>F21*G21*'input table'!$B$4</f>
        <v>68.118387327005181</v>
      </c>
      <c r="I21" s="24">
        <f>IF(A21&lt;='input table'!$B$5,E21/(1+'input table'!$B$6)^(A21-1),0)</f>
        <v>0.38661787401813746</v>
      </c>
    </row>
    <row r="22" spans="1:9" x14ac:dyDescent="0.2">
      <c r="A22" s="23">
        <v>21</v>
      </c>
      <c r="B22" s="24">
        <f>'input table'!$B$2+A22-1</f>
        <v>40</v>
      </c>
      <c r="C22" s="24">
        <f>IF('input table'!$B$3="Male", VLOOKUP(B22,MoralityTable!$A:$D,2,FALSE), VLOOKUP(B22,MoralityTable!$A:$D,3,FALSE))</f>
        <v>1.9300000000000001E-3</v>
      </c>
      <c r="D22" s="24">
        <f>1-C22</f>
        <v>0.99807000000000001</v>
      </c>
      <c r="E22" s="24">
        <f>E21*D21</f>
        <v>0.97515672867811787</v>
      </c>
      <c r="F22" s="24">
        <f>IF(A22&lt;='input table'!$B$5,C22*E22,0)</f>
        <v>0</v>
      </c>
      <c r="G22" s="24">
        <f>1/(1+'input table'!$B$6)^A22</f>
        <v>0.35894236464095297</v>
      </c>
      <c r="H22" s="25">
        <f>F22*G22*'input table'!$B$4</f>
        <v>0</v>
      </c>
      <c r="I22" s="24">
        <f>IF(A22&lt;='input table'!$B$5,E22/(1+'input table'!$B$6)^(A22-1),0)</f>
        <v>0</v>
      </c>
    </row>
    <row r="23" spans="1:9" x14ac:dyDescent="0.2">
      <c r="A23" s="23">
        <v>22</v>
      </c>
      <c r="B23" s="24">
        <f>'input table'!$B$2+A23-1</f>
        <v>41</v>
      </c>
      <c r="C23" s="24">
        <f>IF('input table'!$B$3="Male", VLOOKUP(B23,MoralityTable!$A:$D,2,FALSE), VLOOKUP(B23,MoralityTable!$A:$D,3,FALSE))</f>
        <v>2.0200000000000001E-3</v>
      </c>
      <c r="D23" s="24">
        <f>1-C23</f>
        <v>0.99797999999999998</v>
      </c>
      <c r="E23" s="24">
        <f>E22*D22</f>
        <v>0.97327467619176911</v>
      </c>
      <c r="F23" s="24">
        <f>IF(A23&lt;='input table'!$B$5,C23*E23,0)</f>
        <v>0</v>
      </c>
      <c r="G23" s="24">
        <f>1/(1+'input table'!$B$6)^A23</f>
        <v>0.3418498710866219</v>
      </c>
      <c r="H23" s="25">
        <f>F23*G23*'input table'!$B$4</f>
        <v>0</v>
      </c>
      <c r="I23" s="24">
        <f>IF(A23&lt;='input table'!$B$5,E23/(1+'input table'!$B$6)^(A23-1),0)</f>
        <v>0</v>
      </c>
    </row>
    <row r="24" spans="1:9" x14ac:dyDescent="0.2">
      <c r="A24" s="23">
        <v>23</v>
      </c>
      <c r="B24" s="24">
        <f>'input table'!$B$2+A24-1</f>
        <v>42</v>
      </c>
      <c r="C24" s="24">
        <f>IF('input table'!$B$3="Male", VLOOKUP(B24,MoralityTable!$A:$D,2,FALSE), VLOOKUP(B24,MoralityTable!$A:$D,3,FALSE))</f>
        <v>2.1099999999999999E-3</v>
      </c>
      <c r="D24" s="24">
        <f>1-C24</f>
        <v>0.99789000000000005</v>
      </c>
      <c r="E24" s="24">
        <f>E23*D23</f>
        <v>0.97130866134586169</v>
      </c>
      <c r="F24" s="24">
        <f>IF(A24&lt;='input table'!$B$5,C24*E24,0)</f>
        <v>0</v>
      </c>
      <c r="G24" s="24">
        <f>1/(1+'input table'!$B$6)^A24</f>
        <v>0.32557130579678267</v>
      </c>
      <c r="H24" s="25">
        <f>F24*G24*'input table'!$B$4</f>
        <v>0</v>
      </c>
      <c r="I24" s="24">
        <f>IF(A24&lt;='input table'!$B$5,E24/(1+'input table'!$B$6)^(A24-1),0)</f>
        <v>0</v>
      </c>
    </row>
    <row r="25" spans="1:9" x14ac:dyDescent="0.2">
      <c r="A25" s="23">
        <v>24</v>
      </c>
      <c r="B25" s="24">
        <f>'input table'!$B$2+A25-1</f>
        <v>43</v>
      </c>
      <c r="C25" s="24">
        <f>IF('input table'!$B$3="Male", VLOOKUP(B25,MoralityTable!$A:$D,2,FALSE), VLOOKUP(B25,MoralityTable!$A:$D,3,FALSE))</f>
        <v>2.2200000000000002E-3</v>
      </c>
      <c r="D25" s="24">
        <f>1-C25</f>
        <v>0.99778</v>
      </c>
      <c r="E25" s="24">
        <f>E24*D24</f>
        <v>0.96925920007042199</v>
      </c>
      <c r="F25" s="24">
        <f>IF(A25&lt;='input table'!$B$5,C25*E25,0)</f>
        <v>0</v>
      </c>
      <c r="G25" s="24">
        <f>1/(1+'input table'!$B$6)^A25</f>
        <v>0.31006791028265024</v>
      </c>
      <c r="H25" s="25">
        <f>F25*G25*'input table'!$B$4</f>
        <v>0</v>
      </c>
      <c r="I25" s="24">
        <f>IF(A25&lt;='input table'!$B$5,E25/(1+'input table'!$B$6)^(A25-1),0)</f>
        <v>0</v>
      </c>
    </row>
    <row r="26" spans="1:9" x14ac:dyDescent="0.2">
      <c r="A26" s="23">
        <v>25</v>
      </c>
      <c r="B26" s="24">
        <f>'input table'!$B$2+A26-1</f>
        <v>44</v>
      </c>
      <c r="C26" s="24">
        <f>IF('input table'!$B$3="Male", VLOOKUP(B26,MoralityTable!$A:$D,2,FALSE), VLOOKUP(B26,MoralityTable!$A:$D,3,FALSE))</f>
        <v>2.3400000000000001E-3</v>
      </c>
      <c r="D26" s="24">
        <f>1-C26</f>
        <v>0.99765999999999999</v>
      </c>
      <c r="E26" s="24">
        <f>E25*D25</f>
        <v>0.96710744464626563</v>
      </c>
      <c r="F26" s="24">
        <f>IF(A26&lt;='input table'!$B$5,C26*E26,0)</f>
        <v>0</v>
      </c>
      <c r="G26" s="24">
        <f>1/(1+'input table'!$B$6)^A26</f>
        <v>0.29530277169776209</v>
      </c>
      <c r="H26" s="25">
        <f>F26*G26*'input table'!$B$4</f>
        <v>0</v>
      </c>
      <c r="I26" s="24">
        <f>IF(A26&lt;='input table'!$B$5,E26/(1+'input table'!$B$6)^(A26-1),0)</f>
        <v>0</v>
      </c>
    </row>
    <row r="27" spans="1:9" x14ac:dyDescent="0.2">
      <c r="A27" s="23">
        <v>26</v>
      </c>
      <c r="B27" s="24">
        <f>'input table'!$B$2+A27-1</f>
        <v>45</v>
      </c>
      <c r="C27" s="24">
        <f>IF('input table'!$B$3="Male", VLOOKUP(B27,MoralityTable!$A:$D,2,FALSE), VLOOKUP(B27,MoralityTable!$A:$D,3,FALSE))</f>
        <v>2.48E-3</v>
      </c>
      <c r="D27" s="24">
        <f>1-C27</f>
        <v>0.99751999999999996</v>
      </c>
      <c r="E27" s="24">
        <f>E26*D26</f>
        <v>0.9648444132257934</v>
      </c>
      <c r="F27" s="24">
        <f>IF(A27&lt;='input table'!$B$5,C27*E27,0)</f>
        <v>0</v>
      </c>
      <c r="G27" s="24">
        <f>1/(1+'input table'!$B$6)^A27</f>
        <v>0.28124073495024959</v>
      </c>
      <c r="H27" s="25">
        <f>F27*G27*'input table'!$B$4</f>
        <v>0</v>
      </c>
      <c r="I27" s="24">
        <f>IF(A27&lt;='input table'!$B$5,E27/(1+'input table'!$B$6)^(A27-1),0)</f>
        <v>0</v>
      </c>
    </row>
    <row r="28" spans="1:9" x14ac:dyDescent="0.2">
      <c r="A28" s="23">
        <v>27</v>
      </c>
      <c r="B28" s="24">
        <f>'input table'!$B$2+A28-1</f>
        <v>46</v>
      </c>
      <c r="C28" s="24">
        <f>IF('input table'!$B$3="Male", VLOOKUP(B28,MoralityTable!$A:$D,2,FALSE), VLOOKUP(B28,MoralityTable!$A:$D,3,FALSE))</f>
        <v>2.63E-3</v>
      </c>
      <c r="D28" s="24">
        <f>1-C28</f>
        <v>0.99736999999999998</v>
      </c>
      <c r="E28" s="24">
        <f>E27*D27</f>
        <v>0.96245159908099343</v>
      </c>
      <c r="F28" s="24">
        <f>IF(A28&lt;='input table'!$B$5,C28*E28,0)</f>
        <v>0</v>
      </c>
      <c r="G28" s="24">
        <f>1/(1+'input table'!$B$6)^A28</f>
        <v>0.2678483190002377</v>
      </c>
      <c r="H28" s="25">
        <f>F28*G28*'input table'!$B$4</f>
        <v>0</v>
      </c>
      <c r="I28" s="24">
        <f>IF(A28&lt;='input table'!$B$5,E28/(1+'input table'!$B$6)^(A28-1),0)</f>
        <v>0</v>
      </c>
    </row>
    <row r="29" spans="1:9" x14ac:dyDescent="0.2">
      <c r="A29" s="23">
        <v>28</v>
      </c>
      <c r="B29" s="24">
        <f>'input table'!$B$2+A29-1</f>
        <v>47</v>
      </c>
      <c r="C29" s="24">
        <f>IF('input table'!$B$3="Male", VLOOKUP(B29,MoralityTable!$A:$D,2,FALSE), VLOOKUP(B29,MoralityTable!$A:$D,3,FALSE))</f>
        <v>2.8E-3</v>
      </c>
      <c r="D29" s="24">
        <f>1-C29</f>
        <v>0.99719999999999998</v>
      </c>
      <c r="E29" s="24">
        <f>E28*D28</f>
        <v>0.95992035137541043</v>
      </c>
      <c r="F29" s="24">
        <f>IF(A29&lt;='input table'!$B$5,C29*E29,0)</f>
        <v>0</v>
      </c>
      <c r="G29" s="24">
        <f>1/(1+'input table'!$B$6)^A29</f>
        <v>0.25509363714308358</v>
      </c>
      <c r="H29" s="25">
        <f>F29*G29*'input table'!$B$4</f>
        <v>0</v>
      </c>
      <c r="I29" s="24">
        <f>IF(A29&lt;='input table'!$B$5,E29/(1+'input table'!$B$6)^(A29-1),0)</f>
        <v>0</v>
      </c>
    </row>
    <row r="30" spans="1:9" x14ac:dyDescent="0.2">
      <c r="A30" s="23">
        <v>29</v>
      </c>
      <c r="B30" s="24">
        <f>'input table'!$B$2+A30-1</f>
        <v>48</v>
      </c>
      <c r="C30" s="24">
        <f>IF('input table'!$B$3="Male", VLOOKUP(B30,MoralityTable!$A:$D,2,FALSE), VLOOKUP(B30,MoralityTable!$A:$D,3,FALSE))</f>
        <v>2.98E-3</v>
      </c>
      <c r="D30" s="24">
        <f>1-C30</f>
        <v>0.99702000000000002</v>
      </c>
      <c r="E30" s="24">
        <f>E29*D29</f>
        <v>0.95723257439155929</v>
      </c>
      <c r="F30" s="24">
        <f>IF(A30&lt;='input table'!$B$5,C30*E30,0)</f>
        <v>0</v>
      </c>
      <c r="G30" s="24">
        <f>1/(1+'input table'!$B$6)^A30</f>
        <v>0.24294632108865097</v>
      </c>
      <c r="H30" s="25">
        <f>F30*G30*'input table'!$B$4</f>
        <v>0</v>
      </c>
      <c r="I30" s="24">
        <f>IF(A30&lt;='input table'!$B$5,E30/(1+'input table'!$B$6)^(A30-1),0)</f>
        <v>0</v>
      </c>
    </row>
    <row r="31" spans="1:9" x14ac:dyDescent="0.2">
      <c r="A31" s="23">
        <v>30</v>
      </c>
      <c r="B31" s="24">
        <f>'input table'!$B$2+A31-1</f>
        <v>49</v>
      </c>
      <c r="C31" s="24">
        <f>IF('input table'!$B$3="Male", VLOOKUP(B31,MoralityTable!$A:$D,2,FALSE), VLOOKUP(B31,MoralityTable!$A:$D,3,FALSE))</f>
        <v>3.1900000000000001E-3</v>
      </c>
      <c r="D31" s="24">
        <f>1-C31</f>
        <v>0.99680999999999997</v>
      </c>
      <c r="E31" s="24">
        <f>E30*D30</f>
        <v>0.95438002131987243</v>
      </c>
      <c r="F31" s="24">
        <f>IF(A31&lt;='input table'!$B$5,C31*E31,0)</f>
        <v>0</v>
      </c>
      <c r="G31" s="24">
        <f>1/(1+'input table'!$B$6)^A31</f>
        <v>0.23137744865585813</v>
      </c>
      <c r="H31" s="25">
        <f>F31*G31*'input table'!$B$4</f>
        <v>0</v>
      </c>
      <c r="I31" s="24">
        <f>IF(A31&lt;='input table'!$B$5,E31/(1+'input table'!$B$6)^(A31-1),0)</f>
        <v>0</v>
      </c>
    </row>
    <row r="32" spans="1:9" x14ac:dyDescent="0.2">
      <c r="A32" s="23">
        <v>31</v>
      </c>
      <c r="B32" s="24">
        <f>'input table'!$B$2+A32-1</f>
        <v>50</v>
      </c>
      <c r="C32" s="24">
        <f>IF('input table'!$B$3="Male", VLOOKUP(B32,MoralityTable!$A:$D,2,FALSE), VLOOKUP(B32,MoralityTable!$A:$D,3,FALSE))</f>
        <v>3.4299999999999999E-3</v>
      </c>
      <c r="D32" s="24">
        <f>1-C32</f>
        <v>0.99656999999999996</v>
      </c>
      <c r="E32" s="24">
        <f>E31*D31</f>
        <v>0.95133554905186202</v>
      </c>
      <c r="F32" s="24">
        <f>IF(A32&lt;='input table'!$B$5,C32*E32,0)</f>
        <v>0</v>
      </c>
      <c r="G32" s="24">
        <f>1/(1+'input table'!$B$6)^A32</f>
        <v>0.220359474910341</v>
      </c>
      <c r="H32" s="25">
        <f>F32*G32*'input table'!$B$4</f>
        <v>0</v>
      </c>
      <c r="I32" s="24">
        <f>IF(A32&lt;='input table'!$B$5,E32/(1+'input table'!$B$6)^(A32-1),0)</f>
        <v>0</v>
      </c>
    </row>
    <row r="33" spans="1:9" x14ac:dyDescent="0.2">
      <c r="A33" s="23">
        <v>32</v>
      </c>
      <c r="B33" s="24">
        <f>'input table'!$B$2+A33-1</f>
        <v>51</v>
      </c>
      <c r="C33" s="24">
        <f>IF('input table'!$B$3="Male", VLOOKUP(B33,MoralityTable!$A:$D,2,FALSE), VLOOKUP(B33,MoralityTable!$A:$D,3,FALSE))</f>
        <v>3.6900000000000001E-3</v>
      </c>
      <c r="D33" s="24">
        <f>1-C33</f>
        <v>0.99631000000000003</v>
      </c>
      <c r="E33" s="24">
        <f>E32*D32</f>
        <v>0.94807246811861412</v>
      </c>
      <c r="F33" s="24">
        <f>IF(A33&lt;='input table'!$B$5,C33*E33,0)</f>
        <v>0</v>
      </c>
      <c r="G33" s="24">
        <f>1/(1+'input table'!$B$6)^A33</f>
        <v>0.20986616658127716</v>
      </c>
      <c r="H33" s="25">
        <f>F33*G33*'input table'!$B$4</f>
        <v>0</v>
      </c>
      <c r="I33" s="24">
        <f>IF(A33&lt;='input table'!$B$5,E33/(1+'input table'!$B$6)^(A33-1),0)</f>
        <v>0</v>
      </c>
    </row>
    <row r="34" spans="1:9" x14ac:dyDescent="0.2">
      <c r="A34" s="23">
        <v>33</v>
      </c>
      <c r="B34" s="24">
        <f>'input table'!$B$2+A34-1</f>
        <v>52</v>
      </c>
      <c r="C34" s="24">
        <f>IF('input table'!$B$3="Male", VLOOKUP(B34,MoralityTable!$A:$D,2,FALSE), VLOOKUP(B34,MoralityTable!$A:$D,3,FALSE))</f>
        <v>3.98E-3</v>
      </c>
      <c r="D34" s="24">
        <f>1-C34</f>
        <v>0.99602000000000002</v>
      </c>
      <c r="E34" s="24">
        <f>E33*D33</f>
        <v>0.94457408071125648</v>
      </c>
      <c r="F34" s="24">
        <f>IF(A34&lt;='input table'!$B$5,C34*E34,0)</f>
        <v>0</v>
      </c>
      <c r="G34" s="24">
        <f>1/(1+'input table'!$B$6)^A34</f>
        <v>0.19987253960121634</v>
      </c>
      <c r="H34" s="25">
        <f>F34*G34*'input table'!$B$4</f>
        <v>0</v>
      </c>
      <c r="I34" s="24">
        <f>IF(A34&lt;='input table'!$B$5,E34/(1+'input table'!$B$6)^(A34-1),0)</f>
        <v>0</v>
      </c>
    </row>
    <row r="35" spans="1:9" x14ac:dyDescent="0.2">
      <c r="A35" s="23">
        <v>34</v>
      </c>
      <c r="B35" s="24">
        <f>'input table'!$B$2+A35-1</f>
        <v>53</v>
      </c>
      <c r="C35" s="24">
        <f>IF('input table'!$B$3="Male", VLOOKUP(B35,MoralityTable!$A:$D,2,FALSE), VLOOKUP(B35,MoralityTable!$A:$D,3,FALSE))</f>
        <v>4.2900000000000004E-3</v>
      </c>
      <c r="D35" s="24">
        <f>1-C35</f>
        <v>0.99570999999999998</v>
      </c>
      <c r="E35" s="24">
        <f>E34*D34</f>
        <v>0.94081467587002565</v>
      </c>
      <c r="F35" s="24">
        <f>IF(A35&lt;='input table'!$B$5,C35*E35,0)</f>
        <v>0</v>
      </c>
      <c r="G35" s="24">
        <f>1/(1+'input table'!$B$6)^A35</f>
        <v>0.19035479962020604</v>
      </c>
      <c r="H35" s="25">
        <f>F35*G35*'input table'!$B$4</f>
        <v>0</v>
      </c>
      <c r="I35" s="24">
        <f>IF(A35&lt;='input table'!$B$5,E35/(1+'input table'!$B$6)^(A35-1),0)</f>
        <v>0</v>
      </c>
    </row>
    <row r="36" spans="1:9" x14ac:dyDescent="0.2">
      <c r="A36" s="23">
        <v>35</v>
      </c>
      <c r="B36" s="24">
        <f>'input table'!$B$2+A36-1</f>
        <v>54</v>
      </c>
      <c r="C36" s="24">
        <f>IF('input table'!$B$3="Male", VLOOKUP(B36,MoralityTable!$A:$D,2,FALSE), VLOOKUP(B36,MoralityTable!$A:$D,3,FALSE))</f>
        <v>4.6299999999999996E-3</v>
      </c>
      <c r="D36" s="24">
        <f>1-C36</f>
        <v>0.99536999999999998</v>
      </c>
      <c r="E36" s="24">
        <f>E35*D35</f>
        <v>0.93677858091054322</v>
      </c>
      <c r="F36" s="24">
        <f>IF(A36&lt;='input table'!$B$5,C36*E36,0)</f>
        <v>0</v>
      </c>
      <c r="G36" s="24">
        <f>1/(1+'input table'!$B$6)^A36</f>
        <v>0.18129028535257716</v>
      </c>
      <c r="H36" s="25">
        <f>F36*G36*'input table'!$B$4</f>
        <v>0</v>
      </c>
      <c r="I36" s="24">
        <f>IF(A36&lt;='input table'!$B$5,E36/(1+'input table'!$B$6)^(A36-1),0)</f>
        <v>0</v>
      </c>
    </row>
    <row r="37" spans="1:9" x14ac:dyDescent="0.2">
      <c r="A37" s="23">
        <v>36</v>
      </c>
      <c r="B37" s="24">
        <f>'input table'!$B$2+A37-1</f>
        <v>55</v>
      </c>
      <c r="C37" s="24">
        <f>IF('input table'!$B$3="Male", VLOOKUP(B37,MoralityTable!$A:$D,2,FALSE), VLOOKUP(B37,MoralityTable!$A:$D,3,FALSE))</f>
        <v>5.0000000000000001E-3</v>
      </c>
      <c r="D37" s="24">
        <f>1-C37</f>
        <v>0.995</v>
      </c>
      <c r="E37" s="24">
        <f>E36*D36</f>
        <v>0.93244129608092741</v>
      </c>
      <c r="F37" s="24">
        <f>IF(A37&lt;='input table'!$B$5,C37*E37,0)</f>
        <v>0</v>
      </c>
      <c r="G37" s="24">
        <f>1/(1+'input table'!$B$6)^A37</f>
        <v>0.17265741462150208</v>
      </c>
      <c r="H37" s="25">
        <f>F37*G37*'input table'!$B$4</f>
        <v>0</v>
      </c>
      <c r="I37" s="24">
        <f>IF(A37&lt;='input table'!$B$5,E37/(1+'input table'!$B$6)^(A37-1),0)</f>
        <v>0</v>
      </c>
    </row>
    <row r="38" spans="1:9" x14ac:dyDescent="0.2">
      <c r="A38" s="23">
        <v>37</v>
      </c>
      <c r="B38" s="24">
        <f>'input table'!$B$2+A38-1</f>
        <v>56</v>
      </c>
      <c r="C38" s="24">
        <f>IF('input table'!$B$3="Male", VLOOKUP(B38,MoralityTable!$A:$D,2,FALSE), VLOOKUP(B38,MoralityTable!$A:$D,3,FALSE))</f>
        <v>5.4099999999999999E-3</v>
      </c>
      <c r="D38" s="24">
        <f>1-C38</f>
        <v>0.99458999999999997</v>
      </c>
      <c r="E38" s="24">
        <f>E37*D37</f>
        <v>0.9277790896005228</v>
      </c>
      <c r="F38" s="24">
        <f>IF(A38&lt;='input table'!$B$5,C38*E38,0)</f>
        <v>0</v>
      </c>
      <c r="G38" s="24">
        <f>1/(1+'input table'!$B$6)^A38</f>
        <v>0.1644356329728591</v>
      </c>
      <c r="H38" s="25">
        <f>F38*G38*'input table'!$B$4</f>
        <v>0</v>
      </c>
      <c r="I38" s="24">
        <f>IF(A38&lt;='input table'!$B$5,E38/(1+'input table'!$B$6)^(A38-1),0)</f>
        <v>0</v>
      </c>
    </row>
    <row r="39" spans="1:9" x14ac:dyDescent="0.2">
      <c r="A39" s="23">
        <v>38</v>
      </c>
      <c r="B39" s="24">
        <f>'input table'!$B$2+A39-1</f>
        <v>57</v>
      </c>
      <c r="C39" s="24">
        <f>IF('input table'!$B$3="Male", VLOOKUP(B39,MoralityTable!$A:$D,2,FALSE), VLOOKUP(B39,MoralityTable!$A:$D,3,FALSE))</f>
        <v>5.8599999999999998E-3</v>
      </c>
      <c r="D39" s="24">
        <f>1-C39</f>
        <v>0.99414000000000002</v>
      </c>
      <c r="E39" s="24">
        <f>E38*D38</f>
        <v>0.92275980472578389</v>
      </c>
      <c r="F39" s="24">
        <f>IF(A39&lt;='input table'!$B$5,C39*E39,0)</f>
        <v>0</v>
      </c>
      <c r="G39" s="24">
        <f>1/(1+'input table'!$B$6)^A39</f>
        <v>0.15660536473605632</v>
      </c>
      <c r="H39" s="25">
        <f>F39*G39*'input table'!$B$4</f>
        <v>0</v>
      </c>
      <c r="I39" s="24">
        <f>IF(A39&lt;='input table'!$B$5,E39/(1+'input table'!$B$6)^(A39-1),0)</f>
        <v>0</v>
      </c>
    </row>
    <row r="40" spans="1:9" x14ac:dyDescent="0.2">
      <c r="A40" s="23">
        <v>39</v>
      </c>
      <c r="B40" s="24">
        <f>'input table'!$B$2+A40-1</f>
        <v>58</v>
      </c>
      <c r="C40" s="24">
        <f>IF('input table'!$B$3="Male", VLOOKUP(B40,MoralityTable!$A:$D,2,FALSE), VLOOKUP(B40,MoralityTable!$A:$D,3,FALSE))</f>
        <v>6.3499999999999997E-3</v>
      </c>
      <c r="D40" s="24">
        <f>1-C40</f>
        <v>0.99365000000000003</v>
      </c>
      <c r="E40" s="24">
        <f>E39*D39</f>
        <v>0.91735243227009078</v>
      </c>
      <c r="F40" s="24">
        <f>IF(A40&lt;='input table'!$B$5,C40*E40,0)</f>
        <v>0</v>
      </c>
      <c r="G40" s="24">
        <f>1/(1+'input table'!$B$6)^A40</f>
        <v>0.14914796641529171</v>
      </c>
      <c r="H40" s="25">
        <f>F40*G40*'input table'!$B$4</f>
        <v>0</v>
      </c>
      <c r="I40" s="24">
        <f>IF(A40&lt;='input table'!$B$5,E40/(1+'input table'!$B$6)^(A40-1),0)</f>
        <v>0</v>
      </c>
    </row>
    <row r="41" spans="1:9" x14ac:dyDescent="0.2">
      <c r="A41" s="23">
        <v>40</v>
      </c>
      <c r="B41" s="24">
        <f>'input table'!$B$2+A41-1</f>
        <v>59</v>
      </c>
      <c r="C41" s="24">
        <f>IF('input table'!$B$3="Male", VLOOKUP(B41,MoralityTable!$A:$D,2,FALSE), VLOOKUP(B41,MoralityTable!$A:$D,3,FALSE))</f>
        <v>6.8999999999999999E-3</v>
      </c>
      <c r="D41" s="24">
        <f>1-C41</f>
        <v>0.99309999999999998</v>
      </c>
      <c r="E41" s="24">
        <f>E40*D40</f>
        <v>0.91152724432517573</v>
      </c>
      <c r="F41" s="24">
        <f>IF(A41&lt;='input table'!$B$5,C41*E41,0)</f>
        <v>0</v>
      </c>
      <c r="G41" s="24">
        <f>1/(1+'input table'!$B$6)^A41</f>
        <v>0.14204568230027784</v>
      </c>
      <c r="H41" s="25">
        <f>F41*G41*'input table'!$B$4</f>
        <v>0</v>
      </c>
      <c r="I41" s="24">
        <f>IF(A41&lt;='input table'!$B$5,E41/(1+'input table'!$B$6)^(A41-1),0)</f>
        <v>0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DF8B1-0589-2E4F-85E9-D10E3B4F2EC8}">
  <dimension ref="A1:A2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5</v>
      </c>
    </row>
    <row r="2" spans="1:1" x14ac:dyDescent="0.2">
      <c r="A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 table</vt:lpstr>
      <vt:lpstr>chart data</vt:lpstr>
      <vt:lpstr>MoralityTable</vt:lpstr>
      <vt:lpstr>calculation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 Lok Kong</dc:creator>
  <cp:lastModifiedBy>Pak Lok Kong</cp:lastModifiedBy>
  <dcterms:created xsi:type="dcterms:W3CDTF">2025-08-22T02:07:04Z</dcterms:created>
  <dcterms:modified xsi:type="dcterms:W3CDTF">2025-08-25T21:30:40Z</dcterms:modified>
</cp:coreProperties>
</file>