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k/Downloads/"/>
    </mc:Choice>
  </mc:AlternateContent>
  <xr:revisionPtr revIDLastSave="0" documentId="13_ncr:1_{9D6A5382-E5D1-5143-8BE4-3FAEEC7D086C}" xr6:coauthVersionLast="47" xr6:coauthVersionMax="47" xr10:uidLastSave="{00000000-0000-0000-0000-000000000000}"/>
  <bookViews>
    <workbookView xWindow="-20" yWindow="0" windowWidth="28800" windowHeight="18000" activeTab="3" xr2:uid="{55BC7C98-271F-AE44-BD0F-E70D52D99210}"/>
  </bookViews>
  <sheets>
    <sheet name="input table" sheetId="2" r:id="rId1"/>
    <sheet name="sensitivity" sheetId="5" r:id="rId2"/>
    <sheet name="moralitytable" sheetId="1" r:id="rId3"/>
    <sheet name="calcula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4" l="1"/>
  <c r="G34" i="4"/>
  <c r="G35" i="4"/>
  <c r="G36" i="4"/>
  <c r="G37" i="4"/>
  <c r="G38" i="4"/>
  <c r="G39" i="4"/>
  <c r="G40" i="4"/>
  <c r="G4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2" i="4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D4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3" i="1"/>
  <c r="B4" i="4" l="1"/>
  <c r="B5" i="4"/>
  <c r="B6" i="4"/>
  <c r="D7" i="4"/>
  <c r="B8" i="4"/>
  <c r="B9" i="4"/>
  <c r="D10" i="4"/>
  <c r="D11" i="4"/>
  <c r="D13" i="4"/>
  <c r="D14" i="4"/>
  <c r="D15" i="4"/>
  <c r="D16" i="4"/>
  <c r="B17" i="4"/>
  <c r="D18" i="4"/>
  <c r="D19" i="4"/>
  <c r="D21" i="4"/>
  <c r="D22" i="4"/>
  <c r="D23" i="4"/>
  <c r="D24" i="4"/>
  <c r="B25" i="4"/>
  <c r="D26" i="4"/>
  <c r="D27" i="4"/>
  <c r="D29" i="4"/>
  <c r="D30" i="4"/>
  <c r="D31" i="4"/>
  <c r="D32" i="4"/>
  <c r="D33" i="4"/>
  <c r="B34" i="4"/>
  <c r="D37" i="4"/>
  <c r="D38" i="4"/>
  <c r="D39" i="4"/>
  <c r="B40" i="4"/>
  <c r="B41" i="4"/>
  <c r="B2" i="4"/>
  <c r="C36" i="4" l="1"/>
  <c r="C28" i="4"/>
  <c r="C20" i="4"/>
  <c r="C12" i="4"/>
  <c r="C4" i="4"/>
  <c r="D36" i="4"/>
  <c r="E36" i="4" s="1"/>
  <c r="D28" i="4"/>
  <c r="D20" i="4"/>
  <c r="D12" i="4"/>
  <c r="D4" i="4"/>
  <c r="F4" i="4"/>
  <c r="B33" i="4"/>
  <c r="F33" i="4" s="1"/>
  <c r="C35" i="4"/>
  <c r="E35" i="4" s="1"/>
  <c r="C27" i="4"/>
  <c r="E27" i="4" s="1"/>
  <c r="C19" i="4"/>
  <c r="E19" i="4" s="1"/>
  <c r="C11" i="4"/>
  <c r="E11" i="4" s="1"/>
  <c r="C3" i="4"/>
  <c r="D35" i="4"/>
  <c r="D3" i="4"/>
  <c r="F2" i="4"/>
  <c r="F34" i="4"/>
  <c r="C2" i="4"/>
  <c r="C34" i="4"/>
  <c r="E34" i="4" s="1"/>
  <c r="C26" i="4"/>
  <c r="E26" i="4" s="1"/>
  <c r="C18" i="4"/>
  <c r="E18" i="4" s="1"/>
  <c r="C10" i="4"/>
  <c r="E10" i="4" s="1"/>
  <c r="D2" i="4"/>
  <c r="D34" i="4"/>
  <c r="F41" i="4"/>
  <c r="F25" i="4"/>
  <c r="F17" i="4"/>
  <c r="F9" i="4"/>
  <c r="C41" i="4"/>
  <c r="C33" i="4"/>
  <c r="E33" i="4" s="1"/>
  <c r="C25" i="4"/>
  <c r="C17" i="4"/>
  <c r="C9" i="4"/>
  <c r="D41" i="4"/>
  <c r="E41" i="4" s="1"/>
  <c r="D25" i="4"/>
  <c r="D17" i="4"/>
  <c r="D9" i="4"/>
  <c r="F40" i="4"/>
  <c r="F8" i="4"/>
  <c r="C40" i="4"/>
  <c r="C32" i="4"/>
  <c r="E32" i="4" s="1"/>
  <c r="C24" i="4"/>
  <c r="E24" i="4" s="1"/>
  <c r="C16" i="4"/>
  <c r="E16" i="4" s="1"/>
  <c r="C8" i="4"/>
  <c r="D40" i="4"/>
  <c r="D8" i="4"/>
  <c r="C39" i="4"/>
  <c r="E39" i="4" s="1"/>
  <c r="C31" i="4"/>
  <c r="E31" i="4" s="1"/>
  <c r="C23" i="4"/>
  <c r="E23" i="4" s="1"/>
  <c r="C15" i="4"/>
  <c r="E15" i="4" s="1"/>
  <c r="C7" i="4"/>
  <c r="E7" i="4" s="1"/>
  <c r="F6" i="4"/>
  <c r="C38" i="4"/>
  <c r="E38" i="4" s="1"/>
  <c r="C30" i="4"/>
  <c r="E30" i="4" s="1"/>
  <c r="C22" i="4"/>
  <c r="E22" i="4" s="1"/>
  <c r="C14" i="4"/>
  <c r="E14" i="4" s="1"/>
  <c r="C6" i="4"/>
  <c r="D6" i="4"/>
  <c r="F5" i="4"/>
  <c r="C37" i="4"/>
  <c r="E37" i="4" s="1"/>
  <c r="C29" i="4"/>
  <c r="E29" i="4" s="1"/>
  <c r="C21" i="4"/>
  <c r="E21" i="4" s="1"/>
  <c r="C13" i="4"/>
  <c r="E13" i="4" s="1"/>
  <c r="C5" i="4"/>
  <c r="D5" i="4"/>
  <c r="B39" i="4"/>
  <c r="F39" i="4" s="1"/>
  <c r="B31" i="4"/>
  <c r="F31" i="4" s="1"/>
  <c r="G31" i="4" s="1"/>
  <c r="B23" i="4"/>
  <c r="F23" i="4" s="1"/>
  <c r="B15" i="4"/>
  <c r="F15" i="4" s="1"/>
  <c r="B7" i="4"/>
  <c r="F7" i="4" s="1"/>
  <c r="B32" i="4"/>
  <c r="F32" i="4" s="1"/>
  <c r="B24" i="4"/>
  <c r="F24" i="4" s="1"/>
  <c r="B16" i="4"/>
  <c r="F16" i="4" s="1"/>
  <c r="B38" i="4"/>
  <c r="F38" i="4" s="1"/>
  <c r="B30" i="4"/>
  <c r="F30" i="4" s="1"/>
  <c r="G30" i="4" s="1"/>
  <c r="B22" i="4"/>
  <c r="F22" i="4" s="1"/>
  <c r="G22" i="4" s="1"/>
  <c r="B14" i="4"/>
  <c r="F14" i="4" s="1"/>
  <c r="B18" i="4"/>
  <c r="F18" i="4" s="1"/>
  <c r="G18" i="4" s="1"/>
  <c r="B37" i="4"/>
  <c r="F37" i="4" s="1"/>
  <c r="B21" i="4"/>
  <c r="F21" i="4" s="1"/>
  <c r="G21" i="4" s="1"/>
  <c r="B36" i="4"/>
  <c r="F36" i="4" s="1"/>
  <c r="B28" i="4"/>
  <c r="F28" i="4" s="1"/>
  <c r="B20" i="4"/>
  <c r="F20" i="4" s="1"/>
  <c r="B26" i="4"/>
  <c r="F26" i="4" s="1"/>
  <c r="G26" i="4" s="1"/>
  <c r="B29" i="4"/>
  <c r="F29" i="4" s="1"/>
  <c r="G29" i="4" s="1"/>
  <c r="B13" i="4"/>
  <c r="F13" i="4" s="1"/>
  <c r="B12" i="4"/>
  <c r="F12" i="4" s="1"/>
  <c r="B35" i="4"/>
  <c r="F35" i="4" s="1"/>
  <c r="B27" i="4"/>
  <c r="F27" i="4" s="1"/>
  <c r="B19" i="4"/>
  <c r="F19" i="4" s="1"/>
  <c r="B11" i="4"/>
  <c r="F11" i="4" s="1"/>
  <c r="G11" i="4" s="1"/>
  <c r="B3" i="4"/>
  <c r="F3" i="4" s="1"/>
  <c r="B10" i="4"/>
  <c r="F10" i="4" s="1"/>
  <c r="G10" i="4" s="1"/>
  <c r="G23" i="4" l="1"/>
  <c r="G27" i="4"/>
  <c r="G24" i="4"/>
  <c r="G32" i="4"/>
  <c r="G19" i="4"/>
  <c r="G13" i="4"/>
  <c r="G16" i="4"/>
  <c r="G7" i="4"/>
  <c r="G14" i="4"/>
  <c r="G15" i="4"/>
  <c r="E40" i="4"/>
  <c r="E25" i="4"/>
  <c r="G25" i="4" s="1"/>
  <c r="E28" i="4"/>
  <c r="G28" i="4" s="1"/>
  <c r="E17" i="4"/>
  <c r="G17" i="4" s="1"/>
  <c r="E5" i="4"/>
  <c r="G5" i="4" s="1"/>
  <c r="E8" i="4"/>
  <c r="G8" i="4" s="1"/>
  <c r="E9" i="4"/>
  <c r="G9" i="4" s="1"/>
  <c r="E2" i="4"/>
  <c r="G2" i="4" s="1"/>
  <c r="E6" i="4"/>
  <c r="G6" i="4" s="1"/>
  <c r="E3" i="4"/>
  <c r="G3" i="4" s="1"/>
  <c r="E4" i="4"/>
  <c r="G4" i="4" s="1"/>
  <c r="E12" i="4"/>
  <c r="G12" i="4" s="1"/>
  <c r="E20" i="4"/>
  <c r="G20" i="4" s="1"/>
  <c r="H2" i="4" l="1"/>
  <c r="E2" i="2" s="1"/>
</calcChain>
</file>

<file path=xl/sharedStrings.xml><?xml version="1.0" encoding="utf-8"?>
<sst xmlns="http://schemas.openxmlformats.org/spreadsheetml/2006/main" count="26" uniqueCount="26">
  <si>
    <t>age</t>
  </si>
  <si>
    <t>male qx</t>
  </si>
  <si>
    <t>female qx</t>
  </si>
  <si>
    <t>M_lx</t>
  </si>
  <si>
    <t>F_lx</t>
  </si>
  <si>
    <t>Female</t>
  </si>
  <si>
    <t>t</t>
  </si>
  <si>
    <t>l_agepay</t>
  </si>
  <si>
    <t>agepay</t>
  </si>
  <si>
    <t>l_startage</t>
  </si>
  <si>
    <t>S_t</t>
  </si>
  <si>
    <t>v_t</t>
  </si>
  <si>
    <t>EPV</t>
  </si>
  <si>
    <t>APV</t>
  </si>
  <si>
    <t>APV_due</t>
  </si>
  <si>
    <t>interest rate</t>
  </si>
  <si>
    <t>apv_male</t>
  </si>
  <si>
    <t>apv_female</t>
  </si>
  <si>
    <t>Please input the following info:</t>
  </si>
  <si>
    <t>Gender (M/F)</t>
  </si>
  <si>
    <t>annual interest (%)</t>
  </si>
  <si>
    <t>Start age (60-100)</t>
  </si>
  <si>
    <t>Output</t>
  </si>
  <si>
    <t>Value</t>
  </si>
  <si>
    <t>Timing</t>
  </si>
  <si>
    <t>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</si>
</sst>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1"/>
      <name val="Calibri"/>
      <family val="2"/>
    </font>
    <font>
      <sz val="20"/>
      <color theme="1"/>
      <name val="Calibri"/>
      <family val="2"/>
    </font>
    <font>
      <b/>
      <sz val="16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2" fontId="0" fillId="0" borderId="0" xfId="0" applyNumberForma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9" fontId="3" fillId="0" borderId="0" xfId="1" applyFont="1" applyFill="1" applyBorder="1" applyAlignment="1">
      <alignment horizontal="center"/>
    </xf>
    <xf numFmtId="0" fontId="3" fillId="3" borderId="1" xfId="0" applyFont="1" applyFill="1" applyBorder="1"/>
    <xf numFmtId="44" fontId="2" fillId="3" borderId="1" xfId="2" applyFont="1" applyFill="1" applyBorder="1" applyAlignment="1">
      <alignment horizontal="center"/>
    </xf>
    <xf numFmtId="0" fontId="2" fillId="3" borderId="1" xfId="0" applyFont="1" applyFill="1" applyBorder="1"/>
    <xf numFmtId="9" fontId="3" fillId="2" borderId="2" xfId="1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apv due vs interest rate for an</a:t>
            </a:r>
            <a:r>
              <a:rPr lang="en-US" baseline="0"/>
              <a:t> 80 year old male and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sensitivity!$B$1</c:f>
              <c:strCache>
                <c:ptCount val="1"/>
                <c:pt idx="0">
                  <c:v>apv_male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sensitivity!$A$2:$A$5</c:f>
              <c:numCache>
                <c:formatCode>0%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sensitivity!$B$2:$B$5</c:f>
              <c:numCache>
                <c:formatCode>0.00</c:formatCode>
                <c:ptCount val="4"/>
                <c:pt idx="0">
                  <c:v>14.33645556911738</c:v>
                </c:pt>
                <c:pt idx="1">
                  <c:v>13.125109292234988</c:v>
                </c:pt>
                <c:pt idx="2">
                  <c:v>12.061313362724796</c:v>
                </c:pt>
                <c:pt idx="3">
                  <c:v>11.123708064704562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A-DF44-838C-F2ADBCA174FA}"/>
            </c:ext>
          </c:extLst>
        </c:ser>
        <c:ser>
          <c:idx val="1"/>
          <c:order val="1"/>
          <c:tx>
            <c:strRef>
              <c:f>sensitivity!$C$1</c:f>
              <c:strCache>
                <c:ptCount val="1"/>
                <c:pt idx="0">
                  <c:v>apv_female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sensitivity!$A$2:$A$5</c:f>
              <c:numCache>
                <c:formatCode>0%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sensitivity!$C$2:$C$5</c:f>
              <c:numCache>
                <c:formatCode>0.00</c:formatCode>
                <c:ptCount val="4"/>
                <c:pt idx="0">
                  <c:v>14.725812919526742</c:v>
                </c:pt>
                <c:pt idx="1">
                  <c:v>13.466538601184125</c:v>
                </c:pt>
                <c:pt idx="2">
                  <c:v>12.36170403657071</c:v>
                </c:pt>
                <c:pt idx="3">
                  <c:v>11.388855854674837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2A-DF44-838C-F2ADBCA174F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255881472"/>
        <c:axId val="1255789104"/>
      </c:scatterChart>
      <c:valAx>
        <c:axId val="1255881472"/>
        <c:scaling>
          <c:orientation val="minMax"/>
          <c:max val="0.06"/>
          <c:min val="0.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89104"/>
        <c:crosses val="autoZero"/>
        <c:crossBetween val="midCat"/>
        <c:majorUnit val="0.01"/>
      </c:valAx>
      <c:valAx>
        <c:axId val="1255789104"/>
        <c:scaling>
          <c:orientation val="minMax"/>
          <c:min val="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APV (due)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3</xdr:row>
      <xdr:rowOff>38100</xdr:rowOff>
    </xdr:from>
    <xdr:to>
      <xdr:col>15</xdr:col>
      <xdr:colOff>0</xdr:colOff>
      <xdr:row>30</xdr:row>
      <xdr:rowOff>27022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C01A9-832F-6A2B-3A28-33D68FA83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788E-A8CC-E249-82EB-C8A3BEE274B3}">
  <dimension ref="A1:E7"/>
  <sheetViews>
    <sheetView workbookViewId="0">
      <selection activeCell="B5" sqref="B5"/>
    </sheetView>
  </sheetViews>
  <sheetFormatPr baseColWidth="10" defaultRowHeight="16" x14ac:dyDescent="0.2"/>
  <cols>
    <col min="1" max="1" width="46.5" bestFit="1" customWidth="1"/>
    <col min="2" max="2" width="16.6640625" bestFit="1" customWidth="1"/>
    <col min="4" max="4" width="11.6640625" bestFit="1" customWidth="1"/>
    <col min="5" max="5" width="12.6640625" bestFit="1" customWidth="1"/>
  </cols>
  <sheetData>
    <row r="1" spans="1:5" ht="26" x14ac:dyDescent="0.3">
      <c r="A1" s="3" t="s">
        <v>18</v>
      </c>
      <c r="B1" s="4"/>
      <c r="D1" s="11" t="s">
        <v>22</v>
      </c>
      <c r="E1" s="9" t="s">
        <v>23</v>
      </c>
    </row>
    <row r="2" spans="1:5" ht="26" x14ac:dyDescent="0.3">
      <c r="A2" s="3" t="s">
        <v>21</v>
      </c>
      <c r="B2" s="4">
        <v>70</v>
      </c>
      <c r="D2" s="9" t="s">
        <v>13</v>
      </c>
      <c r="E2" s="10">
        <f>calculator!H2</f>
        <v>11.741024755262607</v>
      </c>
    </row>
    <row r="3" spans="1:5" ht="26" x14ac:dyDescent="0.3">
      <c r="A3" s="3" t="s">
        <v>19</v>
      </c>
      <c r="B3" s="5" t="s">
        <v>5</v>
      </c>
    </row>
    <row r="4" spans="1:5" ht="26" x14ac:dyDescent="0.3">
      <c r="A4" s="6" t="s">
        <v>20</v>
      </c>
      <c r="B4" s="12">
        <v>0.04</v>
      </c>
    </row>
    <row r="5" spans="1:5" ht="26" x14ac:dyDescent="0.3">
      <c r="A5" s="3" t="s">
        <v>24</v>
      </c>
      <c r="B5" s="5" t="s">
        <v>25</v>
      </c>
    </row>
    <row r="7" spans="1:5" ht="26" x14ac:dyDescent="0.3">
      <c r="A7" s="7"/>
      <c r="B7" s="8"/>
    </row>
  </sheetData>
  <dataValidations count="2">
    <dataValidation type="list" allowBlank="1" showInputMessage="1" showErrorMessage="1" sqref="B3" xr:uid="{5FA99EE6-ADF2-AD4C-AF14-3EFDCC6319D2}">
      <formula1>"Male,Female"</formula1>
    </dataValidation>
    <dataValidation type="list" allowBlank="1" showInputMessage="1" showErrorMessage="1" sqref="B5" xr:uid="{F9EC677C-0237-6142-BF84-9C0751D3679D}">
      <formula1>"Due, Immediate"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BAA0-3320-B94B-AE83-F268FB67AF6B}">
  <dimension ref="A1:C5"/>
  <sheetViews>
    <sheetView zoomScale="94" workbookViewId="0">
      <selection activeCell="C1" sqref="C1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t="s">
        <v>15</v>
      </c>
      <c r="B1" s="13" t="s">
        <v>16</v>
      </c>
      <c r="C1" s="14" t="s">
        <v>17</v>
      </c>
    </row>
    <row r="2" spans="1:3" x14ac:dyDescent="0.2">
      <c r="A2" s="1">
        <v>0.02</v>
      </c>
      <c r="B2" s="2">
        <v>14.33645556911738</v>
      </c>
      <c r="C2" s="2">
        <v>14.725812919526742</v>
      </c>
    </row>
    <row r="3" spans="1:3" x14ac:dyDescent="0.2">
      <c r="A3" s="1">
        <v>0.03</v>
      </c>
      <c r="B3" s="2">
        <v>13.125109292234988</v>
      </c>
      <c r="C3" s="2">
        <v>13.466538601184125</v>
      </c>
    </row>
    <row r="4" spans="1:3" x14ac:dyDescent="0.2">
      <c r="A4" s="1">
        <v>0.04</v>
      </c>
      <c r="B4" s="2">
        <v>12.061313362724796</v>
      </c>
      <c r="C4" s="2">
        <v>12.36170403657071</v>
      </c>
    </row>
    <row r="5" spans="1:3" x14ac:dyDescent="0.2">
      <c r="A5" s="1">
        <v>0.05</v>
      </c>
      <c r="B5" s="2">
        <v>11.123708064704562</v>
      </c>
      <c r="C5" s="2">
        <v>11.388855854674837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68D2-A318-DB4C-A6E4-795612735A97}">
  <dimension ref="A1:E42"/>
  <sheetViews>
    <sheetView workbookViewId="0">
      <pane ySplit="1" topLeftCell="A2" activePane="bottomLeft" state="frozen"/>
      <selection pane="bottomLeft" sqref="A1:E1"/>
    </sheetView>
  </sheetViews>
  <sheetFormatPr baseColWidth="10" defaultRowHeight="16" x14ac:dyDescent="0.2"/>
  <cols>
    <col min="2" max="2" width="9.6640625" bestFit="1" customWidth="1"/>
    <col min="3" max="3" width="11.83203125" bestFit="1" customWidth="1"/>
  </cols>
  <sheetData>
    <row r="1" spans="1:5" ht="22" x14ac:dyDescent="0.3">
      <c r="A1" s="16" t="s">
        <v>0</v>
      </c>
      <c r="B1" s="17" t="s">
        <v>1</v>
      </c>
      <c r="C1" s="18" t="s">
        <v>2</v>
      </c>
      <c r="D1" s="17" t="s">
        <v>3</v>
      </c>
      <c r="E1" s="18" t="s">
        <v>4</v>
      </c>
    </row>
    <row r="2" spans="1:5" x14ac:dyDescent="0.2">
      <c r="A2">
        <v>60</v>
      </c>
      <c r="B2">
        <v>7.4900000000000001E-3</v>
      </c>
      <c r="C2">
        <v>4.5399999999999998E-3</v>
      </c>
      <c r="D2">
        <v>1</v>
      </c>
      <c r="E2">
        <v>1</v>
      </c>
    </row>
    <row r="3" spans="1:5" x14ac:dyDescent="0.2">
      <c r="A3">
        <v>61</v>
      </c>
      <c r="B3">
        <v>8.1499999999999993E-3</v>
      </c>
      <c r="C3">
        <v>4.9699999999999996E-3</v>
      </c>
      <c r="D3">
        <f>D2*(1-B2)</f>
        <v>0.99251</v>
      </c>
      <c r="E3">
        <f>E2*(1-C2)</f>
        <v>0.99546000000000001</v>
      </c>
    </row>
    <row r="4" spans="1:5" x14ac:dyDescent="0.2">
      <c r="A4">
        <v>62</v>
      </c>
      <c r="B4">
        <v>8.8699999999999994E-3</v>
      </c>
      <c r="C4">
        <v>5.45E-3</v>
      </c>
      <c r="D4">
        <f t="shared" ref="D4:D42" si="0">D3*(1-B3)</f>
        <v>0.98442104350000004</v>
      </c>
      <c r="E4">
        <f t="shared" ref="E4:E42" si="1">E3*(1-C3)</f>
        <v>0.99051256379999997</v>
      </c>
    </row>
    <row r="5" spans="1:5" x14ac:dyDescent="0.2">
      <c r="A5">
        <v>63</v>
      </c>
      <c r="B5">
        <v>9.6699999999999998E-3</v>
      </c>
      <c r="C5">
        <v>5.9699999999999996E-3</v>
      </c>
      <c r="D5">
        <f t="shared" si="0"/>
        <v>0.97568922884415499</v>
      </c>
      <c r="E5">
        <f t="shared" si="1"/>
        <v>0.98511427032729004</v>
      </c>
    </row>
    <row r="6" spans="1:5" x14ac:dyDescent="0.2">
      <c r="A6">
        <v>64</v>
      </c>
      <c r="B6">
        <v>1.055E-2</v>
      </c>
      <c r="C6">
        <v>6.5599999999999999E-3</v>
      </c>
      <c r="D6">
        <f t="shared" si="0"/>
        <v>0.96625431400123207</v>
      </c>
      <c r="E6">
        <f t="shared" si="1"/>
        <v>0.97923313813343604</v>
      </c>
    </row>
    <row r="7" spans="1:5" x14ac:dyDescent="0.2">
      <c r="A7">
        <v>65</v>
      </c>
      <c r="B7">
        <v>1.1520000000000001E-2</v>
      </c>
      <c r="C7">
        <v>7.2100000000000003E-3</v>
      </c>
      <c r="D7">
        <f t="shared" si="0"/>
        <v>0.95606033098851917</v>
      </c>
      <c r="E7">
        <f t="shared" si="1"/>
        <v>0.97280936874728074</v>
      </c>
    </row>
    <row r="8" spans="1:5" x14ac:dyDescent="0.2">
      <c r="A8">
        <v>66</v>
      </c>
      <c r="B8">
        <v>1.26E-2</v>
      </c>
      <c r="C8">
        <v>7.9399999999999991E-3</v>
      </c>
      <c r="D8">
        <f t="shared" si="0"/>
        <v>0.94504651597553146</v>
      </c>
      <c r="E8">
        <f t="shared" si="1"/>
        <v>0.96579541319861284</v>
      </c>
    </row>
    <row r="9" spans="1:5" x14ac:dyDescent="0.2">
      <c r="A9">
        <v>67</v>
      </c>
      <c r="B9">
        <v>1.379E-2</v>
      </c>
      <c r="C9">
        <v>8.7500000000000008E-3</v>
      </c>
      <c r="D9">
        <f t="shared" si="0"/>
        <v>0.93313892987423985</v>
      </c>
      <c r="E9">
        <f t="shared" si="1"/>
        <v>0.95812699761781595</v>
      </c>
    </row>
    <row r="10" spans="1:5" x14ac:dyDescent="0.2">
      <c r="A10">
        <v>68</v>
      </c>
      <c r="B10">
        <v>1.511E-2</v>
      </c>
      <c r="C10">
        <v>9.6500000000000006E-3</v>
      </c>
      <c r="D10">
        <f t="shared" si="0"/>
        <v>0.92027094403127407</v>
      </c>
      <c r="E10">
        <f t="shared" si="1"/>
        <v>0.94974338638866007</v>
      </c>
    </row>
    <row r="11" spans="1:5" x14ac:dyDescent="0.2">
      <c r="A11">
        <v>69</v>
      </c>
      <c r="B11">
        <v>1.6570000000000001E-2</v>
      </c>
      <c r="C11">
        <v>1.0659999999999999E-2</v>
      </c>
      <c r="D11">
        <f t="shared" si="0"/>
        <v>0.90636565006696157</v>
      </c>
      <c r="E11">
        <f t="shared" si="1"/>
        <v>0.9405783627100095</v>
      </c>
    </row>
    <row r="12" spans="1:5" x14ac:dyDescent="0.2">
      <c r="A12">
        <v>70</v>
      </c>
      <c r="B12">
        <v>1.8190000000000001E-2</v>
      </c>
      <c r="C12">
        <v>1.1780000000000001E-2</v>
      </c>
      <c r="D12">
        <f t="shared" si="0"/>
        <v>0.89134717124535201</v>
      </c>
      <c r="E12">
        <f t="shared" si="1"/>
        <v>0.93055179736352078</v>
      </c>
    </row>
    <row r="13" spans="1:5" x14ac:dyDescent="0.2">
      <c r="A13">
        <v>71</v>
      </c>
      <c r="B13">
        <v>0.02</v>
      </c>
      <c r="C13">
        <v>1.304E-2</v>
      </c>
      <c r="D13">
        <f t="shared" si="0"/>
        <v>0.87513356620039906</v>
      </c>
      <c r="E13">
        <f t="shared" si="1"/>
        <v>0.91958989719057849</v>
      </c>
    </row>
    <row r="14" spans="1:5" x14ac:dyDescent="0.2">
      <c r="A14">
        <v>72</v>
      </c>
      <c r="B14">
        <v>2.2009999999999998E-2</v>
      </c>
      <c r="C14">
        <v>1.4449999999999999E-2</v>
      </c>
      <c r="D14">
        <f t="shared" si="0"/>
        <v>0.8576308948763911</v>
      </c>
      <c r="E14">
        <f t="shared" si="1"/>
        <v>0.90759844493121333</v>
      </c>
    </row>
    <row r="15" spans="1:5" x14ac:dyDescent="0.2">
      <c r="A15">
        <v>73</v>
      </c>
      <c r="B15">
        <v>2.4240000000000001E-2</v>
      </c>
      <c r="C15">
        <v>1.6029999999999999E-2</v>
      </c>
      <c r="D15">
        <f t="shared" si="0"/>
        <v>0.83875443888016177</v>
      </c>
      <c r="E15">
        <f t="shared" si="1"/>
        <v>0.89448364740195729</v>
      </c>
    </row>
    <row r="16" spans="1:5" x14ac:dyDescent="0.2">
      <c r="A16">
        <v>74</v>
      </c>
      <c r="B16">
        <v>2.673E-2</v>
      </c>
      <c r="C16">
        <v>1.78E-2</v>
      </c>
      <c r="D16">
        <f t="shared" si="0"/>
        <v>0.81842303128170657</v>
      </c>
      <c r="E16">
        <f t="shared" si="1"/>
        <v>0.88014507453410395</v>
      </c>
    </row>
    <row r="17" spans="1:5" x14ac:dyDescent="0.2">
      <c r="A17">
        <v>75</v>
      </c>
      <c r="B17">
        <v>2.9499999999999998E-2</v>
      </c>
      <c r="C17">
        <v>1.9789999999999999E-2</v>
      </c>
      <c r="D17">
        <f t="shared" si="0"/>
        <v>0.79654658365554654</v>
      </c>
      <c r="E17">
        <f t="shared" si="1"/>
        <v>0.86447849220739692</v>
      </c>
    </row>
    <row r="18" spans="1:5" x14ac:dyDescent="0.2">
      <c r="A18">
        <v>76</v>
      </c>
      <c r="B18">
        <v>3.2599999999999997E-2</v>
      </c>
      <c r="C18">
        <v>2.2030000000000001E-2</v>
      </c>
      <c r="D18">
        <f t="shared" si="0"/>
        <v>0.77304845943770795</v>
      </c>
      <c r="E18">
        <f t="shared" si="1"/>
        <v>0.84737046284661255</v>
      </c>
    </row>
    <row r="19" spans="1:5" x14ac:dyDescent="0.2">
      <c r="A19">
        <v>77</v>
      </c>
      <c r="B19">
        <v>3.6060000000000002E-2</v>
      </c>
      <c r="C19">
        <v>2.4539999999999999E-2</v>
      </c>
      <c r="D19">
        <f t="shared" si="0"/>
        <v>0.74784707966003872</v>
      </c>
      <c r="E19">
        <f t="shared" si="1"/>
        <v>0.82870289155010168</v>
      </c>
    </row>
    <row r="20" spans="1:5" x14ac:dyDescent="0.2">
      <c r="A20">
        <v>78</v>
      </c>
      <c r="B20">
        <v>3.993E-2</v>
      </c>
      <c r="C20">
        <v>2.7369999999999998E-2</v>
      </c>
      <c r="D20">
        <f t="shared" si="0"/>
        <v>0.72087971396749773</v>
      </c>
      <c r="E20">
        <f t="shared" si="1"/>
        <v>0.80836652259146213</v>
      </c>
    </row>
    <row r="21" spans="1:5" x14ac:dyDescent="0.2">
      <c r="A21">
        <v>79</v>
      </c>
      <c r="B21">
        <v>4.4269999999999997E-2</v>
      </c>
      <c r="C21">
        <v>3.057E-2</v>
      </c>
      <c r="D21">
        <f t="shared" si="0"/>
        <v>0.69209498698877547</v>
      </c>
      <c r="E21">
        <f t="shared" si="1"/>
        <v>0.78624153086813386</v>
      </c>
    </row>
    <row r="22" spans="1:5" x14ac:dyDescent="0.2">
      <c r="A22">
        <v>80</v>
      </c>
      <c r="B22">
        <v>4.9119999999999997E-2</v>
      </c>
      <c r="C22">
        <v>3.4169999999999999E-2</v>
      </c>
      <c r="D22">
        <f t="shared" si="0"/>
        <v>0.66145594191478241</v>
      </c>
      <c r="E22">
        <f t="shared" si="1"/>
        <v>0.76220612726949499</v>
      </c>
    </row>
    <row r="23" spans="1:5" x14ac:dyDescent="0.2">
      <c r="A23">
        <v>81</v>
      </c>
      <c r="B23">
        <v>5.457E-2</v>
      </c>
      <c r="C23">
        <v>3.8240000000000003E-2</v>
      </c>
      <c r="D23">
        <f t="shared" si="0"/>
        <v>0.62896522604792826</v>
      </c>
      <c r="E23">
        <f t="shared" si="1"/>
        <v>0.73616154390069632</v>
      </c>
    </row>
    <row r="24" spans="1:5" x14ac:dyDescent="0.2">
      <c r="A24">
        <v>82</v>
      </c>
      <c r="B24">
        <v>6.0679999999999998E-2</v>
      </c>
      <c r="C24">
        <v>4.2840000000000003E-2</v>
      </c>
      <c r="D24">
        <f t="shared" si="0"/>
        <v>0.59464259366249284</v>
      </c>
      <c r="E24">
        <f t="shared" si="1"/>
        <v>0.70801072646193364</v>
      </c>
    </row>
    <row r="25" spans="1:5" x14ac:dyDescent="0.2">
      <c r="A25">
        <v>83</v>
      </c>
      <c r="B25">
        <v>6.7559999999999995E-2</v>
      </c>
      <c r="C25">
        <v>4.8050000000000002E-2</v>
      </c>
      <c r="D25">
        <f t="shared" si="0"/>
        <v>0.55855968107905285</v>
      </c>
      <c r="E25">
        <f t="shared" si="1"/>
        <v>0.67767954694030441</v>
      </c>
    </row>
    <row r="26" spans="1:5" x14ac:dyDescent="0.2">
      <c r="A26">
        <v>84</v>
      </c>
      <c r="B26">
        <v>7.5289999999999996E-2</v>
      </c>
      <c r="C26">
        <v>5.3949999999999998E-2</v>
      </c>
      <c r="D26">
        <f t="shared" si="0"/>
        <v>0.52082338902535208</v>
      </c>
      <c r="E26">
        <f t="shared" si="1"/>
        <v>0.64511704470982278</v>
      </c>
    </row>
    <row r="27" spans="1:5" x14ac:dyDescent="0.2">
      <c r="A27">
        <v>85</v>
      </c>
      <c r="B27">
        <v>8.3989999999999995E-2</v>
      </c>
      <c r="C27">
        <v>6.0639999999999999E-2</v>
      </c>
      <c r="D27">
        <f t="shared" si="0"/>
        <v>0.48161059606563333</v>
      </c>
      <c r="E27">
        <f t="shared" si="1"/>
        <v>0.61031298014772783</v>
      </c>
    </row>
    <row r="28" spans="1:5" x14ac:dyDescent="0.2">
      <c r="A28">
        <v>86</v>
      </c>
      <c r="B28">
        <v>9.3799999999999994E-2</v>
      </c>
      <c r="C28">
        <v>6.8239999999999995E-2</v>
      </c>
      <c r="D28">
        <f t="shared" si="0"/>
        <v>0.44116012210208078</v>
      </c>
      <c r="E28">
        <f t="shared" si="1"/>
        <v>0.57330360103156963</v>
      </c>
    </row>
    <row r="29" spans="1:5" x14ac:dyDescent="0.2">
      <c r="A29">
        <v>87</v>
      </c>
      <c r="B29">
        <v>0.10485999999999999</v>
      </c>
      <c r="C29">
        <v>7.6880000000000004E-2</v>
      </c>
      <c r="D29">
        <f t="shared" si="0"/>
        <v>0.3997793026489056</v>
      </c>
      <c r="E29">
        <f t="shared" si="1"/>
        <v>0.53418136329717536</v>
      </c>
    </row>
    <row r="30" spans="1:5" x14ac:dyDescent="0.2">
      <c r="A30">
        <v>88</v>
      </c>
      <c r="B30">
        <v>0.11736000000000001</v>
      </c>
      <c r="C30">
        <v>8.6699999999999999E-2</v>
      </c>
      <c r="D30">
        <f t="shared" si="0"/>
        <v>0.3578584449731414</v>
      </c>
      <c r="E30">
        <f t="shared" si="1"/>
        <v>0.49311350008688848</v>
      </c>
    </row>
    <row r="31" spans="1:5" x14ac:dyDescent="0.2">
      <c r="A31">
        <v>89</v>
      </c>
      <c r="B31">
        <v>0.13148000000000001</v>
      </c>
      <c r="C31">
        <v>9.7890000000000005E-2</v>
      </c>
      <c r="D31">
        <f t="shared" si="0"/>
        <v>0.31586017787109349</v>
      </c>
      <c r="E31">
        <f t="shared" si="1"/>
        <v>0.45036055962935523</v>
      </c>
    </row>
    <row r="32" spans="1:5" x14ac:dyDescent="0.2">
      <c r="A32">
        <v>90</v>
      </c>
      <c r="B32">
        <v>0.14746000000000001</v>
      </c>
      <c r="C32">
        <v>0.11064</v>
      </c>
      <c r="D32">
        <f t="shared" si="0"/>
        <v>0.27433088168460212</v>
      </c>
      <c r="E32">
        <f t="shared" si="1"/>
        <v>0.40627476444723765</v>
      </c>
    </row>
    <row r="33" spans="1:5" x14ac:dyDescent="0.2">
      <c r="A33">
        <v>91</v>
      </c>
      <c r="B33">
        <v>0.16505</v>
      </c>
      <c r="C33">
        <v>0.12485</v>
      </c>
      <c r="D33">
        <f t="shared" si="0"/>
        <v>0.23387804987139069</v>
      </c>
      <c r="E33">
        <f t="shared" si="1"/>
        <v>0.36132452450879526</v>
      </c>
    </row>
    <row r="34" spans="1:5" x14ac:dyDescent="0.2">
      <c r="A34">
        <v>92</v>
      </c>
      <c r="B34">
        <v>0.18382000000000001</v>
      </c>
      <c r="C34">
        <v>0.14025000000000001</v>
      </c>
      <c r="D34">
        <f t="shared" si="0"/>
        <v>0.19527647774011764</v>
      </c>
      <c r="E34">
        <f t="shared" si="1"/>
        <v>0.31621315762387214</v>
      </c>
    </row>
    <row r="35" spans="1:5" x14ac:dyDescent="0.2">
      <c r="A35">
        <v>93</v>
      </c>
      <c r="B35">
        <v>0.20369000000000001</v>
      </c>
      <c r="C35">
        <v>0.15684999999999999</v>
      </c>
      <c r="D35">
        <f t="shared" si="0"/>
        <v>0.15938075560192921</v>
      </c>
      <c r="E35">
        <f t="shared" si="1"/>
        <v>0.27186426226712407</v>
      </c>
    </row>
    <row r="36" spans="1:5" x14ac:dyDescent="0.2">
      <c r="A36">
        <v>94</v>
      </c>
      <c r="B36">
        <v>0.22459000000000001</v>
      </c>
      <c r="C36">
        <v>0.17465</v>
      </c>
      <c r="D36">
        <f t="shared" si="0"/>
        <v>0.12691648949337225</v>
      </c>
      <c r="E36">
        <f t="shared" si="1"/>
        <v>0.22922235273052569</v>
      </c>
    </row>
    <row r="37" spans="1:5" x14ac:dyDescent="0.2">
      <c r="A37">
        <v>95</v>
      </c>
      <c r="B37">
        <v>0.24782999999999999</v>
      </c>
      <c r="C37">
        <v>0.19706000000000001</v>
      </c>
      <c r="D37">
        <f t="shared" si="0"/>
        <v>9.8412315118055774E-2</v>
      </c>
      <c r="E37">
        <f t="shared" si="1"/>
        <v>0.18918866882613938</v>
      </c>
    </row>
    <row r="38" spans="1:5" x14ac:dyDescent="0.2">
      <c r="A38">
        <v>96</v>
      </c>
      <c r="B38">
        <v>0.26990999999999998</v>
      </c>
      <c r="C38">
        <v>0.21751999999999999</v>
      </c>
      <c r="D38">
        <f t="shared" si="0"/>
        <v>7.4022791062348006E-2</v>
      </c>
      <c r="E38">
        <f t="shared" si="1"/>
        <v>0.15190714974726036</v>
      </c>
    </row>
    <row r="39" spans="1:5" x14ac:dyDescent="0.2">
      <c r="A39">
        <v>97</v>
      </c>
      <c r="B39">
        <v>0.29258000000000001</v>
      </c>
      <c r="C39">
        <v>0.23902999999999999</v>
      </c>
      <c r="D39">
        <f t="shared" si="0"/>
        <v>5.4043299526709658E-2</v>
      </c>
      <c r="E39">
        <f t="shared" si="1"/>
        <v>0.1188643065342363</v>
      </c>
    </row>
    <row r="40" spans="1:5" x14ac:dyDescent="0.2">
      <c r="A40">
        <v>98</v>
      </c>
      <c r="B40">
        <v>0.31564999999999999</v>
      </c>
      <c r="C40">
        <v>0.26143</v>
      </c>
      <c r="D40">
        <f t="shared" si="0"/>
        <v>3.8231310951184941E-2</v>
      </c>
      <c r="E40">
        <f t="shared" si="1"/>
        <v>9.0452171343357798E-2</v>
      </c>
    </row>
    <row r="41" spans="1:5" x14ac:dyDescent="0.2">
      <c r="A41">
        <v>99</v>
      </c>
      <c r="B41">
        <v>0.33888000000000001</v>
      </c>
      <c r="C41">
        <v>0.28453000000000001</v>
      </c>
      <c r="D41">
        <f t="shared" si="0"/>
        <v>2.6163597649443416E-2</v>
      </c>
      <c r="E41">
        <f t="shared" si="1"/>
        <v>6.680526018906377E-2</v>
      </c>
    </row>
    <row r="42" spans="1:5" x14ac:dyDescent="0.2">
      <c r="A42">
        <v>100</v>
      </c>
      <c r="B42">
        <v>0.36205999999999999</v>
      </c>
      <c r="C42">
        <v>0.30812</v>
      </c>
      <c r="D42">
        <f t="shared" si="0"/>
        <v>1.7297277678000031E-2</v>
      </c>
      <c r="E42">
        <f t="shared" si="1"/>
        <v>4.7797159507469461E-2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440D-1957-3244-93E2-08FC1977CFFA}">
  <dimension ref="A1:H41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RowHeight="16" x14ac:dyDescent="0.2"/>
  <cols>
    <col min="3" max="4" width="12.1640625" bestFit="1" customWidth="1"/>
  </cols>
  <sheetData>
    <row r="1" spans="1:8" ht="22" x14ac:dyDescent="0.3">
      <c r="A1" s="15" t="s">
        <v>8</v>
      </c>
      <c r="B1" s="15" t="s">
        <v>6</v>
      </c>
      <c r="C1" s="15" t="s">
        <v>7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14</v>
      </c>
    </row>
    <row r="2" spans="1:8" x14ac:dyDescent="0.2">
      <c r="A2">
        <f>IF('input table'!$B$2 + ROWS($A$1:A1) -1 &gt; 100, NA(), 'input table'!$B$2 + ROWS($A$1:A1)-1)</f>
        <v>70</v>
      </c>
      <c r="B2">
        <f>IF($A2&gt;100,"",A2-'input table'!$B$2)</f>
        <v>0</v>
      </c>
      <c r="C2">
        <f>IF($A2&gt;100,"", VLOOKUP($A2, moralitytable!$A:$E, IF('input table'!$B$3="Male",4,5), FALSE))</f>
        <v>0.93055179736352078</v>
      </c>
      <c r="D2">
        <f>IF($A2&gt;100,"", VLOOKUP('input table'!$B$2, moralitytable!$A:$E, IF('input table'!$B$3="Male",4,5), FALSE))</f>
        <v>0.93055179736352078</v>
      </c>
      <c r="E2">
        <f>IF(A2&gt;100,"",C2/D2)</f>
        <v>1</v>
      </c>
      <c r="F2">
        <f>IF(A2&gt;100,"",1/(1+'input table'!$B$4)^calculator!B2)</f>
        <v>1</v>
      </c>
      <c r="G2">
        <f xml:space="preserve"> IF($A2="","", E2 * F2)</f>
        <v>1</v>
      </c>
      <c r="H2">
        <f>IF('input table'!$B$5="Immediate",
     _xlfn.AGGREGATE(9,6, G2:G200) - 1,
     _xlfn.AGGREGATE(9,6, G2:G200))</f>
        <v>11.741024755262607</v>
      </c>
    </row>
    <row r="3" spans="1:8" x14ac:dyDescent="0.2">
      <c r="A3">
        <f>IF('input table'!$B$2 + ROWS($A$1:A2) -1 &gt; 100, NA(), 'input table'!$B$2 + ROWS($A$1:A2)-1)</f>
        <v>71</v>
      </c>
      <c r="B3">
        <f>IF($A3&gt;100,"",A3-'input table'!$B$2)</f>
        <v>1</v>
      </c>
      <c r="C3">
        <f>IF($A3&gt;100,"", VLOOKUP($A3, moralitytable!$A:$E, IF('input table'!$B$3="Male",4,5), FALSE))</f>
        <v>0.91958989719057849</v>
      </c>
      <c r="D3">
        <f>IF($A3&gt;100,"", VLOOKUP('input table'!$B$2, moralitytable!$A:$E, IF('input table'!$B$3="Male",4,5), FALSE))</f>
        <v>0.93055179736352078</v>
      </c>
      <c r="E3">
        <f t="shared" ref="E3:E41" si="0">IF(A3&gt;100,"",C3/D3)</f>
        <v>0.98821999999999999</v>
      </c>
      <c r="F3">
        <f>IF(A3&gt;100,"",1/(1+'input table'!$B$4)^calculator!B3)</f>
        <v>0.96153846153846145</v>
      </c>
      <c r="G3">
        <f xml:space="preserve"> IF($A3="","", E3 * F3)</f>
        <v>0.95021153846153839</v>
      </c>
    </row>
    <row r="4" spans="1:8" x14ac:dyDescent="0.2">
      <c r="A4">
        <f>IF('input table'!$B$2 + ROWS($A$1:A3) -1 &gt; 100, NA(), 'input table'!$B$2 + ROWS($A$1:A3)-1)</f>
        <v>72</v>
      </c>
      <c r="B4">
        <f>IF($A4&gt;100,"",A4-'input table'!$B$2)</f>
        <v>2</v>
      </c>
      <c r="C4">
        <f>IF($A4&gt;100,"", VLOOKUP($A4, moralitytable!$A:$E, IF('input table'!$B$3="Male",4,5), FALSE))</f>
        <v>0.90759844493121333</v>
      </c>
      <c r="D4">
        <f>IF($A4&gt;100,"", VLOOKUP('input table'!$B$2, moralitytable!$A:$E, IF('input table'!$B$3="Male",4,5), FALSE))</f>
        <v>0.93055179736352078</v>
      </c>
      <c r="E4">
        <f t="shared" si="0"/>
        <v>0.97533361119999995</v>
      </c>
      <c r="F4">
        <f>IF(A4&gt;100,"",1/(1+'input table'!$B$4)^calculator!B4)</f>
        <v>0.92455621301775137</v>
      </c>
      <c r="G4">
        <f t="shared" ref="G4:G41" si="1" xml:space="preserve"> IF($A4="","", E4 * F4)</f>
        <v>0.90175074999999982</v>
      </c>
    </row>
    <row r="5" spans="1:8" x14ac:dyDescent="0.2">
      <c r="A5">
        <f>IF('input table'!$B$2 + ROWS($A$1:A4) -1 &gt; 100, NA(), 'input table'!$B$2 + ROWS($A$1:A4)-1)</f>
        <v>73</v>
      </c>
      <c r="B5">
        <f>IF($A5&gt;100,"",A5-'input table'!$B$2)</f>
        <v>3</v>
      </c>
      <c r="C5">
        <f>IF($A5&gt;100,"", VLOOKUP($A5, moralitytable!$A:$E, IF('input table'!$B$3="Male",4,5), FALSE))</f>
        <v>0.89448364740195729</v>
      </c>
      <c r="D5">
        <f>IF($A5&gt;100,"", VLOOKUP('input table'!$B$2, moralitytable!$A:$E, IF('input table'!$B$3="Male",4,5), FALSE))</f>
        <v>0.93055179736352078</v>
      </c>
      <c r="E5">
        <f t="shared" si="0"/>
        <v>0.96124004051815992</v>
      </c>
      <c r="F5">
        <f>IF(A5&gt;100,"",1/(1+'input table'!$B$4)^calculator!B5)</f>
        <v>0.88899635867091487</v>
      </c>
      <c r="G5">
        <f t="shared" si="1"/>
        <v>0.85453889582932685</v>
      </c>
    </row>
    <row r="6" spans="1:8" x14ac:dyDescent="0.2">
      <c r="A6">
        <f>IF('input table'!$B$2 + ROWS($A$1:A5) -1 &gt; 100, NA(), 'input table'!$B$2 + ROWS($A$1:A5)-1)</f>
        <v>74</v>
      </c>
      <c r="B6">
        <f>IF($A6&gt;100,"",A6-'input table'!$B$2)</f>
        <v>4</v>
      </c>
      <c r="C6">
        <f>IF($A6&gt;100,"", VLOOKUP($A6, moralitytable!$A:$E, IF('input table'!$B$3="Male",4,5), FALSE))</f>
        <v>0.88014507453410395</v>
      </c>
      <c r="D6">
        <f>IF($A6&gt;100,"", VLOOKUP('input table'!$B$2, moralitytable!$A:$E, IF('input table'!$B$3="Male",4,5), FALSE))</f>
        <v>0.93055179736352078</v>
      </c>
      <c r="E6">
        <f t="shared" si="0"/>
        <v>0.94583136266865386</v>
      </c>
      <c r="F6">
        <f>IF(A6&gt;100,"",1/(1+'input table'!$B$4)^calculator!B6)</f>
        <v>0.85480419102972571</v>
      </c>
      <c r="G6">
        <f t="shared" si="1"/>
        <v>0.80850061281652175</v>
      </c>
    </row>
    <row r="7" spans="1:8" x14ac:dyDescent="0.2">
      <c r="A7">
        <f>IF('input table'!$B$2 + ROWS($A$1:A6) -1 &gt; 100, NA(), 'input table'!$B$2 + ROWS($A$1:A6)-1)</f>
        <v>75</v>
      </c>
      <c r="B7">
        <f>IF($A7&gt;100,"",A7-'input table'!$B$2)</f>
        <v>5</v>
      </c>
      <c r="C7">
        <f>IF($A7&gt;100,"", VLOOKUP($A7, moralitytable!$A:$E, IF('input table'!$B$3="Male",4,5), FALSE))</f>
        <v>0.86447849220739692</v>
      </c>
      <c r="D7">
        <f>IF($A7&gt;100,"", VLOOKUP('input table'!$B$2, moralitytable!$A:$E, IF('input table'!$B$3="Male",4,5), FALSE))</f>
        <v>0.93055179736352078</v>
      </c>
      <c r="E7">
        <f t="shared" si="0"/>
        <v>0.9289955644131519</v>
      </c>
      <c r="F7">
        <f>IF(A7&gt;100,"",1/(1+'input table'!$B$4)^calculator!B7)</f>
        <v>0.82192710675935154</v>
      </c>
      <c r="G7">
        <f t="shared" si="1"/>
        <v>0.7635666364503727</v>
      </c>
    </row>
    <row r="8" spans="1:8" x14ac:dyDescent="0.2">
      <c r="A8">
        <f>IF('input table'!$B$2 + ROWS($A$1:A7) -1 &gt; 100, NA(), 'input table'!$B$2 + ROWS($A$1:A7)-1)</f>
        <v>76</v>
      </c>
      <c r="B8">
        <f>IF($A8&gt;100,"",A8-'input table'!$B$2)</f>
        <v>6</v>
      </c>
      <c r="C8">
        <f>IF($A8&gt;100,"", VLOOKUP($A8, moralitytable!$A:$E, IF('input table'!$B$3="Male",4,5), FALSE))</f>
        <v>0.84737046284661255</v>
      </c>
      <c r="D8">
        <f>IF($A8&gt;100,"", VLOOKUP('input table'!$B$2, moralitytable!$A:$E, IF('input table'!$B$3="Male",4,5), FALSE))</f>
        <v>0.93055179736352078</v>
      </c>
      <c r="E8">
        <f t="shared" si="0"/>
        <v>0.91061074219341565</v>
      </c>
      <c r="F8">
        <f>IF(A8&gt;100,"",1/(1+'input table'!$B$4)^calculator!B8)</f>
        <v>0.79031452573014571</v>
      </c>
      <c r="G8">
        <f t="shared" si="1"/>
        <v>0.71966889684136526</v>
      </c>
    </row>
    <row r="9" spans="1:8" x14ac:dyDescent="0.2">
      <c r="A9">
        <f>IF('input table'!$B$2 + ROWS($A$1:A8) -1 &gt; 100, NA(), 'input table'!$B$2 + ROWS($A$1:A8)-1)</f>
        <v>77</v>
      </c>
      <c r="B9">
        <f>IF($A9&gt;100,"",A9-'input table'!$B$2)</f>
        <v>7</v>
      </c>
      <c r="C9">
        <f>IF($A9&gt;100,"", VLOOKUP($A9, moralitytable!$A:$E, IF('input table'!$B$3="Male",4,5), FALSE))</f>
        <v>0.82870289155010168</v>
      </c>
      <c r="D9">
        <f>IF($A9&gt;100,"", VLOOKUP('input table'!$B$2, moralitytable!$A:$E, IF('input table'!$B$3="Male",4,5), FALSE))</f>
        <v>0.93055179736352078</v>
      </c>
      <c r="E9">
        <f t="shared" si="0"/>
        <v>0.89054998754289472</v>
      </c>
      <c r="F9">
        <f>IF(A9&gt;100,"",1/(1+'input table'!$B$4)^calculator!B9)</f>
        <v>0.75991781320206331</v>
      </c>
      <c r="G9">
        <f t="shared" si="1"/>
        <v>0.67674479908072127</v>
      </c>
    </row>
    <row r="10" spans="1:8" x14ac:dyDescent="0.2">
      <c r="A10">
        <f>IF('input table'!$B$2 + ROWS($A$1:A9) -1 &gt; 100, NA(), 'input table'!$B$2 + ROWS($A$1:A9)-1)</f>
        <v>78</v>
      </c>
      <c r="B10">
        <f>IF($A10&gt;100,"",A10-'input table'!$B$2)</f>
        <v>8</v>
      </c>
      <c r="C10">
        <f>IF($A10&gt;100,"", VLOOKUP($A10, moralitytable!$A:$E, IF('input table'!$B$3="Male",4,5), FALSE))</f>
        <v>0.80836652259146213</v>
      </c>
      <c r="D10">
        <f>IF($A10&gt;100,"", VLOOKUP('input table'!$B$2, moralitytable!$A:$E, IF('input table'!$B$3="Male",4,5), FALSE))</f>
        <v>0.93055179736352078</v>
      </c>
      <c r="E10">
        <f t="shared" si="0"/>
        <v>0.868695890848592</v>
      </c>
      <c r="F10">
        <f>IF(A10&gt;100,"",1/(1+'input table'!$B$4)^calculator!B10)</f>
        <v>0.73069020500198378</v>
      </c>
      <c r="G10">
        <f t="shared" si="1"/>
        <v>0.63474757856853858</v>
      </c>
    </row>
    <row r="11" spans="1:8" x14ac:dyDescent="0.2">
      <c r="A11">
        <f>IF('input table'!$B$2 + ROWS($A$1:A10) -1 &gt; 100, NA(), 'input table'!$B$2 + ROWS($A$1:A10)-1)</f>
        <v>79</v>
      </c>
      <c r="B11">
        <f>IF($A11&gt;100,"",A11-'input table'!$B$2)</f>
        <v>9</v>
      </c>
      <c r="C11">
        <f>IF($A11&gt;100,"", VLOOKUP($A11, moralitytable!$A:$E, IF('input table'!$B$3="Male",4,5), FALSE))</f>
        <v>0.78624153086813386</v>
      </c>
      <c r="D11">
        <f>IF($A11&gt;100,"", VLOOKUP('input table'!$B$2, moralitytable!$A:$E, IF('input table'!$B$3="Male",4,5), FALSE))</f>
        <v>0.93055179736352078</v>
      </c>
      <c r="E11">
        <f t="shared" si="0"/>
        <v>0.84491968431606612</v>
      </c>
      <c r="F11">
        <f>IF(A11&gt;100,"",1/(1+'input table'!$B$4)^calculator!B11)</f>
        <v>0.70258673557883045</v>
      </c>
      <c r="G11">
        <f t="shared" si="1"/>
        <v>0.59362936282992085</v>
      </c>
    </row>
    <row r="12" spans="1:8" x14ac:dyDescent="0.2">
      <c r="A12">
        <f>IF('input table'!$B$2 + ROWS($A$1:A11) -1 &gt; 100, NA(), 'input table'!$B$2 + ROWS($A$1:A11)-1)</f>
        <v>80</v>
      </c>
      <c r="B12">
        <f>IF($A12&gt;100,"",A12-'input table'!$B$2)</f>
        <v>10</v>
      </c>
      <c r="C12">
        <f>IF($A12&gt;100,"", VLOOKUP($A12, moralitytable!$A:$E, IF('input table'!$B$3="Male",4,5), FALSE))</f>
        <v>0.76220612726949499</v>
      </c>
      <c r="D12">
        <f>IF($A12&gt;100,"", VLOOKUP('input table'!$B$2, moralitytable!$A:$E, IF('input table'!$B$3="Male",4,5), FALSE))</f>
        <v>0.93055179736352078</v>
      </c>
      <c r="E12">
        <f t="shared" si="0"/>
        <v>0.81909048956652386</v>
      </c>
      <c r="F12">
        <f>IF(A12&gt;100,"",1/(1+'input table'!$B$4)^calculator!B12)</f>
        <v>0.67556416882579851</v>
      </c>
      <c r="G12">
        <f t="shared" si="1"/>
        <v>0.55334818577712508</v>
      </c>
    </row>
    <row r="13" spans="1:8" x14ac:dyDescent="0.2">
      <c r="A13">
        <f>IF('input table'!$B$2 + ROWS($A$1:A12) -1 &gt; 100, NA(), 'input table'!$B$2 + ROWS($A$1:A12)-1)</f>
        <v>81</v>
      </c>
      <c r="B13">
        <f>IF($A13&gt;100,"",A13-'input table'!$B$2)</f>
        <v>11</v>
      </c>
      <c r="C13">
        <f>IF($A13&gt;100,"", VLOOKUP($A13, moralitytable!$A:$E, IF('input table'!$B$3="Male",4,5), FALSE))</f>
        <v>0.73616154390069632</v>
      </c>
      <c r="D13">
        <f>IF($A13&gt;100,"", VLOOKUP('input table'!$B$2, moralitytable!$A:$E, IF('input table'!$B$3="Male",4,5), FALSE))</f>
        <v>0.93055179736352078</v>
      </c>
      <c r="E13">
        <f t="shared" si="0"/>
        <v>0.79110216753803575</v>
      </c>
      <c r="F13">
        <f>IF(A13&gt;100,"",1/(1+'input table'!$B$4)^calculator!B13)</f>
        <v>0.6495809315632679</v>
      </c>
      <c r="G13">
        <f t="shared" si="1"/>
        <v>0.5138848829510777</v>
      </c>
    </row>
    <row r="14" spans="1:8" x14ac:dyDescent="0.2">
      <c r="A14">
        <f>IF('input table'!$B$2 + ROWS($A$1:A13) -1 &gt; 100, NA(), 'input table'!$B$2 + ROWS($A$1:A13)-1)</f>
        <v>82</v>
      </c>
      <c r="B14">
        <f>IF($A14&gt;100,"",A14-'input table'!$B$2)</f>
        <v>12</v>
      </c>
      <c r="C14">
        <f>IF($A14&gt;100,"", VLOOKUP($A14, moralitytable!$A:$E, IF('input table'!$B$3="Male",4,5), FALSE))</f>
        <v>0.70801072646193364</v>
      </c>
      <c r="D14">
        <f>IF($A14&gt;100,"", VLOOKUP('input table'!$B$2, moralitytable!$A:$E, IF('input table'!$B$3="Male",4,5), FALSE))</f>
        <v>0.93055179736352078</v>
      </c>
      <c r="E14">
        <f t="shared" si="0"/>
        <v>0.7608504206513812</v>
      </c>
      <c r="F14">
        <f>IF(A14&gt;100,"",1/(1+'input table'!$B$4)^calculator!B14)</f>
        <v>0.62459704958006512</v>
      </c>
      <c r="G14">
        <f t="shared" si="1"/>
        <v>0.47522492791060417</v>
      </c>
    </row>
    <row r="15" spans="1:8" x14ac:dyDescent="0.2">
      <c r="A15">
        <f>IF('input table'!$B$2 + ROWS($A$1:A14) -1 &gt; 100, NA(), 'input table'!$B$2 + ROWS($A$1:A14)-1)</f>
        <v>83</v>
      </c>
      <c r="B15">
        <f>IF($A15&gt;100,"",A15-'input table'!$B$2)</f>
        <v>13</v>
      </c>
      <c r="C15">
        <f>IF($A15&gt;100,"", VLOOKUP($A15, moralitytable!$A:$E, IF('input table'!$B$3="Male",4,5), FALSE))</f>
        <v>0.67767954694030441</v>
      </c>
      <c r="D15">
        <f>IF($A15&gt;100,"", VLOOKUP('input table'!$B$2, moralitytable!$A:$E, IF('input table'!$B$3="Male",4,5), FALSE))</f>
        <v>0.93055179736352078</v>
      </c>
      <c r="E15">
        <f t="shared" si="0"/>
        <v>0.72825558863067608</v>
      </c>
      <c r="F15">
        <f>IF(A15&gt;100,"",1/(1+'input table'!$B$4)^calculator!B15)</f>
        <v>0.600574086134678</v>
      </c>
      <c r="G15">
        <f t="shared" si="1"/>
        <v>0.4373714346143403</v>
      </c>
    </row>
    <row r="16" spans="1:8" x14ac:dyDescent="0.2">
      <c r="A16">
        <f>IF('input table'!$B$2 + ROWS($A$1:A15) -1 &gt; 100, NA(), 'input table'!$B$2 + ROWS($A$1:A15)-1)</f>
        <v>84</v>
      </c>
      <c r="B16">
        <f>IF($A16&gt;100,"",A16-'input table'!$B$2)</f>
        <v>14</v>
      </c>
      <c r="C16">
        <f>IF($A16&gt;100,"", VLOOKUP($A16, moralitytable!$A:$E, IF('input table'!$B$3="Male",4,5), FALSE))</f>
        <v>0.64511704470982278</v>
      </c>
      <c r="D16">
        <f>IF($A16&gt;100,"", VLOOKUP('input table'!$B$2, moralitytable!$A:$E, IF('input table'!$B$3="Male",4,5), FALSE))</f>
        <v>0.93055179736352078</v>
      </c>
      <c r="E16">
        <f t="shared" si="0"/>
        <v>0.69326290759697207</v>
      </c>
      <c r="F16">
        <f>IF(A16&gt;100,"",1/(1+'input table'!$B$4)^calculator!B16)</f>
        <v>0.57747508282180582</v>
      </c>
      <c r="G16">
        <f t="shared" si="1"/>
        <v>0.40034205498184738</v>
      </c>
    </row>
    <row r="17" spans="1:7" x14ac:dyDescent="0.2">
      <c r="A17">
        <f>IF('input table'!$B$2 + ROWS($A$1:A16) -1 &gt; 100, NA(), 'input table'!$B$2 + ROWS($A$1:A16)-1)</f>
        <v>85</v>
      </c>
      <c r="B17">
        <f>IF($A17&gt;100,"",A17-'input table'!$B$2)</f>
        <v>15</v>
      </c>
      <c r="C17">
        <f>IF($A17&gt;100,"", VLOOKUP($A17, moralitytable!$A:$E, IF('input table'!$B$3="Male",4,5), FALSE))</f>
        <v>0.61031298014772783</v>
      </c>
      <c r="D17">
        <f>IF($A17&gt;100,"", VLOOKUP('input table'!$B$2, moralitytable!$A:$E, IF('input table'!$B$3="Male",4,5), FALSE))</f>
        <v>0.93055179736352078</v>
      </c>
      <c r="E17">
        <f t="shared" si="0"/>
        <v>0.65586137373211539</v>
      </c>
      <c r="F17">
        <f>IF(A17&gt;100,"",1/(1+'input table'!$B$4)^calculator!B17)</f>
        <v>0.55526450271327477</v>
      </c>
      <c r="G17">
        <f t="shared" si="1"/>
        <v>0.36417653953420831</v>
      </c>
    </row>
    <row r="18" spans="1:7" x14ac:dyDescent="0.2">
      <c r="A18">
        <f>IF('input table'!$B$2 + ROWS($A$1:A17) -1 &gt; 100, NA(), 'input table'!$B$2 + ROWS($A$1:A17)-1)</f>
        <v>86</v>
      </c>
      <c r="B18">
        <f>IF($A18&gt;100,"",A18-'input table'!$B$2)</f>
        <v>16</v>
      </c>
      <c r="C18">
        <f>IF($A18&gt;100,"", VLOOKUP($A18, moralitytable!$A:$E, IF('input table'!$B$3="Male",4,5), FALSE))</f>
        <v>0.57330360103156963</v>
      </c>
      <c r="D18">
        <f>IF($A18&gt;100,"", VLOOKUP('input table'!$B$2, moralitytable!$A:$E, IF('input table'!$B$3="Male",4,5), FALSE))</f>
        <v>0.93055179736352078</v>
      </c>
      <c r="E18">
        <f t="shared" si="0"/>
        <v>0.61608994002899997</v>
      </c>
      <c r="F18">
        <f>IF(A18&gt;100,"",1/(1+'input table'!$B$4)^calculator!B18)</f>
        <v>0.53390817568584104</v>
      </c>
      <c r="G18">
        <f t="shared" si="1"/>
        <v>0.32893545593928258</v>
      </c>
    </row>
    <row r="19" spans="1:7" x14ac:dyDescent="0.2">
      <c r="A19">
        <f>IF('input table'!$B$2 + ROWS($A$1:A18) -1 &gt; 100, NA(), 'input table'!$B$2 + ROWS($A$1:A18)-1)</f>
        <v>87</v>
      </c>
      <c r="B19">
        <f>IF($A19&gt;100,"",A19-'input table'!$B$2)</f>
        <v>17</v>
      </c>
      <c r="C19">
        <f>IF($A19&gt;100,"", VLOOKUP($A19, moralitytable!$A:$E, IF('input table'!$B$3="Male",4,5), FALSE))</f>
        <v>0.53418136329717536</v>
      </c>
      <c r="D19">
        <f>IF($A19&gt;100,"", VLOOKUP('input table'!$B$2, moralitytable!$A:$E, IF('input table'!$B$3="Male",4,5), FALSE))</f>
        <v>0.93055179736352078</v>
      </c>
      <c r="E19">
        <f t="shared" si="0"/>
        <v>0.57404796252142098</v>
      </c>
      <c r="F19">
        <f>IF(A19&gt;100,"",1/(1+'input table'!$B$4)^calculator!B19)</f>
        <v>0.51337324585177024</v>
      </c>
      <c r="G19">
        <f t="shared" si="1"/>
        <v>0.29470086579421723</v>
      </c>
    </row>
    <row r="20" spans="1:7" x14ac:dyDescent="0.2">
      <c r="A20">
        <f>IF('input table'!$B$2 + ROWS($A$1:A19) -1 &gt; 100, NA(), 'input table'!$B$2 + ROWS($A$1:A19)-1)</f>
        <v>88</v>
      </c>
      <c r="B20">
        <f>IF($A20&gt;100,"",A20-'input table'!$B$2)</f>
        <v>18</v>
      </c>
      <c r="C20">
        <f>IF($A20&gt;100,"", VLOOKUP($A20, moralitytable!$A:$E, IF('input table'!$B$3="Male",4,5), FALSE))</f>
        <v>0.49311350008688848</v>
      </c>
      <c r="D20">
        <f>IF($A20&gt;100,"", VLOOKUP('input table'!$B$2, moralitytable!$A:$E, IF('input table'!$B$3="Male",4,5), FALSE))</f>
        <v>0.93055179736352078</v>
      </c>
      <c r="E20">
        <f t="shared" si="0"/>
        <v>0.5299151551627741</v>
      </c>
      <c r="F20">
        <f>IF(A20&gt;100,"",1/(1+'input table'!$B$4)^calculator!B20)</f>
        <v>0.49362812101131748</v>
      </c>
      <c r="G20">
        <f t="shared" si="1"/>
        <v>0.26158102233842095</v>
      </c>
    </row>
    <row r="21" spans="1:7" x14ac:dyDescent="0.2">
      <c r="A21">
        <f>IF('input table'!$B$2 + ROWS($A$1:A20) -1 &gt; 100, NA(), 'input table'!$B$2 + ROWS($A$1:A20)-1)</f>
        <v>89</v>
      </c>
      <c r="B21">
        <f>IF($A21&gt;100,"",A21-'input table'!$B$2)</f>
        <v>19</v>
      </c>
      <c r="C21">
        <f>IF($A21&gt;100,"", VLOOKUP($A21, moralitytable!$A:$E, IF('input table'!$B$3="Male",4,5), FALSE))</f>
        <v>0.45036055962935523</v>
      </c>
      <c r="D21">
        <f>IF($A21&gt;100,"", VLOOKUP('input table'!$B$2, moralitytable!$A:$E, IF('input table'!$B$3="Male",4,5), FALSE))</f>
        <v>0.93055179736352078</v>
      </c>
      <c r="E21">
        <f t="shared" si="0"/>
        <v>0.48397151121016163</v>
      </c>
      <c r="F21">
        <f>IF(A21&gt;100,"",1/(1+'input table'!$B$4)^calculator!B21)</f>
        <v>0.47464242404934376</v>
      </c>
      <c r="G21">
        <f t="shared" si="1"/>
        <v>0.22971341125161526</v>
      </c>
    </row>
    <row r="22" spans="1:7" x14ac:dyDescent="0.2">
      <c r="A22">
        <f>IF('input table'!$B$2 + ROWS($A$1:A21) -1 &gt; 100, NA(), 'input table'!$B$2 + ROWS($A$1:A21)-1)</f>
        <v>90</v>
      </c>
      <c r="B22">
        <f>IF($A22&gt;100,"",A22-'input table'!$B$2)</f>
        <v>20</v>
      </c>
      <c r="C22">
        <f>IF($A22&gt;100,"", VLOOKUP($A22, moralitytable!$A:$E, IF('input table'!$B$3="Male",4,5), FALSE))</f>
        <v>0.40627476444723765</v>
      </c>
      <c r="D22">
        <f>IF($A22&gt;100,"", VLOOKUP('input table'!$B$2, moralitytable!$A:$E, IF('input table'!$B$3="Male",4,5), FALSE))</f>
        <v>0.93055179736352078</v>
      </c>
      <c r="E22">
        <f t="shared" si="0"/>
        <v>0.43659553997779887</v>
      </c>
      <c r="F22">
        <f>IF(A22&gt;100,"",1/(1+'input table'!$B$4)^calculator!B22)</f>
        <v>0.45638694620129205</v>
      </c>
      <c r="G22">
        <f t="shared" si="1"/>
        <v>0.19925650521557176</v>
      </c>
    </row>
    <row r="23" spans="1:7" x14ac:dyDescent="0.2">
      <c r="A23">
        <f>IF('input table'!$B$2 + ROWS($A$1:A22) -1 &gt; 100, NA(), 'input table'!$B$2 + ROWS($A$1:A22)-1)</f>
        <v>91</v>
      </c>
      <c r="B23">
        <f>IF($A23&gt;100,"",A23-'input table'!$B$2)</f>
        <v>21</v>
      </c>
      <c r="C23">
        <f>IF($A23&gt;100,"", VLOOKUP($A23, moralitytable!$A:$E, IF('input table'!$B$3="Male",4,5), FALSE))</f>
        <v>0.36132452450879526</v>
      </c>
      <c r="D23">
        <f>IF($A23&gt;100,"", VLOOKUP('input table'!$B$2, moralitytable!$A:$E, IF('input table'!$B$3="Male",4,5), FALSE))</f>
        <v>0.93055179736352078</v>
      </c>
      <c r="E23">
        <f t="shared" si="0"/>
        <v>0.38829060943465521</v>
      </c>
      <c r="F23">
        <f>IF(A23&gt;100,"",1/(1+'input table'!$B$4)^calculator!B23)</f>
        <v>0.43883360211662686</v>
      </c>
      <c r="G23">
        <f t="shared" si="1"/>
        <v>0.17039496680627003</v>
      </c>
    </row>
    <row r="24" spans="1:7" x14ac:dyDescent="0.2">
      <c r="A24">
        <f>IF('input table'!$B$2 + ROWS($A$1:A23) -1 &gt; 100, NA(), 'input table'!$B$2 + ROWS($A$1:A23)-1)</f>
        <v>92</v>
      </c>
      <c r="B24">
        <f>IF($A24&gt;100,"",A24-'input table'!$B$2)</f>
        <v>22</v>
      </c>
      <c r="C24">
        <f>IF($A24&gt;100,"", VLOOKUP($A24, moralitytable!$A:$E, IF('input table'!$B$3="Male",4,5), FALSE))</f>
        <v>0.31621315762387214</v>
      </c>
      <c r="D24">
        <f>IF($A24&gt;100,"", VLOOKUP('input table'!$B$2, moralitytable!$A:$E, IF('input table'!$B$3="Male",4,5), FALSE))</f>
        <v>0.93055179736352078</v>
      </c>
      <c r="E24">
        <f t="shared" si="0"/>
        <v>0.33981252684673846</v>
      </c>
      <c r="F24">
        <f>IF(A24&gt;100,"",1/(1+'input table'!$B$4)^calculator!B24)</f>
        <v>0.42195538665060278</v>
      </c>
      <c r="G24">
        <f t="shared" si="1"/>
        <v>0.14338572615433387</v>
      </c>
    </row>
    <row r="25" spans="1:7" x14ac:dyDescent="0.2">
      <c r="A25">
        <f>IF('input table'!$B$2 + ROWS($A$1:A24) -1 &gt; 100, NA(), 'input table'!$B$2 + ROWS($A$1:A24)-1)</f>
        <v>93</v>
      </c>
      <c r="B25">
        <f>IF($A25&gt;100,"",A25-'input table'!$B$2)</f>
        <v>23</v>
      </c>
      <c r="C25">
        <f>IF($A25&gt;100,"", VLOOKUP($A25, moralitytable!$A:$E, IF('input table'!$B$3="Male",4,5), FALSE))</f>
        <v>0.27186426226712407</v>
      </c>
      <c r="D25">
        <f>IF($A25&gt;100,"", VLOOKUP('input table'!$B$2, moralitytable!$A:$E, IF('input table'!$B$3="Male",4,5), FALSE))</f>
        <v>0.93055179736352078</v>
      </c>
      <c r="E25">
        <f t="shared" si="0"/>
        <v>0.29215381995648337</v>
      </c>
      <c r="F25">
        <f>IF(A25&gt;100,"",1/(1+'input table'!$B$4)^calculator!B25)</f>
        <v>0.40572633331788732</v>
      </c>
      <c r="G25">
        <f t="shared" si="1"/>
        <v>0.11853449813575821</v>
      </c>
    </row>
    <row r="26" spans="1:7" x14ac:dyDescent="0.2">
      <c r="A26">
        <f>IF('input table'!$B$2 + ROWS($A$1:A25) -1 &gt; 100, NA(), 'input table'!$B$2 + ROWS($A$1:A25)-1)</f>
        <v>94</v>
      </c>
      <c r="B26">
        <f>IF($A26&gt;100,"",A26-'input table'!$B$2)</f>
        <v>24</v>
      </c>
      <c r="C26">
        <f>IF($A26&gt;100,"", VLOOKUP($A26, moralitytable!$A:$E, IF('input table'!$B$3="Male",4,5), FALSE))</f>
        <v>0.22922235273052569</v>
      </c>
      <c r="D26">
        <f>IF($A26&gt;100,"", VLOOKUP('input table'!$B$2, moralitytable!$A:$E, IF('input table'!$B$3="Male",4,5), FALSE))</f>
        <v>0.93055179736352078</v>
      </c>
      <c r="E26">
        <f t="shared" si="0"/>
        <v>0.24632949329630902</v>
      </c>
      <c r="F26">
        <f>IF(A26&gt;100,"",1/(1+'input table'!$B$4)^calculator!B26)</f>
        <v>0.39012147434412242</v>
      </c>
      <c r="G26">
        <f t="shared" si="1"/>
        <v>9.6098425099196694E-2</v>
      </c>
    </row>
    <row r="27" spans="1:7" x14ac:dyDescent="0.2">
      <c r="A27">
        <f>IF('input table'!$B$2 + ROWS($A$1:A26) -1 &gt; 100, NA(), 'input table'!$B$2 + ROWS($A$1:A26)-1)</f>
        <v>95</v>
      </c>
      <c r="B27">
        <f>IF($A27&gt;100,"",A27-'input table'!$B$2)</f>
        <v>25</v>
      </c>
      <c r="C27">
        <f>IF($A27&gt;100,"", VLOOKUP($A27, moralitytable!$A:$E, IF('input table'!$B$3="Male",4,5), FALSE))</f>
        <v>0.18918866882613938</v>
      </c>
      <c r="D27">
        <f>IF($A27&gt;100,"", VLOOKUP('input table'!$B$2, moralitytable!$A:$E, IF('input table'!$B$3="Male",4,5), FALSE))</f>
        <v>0.93055179736352078</v>
      </c>
      <c r="E27">
        <f t="shared" si="0"/>
        <v>0.20330804729210863</v>
      </c>
      <c r="F27">
        <f>IF(A27&gt;100,"",1/(1+'input table'!$B$4)^calculator!B27)</f>
        <v>0.37511680225396377</v>
      </c>
      <c r="G27">
        <f t="shared" si="1"/>
        <v>7.6264264572713431E-2</v>
      </c>
    </row>
    <row r="28" spans="1:7" x14ac:dyDescent="0.2">
      <c r="A28">
        <f>IF('input table'!$B$2 + ROWS($A$1:A27) -1 &gt; 100, NA(), 'input table'!$B$2 + ROWS($A$1:A27)-1)</f>
        <v>96</v>
      </c>
      <c r="B28">
        <f>IF($A28&gt;100,"",A28-'input table'!$B$2)</f>
        <v>26</v>
      </c>
      <c r="C28">
        <f>IF($A28&gt;100,"", VLOOKUP($A28, moralitytable!$A:$E, IF('input table'!$B$3="Male",4,5), FALSE))</f>
        <v>0.15190714974726036</v>
      </c>
      <c r="D28">
        <f>IF($A28&gt;100,"", VLOOKUP('input table'!$B$2, moralitytable!$A:$E, IF('input table'!$B$3="Male",4,5), FALSE))</f>
        <v>0.93055179736352078</v>
      </c>
      <c r="E28">
        <f t="shared" si="0"/>
        <v>0.16324416349272572</v>
      </c>
      <c r="F28">
        <f>IF(A28&gt;100,"",1/(1+'input table'!$B$4)^calculator!B28)</f>
        <v>0.36068923293650368</v>
      </c>
      <c r="G28">
        <f t="shared" si="1"/>
        <v>5.8880412111552434E-2</v>
      </c>
    </row>
    <row r="29" spans="1:7" x14ac:dyDescent="0.2">
      <c r="A29">
        <f>IF('input table'!$B$2 + ROWS($A$1:A28) -1 &gt; 100, NA(), 'input table'!$B$2 + ROWS($A$1:A28)-1)</f>
        <v>97</v>
      </c>
      <c r="B29">
        <f>IF($A29&gt;100,"",A29-'input table'!$B$2)</f>
        <v>27</v>
      </c>
      <c r="C29">
        <f>IF($A29&gt;100,"", VLOOKUP($A29, moralitytable!$A:$E, IF('input table'!$B$3="Male",4,5), FALSE))</f>
        <v>0.1188643065342363</v>
      </c>
      <c r="D29">
        <f>IF($A29&gt;100,"", VLOOKUP('input table'!$B$2, moralitytable!$A:$E, IF('input table'!$B$3="Male",4,5), FALSE))</f>
        <v>0.93055179736352078</v>
      </c>
      <c r="E29">
        <f t="shared" si="0"/>
        <v>0.12773529304978803</v>
      </c>
      <c r="F29">
        <f>IF(A29&gt;100,"",1/(1+'input table'!$B$4)^calculator!B29)</f>
        <v>0.3468165701312535</v>
      </c>
      <c r="G29">
        <f t="shared" si="1"/>
        <v>4.4300716220238026E-2</v>
      </c>
    </row>
    <row r="30" spans="1:7" x14ac:dyDescent="0.2">
      <c r="A30">
        <f>IF('input table'!$B$2 + ROWS($A$1:A29) -1 &gt; 100, NA(), 'input table'!$B$2 + ROWS($A$1:A29)-1)</f>
        <v>98</v>
      </c>
      <c r="B30">
        <f>IF($A30&gt;100,"",A30-'input table'!$B$2)</f>
        <v>28</v>
      </c>
      <c r="C30">
        <f>IF($A30&gt;100,"", VLOOKUP($A30, moralitytable!$A:$E, IF('input table'!$B$3="Male",4,5), FALSE))</f>
        <v>9.0452171343357798E-2</v>
      </c>
      <c r="D30">
        <f>IF($A30&gt;100,"", VLOOKUP('input table'!$B$2, moralitytable!$A:$E, IF('input table'!$B$3="Male",4,5), FALSE))</f>
        <v>0.93055179736352078</v>
      </c>
      <c r="E30">
        <f t="shared" si="0"/>
        <v>9.7202725952097196E-2</v>
      </c>
      <c r="F30">
        <f>IF(A30&gt;100,"",1/(1+'input table'!$B$4)^calculator!B30)</f>
        <v>0.3334774712800514</v>
      </c>
      <c r="G30">
        <f t="shared" si="1"/>
        <v>3.24149192520332E-2</v>
      </c>
    </row>
    <row r="31" spans="1:7" x14ac:dyDescent="0.2">
      <c r="A31">
        <f>IF('input table'!$B$2 + ROWS($A$1:A30) -1 &gt; 100, NA(), 'input table'!$B$2 + ROWS($A$1:A30)-1)</f>
        <v>99</v>
      </c>
      <c r="B31">
        <f>IF($A31&gt;100,"",A31-'input table'!$B$2)</f>
        <v>29</v>
      </c>
      <c r="C31">
        <f>IF($A31&gt;100,"", VLOOKUP($A31, moralitytable!$A:$E, IF('input table'!$B$3="Male",4,5), FALSE))</f>
        <v>6.680526018906377E-2</v>
      </c>
      <c r="D31">
        <f>IF($A31&gt;100,"", VLOOKUP('input table'!$B$2, moralitytable!$A:$E, IF('input table'!$B$3="Male",4,5), FALSE))</f>
        <v>0.93055179736352078</v>
      </c>
      <c r="E31">
        <f t="shared" si="0"/>
        <v>7.1791017306440427E-2</v>
      </c>
      <c r="F31">
        <f>IF(A31&gt;100,"",1/(1+'input table'!$B$4)^calculator!B31)</f>
        <v>0.32065141469235708</v>
      </c>
      <c r="G31">
        <f t="shared" si="1"/>
        <v>2.3019891261513614E-2</v>
      </c>
    </row>
    <row r="32" spans="1:7" x14ac:dyDescent="0.2">
      <c r="A32">
        <f>IF('input table'!$B$2 + ROWS($A$1:A31) -1 &gt; 100, NA(), 'input table'!$B$2 + ROWS($A$1:A31)-1)</f>
        <v>100</v>
      </c>
      <c r="B32">
        <f>IF($A32&gt;100,"",A32-'input table'!$B$2)</f>
        <v>30</v>
      </c>
      <c r="C32">
        <f>IF($A32&gt;100,"", VLOOKUP($A32, moralitytable!$A:$E, IF('input table'!$B$3="Male",4,5), FALSE))</f>
        <v>4.7797159507469461E-2</v>
      </c>
      <c r="D32">
        <f>IF($A32&gt;100,"", VLOOKUP('input table'!$B$2, moralitytable!$A:$E, IF('input table'!$B$3="Male",4,5), FALSE))</f>
        <v>0.93055179736352078</v>
      </c>
      <c r="E32">
        <f t="shared" si="0"/>
        <v>5.1364319152238942E-2</v>
      </c>
      <c r="F32">
        <f>IF(A32&gt;100,"",1/(1+'input table'!$B$4)^calculator!B32)</f>
        <v>0.30831866797342034</v>
      </c>
      <c r="G32">
        <f t="shared" si="1"/>
        <v>1.5836578462379954E-2</v>
      </c>
    </row>
    <row r="33" spans="1:7" x14ac:dyDescent="0.2">
      <c r="A33" t="e">
        <f>IF('input table'!$B$2 + ROWS($A$1:A32) -1 &gt; 100, NA(), 'input table'!$B$2 + ROWS($A$1:A32)-1)</f>
        <v>#N/A</v>
      </c>
      <c r="B33" t="e">
        <f>IF($A33&gt;100,"",A33-'input table'!$B$2)</f>
        <v>#N/A</v>
      </c>
      <c r="C33" t="e">
        <f>IF($A33&gt;100,"", VLOOKUP($A33, moralitytable!$A:$E, IF('input table'!$B$3="Male",4,5), FALSE))</f>
        <v>#N/A</v>
      </c>
      <c r="D33" t="e">
        <f>IF($A33&gt;100,"", VLOOKUP('input table'!$B$2, moralitytable!$A:$E, IF('input table'!$B$3="Male",4,5), FALSE))</f>
        <v>#N/A</v>
      </c>
      <c r="E33" t="e">
        <f t="shared" si="0"/>
        <v>#N/A</v>
      </c>
      <c r="F33" t="e">
        <f>IF(A33&gt;100,"",1/(1+'input table'!$B$4)^calculator!B33)</f>
        <v>#N/A</v>
      </c>
      <c r="G33" t="e">
        <f t="shared" si="1"/>
        <v>#N/A</v>
      </c>
    </row>
    <row r="34" spans="1:7" x14ac:dyDescent="0.2">
      <c r="A34" t="e">
        <f>IF('input table'!$B$2 + ROWS($A$1:A33) -1 &gt; 100, NA(), 'input table'!$B$2 + ROWS($A$1:A33)-1)</f>
        <v>#N/A</v>
      </c>
      <c r="B34" t="e">
        <f>IF($A34&gt;100,"",A34-'input table'!$B$2)</f>
        <v>#N/A</v>
      </c>
      <c r="C34" t="e">
        <f>IF($A34&gt;100,"", VLOOKUP($A34, moralitytable!$A:$E, IF('input table'!$B$3="Male",4,5), FALSE))</f>
        <v>#N/A</v>
      </c>
      <c r="D34" t="e">
        <f>IF($A34&gt;100,"", VLOOKUP('input table'!$B$2, moralitytable!$A:$E, IF('input table'!$B$3="Male",4,5), FALSE))</f>
        <v>#N/A</v>
      </c>
      <c r="E34" t="e">
        <f t="shared" si="0"/>
        <v>#N/A</v>
      </c>
      <c r="F34" t="e">
        <f>IF(A34&gt;100,"",1/(1+'input table'!$B$4)^calculator!B34)</f>
        <v>#N/A</v>
      </c>
      <c r="G34" t="e">
        <f t="shared" si="1"/>
        <v>#N/A</v>
      </c>
    </row>
    <row r="35" spans="1:7" x14ac:dyDescent="0.2">
      <c r="A35" t="e">
        <f>IF('input table'!$B$2 + ROWS($A$1:A34) -1 &gt; 100, NA(), 'input table'!$B$2 + ROWS($A$1:A34)-1)</f>
        <v>#N/A</v>
      </c>
      <c r="B35" t="e">
        <f>IF($A35&gt;100,"",A35-'input table'!$B$2)</f>
        <v>#N/A</v>
      </c>
      <c r="C35" t="e">
        <f>IF($A35&gt;100,"", VLOOKUP($A35, moralitytable!$A:$E, IF('input table'!$B$3="Male",4,5), FALSE))</f>
        <v>#N/A</v>
      </c>
      <c r="D35" t="e">
        <f>IF($A35&gt;100,"", VLOOKUP('input table'!$B$2, moralitytable!$A:$E, IF('input table'!$B$3="Male",4,5), FALSE))</f>
        <v>#N/A</v>
      </c>
      <c r="E35" t="e">
        <f t="shared" si="0"/>
        <v>#N/A</v>
      </c>
      <c r="F35" t="e">
        <f>IF(A35&gt;100,"",1/(1+'input table'!$B$4)^calculator!B35)</f>
        <v>#N/A</v>
      </c>
      <c r="G35" t="e">
        <f t="shared" si="1"/>
        <v>#N/A</v>
      </c>
    </row>
    <row r="36" spans="1:7" x14ac:dyDescent="0.2">
      <c r="A36" t="e">
        <f>IF('input table'!$B$2 + ROWS($A$1:A35) -1 &gt; 100, NA(), 'input table'!$B$2 + ROWS($A$1:A35)-1)</f>
        <v>#N/A</v>
      </c>
      <c r="B36" t="e">
        <f>IF($A36&gt;100,"",A36-'input table'!$B$2)</f>
        <v>#N/A</v>
      </c>
      <c r="C36" t="e">
        <f>IF($A36&gt;100,"", VLOOKUP($A36, moralitytable!$A:$E, IF('input table'!$B$3="Male",4,5), FALSE))</f>
        <v>#N/A</v>
      </c>
      <c r="D36" t="e">
        <f>IF($A36&gt;100,"", VLOOKUP('input table'!$B$2, moralitytable!$A:$E, IF('input table'!$B$3="Male",4,5), FALSE))</f>
        <v>#N/A</v>
      </c>
      <c r="E36" t="e">
        <f t="shared" si="0"/>
        <v>#N/A</v>
      </c>
      <c r="F36" t="e">
        <f>IF(A36&gt;100,"",1/(1+'input table'!$B$4)^calculator!B36)</f>
        <v>#N/A</v>
      </c>
      <c r="G36" t="e">
        <f t="shared" si="1"/>
        <v>#N/A</v>
      </c>
    </row>
    <row r="37" spans="1:7" x14ac:dyDescent="0.2">
      <c r="A37" t="e">
        <f>IF('input table'!$B$2 + ROWS($A$1:A36) -1 &gt; 100, NA(), 'input table'!$B$2 + ROWS($A$1:A36)-1)</f>
        <v>#N/A</v>
      </c>
      <c r="B37" t="e">
        <f>IF($A37&gt;100,"",A37-'input table'!$B$2)</f>
        <v>#N/A</v>
      </c>
      <c r="C37" t="e">
        <f>IF($A37&gt;100,"", VLOOKUP($A37, moralitytable!$A:$E, IF('input table'!$B$3="Male",4,5), FALSE))</f>
        <v>#N/A</v>
      </c>
      <c r="D37" t="e">
        <f>IF($A37&gt;100,"", VLOOKUP('input table'!$B$2, moralitytable!$A:$E, IF('input table'!$B$3="Male",4,5), FALSE))</f>
        <v>#N/A</v>
      </c>
      <c r="E37" t="e">
        <f t="shared" si="0"/>
        <v>#N/A</v>
      </c>
      <c r="F37" t="e">
        <f>IF(A37&gt;100,"",1/(1+'input table'!$B$4)^calculator!B37)</f>
        <v>#N/A</v>
      </c>
      <c r="G37" t="e">
        <f t="shared" si="1"/>
        <v>#N/A</v>
      </c>
    </row>
    <row r="38" spans="1:7" x14ac:dyDescent="0.2">
      <c r="A38" t="e">
        <f>IF('input table'!$B$2 + ROWS($A$1:A37) -1 &gt; 100, NA(), 'input table'!$B$2 + ROWS($A$1:A37)-1)</f>
        <v>#N/A</v>
      </c>
      <c r="B38" t="e">
        <f>IF($A38&gt;100,"",A38-'input table'!$B$2)</f>
        <v>#N/A</v>
      </c>
      <c r="C38" t="e">
        <f>IF($A38&gt;100,"", VLOOKUP($A38, moralitytable!$A:$E, IF('input table'!$B$3="Male",4,5), FALSE))</f>
        <v>#N/A</v>
      </c>
      <c r="D38" t="e">
        <f>IF($A38&gt;100,"", VLOOKUP('input table'!$B$2, moralitytable!$A:$E, IF('input table'!$B$3="Male",4,5), FALSE))</f>
        <v>#N/A</v>
      </c>
      <c r="E38" t="e">
        <f t="shared" si="0"/>
        <v>#N/A</v>
      </c>
      <c r="F38" t="e">
        <f>IF(A38&gt;100,"",1/(1+'input table'!$B$4)^calculator!B38)</f>
        <v>#N/A</v>
      </c>
      <c r="G38" t="e">
        <f t="shared" si="1"/>
        <v>#N/A</v>
      </c>
    </row>
    <row r="39" spans="1:7" x14ac:dyDescent="0.2">
      <c r="A39" t="e">
        <f>IF('input table'!$B$2 + ROWS($A$1:A38) -1 &gt; 100, NA(), 'input table'!$B$2 + ROWS($A$1:A38)-1)</f>
        <v>#N/A</v>
      </c>
      <c r="B39" t="e">
        <f>IF($A39&gt;100,"",A39-'input table'!$B$2)</f>
        <v>#N/A</v>
      </c>
      <c r="C39" t="e">
        <f>IF($A39&gt;100,"", VLOOKUP($A39, moralitytable!$A:$E, IF('input table'!$B$3="Male",4,5), FALSE))</f>
        <v>#N/A</v>
      </c>
      <c r="D39" t="e">
        <f>IF($A39&gt;100,"", VLOOKUP('input table'!$B$2, moralitytable!$A:$E, IF('input table'!$B$3="Male",4,5), FALSE))</f>
        <v>#N/A</v>
      </c>
      <c r="E39" t="e">
        <f t="shared" si="0"/>
        <v>#N/A</v>
      </c>
      <c r="F39" t="e">
        <f>IF(A39&gt;100,"",1/(1+'input table'!$B$4)^calculator!B39)</f>
        <v>#N/A</v>
      </c>
      <c r="G39" t="e">
        <f t="shared" si="1"/>
        <v>#N/A</v>
      </c>
    </row>
    <row r="40" spans="1:7" x14ac:dyDescent="0.2">
      <c r="A40" t="e">
        <f>IF('input table'!$B$2 + ROWS($A$1:A39) -1 &gt; 100, NA(), 'input table'!$B$2 + ROWS($A$1:A39)-1)</f>
        <v>#N/A</v>
      </c>
      <c r="B40" t="e">
        <f>IF($A40&gt;100,"",A40-'input table'!$B$2)</f>
        <v>#N/A</v>
      </c>
      <c r="C40" t="e">
        <f>IF($A40&gt;100,"", VLOOKUP($A40, moralitytable!$A:$E, IF('input table'!$B$3="Male",4,5), FALSE))</f>
        <v>#N/A</v>
      </c>
      <c r="D40" t="e">
        <f>IF($A40&gt;100,"", VLOOKUP('input table'!$B$2, moralitytable!$A:$E, IF('input table'!$B$3="Male",4,5), FALSE))</f>
        <v>#N/A</v>
      </c>
      <c r="E40" t="e">
        <f t="shared" si="0"/>
        <v>#N/A</v>
      </c>
      <c r="F40" t="e">
        <f>IF(A40&gt;100,"",1/(1+'input table'!$B$4)^calculator!B40)</f>
        <v>#N/A</v>
      </c>
      <c r="G40" t="e">
        <f t="shared" si="1"/>
        <v>#N/A</v>
      </c>
    </row>
    <row r="41" spans="1:7" x14ac:dyDescent="0.2">
      <c r="A41" t="e">
        <f>IF('input table'!$B$2 + ROWS($A$1:A40) -1 &gt; 100, NA(), 'input table'!$B$2 + ROWS($A$1:A40)-1)</f>
        <v>#N/A</v>
      </c>
      <c r="B41" t="e">
        <f>IF($A41&gt;100,"",A41-'input table'!$B$2)</f>
        <v>#N/A</v>
      </c>
      <c r="C41" t="e">
        <f>IF($A41&gt;100,"", VLOOKUP($A41, moralitytable!$A:$E, IF('input table'!$B$3="Male",4,5), FALSE))</f>
        <v>#N/A</v>
      </c>
      <c r="D41" t="e">
        <f>IF($A41&gt;100,"", VLOOKUP('input table'!$B$2, moralitytable!$A:$E, IF('input table'!$B$3="Male",4,5), FALSE))</f>
        <v>#N/A</v>
      </c>
      <c r="E41" t="e">
        <f t="shared" si="0"/>
        <v>#N/A</v>
      </c>
      <c r="F41" t="e">
        <f>IF(A41&gt;100,"",1/(1+'input table'!$B$4)^calculator!B41)</f>
        <v>#N/A</v>
      </c>
      <c r="G41" t="e">
        <f t="shared" si="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table</vt:lpstr>
      <vt:lpstr>sensitivity</vt:lpstr>
      <vt:lpstr>moralitytable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Lok Kong</dc:creator>
  <cp:lastModifiedBy>Pak Lok Kong</cp:lastModifiedBy>
  <dcterms:created xsi:type="dcterms:W3CDTF">2025-08-28T19:14:35Z</dcterms:created>
  <dcterms:modified xsi:type="dcterms:W3CDTF">2025-08-31T05:22:26Z</dcterms:modified>
</cp:coreProperties>
</file>