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8800" windowHeight="11892" activeTab="1"/>
  </bookViews>
  <sheets>
    <sheet name="Section Methods" sheetId="10" r:id="rId1"/>
    <sheet name="Mo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2" l="1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P31" i="12" l="1"/>
  <c r="O33" i="12"/>
  <c r="O16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P15" i="12" s="1"/>
  <c r="N16" i="12"/>
  <c r="P16" i="12" s="1"/>
  <c r="N17" i="12"/>
  <c r="P17" i="12" s="1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P32" i="12" s="1"/>
  <c r="N33" i="12"/>
  <c r="P33" i="12" s="1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P47" i="12" s="1"/>
  <c r="N48" i="12"/>
  <c r="P48" i="12" s="1"/>
  <c r="K3" i="12"/>
  <c r="O3" i="12" s="1"/>
  <c r="K4" i="12"/>
  <c r="O4" i="12" s="1"/>
  <c r="K5" i="12"/>
  <c r="O5" i="12" s="1"/>
  <c r="K6" i="12"/>
  <c r="K7" i="12"/>
  <c r="O7" i="12" s="1"/>
  <c r="K8" i="12"/>
  <c r="O8" i="12" s="1"/>
  <c r="K9" i="12"/>
  <c r="O9" i="12" s="1"/>
  <c r="K10" i="12"/>
  <c r="K11" i="12"/>
  <c r="O11" i="12" s="1"/>
  <c r="K12" i="12"/>
  <c r="O12" i="12" s="1"/>
  <c r="K13" i="12"/>
  <c r="O13" i="12" s="1"/>
  <c r="K14" i="12"/>
  <c r="K15" i="12"/>
  <c r="O15" i="12" s="1"/>
  <c r="K16" i="12"/>
  <c r="K17" i="12"/>
  <c r="O17" i="12" s="1"/>
  <c r="K18" i="12"/>
  <c r="K19" i="12"/>
  <c r="O19" i="12" s="1"/>
  <c r="K20" i="12"/>
  <c r="O20" i="12" s="1"/>
  <c r="K21" i="12"/>
  <c r="O21" i="12" s="1"/>
  <c r="K22" i="12"/>
  <c r="K23" i="12"/>
  <c r="O23" i="12" s="1"/>
  <c r="K24" i="12"/>
  <c r="O24" i="12" s="1"/>
  <c r="K25" i="12"/>
  <c r="O25" i="12" s="1"/>
  <c r="K26" i="12"/>
  <c r="K27" i="12"/>
  <c r="O27" i="12" s="1"/>
  <c r="K28" i="12"/>
  <c r="O28" i="12" s="1"/>
  <c r="K29" i="12"/>
  <c r="O29" i="12" s="1"/>
  <c r="K30" i="12"/>
  <c r="K31" i="12"/>
  <c r="O31" i="12" s="1"/>
  <c r="K32" i="12"/>
  <c r="O32" i="12" s="1"/>
  <c r="K33" i="12"/>
  <c r="K34" i="12"/>
  <c r="K35" i="12"/>
  <c r="O35" i="12" s="1"/>
  <c r="K36" i="12"/>
  <c r="O36" i="12" s="1"/>
  <c r="K37" i="12"/>
  <c r="O37" i="12" s="1"/>
  <c r="K38" i="12"/>
  <c r="K39" i="12"/>
  <c r="O39" i="12" s="1"/>
  <c r="K40" i="12"/>
  <c r="O40" i="12" s="1"/>
  <c r="K41" i="12"/>
  <c r="O41" i="12" s="1"/>
  <c r="K42" i="12"/>
  <c r="K43" i="12"/>
  <c r="O43" i="12" s="1"/>
  <c r="K44" i="12"/>
  <c r="O44" i="12" s="1"/>
  <c r="K45" i="12"/>
  <c r="O45" i="12" s="1"/>
  <c r="K46" i="12"/>
  <c r="K47" i="12"/>
  <c r="O47" i="12" s="1"/>
  <c r="K48" i="12"/>
  <c r="O48" i="12" s="1"/>
  <c r="P19" i="12" l="1"/>
  <c r="P35" i="12"/>
  <c r="P4" i="12"/>
  <c r="P20" i="12"/>
  <c r="P36" i="12"/>
  <c r="P5" i="12"/>
  <c r="P21" i="12"/>
  <c r="P37" i="12"/>
  <c r="O46" i="12"/>
  <c r="P46" i="12"/>
  <c r="O38" i="12"/>
  <c r="P38" i="12"/>
  <c r="O30" i="12"/>
  <c r="P30" i="12"/>
  <c r="O22" i="12"/>
  <c r="P22" i="12"/>
  <c r="O14" i="12"/>
  <c r="P14" i="12"/>
  <c r="O6" i="12"/>
  <c r="P6" i="12"/>
  <c r="P7" i="12"/>
  <c r="P23" i="12"/>
  <c r="P39" i="12"/>
  <c r="P8" i="12"/>
  <c r="P24" i="12"/>
  <c r="P40" i="12"/>
  <c r="P9" i="12"/>
  <c r="P25" i="12"/>
  <c r="P41" i="12"/>
  <c r="O42" i="12"/>
  <c r="P42" i="12"/>
  <c r="O34" i="12"/>
  <c r="P34" i="12"/>
  <c r="O26" i="12"/>
  <c r="P26" i="12"/>
  <c r="O18" i="12"/>
  <c r="P18" i="12"/>
  <c r="O10" i="12"/>
  <c r="P10" i="12"/>
  <c r="P11" i="12"/>
  <c r="P27" i="12"/>
  <c r="P43" i="12"/>
  <c r="P12" i="12"/>
  <c r="P28" i="12"/>
  <c r="P44" i="12"/>
  <c r="P13" i="12"/>
  <c r="P29" i="12"/>
  <c r="P45" i="12"/>
  <c r="B50" i="12" a="1"/>
  <c r="B72" i="12" s="1"/>
  <c r="C72" i="12" a="1"/>
  <c r="C72" i="12" l="1"/>
  <c r="B57" i="12"/>
  <c r="B69" i="12"/>
  <c r="B50" i="12"/>
  <c r="B54" i="12"/>
  <c r="B58" i="12"/>
  <c r="B62" i="12"/>
  <c r="B66" i="12"/>
  <c r="B70" i="12"/>
  <c r="B74" i="12"/>
  <c r="B61" i="12"/>
  <c r="B51" i="12"/>
  <c r="B55" i="12"/>
  <c r="B59" i="12"/>
  <c r="B63" i="12"/>
  <c r="B67" i="12"/>
  <c r="B71" i="12"/>
  <c r="B75" i="12"/>
  <c r="B53" i="12"/>
  <c r="B65" i="12"/>
  <c r="B73" i="12"/>
  <c r="B52" i="12"/>
  <c r="B56" i="12"/>
  <c r="B60" i="12"/>
  <c r="B64" i="12"/>
  <c r="B68" i="12"/>
  <c r="C70" i="12" a="1"/>
  <c r="C64" i="12" a="1"/>
  <c r="C74" i="12" a="1"/>
  <c r="C68" i="12" a="1"/>
  <c r="C63" i="12" a="1"/>
  <c r="C59" i="12" a="1"/>
  <c r="C61" i="12" a="1"/>
  <c r="C67" i="12" a="1"/>
  <c r="C55" i="12" a="1"/>
  <c r="C54" i="12" a="1"/>
  <c r="C69" i="12" a="1"/>
  <c r="C53" i="12" a="1"/>
  <c r="C65" i="12" a="1"/>
  <c r="C71" i="12" a="1"/>
  <c r="C57" i="12" a="1"/>
  <c r="C75" i="12" a="1"/>
  <c r="C62" i="12" a="1"/>
  <c r="C56" i="12" a="1"/>
  <c r="C66" i="12" a="1"/>
  <c r="C60" i="12" a="1"/>
  <c r="C73" i="12" a="1"/>
  <c r="C58" i="12" a="1"/>
  <c r="C52" i="12" a="1"/>
  <c r="C50" i="10" a="1"/>
  <c r="C51" i="12" a="1"/>
  <c r="C50" i="12" a="1"/>
  <c r="C56" i="12" l="1"/>
  <c r="C53" i="12"/>
  <c r="C63" i="12"/>
  <c r="C61" i="12"/>
  <c r="C62" i="12"/>
  <c r="C69" i="12"/>
  <c r="C68" i="12"/>
  <c r="C52" i="12"/>
  <c r="C75" i="12"/>
  <c r="C59" i="12"/>
  <c r="C74" i="12"/>
  <c r="C58" i="12"/>
  <c r="C57" i="12"/>
  <c r="C54" i="12"/>
  <c r="C64" i="12"/>
  <c r="C73" i="12"/>
  <c r="C71" i="12"/>
  <c r="C55" i="12"/>
  <c r="C70" i="12"/>
  <c r="C60" i="12"/>
  <c r="C65" i="12"/>
  <c r="C67" i="12"/>
  <c r="C51" i="12"/>
  <c r="C66" i="12"/>
  <c r="C50" i="12"/>
  <c r="D72" i="12"/>
  <c r="C50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D60" i="12" l="1"/>
  <c r="D66" i="12"/>
  <c r="D67" i="12"/>
  <c r="D70" i="12"/>
  <c r="D71" i="12"/>
  <c r="D58" i="12"/>
  <c r="D59" i="12"/>
  <c r="D73" i="12"/>
  <c r="D56" i="12"/>
  <c r="D68" i="12"/>
  <c r="D53" i="12"/>
  <c r="D52" i="12"/>
  <c r="D64" i="12"/>
  <c r="D62" i="12"/>
  <c r="D63" i="12"/>
  <c r="D50" i="12"/>
  <c r="D51" i="12"/>
  <c r="D54" i="12"/>
  <c r="D55" i="12"/>
  <c r="D65" i="12"/>
  <c r="D57" i="12"/>
  <c r="D74" i="12"/>
  <c r="D75" i="12"/>
  <c r="D69" i="12"/>
  <c r="D61" i="12"/>
  <c r="B50" i="10" a="1"/>
  <c r="B50" i="10" s="1"/>
  <c r="D50" i="10" l="1"/>
  <c r="B72" i="10"/>
  <c r="B68" i="10"/>
  <c r="B64" i="10"/>
  <c r="B60" i="10"/>
  <c r="B56" i="10"/>
  <c r="B52" i="10"/>
  <c r="B73" i="10"/>
  <c r="B69" i="10"/>
  <c r="B65" i="10"/>
  <c r="B61" i="10"/>
  <c r="B57" i="10"/>
  <c r="B53" i="10"/>
  <c r="B75" i="10"/>
  <c r="B71" i="10"/>
  <c r="B67" i="10"/>
  <c r="B63" i="10"/>
  <c r="B59" i="10"/>
  <c r="B55" i="10"/>
  <c r="B51" i="10"/>
  <c r="B74" i="10"/>
  <c r="B70" i="10"/>
  <c r="B66" i="10"/>
  <c r="B62" i="10"/>
  <c r="B58" i="10"/>
  <c r="B54" i="10"/>
  <c r="C67" i="10" a="1"/>
  <c r="C54" i="10" a="1"/>
  <c r="C51" i="10" a="1"/>
  <c r="C62" i="10" a="1"/>
  <c r="C52" i="10" a="1"/>
  <c r="C68" i="10" a="1"/>
  <c r="C71" i="10" a="1"/>
  <c r="C64" i="10" a="1"/>
  <c r="C73" i="10" a="1"/>
  <c r="C63" i="10" a="1"/>
  <c r="C55" i="10" a="1"/>
  <c r="C69" i="10" a="1"/>
  <c r="C65" i="10" a="1"/>
  <c r="C58" i="10" a="1"/>
  <c r="C53" i="10" a="1"/>
  <c r="C61" i="10" a="1"/>
  <c r="C59" i="10" a="1"/>
  <c r="C74" i="10" a="1"/>
  <c r="C66" i="10" a="1"/>
  <c r="C70" i="10" a="1"/>
  <c r="C60" i="10" a="1"/>
  <c r="C75" i="10" a="1"/>
  <c r="C72" i="10" a="1"/>
  <c r="C57" i="10" a="1"/>
  <c r="C56" i="10" a="1"/>
  <c r="C62" i="10" l="1"/>
  <c r="D62" i="10" s="1"/>
  <c r="C51" i="10"/>
  <c r="D51" i="10" s="1"/>
  <c r="C67" i="10"/>
  <c r="D67" i="10" s="1"/>
  <c r="C57" i="10"/>
  <c r="D57" i="10" s="1"/>
  <c r="C73" i="10"/>
  <c r="D73" i="10" s="1"/>
  <c r="C64" i="10"/>
  <c r="D64" i="10" s="1"/>
  <c r="C66" i="10"/>
  <c r="D66" i="10" s="1"/>
  <c r="C55" i="10"/>
  <c r="D55" i="10" s="1"/>
  <c r="C71" i="10"/>
  <c r="D71" i="10" s="1"/>
  <c r="C61" i="10"/>
  <c r="D61" i="10" s="1"/>
  <c r="C52" i="10"/>
  <c r="D52" i="10" s="1"/>
  <c r="C68" i="10"/>
  <c r="D68" i="10" s="1"/>
  <c r="C54" i="10"/>
  <c r="D54" i="10" s="1"/>
  <c r="C70" i="10"/>
  <c r="D70" i="10" s="1"/>
  <c r="C59" i="10"/>
  <c r="D59" i="10" s="1"/>
  <c r="C75" i="10"/>
  <c r="D75" i="10" s="1"/>
  <c r="C65" i="10"/>
  <c r="D65" i="10" s="1"/>
  <c r="C56" i="10"/>
  <c r="D56" i="10" s="1"/>
  <c r="C72" i="10"/>
  <c r="D72" i="10" s="1"/>
  <c r="C58" i="10"/>
  <c r="D58" i="10" s="1"/>
  <c r="C74" i="10"/>
  <c r="D74" i="10" s="1"/>
  <c r="C63" i="10"/>
  <c r="D63" i="10" s="1"/>
  <c r="C53" i="10"/>
  <c r="D53" i="10" s="1"/>
  <c r="C69" i="10"/>
  <c r="D69" i="10" s="1"/>
  <c r="C60" i="10"/>
  <c r="D60" i="10" s="1"/>
</calcChain>
</file>

<file path=xl/sharedStrings.xml><?xml version="1.0" encoding="utf-8"?>
<sst xmlns="http://schemas.openxmlformats.org/spreadsheetml/2006/main" count="113" uniqueCount="66">
  <si>
    <t>Section</t>
  </si>
  <si>
    <t>1200WB455</t>
  </si>
  <si>
    <t>610UB125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</si>
  <si>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</si>
  <si>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Z</t>
    </r>
    <r>
      <rPr>
        <vertAlign val="subscript"/>
        <sz val="8"/>
        <color theme="1"/>
        <rFont val="Calibri"/>
        <family val="2"/>
        <scheme val="minor"/>
      </rPr>
      <t>ex</t>
    </r>
  </si>
  <si>
    <r>
      <t>Z</t>
    </r>
    <r>
      <rPr>
        <b/>
        <vertAlign val="subscript"/>
        <sz val="8"/>
        <color theme="1"/>
        <rFont val="Calibri"/>
        <family val="2"/>
        <scheme val="minor"/>
      </rPr>
      <t>ey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</si>
  <si>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</si>
  <si>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sy</t>
    </r>
  </si>
  <si>
    <t>400WC144</t>
  </si>
  <si>
    <t>400WC181</t>
  </si>
  <si>
    <t>500WC267</t>
  </si>
  <si>
    <t>350WC280</t>
  </si>
  <si>
    <t>400WC328</t>
  </si>
  <si>
    <t>800WB122</t>
  </si>
  <si>
    <t>800WB168</t>
  </si>
  <si>
    <t>700WB173</t>
  </si>
  <si>
    <t>1200WB342</t>
  </si>
  <si>
    <t>250UC72.9</t>
  </si>
  <si>
    <t>310UC96.8</t>
  </si>
  <si>
    <t>310UC118</t>
  </si>
  <si>
    <t>310UC137</t>
  </si>
  <si>
    <t>310UC158</t>
  </si>
  <si>
    <t>250UBP62.6</t>
  </si>
  <si>
    <t>250UBP84.9</t>
  </si>
  <si>
    <t>200UBP146</t>
  </si>
  <si>
    <t>180UB18.1</t>
  </si>
  <si>
    <t>200UB18.2</t>
  </si>
  <si>
    <t>250UB25.7</t>
  </si>
  <si>
    <t>310UB40.4</t>
  </si>
  <si>
    <t>310UB46.2</t>
  </si>
  <si>
    <t>65x50x5UA</t>
  </si>
  <si>
    <t>75x50x5UA</t>
  </si>
  <si>
    <t>65x50x8UA</t>
  </si>
  <si>
    <t>75x50x8UA</t>
  </si>
  <si>
    <t>125x75x12UA</t>
  </si>
  <si>
    <t>125TFB</t>
  </si>
  <si>
    <t>150PFC</t>
  </si>
  <si>
    <t>200PFC</t>
  </si>
  <si>
    <t>300PFC</t>
  </si>
  <si>
    <t>25x25x5EA</t>
  </si>
  <si>
    <t>45x45x3EA</t>
  </si>
  <si>
    <t>45x45x5EA</t>
  </si>
  <si>
    <t>40x40x6EA</t>
  </si>
  <si>
    <t>75x75x6EA</t>
  </si>
  <si>
    <t>65x65x8EA</t>
  </si>
  <si>
    <t>75x75x10EA</t>
  </si>
  <si>
    <t>100x100x8EA</t>
  </si>
  <si>
    <t>100x100x12EA</t>
  </si>
  <si>
    <t>125x125x12EA</t>
  </si>
  <si>
    <t>150x150x12EA</t>
  </si>
  <si>
    <t>200x200x20EA</t>
  </si>
  <si>
    <t>200x200x26EA</t>
  </si>
  <si>
    <t>E</t>
  </si>
  <si>
    <r>
      <t>l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</si>
  <si>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</si>
  <si>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t>G</t>
  </si>
  <si>
    <t>J</t>
  </si>
  <si>
    <r>
      <t>I</t>
    </r>
    <r>
      <rPr>
        <b/>
        <vertAlign val="subscript"/>
        <sz val="8"/>
        <color theme="1"/>
        <rFont val="Calibri"/>
        <family val="2"/>
        <scheme val="minor"/>
      </rPr>
      <t>w</t>
    </r>
  </si>
  <si>
    <r>
      <t>β</t>
    </r>
    <r>
      <rPr>
        <b/>
        <vertAlign val="subscript"/>
        <sz val="8"/>
        <color theme="1"/>
        <rFont val="Calibri"/>
        <family val="2"/>
        <scheme val="minor"/>
      </rPr>
      <t>x</t>
    </r>
  </si>
  <si>
    <t>A</t>
  </si>
  <si>
    <t>B</t>
  </si>
  <si>
    <t>C</t>
  </si>
  <si>
    <t>D</t>
  </si>
  <si>
    <t>D0</t>
  </si>
  <si>
    <t>M_o0</t>
  </si>
  <si>
    <t>M_o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</si>
</sst>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0E+00&quot; Pa&quot;"/>
    <numFmt numFmtId="165" formatCode="##0.0000E+00&quot; m³&quot;"/>
    <numFmt numFmtId="166" formatCode="##0.00000E+00&quot; Nm&quot;"/>
    <numFmt numFmtId="167" formatCode="##0.0000E+00&quot; m&quot;"/>
    <numFmt numFmtId="168" formatCode="##0.0000E+00&quot; m⁴&quot;"/>
    <numFmt numFmtId="169" formatCode="##0.0000E+00&quot; m⁶&quot;"/>
    <numFmt numFmtId="171" formatCode="##0.00000E+00&quot; Nm²&quot;"/>
    <numFmt numFmtId="173" formatCode="##0.00000E+00&quot; N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4" fillId="0" borderId="0" xfId="0" applyFont="1" applyBorder="1"/>
    <xf numFmtId="0" fontId="6" fillId="0" borderId="0" xfId="0" applyFont="1"/>
    <xf numFmtId="0" fontId="3" fillId="0" borderId="0" xfId="0" applyFont="1"/>
    <xf numFmtId="164" fontId="1" fillId="2" borderId="0" xfId="0" applyNumberFormat="1" applyFont="1" applyFill="1" applyBorder="1"/>
    <xf numFmtId="0" fontId="4" fillId="0" borderId="0" xfId="0" applyFont="1" applyFill="1" applyBorder="1"/>
    <xf numFmtId="165" fontId="1" fillId="2" borderId="0" xfId="0" applyNumberFormat="1" applyFont="1" applyFill="1" applyBorder="1"/>
    <xf numFmtId="166" fontId="1" fillId="0" borderId="0" xfId="0" applyNumberFormat="1" applyFont="1" applyFill="1" applyBorder="1"/>
    <xf numFmtId="167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2" borderId="0" xfId="0" applyNumberFormat="1" applyFont="1" applyFill="1" applyBorder="1"/>
    <xf numFmtId="0" fontId="4" fillId="0" borderId="0" xfId="0" applyFont="1"/>
    <xf numFmtId="171" fontId="1" fillId="0" borderId="0" xfId="0" applyNumberFormat="1" applyFont="1" applyFill="1" applyBorder="1"/>
    <xf numFmtId="167" fontId="7" fillId="0" borderId="0" xfId="0" applyNumberFormat="1" applyFont="1" applyFill="1"/>
    <xf numFmtId="173" fontId="1" fillId="0" borderId="0" xfId="0" applyNumberFormat="1" applyFont="1" applyFill="1" applyBorder="1"/>
    <xf numFmtId="166" fontId="7" fillId="0" borderId="0" xfId="0" applyNumberFormat="1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71" formatCode="##0.00000E+00&quot; N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0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##0.00000E+00&quot; N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27"/>
      <tableStyleElement type="headerRow" dxfId="26"/>
      <tableStyleElement type="secondRowStripe" dxfId="25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Section" displayName="tblSection" ref="B2:G48" totalsRowShown="0" headerRowDxfId="24" dataDxfId="23">
  <autoFilter ref="B2:G48"/>
  <tableColumns count="6">
    <tableColumn id="1" name="Section" dataDxfId="22"/>
    <tableColumn id="2" name="Zex" dataDxfId="21"/>
    <tableColumn id="3" name="Zey" dataDxfId="20"/>
    <tableColumn id="13" name="fy" dataDxfId="19"/>
    <tableColumn id="19" name="Msx" dataDxfId="18">
      <calculatedColumnFormula>tblSection[[#This Row],[Zex]]*tblSection[[#This Row],[fy]]</calculatedColumnFormula>
    </tableColumn>
    <tableColumn id="20" name="Msy" dataDxfId="17">
      <calculatedColumnFormula>tblSection[[#This Row],[Zey]]*tblSection[[#This Row],[fy]]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M_o" displayName="tblM_o" ref="B2:P48" totalsRowShown="0" headerRowDxfId="16" dataDxfId="15">
  <autoFilter ref="B2:P48"/>
  <tableColumns count="15">
    <tableColumn id="1" name="Section" dataDxfId="14"/>
    <tableColumn id="2" name="le" dataDxfId="13"/>
    <tableColumn id="3" name="Iy" dataDxfId="12"/>
    <tableColumn id="5" name="J" dataDxfId="11"/>
    <tableColumn id="6" name="Iw" dataDxfId="10"/>
    <tableColumn id="7" name="βx" dataDxfId="1"/>
    <tableColumn id="4" name="E" dataDxfId="9"/>
    <tableColumn id="13" name="G" dataDxfId="8"/>
    <tableColumn id="19" name="A" dataDxfId="5">
      <calculatedColumnFormula>((PI()^2*tblM_o[[#This Row],[E]]*tblM_o[[#This Row],[Iy]])/(tblM_o[[#This Row],[le]]^2))</calculatedColumnFormula>
    </tableColumn>
    <tableColumn id="20" name="B" dataDxfId="7">
      <calculatedColumnFormula>tblM_o[[#This Row],[G]]*tblM_o[[#This Row],[J]]</calculatedColumnFormula>
    </tableColumn>
    <tableColumn id="9" name="C" dataDxfId="0">
      <calculatedColumnFormula>(((PI()^2*tblM_o[[#This Row],[E]]*tblM_o[[#This Row],[Iw]])/(tblM_o[[#This Row],[le]]^2)))</calculatedColumnFormula>
    </tableColumn>
    <tableColumn id="8" name="D0" dataDxfId="6">
      <calculatedColumnFormula>0</calculatedColumnFormula>
    </tableColumn>
    <tableColumn id="10" name="D" dataDxfId="4">
      <calculatedColumnFormula>tblM_o[[#This Row],[βx]]/2</calculatedColumnFormula>
    </tableColumn>
    <tableColumn id="11" name="M_o0" dataDxfId="3">
      <calculatedColumnFormula>SQRT(tblM_o[[#This Row],[A]])*(SQRT(tblM_o[[#This Row],[B]]+tblM_o[[#This Row],[C]]+(tblM_o[[#This Row],[D0]]^2)*tblM_o[[#This Row],[A]])+tblM_o[[#This Row],[D0]]*SQRT(tblM_o[[#This Row],[A]]))</calculatedColumnFormula>
    </tableColumn>
    <tableColumn id="12" name="M_o" dataDxfId="2">
      <calculatedColumnFormula>SQRT(tblM_o[[#This Row],[A]])*(SQRT(tblM_o[[#This Row],[B]]+tblM_o[[#This Row],[C]]+(tblM_o[[#This Row],[D]]^2)*tblM_o[[#This Row],[A]])+tblM_o[[#This Row],[D]]*SQRT(tblM_o[[#This Row],[A]]))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31" workbookViewId="0">
      <selection activeCell="I37" sqref="I37"/>
    </sheetView>
  </sheetViews>
  <sheetFormatPr defaultColWidth="9" defaultRowHeight="10.199999999999999" x14ac:dyDescent="0.2"/>
  <cols>
    <col min="1" max="1" width="3.88671875" style="2" customWidth="1"/>
    <col min="2" max="2" width="10.109375" style="2" customWidth="1"/>
    <col min="3" max="4" width="14.109375" style="2" customWidth="1"/>
    <col min="5" max="5" width="8.6640625" style="2" bestFit="1" customWidth="1"/>
    <col min="6" max="7" width="16.6640625" style="2" customWidth="1"/>
    <col min="8" max="16384" width="9" style="2"/>
  </cols>
  <sheetData>
    <row r="1" spans="2:7" x14ac:dyDescent="0.2">
      <c r="D1" s="5"/>
    </row>
    <row r="2" spans="2:7" ht="11.4" x14ac:dyDescent="0.25">
      <c r="B2" s="3" t="s">
        <v>0</v>
      </c>
      <c r="C2" s="3" t="s">
        <v>4</v>
      </c>
      <c r="D2" s="3" t="s">
        <v>5</v>
      </c>
      <c r="E2" s="3" t="s">
        <v>3</v>
      </c>
      <c r="F2" s="7" t="s">
        <v>6</v>
      </c>
      <c r="G2" s="7" t="s">
        <v>7</v>
      </c>
    </row>
    <row r="3" spans="2:7" x14ac:dyDescent="0.2">
      <c r="B3" s="1" t="s">
        <v>40</v>
      </c>
      <c r="C3" s="8">
        <v>3.19E-6</v>
      </c>
      <c r="D3" s="8">
        <v>1.55E-6</v>
      </c>
      <c r="E3" s="6">
        <v>320000000</v>
      </c>
      <c r="F3" s="9">
        <f>tblSection[[#This Row],[Zex]]*tblSection[[#This Row],[fy]]</f>
        <v>1020.8</v>
      </c>
      <c r="G3" s="9">
        <f>tblSection[[#This Row],[Zey]]*tblSection[[#This Row],[fy]]</f>
        <v>496</v>
      </c>
    </row>
    <row r="4" spans="2:7" x14ac:dyDescent="0.2">
      <c r="B4" s="1" t="s">
        <v>49</v>
      </c>
      <c r="C4" s="8">
        <v>1.55E-4</v>
      </c>
      <c r="D4" s="8">
        <v>7.2299999999999996E-5</v>
      </c>
      <c r="E4" s="6">
        <v>300000000</v>
      </c>
      <c r="F4" s="9">
        <f>tblSection[[#This Row],[Zex]]*tblSection[[#This Row],[fy]]</f>
        <v>46500</v>
      </c>
      <c r="G4" s="9">
        <f>tblSection[[#This Row],[Zey]]*tblSection[[#This Row],[fy]]</f>
        <v>21690</v>
      </c>
    </row>
    <row r="5" spans="2:7" x14ac:dyDescent="0.2">
      <c r="B5" s="1" t="s">
        <v>20</v>
      </c>
      <c r="C5" s="8">
        <v>2.3E-3</v>
      </c>
      <c r="D5" s="8">
        <v>1.0399999999999999E-3</v>
      </c>
      <c r="E5" s="6">
        <v>280000000</v>
      </c>
      <c r="F5" s="9">
        <f>tblSection[[#This Row],[Zex]]*tblSection[[#This Row],[fy]]</f>
        <v>644000</v>
      </c>
      <c r="G5" s="9">
        <f>tblSection[[#This Row],[Zey]]*tblSection[[#This Row],[fy]]</f>
        <v>291200</v>
      </c>
    </row>
    <row r="6" spans="2:7" x14ac:dyDescent="0.2">
      <c r="B6" s="1" t="s">
        <v>33</v>
      </c>
      <c r="C6" s="8">
        <v>1.7E-5</v>
      </c>
      <c r="D6" s="8">
        <v>5.93E-6</v>
      </c>
      <c r="E6" s="6">
        <v>320000000</v>
      </c>
      <c r="F6" s="9">
        <f>tblSection[[#This Row],[Zex]]*tblSection[[#This Row],[fy]]</f>
        <v>5440</v>
      </c>
      <c r="G6" s="9">
        <f>tblSection[[#This Row],[Zey]]*tblSection[[#This Row],[fy]]</f>
        <v>1897.6</v>
      </c>
    </row>
    <row r="7" spans="2:7" x14ac:dyDescent="0.2">
      <c r="B7" s="1" t="s">
        <v>15</v>
      </c>
      <c r="C7" s="8">
        <v>6.3899999999999998E-3</v>
      </c>
      <c r="D7" s="8">
        <v>1.06E-3</v>
      </c>
      <c r="E7" s="6">
        <v>280000000</v>
      </c>
      <c r="F7" s="9">
        <f>tblSection[[#This Row],[Zex]]*tblSection[[#This Row],[fy]]</f>
        <v>1789200</v>
      </c>
      <c r="G7" s="9">
        <f>tblSection[[#This Row],[Zey]]*tblSection[[#This Row],[fy]]</f>
        <v>296800</v>
      </c>
    </row>
    <row r="8" spans="2:7" x14ac:dyDescent="0.2">
      <c r="B8" s="1" t="s">
        <v>14</v>
      </c>
      <c r="C8" s="8">
        <v>6.8399999999999997E-3</v>
      </c>
      <c r="D8" s="8">
        <v>9.4600000000000001E-4</v>
      </c>
      <c r="E8" s="6">
        <v>280000000</v>
      </c>
      <c r="F8" s="9">
        <f>tblSection[[#This Row],[Zex]]*tblSection[[#This Row],[fy]]</f>
        <v>1915200</v>
      </c>
      <c r="G8" s="9">
        <f>tblSection[[#This Row],[Zey]]*tblSection[[#This Row],[fy]]</f>
        <v>264880</v>
      </c>
    </row>
    <row r="9" spans="2:7" x14ac:dyDescent="0.2">
      <c r="B9" s="1" t="s">
        <v>9</v>
      </c>
      <c r="C9" s="8">
        <v>3.4099999999999998E-3</v>
      </c>
      <c r="D9" s="8">
        <v>1.5100000000000001E-3</v>
      </c>
      <c r="E9" s="6">
        <v>300000000</v>
      </c>
      <c r="F9" s="9">
        <f>tblSection[[#This Row],[Zex]]*tblSection[[#This Row],[fy]]</f>
        <v>1023000</v>
      </c>
      <c r="G9" s="9">
        <f>tblSection[[#This Row],[Zey]]*tblSection[[#This Row],[fy]]</f>
        <v>453000</v>
      </c>
    </row>
    <row r="10" spans="2:7" x14ac:dyDescent="0.2">
      <c r="B10" s="1" t="s">
        <v>51</v>
      </c>
      <c r="C10" s="8">
        <v>6.02E-4</v>
      </c>
      <c r="D10" s="8">
        <v>2.6699999999999998E-4</v>
      </c>
      <c r="E10" s="6">
        <v>280000000</v>
      </c>
      <c r="F10" s="9">
        <f>tblSection[[#This Row],[Zex]]*tblSection[[#This Row],[fy]]</f>
        <v>168560</v>
      </c>
      <c r="G10" s="9">
        <f>tblSection[[#This Row],[Zey]]*tblSection[[#This Row],[fy]]</f>
        <v>74760</v>
      </c>
    </row>
    <row r="11" spans="2:7" x14ac:dyDescent="0.2">
      <c r="B11" s="1" t="s">
        <v>28</v>
      </c>
      <c r="C11" s="8">
        <v>6.3299999999999999E-4</v>
      </c>
      <c r="D11" s="8">
        <v>1.3899999999999999E-4</v>
      </c>
      <c r="E11" s="6">
        <v>320000000</v>
      </c>
      <c r="F11" s="9">
        <f>tblSection[[#This Row],[Zex]]*tblSection[[#This Row],[fy]]</f>
        <v>202560</v>
      </c>
      <c r="G11" s="9">
        <f>tblSection[[#This Row],[Zey]]*tblSection[[#This Row],[fy]]</f>
        <v>44480</v>
      </c>
    </row>
    <row r="12" spans="2:7" x14ac:dyDescent="0.2">
      <c r="B12" s="1" t="s">
        <v>21</v>
      </c>
      <c r="C12" s="8">
        <v>2.6800000000000001E-3</v>
      </c>
      <c r="D12" s="8">
        <v>1.2099999999999999E-3</v>
      </c>
      <c r="E12" s="6">
        <v>280000000</v>
      </c>
      <c r="F12" s="9">
        <f>tblSection[[#This Row],[Zex]]*tblSection[[#This Row],[fy]]</f>
        <v>750400</v>
      </c>
      <c r="G12" s="9">
        <f>tblSection[[#This Row],[Zey]]*tblSection[[#This Row],[fy]]</f>
        <v>338800</v>
      </c>
    </row>
    <row r="13" spans="2:7" x14ac:dyDescent="0.2">
      <c r="B13" s="1" t="s">
        <v>42</v>
      </c>
      <c r="C13" s="8">
        <v>5.2900000000000002E-6</v>
      </c>
      <c r="D13" s="8">
        <v>2.3300000000000001E-6</v>
      </c>
      <c r="E13" s="6">
        <v>320000000</v>
      </c>
      <c r="F13" s="9">
        <f>tblSection[[#This Row],[Zex]]*tblSection[[#This Row],[fy]]</f>
        <v>1692.8</v>
      </c>
      <c r="G13" s="9">
        <f>tblSection[[#This Row],[Zey]]*tblSection[[#This Row],[fy]]</f>
        <v>745.6</v>
      </c>
    </row>
    <row r="14" spans="2:7" x14ac:dyDescent="0.2">
      <c r="B14" s="1" t="s">
        <v>16</v>
      </c>
      <c r="C14" s="8">
        <v>1.9800000000000002E-2</v>
      </c>
      <c r="D14" s="8">
        <v>2.5600000000000002E-3</v>
      </c>
      <c r="E14" s="6">
        <v>280000000</v>
      </c>
      <c r="F14" s="9">
        <f>tblSection[[#This Row],[Zex]]*tblSection[[#This Row],[fy]]</f>
        <v>5544000</v>
      </c>
      <c r="G14" s="9">
        <f>tblSection[[#This Row],[Zey]]*tblSection[[#This Row],[fy]]</f>
        <v>716800.00000000012</v>
      </c>
    </row>
    <row r="15" spans="2:7" x14ac:dyDescent="0.2">
      <c r="B15" s="1" t="s">
        <v>25</v>
      </c>
      <c r="C15" s="8">
        <v>1.5699999999999999E-4</v>
      </c>
      <c r="D15" s="8">
        <v>3.2499999999999997E-5</v>
      </c>
      <c r="E15" s="6">
        <v>320000000</v>
      </c>
      <c r="F15" s="9">
        <f>tblSection[[#This Row],[Zex]]*tblSection[[#This Row],[fy]]</f>
        <v>50240</v>
      </c>
      <c r="G15" s="9">
        <f>tblSection[[#This Row],[Zey]]*tblSection[[#This Row],[fy]]</f>
        <v>10399.999999999998</v>
      </c>
    </row>
    <row r="16" spans="2:7" x14ac:dyDescent="0.2">
      <c r="B16" s="1" t="s">
        <v>10</v>
      </c>
      <c r="C16" s="8">
        <v>6.7000000000000002E-3</v>
      </c>
      <c r="D16" s="8">
        <v>2.97E-3</v>
      </c>
      <c r="E16" s="6">
        <v>280000000</v>
      </c>
      <c r="F16" s="9">
        <f>tblSection[[#This Row],[Zex]]*tblSection[[#This Row],[fy]]</f>
        <v>1876000</v>
      </c>
      <c r="G16" s="9">
        <f>tblSection[[#This Row],[Zey]]*tblSection[[#This Row],[fy]]</f>
        <v>831600</v>
      </c>
    </row>
    <row r="17" spans="2:7" x14ac:dyDescent="0.2">
      <c r="B17" s="1" t="s">
        <v>24</v>
      </c>
      <c r="C17" s="8">
        <v>1.6999999999999999E-3</v>
      </c>
      <c r="D17" s="8">
        <v>7.6400000000000003E-4</v>
      </c>
      <c r="E17" s="6">
        <v>280000000</v>
      </c>
      <c r="F17" s="9">
        <f>tblSection[[#This Row],[Zex]]*tblSection[[#This Row],[fy]]</f>
        <v>476000</v>
      </c>
      <c r="G17" s="9">
        <f>tblSection[[#This Row],[Zey]]*tblSection[[#This Row],[fy]]</f>
        <v>213920</v>
      </c>
    </row>
    <row r="18" spans="2:7" x14ac:dyDescent="0.2">
      <c r="B18" s="1" t="s">
        <v>44</v>
      </c>
      <c r="C18" s="8">
        <v>1.9199999999999999E-5</v>
      </c>
      <c r="D18" s="8">
        <v>8.5900000000000008E-6</v>
      </c>
      <c r="E18" s="6">
        <v>320000000</v>
      </c>
      <c r="F18" s="9">
        <f>tblSection[[#This Row],[Zex]]*tblSection[[#This Row],[fy]]</f>
        <v>6144</v>
      </c>
      <c r="G18" s="9">
        <f>tblSection[[#This Row],[Zey]]*tblSection[[#This Row],[fy]]</f>
        <v>2748.8</v>
      </c>
    </row>
    <row r="19" spans="2:7" x14ac:dyDescent="0.2">
      <c r="B19" s="1" t="s">
        <v>22</v>
      </c>
      <c r="C19" s="8">
        <v>7.4700000000000005E-4</v>
      </c>
      <c r="D19" s="8">
        <v>3.1799999999999998E-4</v>
      </c>
      <c r="E19" s="6">
        <v>320000000</v>
      </c>
      <c r="F19" s="9">
        <f>tblSection[[#This Row],[Zex]]*tblSection[[#This Row],[fy]]</f>
        <v>239040.00000000003</v>
      </c>
      <c r="G19" s="9">
        <f>tblSection[[#This Row],[Zey]]*tblSection[[#This Row],[fy]]</f>
        <v>101760</v>
      </c>
    </row>
    <row r="20" spans="2:7" x14ac:dyDescent="0.2">
      <c r="B20" s="1" t="s">
        <v>39</v>
      </c>
      <c r="C20" s="8">
        <v>1.4699999999999999E-6</v>
      </c>
      <c r="D20" s="8">
        <v>6.4199999999999995E-7</v>
      </c>
      <c r="E20" s="6">
        <v>320000000</v>
      </c>
      <c r="F20" s="9">
        <f>tblSection[[#This Row],[Zex]]*tblSection[[#This Row],[fy]]</f>
        <v>470.4</v>
      </c>
      <c r="G20" s="9">
        <f>tblSection[[#This Row],[Zey]]*tblSection[[#This Row],[fy]]</f>
        <v>205.44</v>
      </c>
    </row>
    <row r="21" spans="2:7" x14ac:dyDescent="0.2">
      <c r="B21" s="1" t="s">
        <v>38</v>
      </c>
      <c r="C21" s="8">
        <v>5.6400000000000005E-4</v>
      </c>
      <c r="D21" s="8">
        <v>7.7200000000000006E-5</v>
      </c>
      <c r="E21" s="6">
        <v>340000000</v>
      </c>
      <c r="F21" s="9">
        <f>tblSection[[#This Row],[Zex]]*tblSection[[#This Row],[fy]]</f>
        <v>191760.00000000003</v>
      </c>
      <c r="G21" s="9">
        <f>tblSection[[#This Row],[Zey]]*tblSection[[#This Row],[fy]]</f>
        <v>26248.000000000004</v>
      </c>
    </row>
    <row r="22" spans="2:7" x14ac:dyDescent="0.2">
      <c r="B22" s="1" t="s">
        <v>11</v>
      </c>
      <c r="C22" s="8">
        <v>4.9399999999999999E-3</v>
      </c>
      <c r="D22" s="8">
        <v>2.4499999999999999E-3</v>
      </c>
      <c r="E22" s="6">
        <v>360000000</v>
      </c>
      <c r="F22" s="9">
        <f>tblSection[[#This Row],[Zex]]*tblSection[[#This Row],[fy]]</f>
        <v>1778400</v>
      </c>
      <c r="G22" s="9">
        <f>tblSection[[#This Row],[Zey]]*tblSection[[#This Row],[fy]]</f>
        <v>882000</v>
      </c>
    </row>
    <row r="23" spans="2:7" x14ac:dyDescent="0.2">
      <c r="B23" s="1" t="s">
        <v>19</v>
      </c>
      <c r="C23" s="8">
        <v>1.9499999999999999E-3</v>
      </c>
      <c r="D23" s="8">
        <v>8.7799999999999998E-4</v>
      </c>
      <c r="E23" s="6">
        <v>340000000</v>
      </c>
      <c r="F23" s="9">
        <f>tblSection[[#This Row],[Zex]]*tblSection[[#This Row],[fy]]</f>
        <v>663000</v>
      </c>
      <c r="G23" s="9">
        <f>tblSection[[#This Row],[Zey]]*tblSection[[#This Row],[fy]]</f>
        <v>298520</v>
      </c>
    </row>
    <row r="24" spans="2:7" x14ac:dyDescent="0.2">
      <c r="B24" s="1" t="s">
        <v>48</v>
      </c>
      <c r="C24" s="8">
        <v>1.0900000000000001E-4</v>
      </c>
      <c r="D24" s="8">
        <v>4.9599999999999999E-5</v>
      </c>
      <c r="E24" s="6">
        <v>340000000</v>
      </c>
      <c r="F24" s="9">
        <f>tblSection[[#This Row],[Zex]]*tblSection[[#This Row],[fy]]</f>
        <v>37060</v>
      </c>
      <c r="G24" s="9">
        <f>tblSection[[#This Row],[Zey]]*tblSection[[#This Row],[fy]]</f>
        <v>16864</v>
      </c>
    </row>
    <row r="25" spans="2:7" x14ac:dyDescent="0.2">
      <c r="B25" s="1" t="s">
        <v>34</v>
      </c>
      <c r="C25" s="8">
        <v>6.7600000000000003E-5</v>
      </c>
      <c r="D25" s="8">
        <v>2.0299999999999999E-5</v>
      </c>
      <c r="E25" s="6">
        <v>340000000</v>
      </c>
      <c r="F25" s="9">
        <f>tblSection[[#This Row],[Zex]]*tblSection[[#This Row],[fy]]</f>
        <v>22984</v>
      </c>
      <c r="G25" s="9">
        <f>tblSection[[#This Row],[Zey]]*tblSection[[#This Row],[fy]]</f>
        <v>6902</v>
      </c>
    </row>
    <row r="26" spans="2:7" x14ac:dyDescent="0.2">
      <c r="B26" s="1" t="s">
        <v>27</v>
      </c>
      <c r="C26" s="8">
        <v>3.19E-4</v>
      </c>
      <c r="D26" s="8">
        <v>6.1699999999999995E-5</v>
      </c>
      <c r="E26" s="6">
        <v>360000000</v>
      </c>
      <c r="F26" s="9">
        <f>tblSection[[#This Row],[Zex]]*tblSection[[#This Row],[fy]]</f>
        <v>114840</v>
      </c>
      <c r="G26" s="9">
        <f>tblSection[[#This Row],[Zey]]*tblSection[[#This Row],[fy]]</f>
        <v>22212</v>
      </c>
    </row>
    <row r="27" spans="2:7" x14ac:dyDescent="0.2">
      <c r="B27" s="1" t="s">
        <v>23</v>
      </c>
      <c r="C27" s="8">
        <v>1.07E-3</v>
      </c>
      <c r="D27" s="8">
        <v>4.7399999999999997E-4</v>
      </c>
      <c r="E27" s="6">
        <v>340000000</v>
      </c>
      <c r="F27" s="9">
        <f>tblSection[[#This Row],[Zex]]*tblSection[[#This Row],[fy]]</f>
        <v>363800</v>
      </c>
      <c r="G27" s="9">
        <f>tblSection[[#This Row],[Zey]]*tblSection[[#This Row],[fy]]</f>
        <v>161160</v>
      </c>
    </row>
    <row r="28" spans="2:7" x14ac:dyDescent="0.2">
      <c r="B28" s="1" t="s">
        <v>47</v>
      </c>
      <c r="C28" s="8">
        <v>6.9900000000000005E-5</v>
      </c>
      <c r="D28" s="8">
        <v>3.1099999999999997E-5</v>
      </c>
      <c r="E28" s="6">
        <v>340000000</v>
      </c>
      <c r="F28" s="9">
        <f>tblSection[[#This Row],[Zex]]*tblSection[[#This Row],[fy]]</f>
        <v>23766</v>
      </c>
      <c r="G28" s="9">
        <f>tblSection[[#This Row],[Zey]]*tblSection[[#This Row],[fy]]</f>
        <v>10573.999999999998</v>
      </c>
    </row>
    <row r="29" spans="2:7" x14ac:dyDescent="0.2">
      <c r="B29" s="1" t="s">
        <v>32</v>
      </c>
      <c r="C29" s="8">
        <v>1.4100000000000001E-5</v>
      </c>
      <c r="D29" s="8">
        <v>5.8599999999999998E-6</v>
      </c>
      <c r="E29" s="6">
        <v>360000000</v>
      </c>
      <c r="F29" s="9">
        <f>tblSection[[#This Row],[Zex]]*tblSection[[#This Row],[fy]]</f>
        <v>5076</v>
      </c>
      <c r="G29" s="9">
        <f>tblSection[[#This Row],[Zey]]*tblSection[[#This Row],[fy]]</f>
        <v>2109.6</v>
      </c>
    </row>
    <row r="30" spans="2:7" x14ac:dyDescent="0.2">
      <c r="B30" s="1" t="s">
        <v>36</v>
      </c>
      <c r="C30" s="8">
        <v>1.2899999999999999E-4</v>
      </c>
      <c r="D30" s="8">
        <v>3.8500000000000001E-5</v>
      </c>
      <c r="E30" s="6">
        <v>360000000</v>
      </c>
      <c r="F30" s="9">
        <f>tblSection[[#This Row],[Zex]]*tblSection[[#This Row],[fy]]</f>
        <v>46440</v>
      </c>
      <c r="G30" s="9">
        <f>tblSection[[#This Row],[Zey]]*tblSection[[#This Row],[fy]]</f>
        <v>13860</v>
      </c>
    </row>
    <row r="31" spans="2:7" x14ac:dyDescent="0.2">
      <c r="B31" s="1" t="s">
        <v>37</v>
      </c>
      <c r="C31" s="8">
        <v>2.2100000000000001E-4</v>
      </c>
      <c r="D31" s="8">
        <v>4.4499999999999997E-5</v>
      </c>
      <c r="E31" s="6">
        <v>340000000</v>
      </c>
      <c r="F31" s="9">
        <f>tblSection[[#This Row],[Zex]]*tblSection[[#This Row],[fy]]</f>
        <v>75140</v>
      </c>
      <c r="G31" s="9">
        <f>tblSection[[#This Row],[Zey]]*tblSection[[#This Row],[fy]]</f>
        <v>15130</v>
      </c>
    </row>
    <row r="32" spans="2:7" x14ac:dyDescent="0.2">
      <c r="B32" s="1" t="s">
        <v>17</v>
      </c>
      <c r="C32" s="8">
        <v>9.77E-4</v>
      </c>
      <c r="D32" s="8">
        <v>4.4799999999999999E-4</v>
      </c>
      <c r="E32" s="6">
        <v>340000000</v>
      </c>
      <c r="F32" s="9">
        <f>tblSection[[#This Row],[Zex]]*tblSection[[#This Row],[fy]]</f>
        <v>332180</v>
      </c>
      <c r="G32" s="9">
        <f>tblSection[[#This Row],[Zey]]*tblSection[[#This Row],[fy]]</f>
        <v>152320</v>
      </c>
    </row>
    <row r="33" spans="2:7" x14ac:dyDescent="0.2">
      <c r="B33" s="1" t="s">
        <v>18</v>
      </c>
      <c r="C33" s="8">
        <v>1.5499999999999999E-3</v>
      </c>
      <c r="D33" s="8">
        <v>6.8400000000000004E-4</v>
      </c>
      <c r="E33" s="6">
        <v>340000000</v>
      </c>
      <c r="F33" s="9">
        <f>tblSection[[#This Row],[Zex]]*tblSection[[#This Row],[fy]]</f>
        <v>527000</v>
      </c>
      <c r="G33" s="9">
        <f>tblSection[[#This Row],[Zey]]*tblSection[[#This Row],[fy]]</f>
        <v>232560</v>
      </c>
    </row>
    <row r="34" spans="2:7" x14ac:dyDescent="0.2">
      <c r="B34" s="1" t="s">
        <v>8</v>
      </c>
      <c r="C34" s="8">
        <v>2.4099999999999998E-3</v>
      </c>
      <c r="D34" s="8">
        <v>1.07E-3</v>
      </c>
      <c r="E34" s="6">
        <v>380000000</v>
      </c>
      <c r="F34" s="9">
        <f>tblSection[[#This Row],[Zex]]*tblSection[[#This Row],[fy]]</f>
        <v>915799.99999999988</v>
      </c>
      <c r="G34" s="9">
        <f>tblSection[[#This Row],[Zey]]*tblSection[[#This Row],[fy]]</f>
        <v>406600</v>
      </c>
    </row>
    <row r="35" spans="2:7" x14ac:dyDescent="0.2">
      <c r="B35" s="1" t="s">
        <v>41</v>
      </c>
      <c r="C35" s="8">
        <v>5.3199999999999999E-6</v>
      </c>
      <c r="D35" s="8">
        <v>2.4399999999999999E-6</v>
      </c>
      <c r="E35" s="6">
        <v>360000000</v>
      </c>
      <c r="F35" s="9">
        <f>tblSection[[#This Row],[Zex]]*tblSection[[#This Row],[fy]]</f>
        <v>1915.2</v>
      </c>
      <c r="G35" s="9">
        <f>tblSection[[#This Row],[Zey]]*tblSection[[#This Row],[fy]]</f>
        <v>878.4</v>
      </c>
    </row>
    <row r="36" spans="2:7" x14ac:dyDescent="0.2">
      <c r="B36" s="1" t="s">
        <v>12</v>
      </c>
      <c r="C36" s="8">
        <v>7.1000000000000004E-3</v>
      </c>
      <c r="D36" s="8">
        <v>3.2000000000000002E-3</v>
      </c>
      <c r="E36" s="6">
        <v>360000000</v>
      </c>
      <c r="F36" s="9">
        <f>tblSection[[#This Row],[Zex]]*tblSection[[#This Row],[fy]]</f>
        <v>2556000</v>
      </c>
      <c r="G36" s="9">
        <f>tblSection[[#This Row],[Zey]]*tblSection[[#This Row],[fy]]</f>
        <v>1152000</v>
      </c>
    </row>
    <row r="37" spans="2:7" x14ac:dyDescent="0.2">
      <c r="B37" s="1" t="s">
        <v>2</v>
      </c>
      <c r="C37" s="8">
        <v>3.6800000000000001E-3</v>
      </c>
      <c r="D37" s="8">
        <v>5.1500000000000005E-4</v>
      </c>
      <c r="E37" s="6">
        <v>340000000</v>
      </c>
      <c r="F37" s="9">
        <f>tblSection[[#This Row],[Zex]]*tblSection[[#This Row],[fy]]</f>
        <v>1251200</v>
      </c>
      <c r="G37" s="9">
        <f>tblSection[[#This Row],[Zey]]*tblSection[[#This Row],[fy]]</f>
        <v>175100.00000000003</v>
      </c>
    </row>
    <row r="38" spans="2:7" x14ac:dyDescent="0.2">
      <c r="B38" s="1" t="s">
        <v>45</v>
      </c>
      <c r="C38" s="8">
        <v>3.0499999999999999E-5</v>
      </c>
      <c r="D38" s="8">
        <v>1.36E-5</v>
      </c>
      <c r="E38" s="6">
        <v>360000000</v>
      </c>
      <c r="F38" s="9">
        <f>tblSection[[#This Row],[Zex]]*tblSection[[#This Row],[fy]]</f>
        <v>10980</v>
      </c>
      <c r="G38" s="9">
        <f>tblSection[[#This Row],[Zey]]*tblSection[[#This Row],[fy]]</f>
        <v>4896</v>
      </c>
    </row>
    <row r="39" spans="2:7" x14ac:dyDescent="0.2">
      <c r="B39" s="1" t="s">
        <v>26</v>
      </c>
      <c r="C39" s="8">
        <v>1.8000000000000001E-4</v>
      </c>
      <c r="D39" s="8">
        <v>3.4400000000000003E-5</v>
      </c>
      <c r="E39" s="6">
        <v>360000000</v>
      </c>
      <c r="F39" s="9">
        <f>tblSection[[#This Row],[Zex]]*tblSection[[#This Row],[fy]]</f>
        <v>64800.000000000007</v>
      </c>
      <c r="G39" s="9">
        <f>tblSection[[#This Row],[Zey]]*tblSection[[#This Row],[fy]]</f>
        <v>12384.000000000002</v>
      </c>
    </row>
    <row r="40" spans="2:7" x14ac:dyDescent="0.2">
      <c r="B40" s="1" t="s">
        <v>50</v>
      </c>
      <c r="C40" s="8">
        <v>4.6900000000000002E-4</v>
      </c>
      <c r="D40" s="8">
        <v>2.14E-4</v>
      </c>
      <c r="E40" s="6">
        <v>340000000</v>
      </c>
      <c r="F40" s="9">
        <f>tblSection[[#This Row],[Zex]]*tblSection[[#This Row],[fy]]</f>
        <v>159460</v>
      </c>
      <c r="G40" s="9">
        <f>tblSection[[#This Row],[Zey]]*tblSection[[#This Row],[fy]]</f>
        <v>72760</v>
      </c>
    </row>
    <row r="41" spans="2:7" x14ac:dyDescent="0.2">
      <c r="B41" s="1" t="s">
        <v>30</v>
      </c>
      <c r="C41" s="8">
        <v>7.5900000000000002E-6</v>
      </c>
      <c r="D41" s="8">
        <v>3.1700000000000001E-6</v>
      </c>
      <c r="E41" s="6">
        <v>360000000</v>
      </c>
      <c r="F41" s="9">
        <f>tblSection[[#This Row],[Zex]]*tblSection[[#This Row],[fy]]</f>
        <v>2732.4</v>
      </c>
      <c r="G41" s="9">
        <f>tblSection[[#This Row],[Zey]]*tblSection[[#This Row],[fy]]</f>
        <v>1141.2</v>
      </c>
    </row>
    <row r="42" spans="2:7" x14ac:dyDescent="0.2">
      <c r="B42" s="1" t="s">
        <v>13</v>
      </c>
      <c r="C42" s="8">
        <v>4.3400000000000001E-3</v>
      </c>
      <c r="D42" s="8">
        <v>4.86E-4</v>
      </c>
      <c r="E42" s="6">
        <v>380000000</v>
      </c>
      <c r="F42" s="9">
        <f>tblSection[[#This Row],[Zex]]*tblSection[[#This Row],[fy]]</f>
        <v>1649200</v>
      </c>
      <c r="G42" s="9">
        <f>tblSection[[#This Row],[Zey]]*tblSection[[#This Row],[fy]]</f>
        <v>184680</v>
      </c>
    </row>
    <row r="43" spans="2:7" x14ac:dyDescent="0.2">
      <c r="B43" s="1" t="s">
        <v>31</v>
      </c>
      <c r="C43" s="8">
        <v>8.6600000000000001E-6</v>
      </c>
      <c r="D43" s="8">
        <v>3.0199999999999999E-6</v>
      </c>
      <c r="E43" s="6">
        <v>360000000</v>
      </c>
      <c r="F43" s="9">
        <f>tblSection[[#This Row],[Zex]]*tblSection[[#This Row],[fy]]</f>
        <v>3117.6</v>
      </c>
      <c r="G43" s="9">
        <f>tblSection[[#This Row],[Zey]]*tblSection[[#This Row],[fy]]</f>
        <v>1087.2</v>
      </c>
    </row>
    <row r="44" spans="2:7" x14ac:dyDescent="0.2">
      <c r="B44" s="1" t="s">
        <v>46</v>
      </c>
      <c r="C44" s="8">
        <v>4.2899999999999999E-5</v>
      </c>
      <c r="D44" s="8">
        <v>2.0000000000000002E-5</v>
      </c>
      <c r="E44" s="6">
        <v>360000000</v>
      </c>
      <c r="F44" s="9">
        <f>tblSection[[#This Row],[Zex]]*tblSection[[#This Row],[fy]]</f>
        <v>15444</v>
      </c>
      <c r="G44" s="9">
        <f>tblSection[[#This Row],[Zey]]*tblSection[[#This Row],[fy]]</f>
        <v>7200.0000000000009</v>
      </c>
    </row>
    <row r="45" spans="2:7" x14ac:dyDescent="0.2">
      <c r="B45" s="1" t="s">
        <v>35</v>
      </c>
      <c r="C45" s="8">
        <v>8.03E-5</v>
      </c>
      <c r="D45" s="8">
        <v>1.56E-5</v>
      </c>
      <c r="E45" s="6">
        <v>360000000</v>
      </c>
      <c r="F45" s="9">
        <f>tblSection[[#This Row],[Zex]]*tblSection[[#This Row],[fy]]</f>
        <v>28908</v>
      </c>
      <c r="G45" s="9">
        <f>tblSection[[#This Row],[Zey]]*tblSection[[#This Row],[fy]]</f>
        <v>5616</v>
      </c>
    </row>
    <row r="46" spans="2:7" x14ac:dyDescent="0.2">
      <c r="B46" s="1" t="s">
        <v>1</v>
      </c>
      <c r="C46" s="8">
        <v>2.81E-2</v>
      </c>
      <c r="D46" s="8">
        <v>5.0000000000000001E-3</v>
      </c>
      <c r="E46" s="6">
        <v>360000000</v>
      </c>
      <c r="F46" s="9">
        <f>tblSection[[#This Row],[Zex]]*tblSection[[#This Row],[fy]]</f>
        <v>10116000</v>
      </c>
      <c r="G46" s="9">
        <f>tblSection[[#This Row],[Zey]]*tblSection[[#This Row],[fy]]</f>
        <v>1800000</v>
      </c>
    </row>
    <row r="47" spans="2:7" x14ac:dyDescent="0.2">
      <c r="B47" s="1" t="s">
        <v>29</v>
      </c>
      <c r="C47" s="8">
        <v>7.2900000000000005E-4</v>
      </c>
      <c r="D47" s="8">
        <v>1.63E-4</v>
      </c>
      <c r="E47" s="6">
        <v>340000000</v>
      </c>
      <c r="F47" s="9">
        <f>tblSection[[#This Row],[Zex]]*tblSection[[#This Row],[fy]]</f>
        <v>247860.00000000003</v>
      </c>
      <c r="G47" s="9">
        <f>tblSection[[#This Row],[Zey]]*tblSection[[#This Row],[fy]]</f>
        <v>55420</v>
      </c>
    </row>
    <row r="48" spans="2:7" x14ac:dyDescent="0.2">
      <c r="B48" s="1" t="s">
        <v>43</v>
      </c>
      <c r="C48" s="8">
        <v>1.84E-5</v>
      </c>
      <c r="D48" s="8">
        <v>8.6999999999999997E-6</v>
      </c>
      <c r="E48" s="6">
        <v>360000000</v>
      </c>
      <c r="F48" s="9">
        <f>tblSection[[#This Row],[Zex]]*tblSection[[#This Row],[fy]]</f>
        <v>6624</v>
      </c>
      <c r="G48" s="9">
        <f>tblSection[[#This Row],[Zey]]*tblSection[[#This Row],[fy]]</f>
        <v>3132</v>
      </c>
    </row>
    <row r="50" spans="2:4" x14ac:dyDescent="0.2">
      <c r="B50" s="2" t="str">
        <f t="array" ref="B50:B75">TRANSPOSE(tblSection[#Headers])</f>
        <v>Section</v>
      </c>
      <c r="C50" s="4" t="str">
        <f t="array" aca="1" ref="C50" ca="1">_xlfn.CONCAT(IF(INDIRECT("tblSection["&amp;B50&amp;"]")&lt;&gt;"","'"&amp;TEXT(INDIRECT("tblSection["&amp;B50&amp;"]"),"0.00000E+00")&amp;"',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Zex</v>
      </c>
      <c r="C51" s="4" t="str">
        <f t="array" aca="1" ref="C51" ca="1">_xlfn.CONCAT(IF(INDIRECT("tblSection["&amp;B51&amp;"]")&lt;&gt;"",TEXT(INDIRECT("tblSection["&amp;B51&amp;"]"),"0.00000E+00")&amp;", ",""))</f>
        <v xml:space="preserve">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1.84000E-05, </v>
      </c>
      <c r="D51" s="2" t="str">
        <f t="shared" ref="D51:D75" ca="1" si="0">B51&amp;" = ("&amp;LEFT(C51,LEN(C51)-2)&amp;")"</f>
        <v>Zex = (3.19000E-06,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1.84000E-05)</v>
      </c>
    </row>
    <row r="52" spans="2:4" x14ac:dyDescent="0.2">
      <c r="B52" s="2" t="str">
        <v>Zey</v>
      </c>
      <c r="C52" s="4" t="str">
        <f t="array" aca="1" ref="C52" ca="1">_xlfn.CONCAT(IF(INDIRECT("tblSection["&amp;B52&amp;"]")&lt;&gt;"",TEXT(INDIRECT("tblSection["&amp;B52&amp;"]"),"0.00000E+00")&amp;", ",""))</f>
        <v xml:space="preserve">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8.70000E-06, </v>
      </c>
      <c r="D52" s="2" t="str">
        <f t="shared" ca="1" si="0"/>
        <v>Zey = (1.55000E-06,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8.70000E-06)</v>
      </c>
    </row>
    <row r="53" spans="2:4" x14ac:dyDescent="0.2">
      <c r="B53" s="2" t="str">
        <v>fy</v>
      </c>
      <c r="C53" s="4" t="str">
        <f t="array" aca="1" ref="C53" ca="1">_xlfn.CONCAT(IF(INDIRECT("tblSection["&amp;B53&amp;"]")&lt;&gt;"",TEXT(INDIRECT("tblSection["&amp;B53&amp;"]"),"0.00000E+00")&amp;", ",""))</f>
        <v xml:space="preserve">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3.60000E+08, </v>
      </c>
      <c r="D53" s="2" t="str">
        <f t="shared" ca="1" si="0"/>
        <v>fy = (3.20000E+08,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3.60000E+08)</v>
      </c>
    </row>
    <row r="54" spans="2:4" x14ac:dyDescent="0.2">
      <c r="B54" s="2" t="str">
        <v>Msx</v>
      </c>
      <c r="C54" s="4" t="str">
        <f t="array" aca="1" ref="C54" ca="1">_xlfn.CONCAT(IF(INDIRECT("tblSection["&amp;B54&amp;"]")&lt;&gt;"",TEXT(INDIRECT("tblSection["&amp;B54&amp;"]"),"0.00000E+00")&amp;", ",""))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54" s="2" t="str">
        <f t="shared" ca="1" si="0"/>
        <v>Msx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55" spans="2:4" x14ac:dyDescent="0.2">
      <c r="B55" s="2" t="str">
        <v>Msy</v>
      </c>
      <c r="C55" s="4" t="str">
        <f t="array" aca="1" ref="C55" ca="1">_xlfn.CONCAT(IF(INDIRECT("tblSection["&amp;B55&amp;"]")&lt;&gt;"",TEXT(INDIRECT("tblSection["&amp;B55&amp;"]"),"0.00000E+00")&amp;", ",""))</f>
        <v xml:space="preserve">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3.13200E+03, </v>
      </c>
      <c r="D55" s="2" t="str">
        <f t="shared" ca="1" si="0"/>
        <v>Msy = (4.96000E+02,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3.13200E+03)</v>
      </c>
    </row>
    <row r="56" spans="2:4" x14ac:dyDescent="0.2">
      <c r="B56" s="2" t="e">
        <v>#N/A</v>
      </c>
      <c r="C56" s="4" t="e">
        <f t="array" aca="1" ref="C56" ca="1">_xlfn.CONCAT(IF(INDIRECT("tblSection["&amp;B56&amp;"]")&lt;&gt;"",TEXT(INDIRECT("tblSection["&amp;B56&amp;"]"),"0.00000E+00")&amp;", ",""))</f>
        <v>#N/A</v>
      </c>
      <c r="D56" s="2" t="e">
        <f t="shared" ca="1" si="0"/>
        <v>#N/A</v>
      </c>
    </row>
    <row r="57" spans="2:4" x14ac:dyDescent="0.2">
      <c r="B57" s="2" t="e">
        <v>#N/A</v>
      </c>
      <c r="C57" s="4" t="e">
        <f t="array" aca="1" ref="C57" ca="1">_xlfn.CONCAT(IF(INDIRECT("tblSection["&amp;B57&amp;"]")&lt;&gt;"",TEXT(INDIRECT("tblSection["&amp;B57&amp;"]"),"0.00000E+00")&amp;", ",""))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_xlfn.CONCAT(IF(INDIRECT("tblSection["&amp;B58&amp;"]")&lt;&gt;"",TEXT(INDIRECT("tblSection["&amp;B58&amp;"]"),"0.00000E+00")&amp;", ",""))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_xlfn.CONCAT(IF(INDIRECT("tblSection["&amp;B59&amp;"]")&lt;&gt;"",TEXT(INDIRECT("tblSection["&amp;B59&amp;"]"),"0.00000E+00")&amp;", ",""))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_xlfn.CONCAT(IF(INDIRECT("tblSection["&amp;B60&amp;"]")&lt;&gt;"",TEXT(INDIRECT("tblSection["&amp;B60&amp;"]"),"0.00000E+00")&amp;", ",""))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_xlfn.CONCAT(IF(INDIRECT("tblSection["&amp;B61&amp;"]")&lt;&gt;"",TEXT(INDIRECT("tblSection["&amp;B61&amp;"]"),"0.00000E+00")&amp;", ",""))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_xlfn.CONCAT(IF(INDIRECT("tblSection["&amp;B62&amp;"]")&lt;&gt;"",TEXT(INDIRECT("tblSection["&amp;B62&amp;"]"),"0.00000E+00")&amp;", ",""))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_xlfn.CONCAT(IF(INDIRECT("tblSection["&amp;B63&amp;"]")&lt;&gt;"",TEXT(INDIRECT("tblSection["&amp;B63&amp;"]"),"0.00000E+00")&amp;", ",""))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_xlfn.CONCAT(IF(INDIRECT("tblSection["&amp;B64&amp;"]")&lt;&gt;"",TEXT(INDIRECT("tblSection["&amp;B64&amp;"]"),"0.00000E+00")&amp;", ",""))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_xlfn.CONCAT(IF(INDIRECT("tblSection["&amp;B65&amp;"]")&lt;&gt;"",TEXT(INDIRECT("tblSection["&amp;B65&amp;"]"),"0.00000E+00")&amp;", ",""))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_xlfn.CONCAT(IF(INDIRECT("tblSection["&amp;B66&amp;"]")&lt;&gt;"",TEXT(INDIRECT("tblSection["&amp;B66&amp;"]"),"0.00000E+00")&amp;", ",""))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_xlfn.CONCAT(IF(INDIRECT("tblSection["&amp;B67&amp;"]")&lt;&gt;"",TEXT(INDIRECT("tblSection["&amp;B67&amp;"]"),"0.00000E+00")&amp;", ",""))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_xlfn.CONCAT(IF(INDIRECT("tblSection["&amp;B68&amp;"]")&lt;&gt;"",TEXT(INDIRECT("tblSection["&amp;B68&amp;"]"),"0.00000E+00")&amp;", ",""))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_xlfn.CONCAT(IF(INDIRECT("tblSection["&amp;B69&amp;"]")&lt;&gt;"",TEXT(INDIRECT("tblSection["&amp;B69&amp;"]"),"0.00000E+00")&amp;", ",""))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_xlfn.CONCAT(IF(INDIRECT("tblSection["&amp;B70&amp;"]")&lt;&gt;"",TEXT(INDIRECT("tblSection["&amp;B70&amp;"]"),"0.00000E+00")&amp;", ",""))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_xlfn.CONCAT(IF(INDIRECT("tblSection["&amp;B71&amp;"]")&lt;&gt;"",TEXT(INDIRECT("tblSection["&amp;B71&amp;"]"),"0.00000E+00")&amp;", ",""))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_xlfn.CONCAT(IF(INDIRECT("tblSection["&amp;B72&amp;"]")&lt;&gt;"",TEXT(INDIRECT("tblSection["&amp;B72&amp;"]"),"0.00000E+00")&amp;", ",""))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_xlfn.CONCAT(IF(INDIRECT("tblSection["&amp;B73&amp;"]")&lt;&gt;"",TEXT(INDIRECT("tblSection["&amp;B73&amp;"]"),"0.00000E+00")&amp;", ",""))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_xlfn.CONCAT(IF(INDIRECT("tblSection["&amp;B74&amp;"]")&lt;&gt;"",TEXT(INDIRECT("tblSection["&amp;B74&amp;"]"),"0.00000E+00")&amp;", ",""))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_xlfn.CONCAT(IF(INDIRECT("tblSection["&amp;B75&amp;"]")&lt;&gt;"",TEXT(INDIRECT("tblSection["&amp;B75&amp;"]"),"0.00000E+00")&amp;", ",""))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tabSelected="1" workbookViewId="0">
      <selection activeCell="P4" sqref="P4"/>
    </sheetView>
  </sheetViews>
  <sheetFormatPr defaultColWidth="9" defaultRowHeight="10.199999999999999" x14ac:dyDescent="0.2"/>
  <cols>
    <col min="1" max="1" width="3.88671875" style="2" customWidth="1"/>
    <col min="2" max="2" width="10.109375" style="2" customWidth="1"/>
    <col min="3" max="7" width="14.109375" style="2" customWidth="1"/>
    <col min="8" max="8" width="8.6640625" style="2" bestFit="1" customWidth="1"/>
    <col min="9" max="9" width="8.6640625" style="2" customWidth="1"/>
    <col min="10" max="11" width="16.6640625" style="2" customWidth="1"/>
    <col min="12" max="13" width="15.44140625" style="2" customWidth="1"/>
    <col min="14" max="14" width="10.6640625" style="2" bestFit="1" customWidth="1"/>
    <col min="15" max="16" width="12.5546875" style="2" bestFit="1" customWidth="1"/>
    <col min="17" max="16384" width="9" style="2"/>
  </cols>
  <sheetData>
    <row r="1" spans="2:16" x14ac:dyDescent="0.2">
      <c r="D1" s="5"/>
      <c r="E1" s="5"/>
      <c r="F1" s="5"/>
      <c r="G1" s="5"/>
    </row>
    <row r="2" spans="2:16" ht="11.4" x14ac:dyDescent="0.25">
      <c r="B2" s="3" t="s">
        <v>0</v>
      </c>
      <c r="C2" s="3" t="s">
        <v>53</v>
      </c>
      <c r="D2" s="3" t="s">
        <v>54</v>
      </c>
      <c r="E2" s="3" t="s">
        <v>56</v>
      </c>
      <c r="F2" s="3" t="s">
        <v>57</v>
      </c>
      <c r="G2" s="3" t="s">
        <v>58</v>
      </c>
      <c r="H2" s="3" t="s">
        <v>52</v>
      </c>
      <c r="I2" s="3" t="s">
        <v>55</v>
      </c>
      <c r="J2" s="7" t="s">
        <v>59</v>
      </c>
      <c r="K2" s="7" t="s">
        <v>60</v>
      </c>
      <c r="L2" s="13" t="s">
        <v>61</v>
      </c>
      <c r="M2" s="13" t="s">
        <v>63</v>
      </c>
      <c r="N2" s="13" t="s">
        <v>62</v>
      </c>
      <c r="O2" s="13" t="s">
        <v>64</v>
      </c>
      <c r="P2" s="13" t="s">
        <v>65</v>
      </c>
    </row>
    <row r="3" spans="2:16" x14ac:dyDescent="0.2">
      <c r="B3" s="1" t="s">
        <v>40</v>
      </c>
      <c r="C3" s="10">
        <v>6.7174848039124067</v>
      </c>
      <c r="D3" s="11">
        <v>2.0599999999999999E-8</v>
      </c>
      <c r="E3" s="11">
        <v>8.7499999999999998E-10</v>
      </c>
      <c r="F3" s="12">
        <v>0</v>
      </c>
      <c r="G3" s="10">
        <v>0.1281734448884565</v>
      </c>
      <c r="H3" s="6">
        <v>200000000000</v>
      </c>
      <c r="I3" s="6">
        <v>80000000000</v>
      </c>
      <c r="J3" s="16">
        <f>((PI()^2*tblM_o[[#This Row],[E]]*tblM_o[[#This Row],[Iy]])/(tblM_o[[#This Row],[le]]^2))</f>
        <v>901.12196558922767</v>
      </c>
      <c r="K3" s="14">
        <f>tblM_o[[#This Row],[G]]*tblM_o[[#This Row],[J]]</f>
        <v>70</v>
      </c>
      <c r="L3" s="14">
        <f>(((PI()^2*tblM_o[[#This Row],[E]]*tblM_o[[#This Row],[Iw]])/(tblM_o[[#This Row],[le]]^2)))</f>
        <v>0</v>
      </c>
      <c r="M3" s="15">
        <f>0</f>
        <v>0</v>
      </c>
      <c r="N3" s="15">
        <f>tblM_o[[#This Row],[βx]]/2</f>
        <v>6.408672244422825E-2</v>
      </c>
      <c r="O3" s="17">
        <f>SQRT(tblM_o[[#This Row],[A]])*(SQRT(tblM_o[[#This Row],[B]]+tblM_o[[#This Row],[C]]+(tblM_o[[#This Row],[D0]]^2)*tblM_o[[#This Row],[A]])+tblM_o[[#This Row],[D0]]*SQRT(tblM_o[[#This Row],[A]]))</f>
        <v>251.15440985825023</v>
      </c>
      <c r="P3" s="17">
        <f>SQRT(tblM_o[[#This Row],[A]])*(SQRT(tblM_o[[#This Row],[B]]+tblM_o[[#This Row],[C]]+(tblM_o[[#This Row],[D]]^2)*tblM_o[[#This Row],[A]])+tblM_o[[#This Row],[D]]*SQRT(tblM_o[[#This Row],[A]]))</f>
        <v>315.45830530974268</v>
      </c>
    </row>
    <row r="4" spans="2:16" x14ac:dyDescent="0.2">
      <c r="B4" s="1" t="s">
        <v>49</v>
      </c>
      <c r="C4" s="10">
        <v>5.0017469968248829</v>
      </c>
      <c r="D4" s="11">
        <v>3.0599999999999999E-6</v>
      </c>
      <c r="E4" s="11">
        <v>1.74E-7</v>
      </c>
      <c r="F4" s="12">
        <v>0</v>
      </c>
      <c r="G4" s="10">
        <v>-0.14231357821786134</v>
      </c>
      <c r="H4" s="6">
        <v>200000000000</v>
      </c>
      <c r="I4" s="6">
        <v>80000000000</v>
      </c>
      <c r="J4" s="16">
        <f>((PI()^2*tblM_o[[#This Row],[E]]*tblM_o[[#This Row],[Iy]])/(tblM_o[[#This Row],[le]]^2))</f>
        <v>241439.1688792202</v>
      </c>
      <c r="K4" s="14">
        <f>tblM_o[[#This Row],[G]]*tblM_o[[#This Row],[J]]</f>
        <v>13920</v>
      </c>
      <c r="L4" s="14">
        <f>(((PI()^2*tblM_o[[#This Row],[E]]*tblM_o[[#This Row],[Iw]])/(tblM_o[[#This Row],[le]]^2)))</f>
        <v>0</v>
      </c>
      <c r="M4" s="15">
        <f>0</f>
        <v>0</v>
      </c>
      <c r="N4" s="15">
        <f>tblM_o[[#This Row],[βx]]/2</f>
        <v>-7.1156789108930668E-2</v>
      </c>
      <c r="O4" s="17">
        <f>SQRT(tblM_o[[#This Row],[A]])*(SQRT(tblM_o[[#This Row],[B]]+tblM_o[[#This Row],[C]]+(tblM_o[[#This Row],[D0]]^2)*tblM_o[[#This Row],[A]])+tblM_o[[#This Row],[D0]]*SQRT(tblM_o[[#This Row],[A]]))</f>
        <v>57972.693837691761</v>
      </c>
      <c r="P4" s="17">
        <f>SQRT(tblM_o[[#This Row],[A]])*(SQRT(tblM_o[[#This Row],[B]]+tblM_o[[#This Row],[C]]+(tblM_o[[#This Row],[D]]^2)*tblM_o[[#This Row],[A]])+tblM_o[[#This Row],[D]]*SQRT(tblM_o[[#This Row],[A]]))</f>
        <v>43284.721221093743</v>
      </c>
    </row>
    <row r="5" spans="2:16" x14ac:dyDescent="0.2">
      <c r="B5" s="1" t="s">
        <v>20</v>
      </c>
      <c r="C5" s="10">
        <v>8.3948039770889036</v>
      </c>
      <c r="D5" s="11">
        <v>1.07E-4</v>
      </c>
      <c r="E5" s="11">
        <v>2.52E-6</v>
      </c>
      <c r="F5" s="12">
        <v>2.39E-6</v>
      </c>
      <c r="G5" s="10">
        <v>0.17844856294578448</v>
      </c>
      <c r="H5" s="6">
        <v>200000000000</v>
      </c>
      <c r="I5" s="6">
        <v>80000000000</v>
      </c>
      <c r="J5" s="16">
        <f>((PI()^2*tblM_o[[#This Row],[E]]*tblM_o[[#This Row],[Iy]])/(tblM_o[[#This Row],[le]]^2))</f>
        <v>2997039.0355725065</v>
      </c>
      <c r="K5" s="14">
        <f>tblM_o[[#This Row],[G]]*tblM_o[[#This Row],[J]]</f>
        <v>201600</v>
      </c>
      <c r="L5" s="14">
        <f>(((PI()^2*tblM_o[[#This Row],[E]]*tblM_o[[#This Row],[Iw]])/(tblM_o[[#This Row],[le]]^2)))</f>
        <v>66943.208364656923</v>
      </c>
      <c r="M5" s="15">
        <f>0</f>
        <v>0</v>
      </c>
      <c r="N5" s="15">
        <f>tblM_o[[#This Row],[βx]]/2</f>
        <v>8.9224281472892242E-2</v>
      </c>
      <c r="O5" s="17">
        <f>SQRT(tblM_o[[#This Row],[A]])*(SQRT(tblM_o[[#This Row],[B]]+tblM_o[[#This Row],[C]]+(tblM_o[[#This Row],[D0]]^2)*tblM_o[[#This Row],[A]])+tblM_o[[#This Row],[D0]]*SQRT(tblM_o[[#This Row],[A]]))</f>
        <v>897125.67581513233</v>
      </c>
      <c r="P5" s="17">
        <f>SQRT(tblM_o[[#This Row],[A]])*(SQRT(tblM_o[[#This Row],[B]]+tblM_o[[#This Row],[C]]+(tblM_o[[#This Row],[D]]^2)*tblM_o[[#This Row],[A]])+tblM_o[[#This Row],[D]]*SQRT(tblM_o[[#This Row],[A]]))</f>
        <v>1203539.9843339205</v>
      </c>
    </row>
    <row r="6" spans="2:16" x14ac:dyDescent="0.2">
      <c r="B6" s="1" t="s">
        <v>33</v>
      </c>
      <c r="C6" s="10">
        <v>7.8809588516221565</v>
      </c>
      <c r="D6" s="11">
        <v>1.06E-7</v>
      </c>
      <c r="E6" s="11">
        <v>1.9499999999999999E-8</v>
      </c>
      <c r="F6" s="12">
        <v>0</v>
      </c>
      <c r="G6" s="10">
        <v>0.24570337922123497</v>
      </c>
      <c r="H6" s="6">
        <v>200000000000</v>
      </c>
      <c r="I6" s="6">
        <v>80000000000</v>
      </c>
      <c r="J6" s="16">
        <f>((PI()^2*tblM_o[[#This Row],[E]]*tblM_o[[#This Row],[Iy]])/(tblM_o[[#This Row],[le]]^2))</f>
        <v>3368.8175151811124</v>
      </c>
      <c r="K6" s="14">
        <f>tblM_o[[#This Row],[G]]*tblM_o[[#This Row],[J]]</f>
        <v>1560</v>
      </c>
      <c r="L6" s="14">
        <f>(((PI()^2*tblM_o[[#This Row],[E]]*tblM_o[[#This Row],[Iw]])/(tblM_o[[#This Row],[le]]^2)))</f>
        <v>0</v>
      </c>
      <c r="M6" s="15">
        <f>0</f>
        <v>0</v>
      </c>
      <c r="N6" s="15">
        <f>tblM_o[[#This Row],[βx]]/2</f>
        <v>0.12285168961061749</v>
      </c>
      <c r="O6" s="17">
        <f>SQRT(tblM_o[[#This Row],[A]])*(SQRT(tblM_o[[#This Row],[B]]+tblM_o[[#This Row],[C]]+(tblM_o[[#This Row],[D0]]^2)*tblM_o[[#This Row],[A]])+tblM_o[[#This Row],[D0]]*SQRT(tblM_o[[#This Row],[A]]))</f>
        <v>2292.4561770473465</v>
      </c>
      <c r="P6" s="17">
        <f>SQRT(tblM_o[[#This Row],[A]])*(SQRT(tblM_o[[#This Row],[B]]+tblM_o[[#This Row],[C]]+(tblM_o[[#This Row],[D]]^2)*tblM_o[[#This Row],[A]])+tblM_o[[#This Row],[D]]*SQRT(tblM_o[[#This Row],[A]]))</f>
        <v>2743.3797871244597</v>
      </c>
    </row>
    <row r="7" spans="2:16" x14ac:dyDescent="0.2">
      <c r="B7" s="1" t="s">
        <v>15</v>
      </c>
      <c r="C7" s="10">
        <v>8.158898385950641</v>
      </c>
      <c r="D7" s="11">
        <v>9.7100000000000002E-5</v>
      </c>
      <c r="E7" s="11">
        <v>4.0199999999999996E-6</v>
      </c>
      <c r="F7" s="12">
        <v>1.15E-5</v>
      </c>
      <c r="G7" s="10">
        <v>-0.14881671808883984</v>
      </c>
      <c r="H7" s="6">
        <v>200000000000</v>
      </c>
      <c r="I7" s="6">
        <v>80000000000</v>
      </c>
      <c r="J7" s="16">
        <f>((PI()^2*tblM_o[[#This Row],[E]]*tblM_o[[#This Row],[Iy]])/(tblM_o[[#This Row],[le]]^2))</f>
        <v>2879293.4041964114</v>
      </c>
      <c r="K7" s="14">
        <f>tblM_o[[#This Row],[G]]*tblM_o[[#This Row],[J]]</f>
        <v>321599.99999999994</v>
      </c>
      <c r="L7" s="14">
        <f>(((PI()^2*tblM_o[[#This Row],[E]]*tblM_o[[#This Row],[Iw]])/(tblM_o[[#This Row],[le]]^2)))</f>
        <v>341007.9726906151</v>
      </c>
      <c r="M7" s="15">
        <f>0</f>
        <v>0</v>
      </c>
      <c r="N7" s="15">
        <f>tblM_o[[#This Row],[βx]]/2</f>
        <v>-7.4408359044419919E-2</v>
      </c>
      <c r="O7" s="17">
        <f>SQRT(tblM_o[[#This Row],[A]])*(SQRT(tblM_o[[#This Row],[B]]+tblM_o[[#This Row],[C]]+(tblM_o[[#This Row],[D0]]^2)*tblM_o[[#This Row],[A]])+tblM_o[[#This Row],[D0]]*SQRT(tblM_o[[#This Row],[A]]))</f>
        <v>1381246.8155025893</v>
      </c>
      <c r="P7" s="17">
        <f>SQRT(tblM_o[[#This Row],[A]])*(SQRT(tblM_o[[#This Row],[B]]+tblM_o[[#This Row],[C]]+(tblM_o[[#This Row],[D]]^2)*tblM_o[[#This Row],[A]])+tblM_o[[#This Row],[D]]*SQRT(tblM_o[[#This Row],[A]]))</f>
        <v>1183520.0882903179</v>
      </c>
    </row>
    <row r="8" spans="2:16" x14ac:dyDescent="0.2">
      <c r="B8" s="1" t="s">
        <v>14</v>
      </c>
      <c r="C8" s="10">
        <v>4.4411845562100432</v>
      </c>
      <c r="D8" s="11">
        <v>8.6700000000000007E-5</v>
      </c>
      <c r="E8" s="11">
        <v>2.9900000000000002E-6</v>
      </c>
      <c r="F8" s="12">
        <v>1.34E-5</v>
      </c>
      <c r="G8" s="10">
        <v>0.19001556038163414</v>
      </c>
      <c r="H8" s="6">
        <v>200000000000</v>
      </c>
      <c r="I8" s="6">
        <v>80000000000</v>
      </c>
      <c r="J8" s="16">
        <f>((PI()^2*tblM_o[[#This Row],[E]]*tblM_o[[#This Row],[Iy]])/(tblM_o[[#This Row],[le]]^2))</f>
        <v>8676632.3688381258</v>
      </c>
      <c r="K8" s="14">
        <f>tblM_o[[#This Row],[G]]*tblM_o[[#This Row],[J]]</f>
        <v>239200</v>
      </c>
      <c r="L8" s="14">
        <f>(((PI()^2*tblM_o[[#This Row],[E]]*tblM_o[[#This Row],[Iw]])/(tblM_o[[#This Row],[le]]^2)))</f>
        <v>1341025.0720003562</v>
      </c>
      <c r="M8" s="15">
        <f>0</f>
        <v>0</v>
      </c>
      <c r="N8" s="15">
        <f>tblM_o[[#This Row],[βx]]/2</f>
        <v>9.500778019081707E-2</v>
      </c>
      <c r="O8" s="17">
        <f>SQRT(tblM_o[[#This Row],[A]])*(SQRT(tblM_o[[#This Row],[B]]+tblM_o[[#This Row],[C]]+(tblM_o[[#This Row],[D0]]^2)*tblM_o[[#This Row],[A]])+tblM_o[[#This Row],[D0]]*SQRT(tblM_o[[#This Row],[A]]))</f>
        <v>3702841.0727126608</v>
      </c>
      <c r="P8" s="17">
        <f>SQRT(tblM_o[[#This Row],[A]])*(SQRT(tblM_o[[#This Row],[B]]+tblM_o[[#This Row],[C]]+(tblM_o[[#This Row],[D]]^2)*tblM_o[[#This Row],[A]])+tblM_o[[#This Row],[D]]*SQRT(tblM_o[[#This Row],[A]]))</f>
        <v>4617839.5004720306</v>
      </c>
    </row>
    <row r="9" spans="2:16" x14ac:dyDescent="0.2">
      <c r="B9" s="1" t="s">
        <v>9</v>
      </c>
      <c r="C9" s="10">
        <v>3.398376058418461</v>
      </c>
      <c r="D9" s="11">
        <v>2.14E-4</v>
      </c>
      <c r="E9" s="11">
        <v>3.0800000000000002E-6</v>
      </c>
      <c r="F9" s="12">
        <v>7.3100000000000003E-6</v>
      </c>
      <c r="G9" s="10">
        <v>-3.089974965237241E-2</v>
      </c>
      <c r="H9" s="6">
        <v>200000000000</v>
      </c>
      <c r="I9" s="6">
        <v>80000000000</v>
      </c>
      <c r="J9" s="16">
        <f>((PI()^2*tblM_o[[#This Row],[E]]*tblM_o[[#This Row],[Iy]])/(tblM_o[[#This Row],[le]]^2))</f>
        <v>36576373.493588082</v>
      </c>
      <c r="K9" s="14">
        <f>tblM_o[[#This Row],[G]]*tblM_o[[#This Row],[J]]</f>
        <v>246400</v>
      </c>
      <c r="L9" s="14">
        <f>(((PI()^2*tblM_o[[#This Row],[E]]*tblM_o[[#This Row],[Iw]])/(tblM_o[[#This Row],[le]]^2)))</f>
        <v>1249407.8983090136</v>
      </c>
      <c r="M9" s="15">
        <f>0</f>
        <v>0</v>
      </c>
      <c r="N9" s="15">
        <f>tblM_o[[#This Row],[βx]]/2</f>
        <v>-1.5449874826186205E-2</v>
      </c>
      <c r="O9" s="17">
        <f>SQRT(tblM_o[[#This Row],[A]])*(SQRT(tblM_o[[#This Row],[B]]+tblM_o[[#This Row],[C]]+(tblM_o[[#This Row],[D0]]^2)*tblM_o[[#This Row],[A]])+tblM_o[[#This Row],[D0]]*SQRT(tblM_o[[#This Row],[A]]))</f>
        <v>7396703.8850564715</v>
      </c>
      <c r="P9" s="17">
        <f>SQRT(tblM_o[[#This Row],[A]])*(SQRT(tblM_o[[#This Row],[B]]+tblM_o[[#This Row],[C]]+(tblM_o[[#This Row],[D]]^2)*tblM_o[[#This Row],[A]])+tblM_o[[#This Row],[D]]*SQRT(tblM_o[[#This Row],[A]]))</f>
        <v>6853158.6231102394</v>
      </c>
    </row>
    <row r="10" spans="2:16" x14ac:dyDescent="0.2">
      <c r="B10" s="1" t="s">
        <v>51</v>
      </c>
      <c r="C10" s="10">
        <v>7.7067049543181501</v>
      </c>
      <c r="D10" s="11">
        <v>1.49E-5</v>
      </c>
      <c r="E10" s="11">
        <v>2.2500000000000001E-6</v>
      </c>
      <c r="F10" s="12">
        <v>0</v>
      </c>
      <c r="G10" s="10">
        <v>0.2274124460150998</v>
      </c>
      <c r="H10" s="6">
        <v>200000000000</v>
      </c>
      <c r="I10" s="6">
        <v>80000000000</v>
      </c>
      <c r="J10" s="16">
        <f>((PI()^2*tblM_o[[#This Row],[E]]*tblM_o[[#This Row],[Iy]])/(tblM_o[[#This Row],[le]]^2))</f>
        <v>495197.61479505757</v>
      </c>
      <c r="K10" s="14">
        <f>tblM_o[[#This Row],[G]]*tblM_o[[#This Row],[J]]</f>
        <v>180000</v>
      </c>
      <c r="L10" s="14">
        <f>(((PI()^2*tblM_o[[#This Row],[E]]*tblM_o[[#This Row],[Iw]])/(tblM_o[[#This Row],[le]]^2)))</f>
        <v>0</v>
      </c>
      <c r="M10" s="15">
        <f>0</f>
        <v>0</v>
      </c>
      <c r="N10" s="15">
        <f>tblM_o[[#This Row],[βx]]/2</f>
        <v>0.1137062230075499</v>
      </c>
      <c r="O10" s="17">
        <f>SQRT(tblM_o[[#This Row],[A]])*(SQRT(tblM_o[[#This Row],[B]]+tblM_o[[#This Row],[C]]+(tblM_o[[#This Row],[D0]]^2)*tblM_o[[#This Row],[A]])+tblM_o[[#This Row],[D0]]*SQRT(tblM_o[[#This Row],[A]]))</f>
        <v>298555.8082890205</v>
      </c>
      <c r="P10" s="17">
        <f>SQRT(tblM_o[[#This Row],[A]])*(SQRT(tblM_o[[#This Row],[B]]+tblM_o[[#This Row],[C]]+(tblM_o[[#This Row],[D]]^2)*tblM_o[[#This Row],[A]])+tblM_o[[#This Row],[D]]*SQRT(tblM_o[[#This Row],[A]]))</f>
        <v>360126.16533973371</v>
      </c>
    </row>
    <row r="11" spans="2:16" x14ac:dyDescent="0.2">
      <c r="B11" s="1" t="s">
        <v>28</v>
      </c>
      <c r="C11" s="10">
        <v>1.6074945841358124</v>
      </c>
      <c r="D11" s="11">
        <v>7.6499999999999996E-6</v>
      </c>
      <c r="E11" s="11">
        <v>1.5699999999999999E-7</v>
      </c>
      <c r="F11" s="12">
        <v>1.6500000000000001E-7</v>
      </c>
      <c r="G11" s="10">
        <v>-4.3182255753713927E-2</v>
      </c>
      <c r="H11" s="6">
        <v>200000000000</v>
      </c>
      <c r="I11" s="6">
        <v>80000000000</v>
      </c>
      <c r="J11" s="16">
        <f>((PI()^2*tblM_o[[#This Row],[E]]*tblM_o[[#This Row],[Iy]])/(tblM_o[[#This Row],[le]]^2))</f>
        <v>5843756.8783611925</v>
      </c>
      <c r="K11" s="14">
        <f>tblM_o[[#This Row],[G]]*tblM_o[[#This Row],[J]]</f>
        <v>12560</v>
      </c>
      <c r="L11" s="14">
        <f>(((PI()^2*tblM_o[[#This Row],[E]]*tblM_o[[#This Row],[Iw]])/(tblM_o[[#This Row],[le]]^2)))</f>
        <v>126041.81502347672</v>
      </c>
      <c r="M11" s="15">
        <f>0</f>
        <v>0</v>
      </c>
      <c r="N11" s="15">
        <f>tblM_o[[#This Row],[βx]]/2</f>
        <v>-2.1591127876856964E-2</v>
      </c>
      <c r="O11" s="17">
        <f>SQRT(tblM_o[[#This Row],[A]])*(SQRT(tblM_o[[#This Row],[B]]+tblM_o[[#This Row],[C]]+(tblM_o[[#This Row],[D0]]^2)*tblM_o[[#This Row],[A]])+tblM_o[[#This Row],[D0]]*SQRT(tblM_o[[#This Row],[A]]))</f>
        <v>899975.17182241625</v>
      </c>
      <c r="P11" s="17">
        <f>SQRT(tblM_o[[#This Row],[A]])*(SQRT(tblM_o[[#This Row],[B]]+tblM_o[[#This Row],[C]]+(tblM_o[[#This Row],[D]]^2)*tblM_o[[#This Row],[A]])+tblM_o[[#This Row],[D]]*SQRT(tblM_o[[#This Row],[A]]))</f>
        <v>782603.35481326585</v>
      </c>
    </row>
    <row r="12" spans="2:16" x14ac:dyDescent="0.2">
      <c r="B12" s="1" t="s">
        <v>21</v>
      </c>
      <c r="C12" s="10">
        <v>0.96760952227320174</v>
      </c>
      <c r="D12" s="11">
        <v>1.25E-4</v>
      </c>
      <c r="E12" s="11">
        <v>3.8099999999999999E-6</v>
      </c>
      <c r="F12" s="12">
        <v>2.8600000000000001E-6</v>
      </c>
      <c r="G12" s="10">
        <v>0.23283024025223714</v>
      </c>
      <c r="H12" s="6">
        <v>200000000000</v>
      </c>
      <c r="I12" s="6">
        <v>80000000000</v>
      </c>
      <c r="J12" s="16">
        <f>((PI()^2*tblM_o[[#This Row],[E]]*tblM_o[[#This Row],[Iy]])/(tblM_o[[#This Row],[le]]^2))</f>
        <v>263535719.03512019</v>
      </c>
      <c r="K12" s="14">
        <f>tblM_o[[#This Row],[G]]*tblM_o[[#This Row],[J]]</f>
        <v>304800</v>
      </c>
      <c r="L12" s="14">
        <f>(((PI()^2*tblM_o[[#This Row],[E]]*tblM_o[[#This Row],[Iw]])/(tblM_o[[#This Row],[le]]^2)))</f>
        <v>6029697.2515235497</v>
      </c>
      <c r="M12" s="15">
        <f>0</f>
        <v>0</v>
      </c>
      <c r="N12" s="15">
        <f>tblM_o[[#This Row],[βx]]/2</f>
        <v>0.11641512012611857</v>
      </c>
      <c r="O12" s="17">
        <f>SQRT(tblM_o[[#This Row],[A]])*(SQRT(tblM_o[[#This Row],[B]]+tblM_o[[#This Row],[C]]+(tblM_o[[#This Row],[D0]]^2)*tblM_o[[#This Row],[A]])+tblM_o[[#This Row],[D0]]*SQRT(tblM_o[[#This Row],[A]]))</f>
        <v>40857879.141069613</v>
      </c>
      <c r="P12" s="17">
        <f>SQRT(tblM_o[[#This Row],[A]])*(SQRT(tblM_o[[#This Row],[B]]+tblM_o[[#This Row],[C]]+(tblM_o[[#This Row],[D]]^2)*tblM_o[[#This Row],[A]])+tblM_o[[#This Row],[D]]*SQRT(tblM_o[[#This Row],[A]]))</f>
        <v>81773579.312149212</v>
      </c>
    </row>
    <row r="13" spans="2:16" x14ac:dyDescent="0.2">
      <c r="B13" s="1" t="s">
        <v>42</v>
      </c>
      <c r="C13" s="10">
        <v>4.3986081766591001</v>
      </c>
      <c r="D13" s="11">
        <v>2.6499999999999999E-8</v>
      </c>
      <c r="E13" s="11">
        <v>5.5999999999999997E-9</v>
      </c>
      <c r="F13" s="12">
        <v>0</v>
      </c>
      <c r="G13" s="10">
        <v>7.8155072638581458E-2</v>
      </c>
      <c r="H13" s="6">
        <v>200000000000</v>
      </c>
      <c r="I13" s="6">
        <v>80000000000</v>
      </c>
      <c r="J13" s="16">
        <f>((PI()^2*tblM_o[[#This Row],[E]]*tblM_o[[#This Row],[Iy]])/(tblM_o[[#This Row],[le]]^2))</f>
        <v>2703.6163276822617</v>
      </c>
      <c r="K13" s="14">
        <f>tblM_o[[#This Row],[G]]*tblM_o[[#This Row],[J]]</f>
        <v>448</v>
      </c>
      <c r="L13" s="14">
        <f>(((PI()^2*tblM_o[[#This Row],[E]]*tblM_o[[#This Row],[Iw]])/(tblM_o[[#This Row],[le]]^2)))</f>
        <v>0</v>
      </c>
      <c r="M13" s="15">
        <f>0</f>
        <v>0</v>
      </c>
      <c r="N13" s="15">
        <f>tblM_o[[#This Row],[βx]]/2</f>
        <v>3.9077536319290729E-2</v>
      </c>
      <c r="O13" s="17">
        <f>SQRT(tblM_o[[#This Row],[A]])*(SQRT(tblM_o[[#This Row],[B]]+tblM_o[[#This Row],[C]]+(tblM_o[[#This Row],[D0]]^2)*tblM_o[[#This Row],[A]])+tblM_o[[#This Row],[D0]]*SQRT(tblM_o[[#This Row],[A]]))</f>
        <v>1100.5544578991326</v>
      </c>
      <c r="P13" s="17">
        <f>SQRT(tblM_o[[#This Row],[A]])*(SQRT(tblM_o[[#This Row],[B]]+tblM_o[[#This Row],[C]]+(tblM_o[[#This Row],[D]]^2)*tblM_o[[#This Row],[A]])+tblM_o[[#This Row],[D]]*SQRT(tblM_o[[#This Row],[A]]))</f>
        <v>1211.2646023190814</v>
      </c>
    </row>
    <row r="14" spans="2:16" x14ac:dyDescent="0.2">
      <c r="B14" s="1" t="s">
        <v>16</v>
      </c>
      <c r="C14" s="10">
        <v>3.6931186217914402</v>
      </c>
      <c r="D14" s="11">
        <v>3.4200000000000002E-4</v>
      </c>
      <c r="E14" s="11">
        <v>9.9599999999999995E-6</v>
      </c>
      <c r="F14" s="12">
        <v>1.13E-4</v>
      </c>
      <c r="G14" s="10">
        <v>-0.18119475342623881</v>
      </c>
      <c r="H14" s="6">
        <v>200000000000</v>
      </c>
      <c r="I14" s="6">
        <v>80000000000</v>
      </c>
      <c r="J14" s="16">
        <f>((PI()^2*tblM_o[[#This Row],[E]]*tblM_o[[#This Row],[Iy]])/(tblM_o[[#This Row],[le]]^2))</f>
        <v>49495912.192411184</v>
      </c>
      <c r="K14" s="14">
        <f>tblM_o[[#This Row],[G]]*tblM_o[[#This Row],[J]]</f>
        <v>796800</v>
      </c>
      <c r="L14" s="14">
        <f>(((PI()^2*tblM_o[[#This Row],[E]]*tblM_o[[#This Row],[Iw]])/(tblM_o[[#This Row],[le]]^2)))</f>
        <v>16353912.508018898</v>
      </c>
      <c r="M14" s="15">
        <f>0</f>
        <v>0</v>
      </c>
      <c r="N14" s="15">
        <f>tblM_o[[#This Row],[βx]]/2</f>
        <v>-9.0597376713119404E-2</v>
      </c>
      <c r="O14" s="17">
        <f>SQRT(tblM_o[[#This Row],[A]])*(SQRT(tblM_o[[#This Row],[B]]+tblM_o[[#This Row],[C]]+(tblM_o[[#This Row],[D0]]^2)*tblM_o[[#This Row],[A]])+tblM_o[[#This Row],[D0]]*SQRT(tblM_o[[#This Row],[A]]))</f>
        <v>29135719.663914114</v>
      </c>
      <c r="P14" s="17">
        <f>SQRT(tblM_o[[#This Row],[A]])*(SQRT(tblM_o[[#This Row],[B]]+tblM_o[[#This Row],[C]]+(tblM_o[[#This Row],[D]]^2)*tblM_o[[#This Row],[A]])+tblM_o[[#This Row],[D]]*SQRT(tblM_o[[#This Row],[A]]))</f>
        <v>24994575.752043754</v>
      </c>
    </row>
    <row r="15" spans="2:16" x14ac:dyDescent="0.2">
      <c r="B15" s="1" t="s">
        <v>25</v>
      </c>
      <c r="C15" s="10">
        <v>8.8788028469425182</v>
      </c>
      <c r="D15" s="11">
        <v>9.7499999999999998E-7</v>
      </c>
      <c r="E15" s="11">
        <v>4.4799999999999997E-8</v>
      </c>
      <c r="F15" s="12">
        <v>6.7999999999999997E-9</v>
      </c>
      <c r="G15" s="10">
        <v>-0.20392675093897672</v>
      </c>
      <c r="H15" s="6">
        <v>200000000000</v>
      </c>
      <c r="I15" s="6">
        <v>80000000000</v>
      </c>
      <c r="J15" s="16">
        <f>((PI()^2*tblM_o[[#This Row],[E]]*tblM_o[[#This Row],[Iy]])/(tblM_o[[#This Row],[le]]^2))</f>
        <v>24413.246235498838</v>
      </c>
      <c r="K15" s="14">
        <f>tblM_o[[#This Row],[G]]*tblM_o[[#This Row],[J]]</f>
        <v>3584</v>
      </c>
      <c r="L15" s="14">
        <f>(((PI()^2*tblM_o[[#This Row],[E]]*tblM_o[[#This Row],[Iw]])/(tblM_o[[#This Row],[le]]^2)))</f>
        <v>170.26674297578677</v>
      </c>
      <c r="M15" s="15">
        <f>0</f>
        <v>0</v>
      </c>
      <c r="N15" s="15">
        <f>tblM_o[[#This Row],[βx]]/2</f>
        <v>-0.10196337546948836</v>
      </c>
      <c r="O15" s="17">
        <f>SQRT(tblM_o[[#This Row],[A]])*(SQRT(tblM_o[[#This Row],[B]]+tblM_o[[#This Row],[C]]+(tblM_o[[#This Row],[D0]]^2)*tblM_o[[#This Row],[A]])+tblM_o[[#This Row],[D0]]*SQRT(tblM_o[[#This Row],[A]]))</f>
        <v>9573.6011213133443</v>
      </c>
      <c r="P15" s="17">
        <f>SQRT(tblM_o[[#This Row],[A]])*(SQRT(tblM_o[[#This Row],[B]]+tblM_o[[#This Row],[C]]+(tblM_o[[#This Row],[D]]^2)*tblM_o[[#This Row],[A]])+tblM_o[[#This Row],[D]]*SQRT(tblM_o[[#This Row],[A]]))</f>
        <v>7402.6709695861746</v>
      </c>
    </row>
    <row r="16" spans="2:16" x14ac:dyDescent="0.2">
      <c r="B16" s="1" t="s">
        <v>10</v>
      </c>
      <c r="C16" s="10">
        <v>2.649627594523889</v>
      </c>
      <c r="D16" s="11">
        <v>5.2099999999999998E-4</v>
      </c>
      <c r="E16" s="11">
        <v>6.37E-6</v>
      </c>
      <c r="F16" s="12">
        <v>2.94E-5</v>
      </c>
      <c r="G16" s="10">
        <v>6.9932775059405705E-2</v>
      </c>
      <c r="H16" s="6">
        <v>200000000000</v>
      </c>
      <c r="I16" s="6">
        <v>80000000000</v>
      </c>
      <c r="J16" s="16">
        <f>((PI()^2*tblM_o[[#This Row],[E]]*tblM_o[[#This Row],[Iy]])/(tblM_o[[#This Row],[le]]^2))</f>
        <v>146486562.61841324</v>
      </c>
      <c r="K16" s="14">
        <f>tblM_o[[#This Row],[G]]*tblM_o[[#This Row],[J]]</f>
        <v>509600</v>
      </c>
      <c r="L16" s="14">
        <f>(((PI()^2*tblM_o[[#This Row],[E]]*tblM_o[[#This Row],[Iw]])/(tblM_o[[#This Row],[le]]^2)))</f>
        <v>8266228.2936302284</v>
      </c>
      <c r="M16" s="15">
        <f>0</f>
        <v>0</v>
      </c>
      <c r="N16" s="15">
        <f>tblM_o[[#This Row],[βx]]/2</f>
        <v>3.4966387529702853E-2</v>
      </c>
      <c r="O16" s="17">
        <f>SQRT(tblM_o[[#This Row],[A]])*(SQRT(tblM_o[[#This Row],[B]]+tblM_o[[#This Row],[C]]+(tblM_o[[#This Row],[D0]]^2)*tblM_o[[#This Row],[A]])+tblM_o[[#This Row],[D0]]*SQRT(tblM_o[[#This Row],[A]]))</f>
        <v>35854440.741187237</v>
      </c>
      <c r="P16" s="17">
        <f>SQRT(tblM_o[[#This Row],[A]])*(SQRT(tblM_o[[#This Row],[B]]+tblM_o[[#This Row],[C]]+(tblM_o[[#This Row],[D]]^2)*tblM_o[[#This Row],[A]])+tblM_o[[#This Row],[D]]*SQRT(tblM_o[[#This Row],[A]]))</f>
        <v>41340566.53916686</v>
      </c>
    </row>
    <row r="17" spans="2:16" x14ac:dyDescent="0.2">
      <c r="B17" s="1" t="s">
        <v>24</v>
      </c>
      <c r="C17" s="10">
        <v>9.0185663204208151</v>
      </c>
      <c r="D17" s="11">
        <v>5.5500000000000001E-5</v>
      </c>
      <c r="E17" s="11">
        <v>5.9800000000000003E-6</v>
      </c>
      <c r="F17" s="12">
        <v>6.3E-7</v>
      </c>
      <c r="G17" s="10">
        <v>-0.17301834623647883</v>
      </c>
      <c r="H17" s="6">
        <v>200000000000</v>
      </c>
      <c r="I17" s="6">
        <v>80000000000</v>
      </c>
      <c r="J17" s="16">
        <f>((PI()^2*tblM_o[[#This Row],[E]]*tblM_o[[#This Row],[Iy]])/(tblM_o[[#This Row],[le]]^2))</f>
        <v>1346938.34753423</v>
      </c>
      <c r="K17" s="14">
        <f>tblM_o[[#This Row],[G]]*tblM_o[[#This Row],[J]]</f>
        <v>478400</v>
      </c>
      <c r="L17" s="14">
        <f>(((PI()^2*tblM_o[[#This Row],[E]]*tblM_o[[#This Row],[Iw]])/(tblM_o[[#This Row],[le]]^2)))</f>
        <v>15289.570431469638</v>
      </c>
      <c r="M17" s="15">
        <f>0</f>
        <v>0</v>
      </c>
      <c r="N17" s="15">
        <f>tblM_o[[#This Row],[βx]]/2</f>
        <v>-8.6509173118239413E-2</v>
      </c>
      <c r="O17" s="17">
        <f>SQRT(tblM_o[[#This Row],[A]])*(SQRT(tblM_o[[#This Row],[B]]+tblM_o[[#This Row],[C]]+(tblM_o[[#This Row],[D0]]^2)*tblM_o[[#This Row],[A]])+tblM_o[[#This Row],[D0]]*SQRT(tblM_o[[#This Row],[A]]))</f>
        <v>815456.56793715735</v>
      </c>
      <c r="P17" s="17">
        <f>SQRT(tblM_o[[#This Row],[A]])*(SQRT(tblM_o[[#This Row],[B]]+tblM_o[[#This Row],[C]]+(tblM_o[[#This Row],[D]]^2)*tblM_o[[#This Row],[A]])+tblM_o[[#This Row],[D]]*SQRT(tblM_o[[#This Row],[A]]))</f>
        <v>707217.0675270377</v>
      </c>
    </row>
    <row r="18" spans="2:16" x14ac:dyDescent="0.2">
      <c r="B18" s="1" t="s">
        <v>44</v>
      </c>
      <c r="C18" s="10">
        <v>5.8659461348456343</v>
      </c>
      <c r="D18" s="11">
        <v>1.54E-7</v>
      </c>
      <c r="E18" s="11">
        <v>2E-8</v>
      </c>
      <c r="F18" s="12">
        <v>0</v>
      </c>
      <c r="G18" s="10">
        <v>0.16142294838746213</v>
      </c>
      <c r="H18" s="6">
        <v>200000000000</v>
      </c>
      <c r="I18" s="6">
        <v>80000000000</v>
      </c>
      <c r="J18" s="16">
        <f>((PI()^2*tblM_o[[#This Row],[E]]*tblM_o[[#This Row],[Iy]])/(tblM_o[[#This Row],[le]]^2))</f>
        <v>8834.344291413161</v>
      </c>
      <c r="K18" s="14">
        <f>tblM_o[[#This Row],[G]]*tblM_o[[#This Row],[J]]</f>
        <v>1600</v>
      </c>
      <c r="L18" s="14">
        <f>(((PI()^2*tblM_o[[#This Row],[E]]*tblM_o[[#This Row],[Iw]])/(tblM_o[[#This Row],[le]]^2)))</f>
        <v>0</v>
      </c>
      <c r="M18" s="15">
        <f>0</f>
        <v>0</v>
      </c>
      <c r="N18" s="15">
        <f>tblM_o[[#This Row],[βx]]/2</f>
        <v>8.0711474193731064E-2</v>
      </c>
      <c r="O18" s="17">
        <f>SQRT(tblM_o[[#This Row],[A]])*(SQRT(tblM_o[[#This Row],[B]]+tblM_o[[#This Row],[C]]+(tblM_o[[#This Row],[D0]]^2)*tblM_o[[#This Row],[A]])+tblM_o[[#This Row],[D0]]*SQRT(tblM_o[[#This Row],[A]]))</f>
        <v>3759.6477050730509</v>
      </c>
      <c r="P18" s="17">
        <f>SQRT(tblM_o[[#This Row],[A]])*(SQRT(tblM_o[[#This Row],[B]]+tblM_o[[#This Row],[C]]+(tblM_o[[#This Row],[D]]^2)*tblM_o[[#This Row],[A]])+tblM_o[[#This Row],[D]]*SQRT(tblM_o[[#This Row],[A]]))</f>
        <v>4539.698190885847</v>
      </c>
    </row>
    <row r="19" spans="2:16" x14ac:dyDescent="0.2">
      <c r="B19" s="1" t="s">
        <v>22</v>
      </c>
      <c r="C19" s="10">
        <v>1.8597064247607875</v>
      </c>
      <c r="D19" s="11">
        <v>2.97E-5</v>
      </c>
      <c r="E19" s="11">
        <v>3.4499999999999998E-7</v>
      </c>
      <c r="F19" s="12">
        <v>4.15E-7</v>
      </c>
      <c r="G19" s="10">
        <v>-0.17861962325821534</v>
      </c>
      <c r="H19" s="6">
        <v>200000000000</v>
      </c>
      <c r="I19" s="6">
        <v>80000000000</v>
      </c>
      <c r="J19" s="16">
        <f>((PI()^2*tblM_o[[#This Row],[E]]*tblM_o[[#This Row],[Iy]])/(tblM_o[[#This Row],[le]]^2))</f>
        <v>16951081.326039746</v>
      </c>
      <c r="K19" s="14">
        <f>tblM_o[[#This Row],[G]]*tblM_o[[#This Row],[J]]</f>
        <v>27600</v>
      </c>
      <c r="L19" s="14">
        <f>(((PI()^2*tblM_o[[#This Row],[E]]*tblM_o[[#This Row],[Iw]])/(tblM_o[[#This Row],[le]]^2)))</f>
        <v>236858.54378136346</v>
      </c>
      <c r="M19" s="15">
        <f>0</f>
        <v>0</v>
      </c>
      <c r="N19" s="15">
        <f>tblM_o[[#This Row],[βx]]/2</f>
        <v>-8.9309811629107672E-2</v>
      </c>
      <c r="O19" s="17">
        <f>SQRT(tblM_o[[#This Row],[A]])*(SQRT(tblM_o[[#This Row],[B]]+tblM_o[[#This Row],[C]]+(tblM_o[[#This Row],[D0]]^2)*tblM_o[[#This Row],[A]])+tblM_o[[#This Row],[D0]]*SQRT(tblM_o[[#This Row],[A]]))</f>
        <v>2117276.1470823628</v>
      </c>
      <c r="P19" s="17">
        <f>SQRT(tblM_o[[#This Row],[A]])*(SQRT(tblM_o[[#This Row],[B]]+tblM_o[[#This Row],[C]]+(tblM_o[[#This Row],[D]]^2)*tblM_o[[#This Row],[A]])+tblM_o[[#This Row],[D]]*SQRT(tblM_o[[#This Row],[A]]))</f>
        <v>1088936.1665291372</v>
      </c>
    </row>
    <row r="20" spans="2:16" x14ac:dyDescent="0.2">
      <c r="B20" s="1" t="s">
        <v>39</v>
      </c>
      <c r="C20" s="10">
        <v>3.1958853402372531</v>
      </c>
      <c r="D20" s="11">
        <v>4.6900000000000001E-9</v>
      </c>
      <c r="E20" s="11">
        <v>1.6600000000000001E-9</v>
      </c>
      <c r="F20" s="12">
        <v>0</v>
      </c>
      <c r="G20" s="10">
        <v>-0.11678148562170115</v>
      </c>
      <c r="H20" s="6">
        <v>200000000000</v>
      </c>
      <c r="I20" s="6">
        <v>80000000000</v>
      </c>
      <c r="J20" s="16">
        <f>((PI()^2*tblM_o[[#This Row],[E]]*tblM_o[[#This Row],[Iy]])/(tblM_o[[#This Row],[le]]^2))</f>
        <v>906.40064219555916</v>
      </c>
      <c r="K20" s="14">
        <f>tblM_o[[#This Row],[G]]*tblM_o[[#This Row],[J]]</f>
        <v>132.80000000000001</v>
      </c>
      <c r="L20" s="14">
        <f>(((PI()^2*tblM_o[[#This Row],[E]]*tblM_o[[#This Row],[Iw]])/(tblM_o[[#This Row],[le]]^2)))</f>
        <v>0</v>
      </c>
      <c r="M20" s="15">
        <f>0</f>
        <v>0</v>
      </c>
      <c r="N20" s="15">
        <f>tblM_o[[#This Row],[βx]]/2</f>
        <v>-5.8390742810850577E-2</v>
      </c>
      <c r="O20" s="17">
        <f>SQRT(tblM_o[[#This Row],[A]])*(SQRT(tblM_o[[#This Row],[B]]+tblM_o[[#This Row],[C]]+(tblM_o[[#This Row],[D0]]^2)*tblM_o[[#This Row],[A]])+tblM_o[[#This Row],[D0]]*SQRT(tblM_o[[#This Row],[A]]))</f>
        <v>346.94380709787896</v>
      </c>
      <c r="P20" s="17">
        <f>SQRT(tblM_o[[#This Row],[A]])*(SQRT(tblM_o[[#This Row],[B]]+tblM_o[[#This Row],[C]]+(tblM_o[[#This Row],[D]]^2)*tblM_o[[#This Row],[A]])+tblM_o[[#This Row],[D]]*SQRT(tblM_o[[#This Row],[A]]))</f>
        <v>298.03200369196639</v>
      </c>
    </row>
    <row r="21" spans="2:16" x14ac:dyDescent="0.2">
      <c r="B21" s="1" t="s">
        <v>38</v>
      </c>
      <c r="C21" s="10">
        <v>9.1955411751463512</v>
      </c>
      <c r="D21" s="11">
        <v>4.0400000000000003E-6</v>
      </c>
      <c r="E21" s="11">
        <v>2.8999999999999998E-7</v>
      </c>
      <c r="F21" s="12">
        <v>5.8199999999999998E-8</v>
      </c>
      <c r="G21" s="10">
        <v>4.8268222412633233E-2</v>
      </c>
      <c r="H21" s="6">
        <v>200000000000</v>
      </c>
      <c r="I21" s="6">
        <v>80000000000</v>
      </c>
      <c r="J21" s="16">
        <f>((PI()^2*tblM_o[[#This Row],[E]]*tblM_o[[#This Row],[Iy]])/(tblM_o[[#This Row],[le]]^2))</f>
        <v>94309.733883130044</v>
      </c>
      <c r="K21" s="14">
        <f>tblM_o[[#This Row],[G]]*tblM_o[[#This Row],[J]]</f>
        <v>23199.999999999996</v>
      </c>
      <c r="L21" s="14">
        <f>(((PI()^2*tblM_o[[#This Row],[E]]*tblM_o[[#This Row],[Iw]])/(tblM_o[[#This Row],[le]]^2)))</f>
        <v>1358.6204237619229</v>
      </c>
      <c r="M21" s="15">
        <f>0</f>
        <v>0</v>
      </c>
      <c r="N21" s="15">
        <f>tblM_o[[#This Row],[βx]]/2</f>
        <v>2.4134111206316616E-2</v>
      </c>
      <c r="O21" s="17">
        <f>SQRT(tblM_o[[#This Row],[A]])*(SQRT(tblM_o[[#This Row],[B]]+tblM_o[[#This Row],[C]]+(tblM_o[[#This Row],[D0]]^2)*tblM_o[[#This Row],[A]])+tblM_o[[#This Row],[D0]]*SQRT(tblM_o[[#This Row],[A]]))</f>
        <v>48126.05278538631</v>
      </c>
      <c r="P21" s="17">
        <f>SQRT(tblM_o[[#This Row],[A]])*(SQRT(tblM_o[[#This Row],[B]]+tblM_o[[#This Row],[C]]+(tblM_o[[#This Row],[D]]^2)*tblM_o[[#This Row],[A]])+tblM_o[[#This Row],[D]]*SQRT(tblM_o[[#This Row],[A]]))</f>
        <v>50455.92701998767</v>
      </c>
    </row>
    <row r="22" spans="2:16" x14ac:dyDescent="0.2">
      <c r="B22" s="1" t="s">
        <v>11</v>
      </c>
      <c r="C22" s="10">
        <v>2.2710216302220676</v>
      </c>
      <c r="D22" s="11">
        <v>2.8600000000000001E-4</v>
      </c>
      <c r="E22" s="11">
        <v>1.6500000000000001E-5</v>
      </c>
      <c r="F22" s="12">
        <v>7.0999999999999998E-6</v>
      </c>
      <c r="G22" s="10">
        <v>-0.12280782830035036</v>
      </c>
      <c r="H22" s="6">
        <v>200000000000</v>
      </c>
      <c r="I22" s="6">
        <v>80000000000</v>
      </c>
      <c r="J22" s="16">
        <f>((PI()^2*tblM_o[[#This Row],[E]]*tblM_o[[#This Row],[Iy]])/(tblM_o[[#This Row],[le]]^2))</f>
        <v>109459442.75587614</v>
      </c>
      <c r="K22" s="14">
        <f>tblM_o[[#This Row],[G]]*tblM_o[[#This Row],[J]]</f>
        <v>1320000</v>
      </c>
      <c r="L22" s="14">
        <f>(((PI()^2*tblM_o[[#This Row],[E]]*tblM_o[[#This Row],[Iw]])/(tblM_o[[#This Row],[le]]^2)))</f>
        <v>2717349.8026808412</v>
      </c>
      <c r="M22" s="15">
        <f>0</f>
        <v>0</v>
      </c>
      <c r="N22" s="15">
        <f>tblM_o[[#This Row],[βx]]/2</f>
        <v>-6.1403914150175182E-2</v>
      </c>
      <c r="O22" s="17">
        <f>SQRT(tblM_o[[#This Row],[A]])*(SQRT(tblM_o[[#This Row],[B]]+tblM_o[[#This Row],[C]]+(tblM_o[[#This Row],[D0]]^2)*tblM_o[[#This Row],[A]])+tblM_o[[#This Row],[D0]]*SQRT(tblM_o[[#This Row],[A]]))</f>
        <v>21022037.475277971</v>
      </c>
      <c r="P22" s="17">
        <f>SQRT(tblM_o[[#This Row],[A]])*(SQRT(tblM_o[[#This Row],[B]]+tblM_o[[#This Row],[C]]+(tblM_o[[#This Row],[D]]^2)*tblM_o[[#This Row],[A]])+tblM_o[[#This Row],[D]]*SQRT(tblM_o[[#This Row],[A]]))</f>
        <v>15349128.850817373</v>
      </c>
    </row>
    <row r="23" spans="2:16" x14ac:dyDescent="0.2">
      <c r="B23" s="1" t="s">
        <v>19</v>
      </c>
      <c r="C23" s="10">
        <v>1.0215889232004904</v>
      </c>
      <c r="D23" s="11">
        <v>9.0199999999999997E-5</v>
      </c>
      <c r="E23" s="11">
        <v>1.6300000000000001E-6</v>
      </c>
      <c r="F23" s="12">
        <v>1.9800000000000001E-6</v>
      </c>
      <c r="G23" s="10">
        <v>4.071375607714639E-2</v>
      </c>
      <c r="H23" s="6">
        <v>200000000000</v>
      </c>
      <c r="I23" s="6">
        <v>80000000000</v>
      </c>
      <c r="J23" s="16">
        <f>((PI()^2*tblM_o[[#This Row],[E]]*tblM_o[[#This Row],[Iy]])/(tblM_o[[#This Row],[le]]^2))</f>
        <v>170601925.25226769</v>
      </c>
      <c r="K23" s="14">
        <f>tblM_o[[#This Row],[G]]*tblM_o[[#This Row],[J]]</f>
        <v>130400</v>
      </c>
      <c r="L23" s="14">
        <f>(((PI()^2*tblM_o[[#This Row],[E]]*tblM_o[[#This Row],[Iw]])/(tblM_o[[#This Row],[le]]^2)))</f>
        <v>3744920.3104156326</v>
      </c>
      <c r="M23" s="15">
        <f>0</f>
        <v>0</v>
      </c>
      <c r="N23" s="15">
        <f>tblM_o[[#This Row],[βx]]/2</f>
        <v>2.0356878038573195E-2</v>
      </c>
      <c r="O23" s="17">
        <f>SQRT(tblM_o[[#This Row],[A]])*(SQRT(tblM_o[[#This Row],[B]]+tblM_o[[#This Row],[C]]+(tblM_o[[#This Row],[D0]]^2)*tblM_o[[#This Row],[A]])+tblM_o[[#This Row],[D0]]*SQRT(tblM_o[[#This Row],[A]]))</f>
        <v>25712586.527343422</v>
      </c>
      <c r="P23" s="17">
        <f>SQRT(tblM_o[[#This Row],[A]])*(SQRT(tblM_o[[#This Row],[B]]+tblM_o[[#This Row],[C]]+(tblM_o[[#This Row],[D]]^2)*tblM_o[[#This Row],[A]])+tblM_o[[#This Row],[D]]*SQRT(tblM_o[[#This Row],[A]]))</f>
        <v>29418987.744043078</v>
      </c>
    </row>
    <row r="24" spans="2:16" x14ac:dyDescent="0.2">
      <c r="B24" s="1" t="s">
        <v>48</v>
      </c>
      <c r="C24" s="10">
        <v>9.1350130430458663</v>
      </c>
      <c r="D24" s="11">
        <v>1.73E-6</v>
      </c>
      <c r="E24" s="11">
        <v>1.4100000000000001E-7</v>
      </c>
      <c r="F24" s="12">
        <v>0</v>
      </c>
      <c r="G24" s="10">
        <v>6.1145604051748181E-2</v>
      </c>
      <c r="H24" s="6">
        <v>200000000000</v>
      </c>
      <c r="I24" s="6">
        <v>80000000000</v>
      </c>
      <c r="J24" s="16">
        <f>((PI()^2*tblM_o[[#This Row],[E]]*tblM_o[[#This Row],[Iy]])/(tblM_o[[#This Row],[le]]^2))</f>
        <v>40922.061208469393</v>
      </c>
      <c r="K24" s="14">
        <f>tblM_o[[#This Row],[G]]*tblM_o[[#This Row],[J]]</f>
        <v>11280</v>
      </c>
      <c r="L24" s="14">
        <f>(((PI()^2*tblM_o[[#This Row],[E]]*tblM_o[[#This Row],[Iw]])/(tblM_o[[#This Row],[le]]^2)))</f>
        <v>0</v>
      </c>
      <c r="M24" s="15">
        <f>0</f>
        <v>0</v>
      </c>
      <c r="N24" s="15">
        <f>tblM_o[[#This Row],[βx]]/2</f>
        <v>3.0572802025874091E-2</v>
      </c>
      <c r="O24" s="17">
        <f>SQRT(tblM_o[[#This Row],[A]])*(SQRT(tblM_o[[#This Row],[B]]+tblM_o[[#This Row],[C]]+(tblM_o[[#This Row],[D0]]^2)*tblM_o[[#This Row],[A]])+tblM_o[[#This Row],[D0]]*SQRT(tblM_o[[#This Row],[A]]))</f>
        <v>21484.898194581579</v>
      </c>
      <c r="P24" s="17">
        <f>SQRT(tblM_o[[#This Row],[A]])*(SQRT(tblM_o[[#This Row],[B]]+tblM_o[[#This Row],[C]]+(tblM_o[[#This Row],[D]]^2)*tblM_o[[#This Row],[A]])+tblM_o[[#This Row],[D]]*SQRT(tblM_o[[#This Row],[A]]))</f>
        <v>22772.396340699379</v>
      </c>
    </row>
    <row r="25" spans="2:16" x14ac:dyDescent="0.2">
      <c r="B25" s="1" t="s">
        <v>34</v>
      </c>
      <c r="C25" s="10">
        <v>7.7754643459347816</v>
      </c>
      <c r="D25" s="11">
        <v>5.8500000000000001E-7</v>
      </c>
      <c r="E25" s="11">
        <v>1.1000000000000001E-7</v>
      </c>
      <c r="F25" s="12">
        <v>0</v>
      </c>
      <c r="G25" s="10">
        <v>0.21295192832515658</v>
      </c>
      <c r="H25" s="6">
        <v>200000000000</v>
      </c>
      <c r="I25" s="6">
        <v>80000000000</v>
      </c>
      <c r="J25" s="16">
        <f>((PI()^2*tblM_o[[#This Row],[E]]*tblM_o[[#This Row],[Iy]])/(tblM_o[[#This Row],[le]]^2))</f>
        <v>19099.981147935767</v>
      </c>
      <c r="K25" s="14">
        <f>tblM_o[[#This Row],[G]]*tblM_o[[#This Row],[J]]</f>
        <v>8800</v>
      </c>
      <c r="L25" s="14">
        <f>(((PI()^2*tblM_o[[#This Row],[E]]*tblM_o[[#This Row],[Iw]])/(tblM_o[[#This Row],[le]]^2)))</f>
        <v>0</v>
      </c>
      <c r="M25" s="15">
        <f>0</f>
        <v>0</v>
      </c>
      <c r="N25" s="15">
        <f>tblM_o[[#This Row],[βx]]/2</f>
        <v>0.10647596416257829</v>
      </c>
      <c r="O25" s="17">
        <f>SQRT(tblM_o[[#This Row],[A]])*(SQRT(tblM_o[[#This Row],[B]]+tblM_o[[#This Row],[C]]+(tblM_o[[#This Row],[D0]]^2)*tblM_o[[#This Row],[A]])+tblM_o[[#This Row],[D0]]*SQRT(tblM_o[[#This Row],[A]]))</f>
        <v>12964.560698374424</v>
      </c>
      <c r="P25" s="17">
        <f>SQRT(tblM_o[[#This Row],[A]])*(SQRT(tblM_o[[#This Row],[B]]+tblM_o[[#This Row],[C]]+(tblM_o[[#This Row],[D]]^2)*tblM_o[[#This Row],[A]])+tblM_o[[#This Row],[D]]*SQRT(tblM_o[[#This Row],[A]]))</f>
        <v>15156.78780585297</v>
      </c>
    </row>
    <row r="26" spans="2:16" x14ac:dyDescent="0.2">
      <c r="B26" s="1" t="s">
        <v>27</v>
      </c>
      <c r="C26" s="10">
        <v>3.7318328934894165</v>
      </c>
      <c r="D26" s="11">
        <v>2.5500000000000001E-6</v>
      </c>
      <c r="E26" s="11">
        <v>6.7399999999999995E-8</v>
      </c>
      <c r="F26" s="12">
        <v>3.6699999999999998E-8</v>
      </c>
      <c r="G26" s="10">
        <v>-0.12592274557462746</v>
      </c>
      <c r="H26" s="6">
        <v>200000000000</v>
      </c>
      <c r="I26" s="6">
        <v>80000000000</v>
      </c>
      <c r="J26" s="16">
        <f>((PI()^2*tblM_o[[#This Row],[E]]*tblM_o[[#This Row],[Iy]])/(tblM_o[[#This Row],[le]]^2))</f>
        <v>361431.12099591718</v>
      </c>
      <c r="K26" s="14">
        <f>tblM_o[[#This Row],[G]]*tblM_o[[#This Row],[J]]</f>
        <v>5392</v>
      </c>
      <c r="L26" s="14">
        <f>(((PI()^2*tblM_o[[#This Row],[E]]*tblM_o[[#This Row],[Iw]])/(tblM_o[[#This Row],[le]]^2)))</f>
        <v>5201.7733884510417</v>
      </c>
      <c r="M26" s="15">
        <f>0</f>
        <v>0</v>
      </c>
      <c r="N26" s="15">
        <f>tblM_o[[#This Row],[βx]]/2</f>
        <v>-6.296137278731373E-2</v>
      </c>
      <c r="O26" s="17">
        <f>SQRT(tblM_o[[#This Row],[A]])*(SQRT(tblM_o[[#This Row],[B]]+tblM_o[[#This Row],[C]]+(tblM_o[[#This Row],[D0]]^2)*tblM_o[[#This Row],[A]])+tblM_o[[#This Row],[D0]]*SQRT(tblM_o[[#This Row],[A]]))</f>
        <v>61878.262672481171</v>
      </c>
      <c r="P26" s="17">
        <f>SQRT(tblM_o[[#This Row],[A]])*(SQRT(tblM_o[[#This Row],[B]]+tblM_o[[#This Row],[C]]+(tblM_o[[#This Row],[D]]^2)*tblM_o[[#This Row],[A]])+tblM_o[[#This Row],[D]]*SQRT(tblM_o[[#This Row],[A]]))</f>
        <v>43173.793697935238</v>
      </c>
    </row>
    <row r="27" spans="2:16" x14ac:dyDescent="0.2">
      <c r="B27" s="1" t="s">
        <v>23</v>
      </c>
      <c r="C27" s="10">
        <v>7.005314481683639</v>
      </c>
      <c r="D27" s="11">
        <v>4.1999999999999998E-5</v>
      </c>
      <c r="E27" s="11">
        <v>8.2699999999999998E-7</v>
      </c>
      <c r="F27" s="12">
        <v>6.0299999999999999E-7</v>
      </c>
      <c r="G27" s="10">
        <v>-3.8294633993238014E-2</v>
      </c>
      <c r="H27" s="6">
        <v>200000000000</v>
      </c>
      <c r="I27" s="6">
        <v>80000000000</v>
      </c>
      <c r="J27" s="16">
        <f>((PI()^2*tblM_o[[#This Row],[E]]*tblM_o[[#This Row],[Iy]])/(tblM_o[[#This Row],[le]]^2))</f>
        <v>1689366.0364728088</v>
      </c>
      <c r="K27" s="14">
        <f>tblM_o[[#This Row],[G]]*tblM_o[[#This Row],[J]]</f>
        <v>66160</v>
      </c>
      <c r="L27" s="14">
        <f>(((PI()^2*tblM_o[[#This Row],[E]]*tblM_o[[#This Row],[Iw]])/(tblM_o[[#This Row],[le]]^2)))</f>
        <v>24254.469523645326</v>
      </c>
      <c r="M27" s="15">
        <f>0</f>
        <v>0</v>
      </c>
      <c r="N27" s="15">
        <f>tblM_o[[#This Row],[βx]]/2</f>
        <v>-1.9147316996619007E-2</v>
      </c>
      <c r="O27" s="17">
        <f>SQRT(tblM_o[[#This Row],[A]])*(SQRT(tblM_o[[#This Row],[B]]+tblM_o[[#This Row],[C]]+(tblM_o[[#This Row],[D0]]^2)*tblM_o[[#This Row],[A]])+tblM_o[[#This Row],[D0]]*SQRT(tblM_o[[#This Row],[A]]))</f>
        <v>390823.66102751798</v>
      </c>
      <c r="P27" s="17">
        <f>SQRT(tblM_o[[#This Row],[A]])*(SQRT(tblM_o[[#This Row],[B]]+tblM_o[[#This Row],[C]]+(tblM_o[[#This Row],[D]]^2)*tblM_o[[#This Row],[A]])+tblM_o[[#This Row],[D]]*SQRT(tblM_o[[#This Row],[A]]))</f>
        <v>359813.15466422978</v>
      </c>
    </row>
    <row r="28" spans="2:16" x14ac:dyDescent="0.2">
      <c r="B28" s="1" t="s">
        <v>47</v>
      </c>
      <c r="C28" s="10">
        <v>6.7881422970076946</v>
      </c>
      <c r="D28" s="11">
        <v>8.5700000000000001E-7</v>
      </c>
      <c r="E28" s="11">
        <v>1.1000000000000001E-7</v>
      </c>
      <c r="F28" s="12">
        <v>0</v>
      </c>
      <c r="G28" s="10">
        <v>0.11489505543493223</v>
      </c>
      <c r="H28" s="6">
        <v>200000000000</v>
      </c>
      <c r="I28" s="6">
        <v>80000000000</v>
      </c>
      <c r="J28" s="16">
        <f>((PI()^2*tblM_o[[#This Row],[E]]*tblM_o[[#This Row],[Iy]])/(tblM_o[[#This Row],[le]]^2))</f>
        <v>36712.05434911645</v>
      </c>
      <c r="K28" s="14">
        <f>tblM_o[[#This Row],[G]]*tblM_o[[#This Row],[J]]</f>
        <v>8800</v>
      </c>
      <c r="L28" s="14">
        <f>(((PI()^2*tblM_o[[#This Row],[E]]*tblM_o[[#This Row],[Iw]])/(tblM_o[[#This Row],[le]]^2)))</f>
        <v>0</v>
      </c>
      <c r="M28" s="15">
        <f>0</f>
        <v>0</v>
      </c>
      <c r="N28" s="15">
        <f>tblM_o[[#This Row],[βx]]/2</f>
        <v>5.7447527717466113E-2</v>
      </c>
      <c r="O28" s="17">
        <f>SQRT(tblM_o[[#This Row],[A]])*(SQRT(tblM_o[[#This Row],[B]]+tblM_o[[#This Row],[C]]+(tblM_o[[#This Row],[D0]]^2)*tblM_o[[#This Row],[A]])+tblM_o[[#This Row],[D0]]*SQRT(tblM_o[[#This Row],[A]]))</f>
        <v>17974.039008309312</v>
      </c>
      <c r="P28" s="17">
        <f>SQRT(tblM_o[[#This Row],[A]])*(SQRT(tblM_o[[#This Row],[B]]+tblM_o[[#This Row],[C]]+(tblM_o[[#This Row],[D]]^2)*tblM_o[[#This Row],[A]])+tblM_o[[#This Row],[D]]*SQRT(tblM_o[[#This Row],[A]]))</f>
        <v>20206.365459672474</v>
      </c>
    </row>
    <row r="29" spans="2:16" x14ac:dyDescent="0.2">
      <c r="B29" s="1" t="s">
        <v>32</v>
      </c>
      <c r="C29" s="10">
        <v>7.9035087500929846</v>
      </c>
      <c r="D29" s="11">
        <v>9.3600000000000004E-8</v>
      </c>
      <c r="E29" s="11">
        <v>1.7599999999999999E-8</v>
      </c>
      <c r="F29" s="12">
        <v>0</v>
      </c>
      <c r="G29" s="10">
        <v>-8.7427357914032777E-3</v>
      </c>
      <c r="H29" s="6">
        <v>200000000000</v>
      </c>
      <c r="I29" s="6">
        <v>80000000000</v>
      </c>
      <c r="J29" s="16">
        <f>((PI()^2*tblM_o[[#This Row],[E]]*tblM_o[[#This Row],[Iy]])/(tblM_o[[#This Row],[le]]^2))</f>
        <v>2957.7789437803704</v>
      </c>
      <c r="K29" s="14">
        <f>tblM_o[[#This Row],[G]]*tblM_o[[#This Row],[J]]</f>
        <v>1408</v>
      </c>
      <c r="L29" s="14">
        <f>(((PI()^2*tblM_o[[#This Row],[E]]*tblM_o[[#This Row],[Iw]])/(tblM_o[[#This Row],[le]]^2)))</f>
        <v>0</v>
      </c>
      <c r="M29" s="15">
        <f>0</f>
        <v>0</v>
      </c>
      <c r="N29" s="15">
        <f>tblM_o[[#This Row],[βx]]/2</f>
        <v>-4.3713678957016389E-3</v>
      </c>
      <c r="O29" s="17">
        <f>SQRT(tblM_o[[#This Row],[A]])*(SQRT(tblM_o[[#This Row],[B]]+tblM_o[[#This Row],[C]]+(tblM_o[[#This Row],[D0]]^2)*tblM_o[[#This Row],[A]])+tblM_o[[#This Row],[D0]]*SQRT(tblM_o[[#This Row],[A]]))</f>
        <v>2040.7235856045675</v>
      </c>
      <c r="P29" s="17">
        <f>SQRT(tblM_o[[#This Row],[A]])*(SQRT(tblM_o[[#This Row],[B]]+tblM_o[[#This Row],[C]]+(tblM_o[[#This Row],[D]]^2)*tblM_o[[#This Row],[A]])+tblM_o[[#This Row],[D]]*SQRT(tblM_o[[#This Row],[A]]))</f>
        <v>2027.8350045230263</v>
      </c>
    </row>
    <row r="30" spans="2:16" x14ac:dyDescent="0.2">
      <c r="B30" s="1" t="s">
        <v>36</v>
      </c>
      <c r="C30" s="10">
        <v>1.0861476712532603</v>
      </c>
      <c r="D30" s="11">
        <v>1.2899999999999999E-6</v>
      </c>
      <c r="E30" s="11">
        <v>5.4900000000000002E-8</v>
      </c>
      <c r="F30" s="12">
        <v>4.5900000000000001E-9</v>
      </c>
      <c r="G30" s="10">
        <v>-0.17344979293160129</v>
      </c>
      <c r="H30" s="6">
        <v>200000000000</v>
      </c>
      <c r="I30" s="6">
        <v>80000000000</v>
      </c>
      <c r="J30" s="16">
        <f>((PI()^2*tblM_o[[#This Row],[E]]*tblM_o[[#This Row],[Iy]])/(tblM_o[[#This Row],[le]]^2))</f>
        <v>2158448.5477226921</v>
      </c>
      <c r="K30" s="14">
        <f>tblM_o[[#This Row],[G]]*tblM_o[[#This Row],[J]]</f>
        <v>4392</v>
      </c>
      <c r="L30" s="14">
        <f>(((PI()^2*tblM_o[[#This Row],[E]]*tblM_o[[#This Row],[Iw]])/(tblM_o[[#This Row],[le]]^2)))</f>
        <v>7680.0611116644641</v>
      </c>
      <c r="M30" s="15">
        <f>0</f>
        <v>0</v>
      </c>
      <c r="N30" s="15">
        <f>tblM_o[[#This Row],[βx]]/2</f>
        <v>-8.6724896465800644E-2</v>
      </c>
      <c r="O30" s="17">
        <f>SQRT(tblM_o[[#This Row],[A]])*(SQRT(tblM_o[[#This Row],[B]]+tblM_o[[#This Row],[C]]+(tblM_o[[#This Row],[D0]]^2)*tblM_o[[#This Row],[A]])+tblM_o[[#This Row],[D0]]*SQRT(tblM_o[[#This Row],[A]]))</f>
        <v>161421.56849223017</v>
      </c>
      <c r="P30" s="17">
        <f>SQRT(tblM_o[[#This Row],[A]])*(SQRT(tblM_o[[#This Row],[B]]+tblM_o[[#This Row],[C]]+(tblM_o[[#This Row],[D]]^2)*tblM_o[[#This Row],[A]])+tblM_o[[#This Row],[D]]*SQRT(tblM_o[[#This Row],[A]]))</f>
        <v>59987.813901311281</v>
      </c>
    </row>
    <row r="31" spans="2:16" x14ac:dyDescent="0.2">
      <c r="B31" s="1" t="s">
        <v>37</v>
      </c>
      <c r="C31" s="10">
        <v>9.5844968325732616</v>
      </c>
      <c r="D31" s="11">
        <v>1.6500000000000001E-6</v>
      </c>
      <c r="E31" s="11">
        <v>1.01E-7</v>
      </c>
      <c r="F31" s="12">
        <v>1.0600000000000001E-8</v>
      </c>
      <c r="G31" s="10">
        <v>0.23509132247412962</v>
      </c>
      <c r="H31" s="6">
        <v>200000000000</v>
      </c>
      <c r="I31" s="6">
        <v>80000000000</v>
      </c>
      <c r="J31" s="16">
        <f>((PI()^2*tblM_o[[#This Row],[E]]*tblM_o[[#This Row],[Iy]])/(tblM_o[[#This Row],[le]]^2))</f>
        <v>35454.800734916906</v>
      </c>
      <c r="K31" s="14">
        <f>tblM_o[[#This Row],[G]]*tblM_o[[#This Row],[J]]</f>
        <v>8080</v>
      </c>
      <c r="L31" s="14">
        <f>(((PI()^2*tblM_o[[#This Row],[E]]*tblM_o[[#This Row],[Iw]])/(tblM_o[[#This Row],[le]]^2)))</f>
        <v>227.77023502431467</v>
      </c>
      <c r="M31" s="15">
        <f>0</f>
        <v>0</v>
      </c>
      <c r="N31" s="15">
        <f>tblM_o[[#This Row],[βx]]/2</f>
        <v>0.11754566123706481</v>
      </c>
      <c r="O31" s="17">
        <f>SQRT(tblM_o[[#This Row],[A]])*(SQRT(tblM_o[[#This Row],[B]]+tblM_o[[#This Row],[C]]+(tblM_o[[#This Row],[D0]]^2)*tblM_o[[#This Row],[A]])+tblM_o[[#This Row],[D0]]*SQRT(tblM_o[[#This Row],[A]]))</f>
        <v>17162.468885165119</v>
      </c>
      <c r="P31" s="17">
        <f>SQRT(tblM_o[[#This Row],[A]])*(SQRT(tblM_o[[#This Row],[B]]+tblM_o[[#This Row],[C]]+(tblM_o[[#This Row],[D]]^2)*tblM_o[[#This Row],[A]])+tblM_o[[#This Row],[D]]*SQRT(tblM_o[[#This Row],[A]]))</f>
        <v>21828.783262169007</v>
      </c>
    </row>
    <row r="32" spans="2:16" x14ac:dyDescent="0.2">
      <c r="B32" s="1" t="s">
        <v>17</v>
      </c>
      <c r="C32" s="10">
        <v>5.6367905253762451</v>
      </c>
      <c r="D32" s="11">
        <v>3.8800000000000001E-5</v>
      </c>
      <c r="E32" s="11">
        <v>5.8599999999999998E-7</v>
      </c>
      <c r="F32" s="12">
        <v>5.5700000000000002E-7</v>
      </c>
      <c r="G32" s="10">
        <v>1.8946619081317728E-2</v>
      </c>
      <c r="H32" s="6">
        <v>200000000000</v>
      </c>
      <c r="I32" s="6">
        <v>80000000000</v>
      </c>
      <c r="J32" s="16">
        <f>((PI()^2*tblM_o[[#This Row],[E]]*tblM_o[[#This Row],[Iy]])/(tblM_o[[#This Row],[le]]^2))</f>
        <v>2410447.4890987067</v>
      </c>
      <c r="K32" s="14">
        <f>tblM_o[[#This Row],[G]]*tblM_o[[#This Row],[J]]</f>
        <v>46880</v>
      </c>
      <c r="L32" s="14">
        <f>(((PI()^2*tblM_o[[#This Row],[E]]*tblM_o[[#This Row],[Iw]])/(tblM_o[[#This Row],[le]]^2)))</f>
        <v>34603.588954329374</v>
      </c>
      <c r="M32" s="15">
        <f>0</f>
        <v>0</v>
      </c>
      <c r="N32" s="15">
        <f>tblM_o[[#This Row],[βx]]/2</f>
        <v>9.4733095406588641E-3</v>
      </c>
      <c r="O32" s="17">
        <f>SQRT(tblM_o[[#This Row],[A]])*(SQRT(tblM_o[[#This Row],[B]]+tblM_o[[#This Row],[C]]+(tblM_o[[#This Row],[D0]]^2)*tblM_o[[#This Row],[A]])+tblM_o[[#This Row],[D0]]*SQRT(tblM_o[[#This Row],[A]]))</f>
        <v>443183.83589399373</v>
      </c>
      <c r="P32" s="17">
        <f>SQRT(tblM_o[[#This Row],[A]])*(SQRT(tblM_o[[#This Row],[B]]+tblM_o[[#This Row],[C]]+(tblM_o[[#This Row],[D]]^2)*tblM_o[[#This Row],[A]])+tblM_o[[#This Row],[D]]*SQRT(tblM_o[[#This Row],[A]]))</f>
        <v>466606.64226913889</v>
      </c>
    </row>
    <row r="33" spans="2:16" x14ac:dyDescent="0.2">
      <c r="B33" s="1" t="s">
        <v>18</v>
      </c>
      <c r="C33" s="10">
        <v>2.3688223785605809</v>
      </c>
      <c r="D33" s="11">
        <v>7.2899999999999997E-5</v>
      </c>
      <c r="E33" s="11">
        <v>9.2800000000000005E-7</v>
      </c>
      <c r="F33" s="12">
        <v>1.5600000000000001E-6</v>
      </c>
      <c r="G33" s="10">
        <v>0.14839370809904429</v>
      </c>
      <c r="H33" s="6">
        <v>200000000000</v>
      </c>
      <c r="I33" s="6">
        <v>80000000000</v>
      </c>
      <c r="J33" s="16">
        <f>((PI()^2*tblM_o[[#This Row],[E]]*tblM_o[[#This Row],[Iy]])/(tblM_o[[#This Row],[le]]^2))</f>
        <v>25644384.206543483</v>
      </c>
      <c r="K33" s="14">
        <f>tblM_o[[#This Row],[G]]*tblM_o[[#This Row],[J]]</f>
        <v>74240</v>
      </c>
      <c r="L33" s="14">
        <f>(((PI()^2*tblM_o[[#This Row],[E]]*tblM_o[[#This Row],[Iw]])/(tblM_o[[#This Row],[le]]^2)))</f>
        <v>548768.71553097165</v>
      </c>
      <c r="M33" s="15">
        <f>0</f>
        <v>0</v>
      </c>
      <c r="N33" s="15">
        <f>tblM_o[[#This Row],[βx]]/2</f>
        <v>7.4196854049522143E-2</v>
      </c>
      <c r="O33" s="17">
        <f>SQRT(tblM_o[[#This Row],[A]])*(SQRT(tblM_o[[#This Row],[B]]+tblM_o[[#This Row],[C]]+(tblM_o[[#This Row],[D0]]^2)*tblM_o[[#This Row],[A]])+tblM_o[[#This Row],[D0]]*SQRT(tblM_o[[#This Row],[A]]))</f>
        <v>3997083.2947414783</v>
      </c>
      <c r="P33" s="17">
        <f>SQRT(tblM_o[[#This Row],[A]])*(SQRT(tblM_o[[#This Row],[B]]+tblM_o[[#This Row],[C]]+(tblM_o[[#This Row],[D]]^2)*tblM_o[[#This Row],[A]])+tblM_o[[#This Row],[D]]*SQRT(tblM_o[[#This Row],[A]]))</f>
        <v>6329590.0202653678</v>
      </c>
    </row>
    <row r="34" spans="2:16" x14ac:dyDescent="0.2">
      <c r="B34" s="1" t="s">
        <v>8</v>
      </c>
      <c r="C34" s="10">
        <v>1.1862405919482266</v>
      </c>
      <c r="D34" s="11">
        <v>1.7100000000000001E-4</v>
      </c>
      <c r="E34" s="11">
        <v>1.5799999999999999E-6</v>
      </c>
      <c r="F34" s="12">
        <v>5.7200000000000003E-6</v>
      </c>
      <c r="G34" s="10">
        <v>-0.24494910732988207</v>
      </c>
      <c r="H34" s="6">
        <v>200000000000</v>
      </c>
      <c r="I34" s="6">
        <v>80000000000</v>
      </c>
      <c r="J34" s="16">
        <f>((PI()^2*tblM_o[[#This Row],[E]]*tblM_o[[#This Row],[Iy]])/(tblM_o[[#This Row],[le]]^2))</f>
        <v>239872404.91553012</v>
      </c>
      <c r="K34" s="14">
        <f>tblM_o[[#This Row],[G]]*tblM_o[[#This Row],[J]]</f>
        <v>126399.99999999999</v>
      </c>
      <c r="L34" s="14">
        <f>(((PI()^2*tblM_o[[#This Row],[E]]*tblM_o[[#This Row],[Iw]])/(tblM_o[[#This Row],[le]]^2)))</f>
        <v>8023802.0825545741</v>
      </c>
      <c r="M34" s="15">
        <f>0</f>
        <v>0</v>
      </c>
      <c r="N34" s="15">
        <f>tblM_o[[#This Row],[βx]]/2</f>
        <v>-0.12247455366494103</v>
      </c>
      <c r="O34" s="17">
        <f>SQRT(tblM_o[[#This Row],[A]])*(SQRT(tblM_o[[#This Row],[B]]+tblM_o[[#This Row],[C]]+(tblM_o[[#This Row],[D0]]^2)*tblM_o[[#This Row],[A]])+tblM_o[[#This Row],[D0]]*SQRT(tblM_o[[#This Row],[A]]))</f>
        <v>44215478.896987282</v>
      </c>
      <c r="P34" s="17">
        <f>SQRT(tblM_o[[#This Row],[A]])*(SQRT(tblM_o[[#This Row],[B]]+tblM_o[[#This Row],[C]]+(tblM_o[[#This Row],[D]]^2)*tblM_o[[#This Row],[A]])+tblM_o[[#This Row],[D]]*SQRT(tblM_o[[#This Row],[A]]))</f>
        <v>23707429.814660929</v>
      </c>
    </row>
    <row r="35" spans="2:16" x14ac:dyDescent="0.2">
      <c r="B35" s="1" t="s">
        <v>41</v>
      </c>
      <c r="C35" s="10">
        <v>7.1494209501459469</v>
      </c>
      <c r="D35" s="11">
        <v>3.03E-8</v>
      </c>
      <c r="E35" s="11">
        <v>2.9600000000000001E-9</v>
      </c>
      <c r="F35" s="12">
        <v>0</v>
      </c>
      <c r="G35" s="10">
        <v>0.13268382903565945</v>
      </c>
      <c r="H35" s="6">
        <v>200000000000</v>
      </c>
      <c r="I35" s="6">
        <v>80000000000</v>
      </c>
      <c r="J35" s="16">
        <f>((PI()^2*tblM_o[[#This Row],[E]]*tblM_o[[#This Row],[Iy]])/(tblM_o[[#This Row],[le]]^2))</f>
        <v>1170.1206192996688</v>
      </c>
      <c r="K35" s="14">
        <f>tblM_o[[#This Row],[G]]*tblM_o[[#This Row],[J]]</f>
        <v>236.8</v>
      </c>
      <c r="L35" s="14">
        <f>(((PI()^2*tblM_o[[#This Row],[E]]*tblM_o[[#This Row],[Iw]])/(tblM_o[[#This Row],[le]]^2)))</f>
        <v>0</v>
      </c>
      <c r="M35" s="15">
        <f>0</f>
        <v>0</v>
      </c>
      <c r="N35" s="15">
        <f>tblM_o[[#This Row],[βx]]/2</f>
        <v>6.6341914517829725E-2</v>
      </c>
      <c r="O35" s="17">
        <f>SQRT(tblM_o[[#This Row],[A]])*(SQRT(tblM_o[[#This Row],[B]]+tblM_o[[#This Row],[C]]+(tblM_o[[#This Row],[D0]]^2)*tblM_o[[#This Row],[A]])+tblM_o[[#This Row],[D0]]*SQRT(tblM_o[[#This Row],[A]]))</f>
        <v>526.38822427003595</v>
      </c>
      <c r="P35" s="17">
        <f>SQRT(tblM_o[[#This Row],[A]])*(SQRT(tblM_o[[#This Row],[B]]+tblM_o[[#This Row],[C]]+(tblM_o[[#This Row],[D]]^2)*tblM_o[[#This Row],[A]])+tblM_o[[#This Row],[D]]*SQRT(tblM_o[[#This Row],[A]]))</f>
        <v>609.70949786764584</v>
      </c>
    </row>
    <row r="36" spans="2:16" x14ac:dyDescent="0.2">
      <c r="B36" s="1" t="s">
        <v>12</v>
      </c>
      <c r="C36" s="10">
        <v>0.92837068195856243</v>
      </c>
      <c r="D36" s="11">
        <v>4.2700000000000002E-4</v>
      </c>
      <c r="E36" s="11">
        <v>1.9199999999999999E-5</v>
      </c>
      <c r="F36" s="12">
        <v>1.6200000000000001E-5</v>
      </c>
      <c r="G36" s="10">
        <v>8.9370921465537101E-2</v>
      </c>
      <c r="H36" s="6">
        <v>200000000000</v>
      </c>
      <c r="I36" s="6">
        <v>80000000000</v>
      </c>
      <c r="J36" s="16">
        <f>((PI()^2*tblM_o[[#This Row],[E]]*tblM_o[[#This Row],[Iy]])/(tblM_o[[#This Row],[le]]^2))</f>
        <v>977945791.77435112</v>
      </c>
      <c r="K36" s="14">
        <f>tblM_o[[#This Row],[G]]*tblM_o[[#This Row],[J]]</f>
        <v>1536000</v>
      </c>
      <c r="L36" s="14">
        <f>(((PI()^2*tblM_o[[#This Row],[E]]*tblM_o[[#This Row],[Iw]])/(tblM_o[[#This Row],[le]]^2)))</f>
        <v>37102393.036872342</v>
      </c>
      <c r="M36" s="15">
        <f>0</f>
        <v>0</v>
      </c>
      <c r="N36" s="15">
        <f>tblM_o[[#This Row],[βx]]/2</f>
        <v>4.468546073276855E-2</v>
      </c>
      <c r="O36" s="17">
        <f>SQRT(tblM_o[[#This Row],[A]])*(SQRT(tblM_o[[#This Row],[B]]+tblM_o[[#This Row],[C]]+(tblM_o[[#This Row],[D0]]^2)*tblM_o[[#This Row],[A]])+tblM_o[[#This Row],[D0]]*SQRT(tblM_o[[#This Row],[A]]))</f>
        <v>194386866.50937274</v>
      </c>
      <c r="P36" s="17">
        <f>SQRT(tblM_o[[#This Row],[A]])*(SQRT(tblM_o[[#This Row],[B]]+tblM_o[[#This Row],[C]]+(tblM_o[[#This Row],[D]]^2)*tblM_o[[#This Row],[A]])+tblM_o[[#This Row],[D]]*SQRT(tblM_o[[#This Row],[A]]))</f>
        <v>242938358.75441101</v>
      </c>
    </row>
    <row r="37" spans="2:16" x14ac:dyDescent="0.2">
      <c r="B37" s="1" t="s">
        <v>2</v>
      </c>
      <c r="C37" s="10">
        <v>8.3148258094870968</v>
      </c>
      <c r="D37" s="11">
        <v>3.93E-5</v>
      </c>
      <c r="E37" s="11">
        <v>1.5600000000000001E-6</v>
      </c>
      <c r="F37" s="12">
        <v>3.45E-6</v>
      </c>
      <c r="G37" s="10">
        <v>4.729885293709063E-2</v>
      </c>
      <c r="H37" s="6">
        <v>200000000000</v>
      </c>
      <c r="I37" s="6">
        <v>80000000000</v>
      </c>
      <c r="J37" s="16">
        <f>((PI()^2*tblM_o[[#This Row],[E]]*tblM_o[[#This Row],[Iy]])/(tblM_o[[#This Row],[le]]^2))</f>
        <v>1122059.7414560022</v>
      </c>
      <c r="K37" s="14">
        <f>tblM_o[[#This Row],[G]]*tblM_o[[#This Row],[J]]</f>
        <v>124800.00000000001</v>
      </c>
      <c r="L37" s="14">
        <f>(((PI()^2*tblM_o[[#This Row],[E]]*tblM_o[[#This Row],[Iw]])/(tblM_o[[#This Row],[le]]^2)))</f>
        <v>98501.427685068906</v>
      </c>
      <c r="M37" s="15">
        <f>0</f>
        <v>0</v>
      </c>
      <c r="N37" s="15">
        <f>tblM_o[[#This Row],[βx]]/2</f>
        <v>2.3649426468545315E-2</v>
      </c>
      <c r="O37" s="17">
        <f>SQRT(tblM_o[[#This Row],[A]])*(SQRT(tblM_o[[#This Row],[B]]+tblM_o[[#This Row],[C]]+(tblM_o[[#This Row],[D0]]^2)*tblM_o[[#This Row],[A]])+tblM_o[[#This Row],[D0]]*SQRT(tblM_o[[#This Row],[A]]))</f>
        <v>500557.23170788836</v>
      </c>
      <c r="P37" s="17">
        <f>SQRT(tblM_o[[#This Row],[A]])*(SQRT(tblM_o[[#This Row],[B]]+tblM_o[[#This Row],[C]]+(tblM_o[[#This Row],[D]]^2)*tblM_o[[#This Row],[A]])+tblM_o[[#This Row],[D]]*SQRT(tblM_o[[#This Row],[A]]))</f>
        <v>527796.18664483225</v>
      </c>
    </row>
    <row r="38" spans="2:16" x14ac:dyDescent="0.2">
      <c r="B38" s="1" t="s">
        <v>45</v>
      </c>
      <c r="C38" s="10">
        <v>4.033202377994817</v>
      </c>
      <c r="D38" s="11">
        <v>2.8200000000000001E-7</v>
      </c>
      <c r="E38" s="11">
        <v>4.1899999999999998E-8</v>
      </c>
      <c r="F38" s="12">
        <v>0</v>
      </c>
      <c r="G38" s="10">
        <v>-4.3008266672655227E-2</v>
      </c>
      <c r="H38" s="6">
        <v>200000000000</v>
      </c>
      <c r="I38" s="6">
        <v>80000000000</v>
      </c>
      <c r="J38" s="16">
        <f>((PI()^2*tblM_o[[#This Row],[E]]*tblM_o[[#This Row],[Iy]])/(tblM_o[[#This Row],[le]]^2))</f>
        <v>34219.906629327801</v>
      </c>
      <c r="K38" s="14">
        <f>tblM_o[[#This Row],[G]]*tblM_o[[#This Row],[J]]</f>
        <v>3352</v>
      </c>
      <c r="L38" s="14">
        <f>(((PI()^2*tblM_o[[#This Row],[E]]*tblM_o[[#This Row],[Iw]])/(tblM_o[[#This Row],[le]]^2)))</f>
        <v>0</v>
      </c>
      <c r="M38" s="15">
        <f>0</f>
        <v>0</v>
      </c>
      <c r="N38" s="15">
        <f>tblM_o[[#This Row],[βx]]/2</f>
        <v>-2.1504133336327613E-2</v>
      </c>
      <c r="O38" s="17">
        <f>SQRT(tblM_o[[#This Row],[A]])*(SQRT(tblM_o[[#This Row],[B]]+tblM_o[[#This Row],[C]]+(tblM_o[[#This Row],[D0]]^2)*tblM_o[[#This Row],[A]])+tblM_o[[#This Row],[D0]]*SQRT(tblM_o[[#This Row],[A]]))</f>
        <v>10710.047946741732</v>
      </c>
      <c r="P38" s="17">
        <f>SQRT(tblM_o[[#This Row],[A]])*(SQRT(tblM_o[[#This Row],[B]]+tblM_o[[#This Row],[C]]+(tblM_o[[#This Row],[D]]^2)*tblM_o[[#This Row],[A]])+tblM_o[[#This Row],[D]]*SQRT(tblM_o[[#This Row],[A]]))</f>
        <v>9999.4289236204531</v>
      </c>
    </row>
    <row r="39" spans="2:16" x14ac:dyDescent="0.2">
      <c r="B39" s="1" t="s">
        <v>26</v>
      </c>
      <c r="C39" s="10">
        <v>8.6844874800771716</v>
      </c>
      <c r="D39" s="11">
        <v>1.1400000000000001E-6</v>
      </c>
      <c r="E39" s="11">
        <v>3.8600000000000002E-8</v>
      </c>
      <c r="F39" s="12">
        <v>1.04E-8</v>
      </c>
      <c r="G39" s="10">
        <v>-0.14461917695438892</v>
      </c>
      <c r="H39" s="6">
        <v>200000000000</v>
      </c>
      <c r="I39" s="6">
        <v>80000000000</v>
      </c>
      <c r="J39" s="16">
        <f>((PI()^2*tblM_o[[#This Row],[E]]*tblM_o[[#This Row],[Iy]])/(tblM_o[[#This Row],[le]]^2))</f>
        <v>29836.385209670414</v>
      </c>
      <c r="K39" s="14">
        <f>tblM_o[[#This Row],[G]]*tblM_o[[#This Row],[J]]</f>
        <v>3088</v>
      </c>
      <c r="L39" s="14">
        <f>(((PI()^2*tblM_o[[#This Row],[E]]*tblM_o[[#This Row],[Iw]])/(tblM_o[[#This Row],[le]]^2)))</f>
        <v>272.19158436892303</v>
      </c>
      <c r="M39" s="15">
        <f>0</f>
        <v>0</v>
      </c>
      <c r="N39" s="15">
        <f>tblM_o[[#This Row],[βx]]/2</f>
        <v>-7.2309588477194459E-2</v>
      </c>
      <c r="O39" s="17">
        <f>SQRT(tblM_o[[#This Row],[A]])*(SQRT(tblM_o[[#This Row],[B]]+tblM_o[[#This Row],[C]]+(tblM_o[[#This Row],[D0]]^2)*tblM_o[[#This Row],[A]])+tblM_o[[#This Row],[D0]]*SQRT(tblM_o[[#This Row],[A]]))</f>
        <v>10012.790344830153</v>
      </c>
      <c r="P39" s="17">
        <f>SQRT(tblM_o[[#This Row],[A]])*(SQRT(tblM_o[[#This Row],[B]]+tblM_o[[#This Row],[C]]+(tblM_o[[#This Row],[D]]^2)*tblM_o[[#This Row],[A]])+tblM_o[[#This Row],[D]]*SQRT(tblM_o[[#This Row],[A]]))</f>
        <v>8085.1303422081046</v>
      </c>
    </row>
    <row r="40" spans="2:16" x14ac:dyDescent="0.2">
      <c r="B40" s="1" t="s">
        <v>50</v>
      </c>
      <c r="C40" s="10">
        <v>3.6053619609274556</v>
      </c>
      <c r="D40" s="11">
        <v>1.1800000000000001E-5</v>
      </c>
      <c r="E40" s="11">
        <v>1.06E-6</v>
      </c>
      <c r="F40" s="12">
        <v>0</v>
      </c>
      <c r="G40" s="10">
        <v>4.5483544252193642E-2</v>
      </c>
      <c r="H40" s="6">
        <v>200000000000</v>
      </c>
      <c r="I40" s="6">
        <v>80000000000</v>
      </c>
      <c r="J40" s="16">
        <f>((PI()^2*tblM_o[[#This Row],[E]]*tblM_o[[#This Row],[Iy]])/(tblM_o[[#This Row],[le]]^2))</f>
        <v>1791900.9665836114</v>
      </c>
      <c r="K40" s="14">
        <f>tblM_o[[#This Row],[G]]*tblM_o[[#This Row],[J]]</f>
        <v>84800</v>
      </c>
      <c r="L40" s="14">
        <f>(((PI()^2*tblM_o[[#This Row],[E]]*tblM_o[[#This Row],[Iw]])/(tblM_o[[#This Row],[le]]^2)))</f>
        <v>0</v>
      </c>
      <c r="M40" s="15">
        <f>0</f>
        <v>0</v>
      </c>
      <c r="N40" s="15">
        <f>tblM_o[[#This Row],[βx]]/2</f>
        <v>2.2741772126096821E-2</v>
      </c>
      <c r="O40" s="17">
        <f>SQRT(tblM_o[[#This Row],[A]])*(SQRT(tblM_o[[#This Row],[B]]+tblM_o[[#This Row],[C]]+(tblM_o[[#This Row],[D0]]^2)*tblM_o[[#This Row],[A]])+tblM_o[[#This Row],[D0]]*SQRT(tblM_o[[#This Row],[A]]))</f>
        <v>389811.75196021254</v>
      </c>
      <c r="P40" s="17">
        <f>SQRT(tblM_o[[#This Row],[A]])*(SQRT(tblM_o[[#This Row],[B]]+tblM_o[[#This Row],[C]]+(tblM_o[[#This Row],[D]]^2)*tblM_o[[#This Row],[A]])+tblM_o[[#This Row],[D]]*SQRT(tblM_o[[#This Row],[A]]))</f>
        <v>432687.02661249664</v>
      </c>
    </row>
    <row r="41" spans="2:16" x14ac:dyDescent="0.2">
      <c r="B41" s="1" t="s">
        <v>30</v>
      </c>
      <c r="C41" s="10">
        <v>8.1094334587245278</v>
      </c>
      <c r="D41" s="11">
        <v>5.8700000000000003E-8</v>
      </c>
      <c r="E41" s="11">
        <v>3.8700000000000001E-9</v>
      </c>
      <c r="F41" s="12">
        <v>0</v>
      </c>
      <c r="G41" s="10">
        <v>-0.1313367378988039</v>
      </c>
      <c r="H41" s="6">
        <v>200000000000</v>
      </c>
      <c r="I41" s="6">
        <v>80000000000</v>
      </c>
      <c r="J41" s="16">
        <f>((PI()^2*tblM_o[[#This Row],[E]]*tblM_o[[#This Row],[Iy]])/(tblM_o[[#This Row],[le]]^2))</f>
        <v>1761.9225467519443</v>
      </c>
      <c r="K41" s="14">
        <f>tblM_o[[#This Row],[G]]*tblM_o[[#This Row],[J]]</f>
        <v>309.60000000000002</v>
      </c>
      <c r="L41" s="14">
        <f>(((PI()^2*tblM_o[[#This Row],[E]]*tblM_o[[#This Row],[Iw]])/(tblM_o[[#This Row],[le]]^2)))</f>
        <v>0</v>
      </c>
      <c r="M41" s="15">
        <f>0</f>
        <v>0</v>
      </c>
      <c r="N41" s="15">
        <f>tblM_o[[#This Row],[βx]]/2</f>
        <v>-6.5668368949401951E-2</v>
      </c>
      <c r="O41" s="17">
        <f>SQRT(tblM_o[[#This Row],[A]])*(SQRT(tblM_o[[#This Row],[B]]+tblM_o[[#This Row],[C]]+(tblM_o[[#This Row],[D0]]^2)*tblM_o[[#This Row],[A]])+tblM_o[[#This Row],[D0]]*SQRT(tblM_o[[#This Row],[A]]))</f>
        <v>738.57377456446557</v>
      </c>
      <c r="P41" s="17">
        <f>SQRT(tblM_o[[#This Row],[A]])*(SQRT(tblM_o[[#This Row],[B]]+tblM_o[[#This Row],[C]]+(tblM_o[[#This Row],[D]]^2)*tblM_o[[#This Row],[A]])+tblM_o[[#This Row],[D]]*SQRT(tblM_o[[#This Row],[A]]))</f>
        <v>631.87905946789692</v>
      </c>
    </row>
    <row r="42" spans="2:16" x14ac:dyDescent="0.2">
      <c r="B42" s="1" t="s">
        <v>13</v>
      </c>
      <c r="C42" s="10">
        <v>3.0434412324018068</v>
      </c>
      <c r="D42" s="11">
        <v>4.1699999999999997E-5</v>
      </c>
      <c r="E42" s="11">
        <v>9.2099999999999995E-7</v>
      </c>
      <c r="F42" s="12">
        <v>6.28E-6</v>
      </c>
      <c r="G42" s="10">
        <v>5.1439072240297534E-2</v>
      </c>
      <c r="H42" s="6">
        <v>200000000000</v>
      </c>
      <c r="I42" s="6">
        <v>80000000000</v>
      </c>
      <c r="J42" s="16">
        <f>((PI()^2*tblM_o[[#This Row],[E]]*tblM_o[[#This Row],[Iy]])/(tblM_o[[#This Row],[le]]^2))</f>
        <v>8886606.6186649669</v>
      </c>
      <c r="K42" s="14">
        <f>tblM_o[[#This Row],[G]]*tblM_o[[#This Row],[J]]</f>
        <v>73680</v>
      </c>
      <c r="L42" s="14">
        <f>(((PI()^2*tblM_o[[#This Row],[E]]*tblM_o[[#This Row],[Iw]])/(tblM_o[[#This Row],[le]]^2)))</f>
        <v>1338318.6946094965</v>
      </c>
      <c r="M42" s="15">
        <f>0</f>
        <v>0</v>
      </c>
      <c r="N42" s="15">
        <f>tblM_o[[#This Row],[βx]]/2</f>
        <v>2.5719536120148767E-2</v>
      </c>
      <c r="O42" s="17">
        <f>SQRT(tblM_o[[#This Row],[A]])*(SQRT(tblM_o[[#This Row],[B]]+tblM_o[[#This Row],[C]]+(tblM_o[[#This Row],[D0]]^2)*tblM_o[[#This Row],[A]])+tblM_o[[#This Row],[D0]]*SQRT(tblM_o[[#This Row],[A]]))</f>
        <v>3542298.2574965428</v>
      </c>
      <c r="P42" s="17">
        <f>SQRT(tblM_o[[#This Row],[A]])*(SQRT(tblM_o[[#This Row],[B]]+tblM_o[[#This Row],[C]]+(tblM_o[[#This Row],[D]]^2)*tblM_o[[#This Row],[A]])+tblM_o[[#This Row],[D]]*SQRT(tblM_o[[#This Row],[A]]))</f>
        <v>3778223.6578902965</v>
      </c>
    </row>
    <row r="43" spans="2:16" x14ac:dyDescent="0.2">
      <c r="B43" s="1" t="s">
        <v>31</v>
      </c>
      <c r="C43" s="10">
        <v>4.539654505580625</v>
      </c>
      <c r="D43" s="11">
        <v>6.6600000000000001E-8</v>
      </c>
      <c r="E43" s="11">
        <v>4.32E-9</v>
      </c>
      <c r="F43" s="12">
        <v>0</v>
      </c>
      <c r="G43" s="10">
        <v>-0.13004473881389744</v>
      </c>
      <c r="H43" s="6">
        <v>200000000000</v>
      </c>
      <c r="I43" s="6">
        <v>80000000000</v>
      </c>
      <c r="J43" s="16">
        <f>((PI()^2*tblM_o[[#This Row],[E]]*tblM_o[[#This Row],[Iy]])/(tblM_o[[#This Row],[le]]^2))</f>
        <v>6379.0846717143495</v>
      </c>
      <c r="K43" s="14">
        <f>tblM_o[[#This Row],[G]]*tblM_o[[#This Row],[J]]</f>
        <v>345.6</v>
      </c>
      <c r="L43" s="14">
        <f>(((PI()^2*tblM_o[[#This Row],[E]]*tblM_o[[#This Row],[Iw]])/(tblM_o[[#This Row],[le]]^2)))</f>
        <v>0</v>
      </c>
      <c r="M43" s="15">
        <f>0</f>
        <v>0</v>
      </c>
      <c r="N43" s="15">
        <f>tblM_o[[#This Row],[βx]]/2</f>
        <v>-6.5022369406948721E-2</v>
      </c>
      <c r="O43" s="17">
        <f>SQRT(tblM_o[[#This Row],[A]])*(SQRT(tblM_o[[#This Row],[B]]+tblM_o[[#This Row],[C]]+(tblM_o[[#This Row],[D0]]^2)*tblM_o[[#This Row],[A]])+tblM_o[[#This Row],[D0]]*SQRT(tblM_o[[#This Row],[A]]))</f>
        <v>1484.7934747110385</v>
      </c>
      <c r="P43" s="17">
        <f>SQRT(tblM_o[[#This Row],[A]])*(SQRT(tblM_o[[#This Row],[B]]+tblM_o[[#This Row],[C]]+(tblM_o[[#This Row],[D]]^2)*tblM_o[[#This Row],[A]])+tblM_o[[#This Row],[D]]*SQRT(tblM_o[[#This Row],[A]]))</f>
        <v>1126.8577327535636</v>
      </c>
    </row>
    <row r="44" spans="2:16" x14ac:dyDescent="0.2">
      <c r="B44" s="1" t="s">
        <v>46</v>
      </c>
      <c r="C44" s="10">
        <v>9.0047283243181671</v>
      </c>
      <c r="D44" s="11">
        <v>5.82E-7</v>
      </c>
      <c r="E44" s="11">
        <v>3.1699999999999999E-8</v>
      </c>
      <c r="F44" s="12">
        <v>0</v>
      </c>
      <c r="G44" s="10">
        <v>-8.562069737511574E-2</v>
      </c>
      <c r="H44" s="6">
        <v>200000000000</v>
      </c>
      <c r="I44" s="6">
        <v>80000000000</v>
      </c>
      <c r="J44" s="16">
        <f>((PI()^2*tblM_o[[#This Row],[E]]*tblM_o[[#This Row],[Iy]])/(tblM_o[[#This Row],[le]]^2))</f>
        <v>14168.096187192119</v>
      </c>
      <c r="K44" s="14">
        <f>tblM_o[[#This Row],[G]]*tblM_o[[#This Row],[J]]</f>
        <v>2536</v>
      </c>
      <c r="L44" s="14">
        <f>(((PI()^2*tblM_o[[#This Row],[E]]*tblM_o[[#This Row],[Iw]])/(tblM_o[[#This Row],[le]]^2)))</f>
        <v>0</v>
      </c>
      <c r="M44" s="15">
        <f>0</f>
        <v>0</v>
      </c>
      <c r="N44" s="15">
        <f>tblM_o[[#This Row],[βx]]/2</f>
        <v>-4.281034868755787E-2</v>
      </c>
      <c r="O44" s="17">
        <f>SQRT(tblM_o[[#This Row],[A]])*(SQRT(tblM_o[[#This Row],[B]]+tblM_o[[#This Row],[C]]+(tblM_o[[#This Row],[D0]]^2)*tblM_o[[#This Row],[A]])+tblM_o[[#This Row],[D0]]*SQRT(tblM_o[[#This Row],[A]]))</f>
        <v>5994.1881794550982</v>
      </c>
      <c r="P44" s="17">
        <f>SQRT(tblM_o[[#This Row],[A]])*(SQRT(tblM_o[[#This Row],[B]]+tblM_o[[#This Row],[C]]+(tblM_o[[#This Row],[D]]^2)*tblM_o[[#This Row],[A]])+tblM_o[[#This Row],[D]]*SQRT(tblM_o[[#This Row],[A]]))</f>
        <v>5418.2562928410998</v>
      </c>
    </row>
    <row r="45" spans="2:16" x14ac:dyDescent="0.2">
      <c r="B45" s="1" t="s">
        <v>35</v>
      </c>
      <c r="C45" s="10">
        <v>1.0580889776533575</v>
      </c>
      <c r="D45" s="11">
        <v>3.3700000000000001E-7</v>
      </c>
      <c r="E45" s="11">
        <v>4.0200000000000003E-8</v>
      </c>
      <c r="F45" s="12">
        <v>1.14E-9</v>
      </c>
      <c r="G45" s="10">
        <v>-0.13883820036535327</v>
      </c>
      <c r="H45" s="6">
        <v>200000000000</v>
      </c>
      <c r="I45" s="6">
        <v>80000000000</v>
      </c>
      <c r="J45" s="16">
        <f>((PI()^2*tblM_o[[#This Row],[E]]*tblM_o[[#This Row],[Iy]])/(tblM_o[[#This Row],[le]]^2))</f>
        <v>594176.21290671604</v>
      </c>
      <c r="K45" s="14">
        <f>tblM_o[[#This Row],[G]]*tblM_o[[#This Row],[J]]</f>
        <v>3216</v>
      </c>
      <c r="L45" s="14">
        <f>(((PI()^2*tblM_o[[#This Row],[E]]*tblM_o[[#This Row],[Iw]])/(tblM_o[[#This Row],[le]]^2)))</f>
        <v>2009.9729457378526</v>
      </c>
      <c r="M45" s="15">
        <f>0</f>
        <v>0</v>
      </c>
      <c r="N45" s="15">
        <f>tblM_o[[#This Row],[βx]]/2</f>
        <v>-6.9419100182676635E-2</v>
      </c>
      <c r="O45" s="17">
        <f>SQRT(tblM_o[[#This Row],[A]])*(SQRT(tblM_o[[#This Row],[B]]+tblM_o[[#This Row],[C]]+(tblM_o[[#This Row],[D0]]^2)*tblM_o[[#This Row],[A]])+tblM_o[[#This Row],[D0]]*SQRT(tblM_o[[#This Row],[A]]))</f>
        <v>55723.862156633331</v>
      </c>
      <c r="P45" s="17">
        <f>SQRT(tblM_o[[#This Row],[A]])*(SQRT(tblM_o[[#This Row],[B]]+tblM_o[[#This Row],[C]]+(tblM_o[[#This Row],[D]]^2)*tblM_o[[#This Row],[A]])+tblM_o[[#This Row],[D]]*SQRT(tblM_o[[#This Row],[A]]))</f>
        <v>28081.593111355083</v>
      </c>
    </row>
    <row r="46" spans="2:16" x14ac:dyDescent="0.2">
      <c r="B46" s="1" t="s">
        <v>1</v>
      </c>
      <c r="C46" s="10">
        <v>8.2944829261764603</v>
      </c>
      <c r="D46" s="11">
        <v>8.34E-4</v>
      </c>
      <c r="E46" s="11">
        <v>2.1999999999999999E-5</v>
      </c>
      <c r="F46" s="12">
        <v>2.7999999999999998E-4</v>
      </c>
      <c r="G46" s="10">
        <v>8.2085432298504346E-2</v>
      </c>
      <c r="H46" s="6">
        <v>200000000000</v>
      </c>
      <c r="I46" s="6">
        <v>80000000000</v>
      </c>
      <c r="J46" s="16">
        <f>((PI()^2*tblM_o[[#This Row],[E]]*tblM_o[[#This Row],[Iy]])/(tblM_o[[#This Row],[le]]^2))</f>
        <v>23928592.658485726</v>
      </c>
      <c r="K46" s="14">
        <f>tblM_o[[#This Row],[G]]*tblM_o[[#This Row],[J]]</f>
        <v>1760000</v>
      </c>
      <c r="L46" s="14">
        <f>(((PI()^2*tblM_o[[#This Row],[E]]*tblM_o[[#This Row],[Iw]])/(tblM_o[[#This Row],[le]]^2)))</f>
        <v>8033580.2690359745</v>
      </c>
      <c r="M46" s="15">
        <f>0</f>
        <v>0</v>
      </c>
      <c r="N46" s="15">
        <f>tblM_o[[#This Row],[βx]]/2</f>
        <v>4.1042716149252173E-2</v>
      </c>
      <c r="O46" s="17">
        <f>SQRT(tblM_o[[#This Row],[A]])*(SQRT(tblM_o[[#This Row],[B]]+tblM_o[[#This Row],[C]]+(tblM_o[[#This Row],[D0]]^2)*tblM_o[[#This Row],[A]])+tblM_o[[#This Row],[D0]]*SQRT(tblM_o[[#This Row],[A]]))</f>
        <v>15308383.093127273</v>
      </c>
      <c r="P46" s="17">
        <f>SQRT(tblM_o[[#This Row],[A]])*(SQRT(tblM_o[[#This Row],[B]]+tblM_o[[#This Row],[C]]+(tblM_o[[#This Row],[D]]^2)*tblM_o[[#This Row],[A]])+tblM_o[[#This Row],[D]]*SQRT(tblM_o[[#This Row],[A]]))</f>
        <v>16321947.83875609</v>
      </c>
    </row>
    <row r="47" spans="2:16" x14ac:dyDescent="0.2">
      <c r="B47" s="1" t="s">
        <v>29</v>
      </c>
      <c r="C47" s="10">
        <v>2.8892682314493143</v>
      </c>
      <c r="D47" s="11">
        <v>9.0100000000000001E-6</v>
      </c>
      <c r="E47" s="11">
        <v>2.3300000000000001E-7</v>
      </c>
      <c r="F47" s="12">
        <v>1.97E-7</v>
      </c>
      <c r="G47" s="10">
        <v>0.11020676524520689</v>
      </c>
      <c r="H47" s="6">
        <v>200000000000</v>
      </c>
      <c r="I47" s="6">
        <v>80000000000</v>
      </c>
      <c r="J47" s="16">
        <f>((PI()^2*tblM_o[[#This Row],[E]]*tblM_o[[#This Row],[Iy]])/(tblM_o[[#This Row],[le]]^2))</f>
        <v>2130486.6013809559</v>
      </c>
      <c r="K47" s="14">
        <f>tblM_o[[#This Row],[G]]*tblM_o[[#This Row],[J]]</f>
        <v>18640</v>
      </c>
      <c r="L47" s="14">
        <f>(((PI()^2*tblM_o[[#This Row],[E]]*tblM_o[[#This Row],[Iw]])/(tblM_o[[#This Row],[le]]^2)))</f>
        <v>46582.22646748594</v>
      </c>
      <c r="M47" s="15">
        <f>0</f>
        <v>0</v>
      </c>
      <c r="N47" s="15">
        <f>tblM_o[[#This Row],[βx]]/2</f>
        <v>5.5103382622603447E-2</v>
      </c>
      <c r="O47" s="17">
        <f>SQRT(tblM_o[[#This Row],[A]])*(SQRT(tblM_o[[#This Row],[B]]+tblM_o[[#This Row],[C]]+(tblM_o[[#This Row],[D0]]^2)*tblM_o[[#This Row],[A]])+tblM_o[[#This Row],[D0]]*SQRT(tblM_o[[#This Row],[A]]))</f>
        <v>372766.78983140807</v>
      </c>
      <c r="P47" s="17">
        <f>SQRT(tblM_o[[#This Row],[A]])*(SQRT(tblM_o[[#This Row],[B]]+tblM_o[[#This Row],[C]]+(tblM_o[[#This Row],[D]]^2)*tblM_o[[#This Row],[A]])+tblM_o[[#This Row],[D]]*SQRT(tblM_o[[#This Row],[A]]))</f>
        <v>508213.01026589843</v>
      </c>
    </row>
    <row r="48" spans="2:16" x14ac:dyDescent="0.2">
      <c r="B48" s="1" t="s">
        <v>43</v>
      </c>
      <c r="C48" s="10">
        <v>6.1787388734517847</v>
      </c>
      <c r="D48" s="11">
        <v>1.8699999999999999E-7</v>
      </c>
      <c r="E48" s="11">
        <v>1.1199999999999999E-8</v>
      </c>
      <c r="F48" s="12">
        <v>0</v>
      </c>
      <c r="G48" s="10">
        <v>0.18629697564513525</v>
      </c>
      <c r="H48" s="6">
        <v>200000000000</v>
      </c>
      <c r="I48" s="6">
        <v>80000000000</v>
      </c>
      <c r="J48" s="16">
        <f>((PI()^2*tblM_o[[#This Row],[E]]*tblM_o[[#This Row],[Iy]])/(tblM_o[[#This Row],[le]]^2))</f>
        <v>9668.7796933411191</v>
      </c>
      <c r="K48" s="14">
        <f>tblM_o[[#This Row],[G]]*tblM_o[[#This Row],[J]]</f>
        <v>896</v>
      </c>
      <c r="L48" s="14">
        <f>(((PI()^2*tblM_o[[#This Row],[E]]*tblM_o[[#This Row],[Iw]])/(tblM_o[[#This Row],[le]]^2)))</f>
        <v>0</v>
      </c>
      <c r="M48" s="15">
        <f>0</f>
        <v>0</v>
      </c>
      <c r="N48" s="15">
        <f>tblM_o[[#This Row],[βx]]/2</f>
        <v>9.3148487822567627E-2</v>
      </c>
      <c r="O48" s="17">
        <f>SQRT(tblM_o[[#This Row],[A]])*(SQRT(tblM_o[[#This Row],[B]]+tblM_o[[#This Row],[C]]+(tblM_o[[#This Row],[D0]]^2)*tblM_o[[#This Row],[A]])+tblM_o[[#This Row],[D0]]*SQRT(tblM_o[[#This Row],[A]]))</f>
        <v>2943.3359654028018</v>
      </c>
      <c r="P48" s="17">
        <f>SQRT(tblM_o[[#This Row],[A]])*(SQRT(tblM_o[[#This Row],[B]]+tblM_o[[#This Row],[C]]+(tblM_o[[#This Row],[D]]^2)*tblM_o[[#This Row],[A]])+tblM_o[[#This Row],[D]]*SQRT(tblM_o[[#This Row],[A]]))</f>
        <v>3978.6778502111547</v>
      </c>
    </row>
    <row r="50" spans="2:4" x14ac:dyDescent="0.2">
      <c r="B50" s="2" t="str">
        <f t="array" ref="B50:B75">TRANSPOSE(tblM_o[#Headers])</f>
        <v>Section</v>
      </c>
      <c r="C50" s="4" t="str">
        <f t="array" aca="1" ref="C50" ca="1">_xlfn.CONCAT(IF(INDIRECT("tblM_o["&amp;B50&amp;"]")&lt;&gt;"","'"&amp;TEXT(INDIRECT("tblM_o["&amp;B50&amp;"]"),"0.00000E+00")&amp;"',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le</v>
      </c>
      <c r="C51" s="4" t="str">
        <f t="array" aca="1" ref="C51" ca="1">_xlfn.CONCAT(IF(INDIRECT("tblM_o["&amp;B51&amp;"]")&lt;&gt;"",TEXT(INDIRECT("tblM_o["&amp;B51&amp;"]"),"0.00000E+00")&amp;", ","0E+0, "))</f>
        <v xml:space="preserve">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6.17874E+00, </v>
      </c>
      <c r="D51" s="2" t="str">
        <f t="shared" ref="D51:D75" ca="1" si="0">B51&amp;" = ("&amp;LEFT(C51,LEN(C51)-2)&amp;")"</f>
        <v>le = (6.71748E+00,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6.17874E+00)</v>
      </c>
    </row>
    <row r="52" spans="2:4" x14ac:dyDescent="0.2">
      <c r="B52" s="2" t="str">
        <v>Iy</v>
      </c>
      <c r="C52" s="4" t="str">
        <f t="array" aca="1" ref="C52" ca="1">_xlfn.CONCAT(IF(INDIRECT("tblM_o["&amp;B52&amp;"]")&lt;&gt;"",TEXT(INDIRECT("tblM_o["&amp;B52&amp;"]"),"0.00000E+00")&amp;", ","0E+0, "))</f>
        <v xml:space="preserve">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1.87000E-07, </v>
      </c>
      <c r="D52" s="2" t="str">
        <f t="shared" ca="1" si="0"/>
        <v>Iy = (2.06000E-08,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1.87000E-07)</v>
      </c>
    </row>
    <row r="53" spans="2:4" x14ac:dyDescent="0.2">
      <c r="B53" s="2" t="str">
        <v>J</v>
      </c>
      <c r="C53" s="4" t="str">
        <f t="array" aca="1" ref="C53" ca="1">_xlfn.CONCAT(IF(INDIRECT("tblM_o["&amp;B53&amp;"]")&lt;&gt;"",TEXT(INDIRECT("tblM_o["&amp;B53&amp;"]"),"0.00000E+00")&amp;", ","0E+0, "))</f>
        <v xml:space="preserve">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1.12000E-08, </v>
      </c>
      <c r="D53" s="2" t="str">
        <f t="shared" ca="1" si="0"/>
        <v>J = (8.75000E-10,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1.12000E-08)</v>
      </c>
    </row>
    <row r="54" spans="2:4" x14ac:dyDescent="0.2">
      <c r="B54" s="2" t="str">
        <v>Iw</v>
      </c>
      <c r="C54" s="4" t="str">
        <f t="array" aca="1" ref="C54" ca="1">_xlfn.CONCAT(IF(INDIRECT("tblM_o["&amp;B54&amp;"]")&lt;&gt;"",TEXT(INDIRECT("tblM_o["&amp;B54&amp;"]"),"0.00000E+00")&amp;", ","0E+0, "))</f>
        <v xml:space="preserve">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0.00000E+00, </v>
      </c>
      <c r="D54" s="2" t="str">
        <f t="shared" ca="1" si="0"/>
        <v>Iw = (0.00000E+00,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0.00000E+00)</v>
      </c>
    </row>
    <row r="55" spans="2:4" x14ac:dyDescent="0.2">
      <c r="B55" s="2" t="str">
        <v>βx</v>
      </c>
      <c r="C55" s="4" t="str">
        <f t="array" aca="1" ref="C55" ca="1">_xlfn.CONCAT(IF(INDIRECT("tblM_o["&amp;B55&amp;"]")&lt;&gt;"",TEXT(INDIRECT("tblM_o["&amp;B55&amp;"]"),"0.00000E+00")&amp;", ","0E+0, "))</f>
        <v xml:space="preserve">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1.86297E-01, </v>
      </c>
      <c r="D55" s="2" t="str">
        <f t="shared" ca="1" si="0"/>
        <v>βx = (1.28173E-01,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1.86297E-01)</v>
      </c>
    </row>
    <row r="56" spans="2:4" x14ac:dyDescent="0.2">
      <c r="B56" s="2" t="str">
        <v>E</v>
      </c>
      <c r="C56" s="4" t="str">
        <f t="array" aca="1" ref="C56" ca="1">_xlfn.CONCAT(IF(INDIRECT("tblM_o["&amp;B56&amp;"]")&lt;&gt;"",TEXT(INDIRECT("tblM_o["&amp;B56&amp;"]"),"0.00000E+00")&amp;", ","0E+0, "))</f>
        <v xml:space="preserve">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</v>
      </c>
      <c r="D56" s="2" t="str">
        <f t="shared" ca="1" si="0"/>
        <v>E = (2.00000E+11,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2.00000E+11)</v>
      </c>
    </row>
    <row r="57" spans="2:4" x14ac:dyDescent="0.2">
      <c r="B57" s="2" t="str">
        <v>G</v>
      </c>
      <c r="C57" s="4" t="str">
        <f t="array" aca="1" ref="C57" ca="1">_xlfn.CONCAT(IF(INDIRECT("tblM_o["&amp;B57&amp;"]")&lt;&gt;"",TEXT(INDIRECT("tblM_o["&amp;B57&amp;"]"),"0.00000E+00")&amp;", ","0E+0, "))</f>
        <v xml:space="preserve">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</v>
      </c>
      <c r="D57" s="2" t="str">
        <f t="shared" ca="1" si="0"/>
        <v>G = (8.00000E+10,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8.00000E+10)</v>
      </c>
    </row>
    <row r="58" spans="2:4" x14ac:dyDescent="0.2">
      <c r="B58" s="2" t="str">
        <v>A</v>
      </c>
      <c r="C58" s="4" t="str">
        <f t="array" aca="1" ref="C58" ca="1">_xlfn.CONCAT(IF(INDIRECT("tblM_o["&amp;B58&amp;"]")&lt;&gt;"",TEXT(INDIRECT("tblM_o["&amp;B58&amp;"]"),"0.00000E+00")&amp;", ","0E+0, "))</f>
        <v xml:space="preserve">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9.66878E+03, </v>
      </c>
      <c r="D58" s="2" t="str">
        <f t="shared" ca="1" si="0"/>
        <v>A = (9.01122E+02,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9.66878E+03)</v>
      </c>
    </row>
    <row r="59" spans="2:4" x14ac:dyDescent="0.2">
      <c r="B59" s="2" t="str">
        <v>B</v>
      </c>
      <c r="C59" s="4" t="str">
        <f t="array" aca="1" ref="C59" ca="1">_xlfn.CONCAT(IF(INDIRECT("tblM_o["&amp;B59&amp;"]")&lt;&gt;"",TEXT(INDIRECT("tblM_o["&amp;B59&amp;"]"),"0.00000E+00")&amp;", ","0E+0, "))</f>
        <v xml:space="preserve">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8.96000E+02, </v>
      </c>
      <c r="D59" s="2" t="str">
        <f t="shared" ca="1" si="0"/>
        <v>B = (7.00000E+01,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8.96000E+02)</v>
      </c>
    </row>
    <row r="60" spans="2:4" x14ac:dyDescent="0.2">
      <c r="B60" s="2" t="str">
        <v>C</v>
      </c>
      <c r="C60" s="4" t="str">
        <f t="array" aca="1" ref="C60" ca="1">_xlfn.CONCAT(IF(INDIRECT("tblM_o["&amp;B60&amp;"]")&lt;&gt;"",TEXT(INDIRECT("tblM_o["&amp;B60&amp;"]"),"0.00000E+00")&amp;", ","0E+0, "))</f>
        <v xml:space="preserve">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0.00000E+00, </v>
      </c>
      <c r="D60" s="2" t="str">
        <f t="shared" ca="1" si="0"/>
        <v>C = (0.00000E+00,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0.00000E+00)</v>
      </c>
    </row>
    <row r="61" spans="2:4" x14ac:dyDescent="0.2">
      <c r="B61" s="2" t="str">
        <v>D0</v>
      </c>
      <c r="C61" s="4" t="str">
        <f t="array" aca="1" ref="C61" ca="1">_xlfn.CONCAT(IF(INDIRECT("tblM_o["&amp;B61&amp;"]")&lt;&gt;"",TEXT(INDIRECT("tblM_o["&amp;B61&amp;"]"),"0.00000E+00")&amp;", ","0E+0, "))</f>
        <v xml:space="preserve">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</v>
      </c>
      <c r="D61" s="2" t="str">
        <f t="shared" ca="1" si="0"/>
        <v>D0 = (0.00000E+00,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0.00000E+00)</v>
      </c>
    </row>
    <row r="62" spans="2:4" x14ac:dyDescent="0.2">
      <c r="B62" s="2" t="str">
        <v>D</v>
      </c>
      <c r="C62" s="4" t="str">
        <f t="array" aca="1" ref="C62" ca="1">_xlfn.CONCAT(IF(INDIRECT("tblM_o["&amp;B62&amp;"]")&lt;&gt;"",TEXT(INDIRECT("tblM_o["&amp;B62&amp;"]"),"0.00000E+00")&amp;", ","0E+0, "))</f>
        <v xml:space="preserve">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9.31485E-02, </v>
      </c>
      <c r="D62" s="2" t="str">
        <f t="shared" ca="1" si="0"/>
        <v>D = (6.40867E-02,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9.31485E-02)</v>
      </c>
    </row>
    <row r="63" spans="2:4" x14ac:dyDescent="0.2">
      <c r="B63" s="2" t="str">
        <v>M_o0</v>
      </c>
      <c r="C63" s="4" t="str">
        <f t="array" aca="1" ref="C63" ca="1">_xlfn.CONCAT(IF(INDIRECT("tblM_o["&amp;B63&amp;"]")&lt;&gt;"",TEXT(INDIRECT("tblM_o["&amp;B63&amp;"]"),"0.00000E+00")&amp;", ","0E+0, "))</f>
        <v xml:space="preserve">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2.94334E+03, </v>
      </c>
      <c r="D63" s="2" t="str">
        <f t="shared" ca="1" si="0"/>
        <v>M_o0 = (2.51154E+02,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2.94334E+03)</v>
      </c>
    </row>
    <row r="64" spans="2:4" x14ac:dyDescent="0.2">
      <c r="B64" s="2" t="str">
        <v>M_o</v>
      </c>
      <c r="C64" s="4" t="str">
        <f t="array" aca="1" ref="C64" ca="1">_xlfn.CONCAT(IF(INDIRECT("tblM_o["&amp;B64&amp;"]")&lt;&gt;"",TEXT(INDIRECT("tblM_o["&amp;B64&amp;"]"),"0.00000E+00")&amp;", ","0E+0, "))</f>
        <v xml:space="preserve">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3.97868E+03, </v>
      </c>
      <c r="D64" s="2" t="str">
        <f t="shared" ca="1" si="0"/>
        <v>M_o = (3.15458E+02,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3.97868E+03)</v>
      </c>
    </row>
    <row r="65" spans="2:4" x14ac:dyDescent="0.2">
      <c r="B65" s="2" t="e">
        <v>#N/A</v>
      </c>
      <c r="C65" s="4" t="e">
        <f t="array" aca="1" ref="C65" ca="1">_xlfn.CONCAT(IF(INDIRECT("tblM_o["&amp;B65&amp;"]")&lt;&gt;"",TEXT(INDIRECT("tblM_o["&amp;B65&amp;"]"),"0.00000E+00")&amp;", ","0E+0, 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_xlfn.CONCAT(IF(INDIRECT("tblM_o["&amp;B66&amp;"]")&lt;&gt;"",TEXT(INDIRECT("tblM_o["&amp;B66&amp;"]"),"0.00000E+00")&amp;", ","0E+0, 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_xlfn.CONCAT(IF(INDIRECT("tblM_o["&amp;B67&amp;"]")&lt;&gt;"",TEXT(INDIRECT("tblM_o["&amp;B67&amp;"]"),"0.00000E+00")&amp;", ","0E+0, 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_xlfn.CONCAT(IF(INDIRECT("tblM_o["&amp;B68&amp;"]")&lt;&gt;"",TEXT(INDIRECT("tblM_o["&amp;B68&amp;"]"),"0.00000E+00")&amp;", ","0E+0, 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_xlfn.CONCAT(IF(INDIRECT("tblM_o["&amp;B69&amp;"]")&lt;&gt;"",TEXT(INDIRECT("tblM_o["&amp;B69&amp;"]"),"0.00000E+00")&amp;", ","0E+0, 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_xlfn.CONCAT(IF(INDIRECT("tblM_o["&amp;B70&amp;"]")&lt;&gt;"",TEXT(INDIRECT("tblM_o["&amp;B70&amp;"]"),"0.00000E+00")&amp;", ","0E+0, 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_xlfn.CONCAT(IF(INDIRECT("tblM_o["&amp;B71&amp;"]")&lt;&gt;"",TEXT(INDIRECT("tblM_o["&amp;B71&amp;"]"),"0.00000E+00")&amp;", ","0E+0, 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_xlfn.CONCAT(IF(INDIRECT("tblM_o["&amp;B72&amp;"]")&lt;&gt;"",TEXT(INDIRECT("tblM_o["&amp;B72&amp;"]"),"0.00000E+00")&amp;", ","0E+0, 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_xlfn.CONCAT(IF(INDIRECT("tblM_o["&amp;B73&amp;"]")&lt;&gt;"",TEXT(INDIRECT("tblM_o["&amp;B73&amp;"]"),"0.00000E+00")&amp;", ","0E+0, 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_xlfn.CONCAT(IF(INDIRECT("tblM_o["&amp;B74&amp;"]")&lt;&gt;"",TEXT(INDIRECT("tblM_o["&amp;B74&amp;"]"),"0.00000E+00")&amp;", ","0E+0, 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_xlfn.CONCAT(IF(INDIRECT("tblM_o["&amp;B75&amp;"]")&lt;&gt;"",TEXT(INDIRECT("tblM_o["&amp;B75&amp;"]"),"0.00000E+00")&amp;", ","0E+0, 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Methods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2017-07-11T11:11:43Z</dcterms:modified>
</cp:coreProperties>
</file>