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BeamDesign\tests\Excel\"/>
    </mc:Choice>
  </mc:AlternateContent>
  <xr:revisionPtr revIDLastSave="0" documentId="13_ncr:1_{1F0EFB1C-E99D-4352-97E7-14D8D06BBEFD}" xr6:coauthVersionLast="40" xr6:coauthVersionMax="40" xr10:uidLastSave="{00000000-0000-0000-0000-000000000000}"/>
  <bookViews>
    <workbookView xWindow="0" yWindow="0" windowWidth="28800" windowHeight="11910" activeTab="1" xr2:uid="{00000000-000D-0000-FFFF-FFFF00000000}"/>
  </bookViews>
  <sheets>
    <sheet name="Is" sheetId="11" r:id="rId1"/>
    <sheet name="PFCs" sheetId="13" r:id="rId2"/>
    <sheet name="CHSs" sheetId="14" r:id="rId3"/>
    <sheet name="Lookups" sheetId="12" r:id="rId4"/>
  </sheets>
  <externalReferences>
    <externalReference r:id="rId5"/>
  </externalReference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lkpFabricationType">[1]!tbllkpFabricationType[Fabrication Type]</definedName>
    <definedName name="lkpSectionType">[1]!tbllkpSectionType[Section Type]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" i="13" l="1"/>
  <c r="AI4" i="13"/>
  <c r="AI5" i="13"/>
  <c r="AI6" i="13"/>
  <c r="AI7" i="13"/>
  <c r="AI8" i="13"/>
  <c r="AI9" i="13"/>
  <c r="AI10" i="13"/>
  <c r="AI11" i="13"/>
  <c r="AI12" i="13"/>
  <c r="AH3" i="13"/>
  <c r="AH4" i="13"/>
  <c r="AH5" i="13"/>
  <c r="AH6" i="13"/>
  <c r="AH7" i="13"/>
  <c r="AH8" i="13"/>
  <c r="AH9" i="13"/>
  <c r="AH10" i="13"/>
  <c r="AH11" i="13"/>
  <c r="AH12" i="13"/>
  <c r="AF3" i="11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7" i="11"/>
  <c r="AF118" i="11"/>
  <c r="AF119" i="11"/>
  <c r="AF120" i="11"/>
  <c r="AF121" i="11"/>
  <c r="AF122" i="11"/>
  <c r="AF123" i="11"/>
  <c r="AF124" i="11"/>
  <c r="AF125" i="11"/>
  <c r="AF126" i="11"/>
  <c r="AF127" i="11"/>
  <c r="AF128" i="11"/>
  <c r="AF129" i="11"/>
  <c r="AF130" i="11"/>
  <c r="AF131" i="11"/>
  <c r="AF132" i="11"/>
  <c r="AE3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6" i="11"/>
  <c r="AE117" i="11"/>
  <c r="AE118" i="11"/>
  <c r="AE119" i="11"/>
  <c r="AE120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2" i="11"/>
  <c r="V3" i="14" l="1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U3" i="14" a="1"/>
  <c r="U3" i="14" s="1"/>
  <c r="U4" i="14" a="1"/>
  <c r="U4" i="14" s="1"/>
  <c r="U5" i="14" a="1"/>
  <c r="U5" i="14" s="1"/>
  <c r="U6" i="14" a="1"/>
  <c r="U6" i="14" s="1"/>
  <c r="U7" i="14" a="1"/>
  <c r="U7" i="14" s="1"/>
  <c r="U8" i="14" a="1"/>
  <c r="U8" i="14" s="1"/>
  <c r="U9" i="14" a="1"/>
  <c r="U9" i="14" s="1"/>
  <c r="U10" i="14" a="1"/>
  <c r="U10" i="14" s="1"/>
  <c r="U11" i="14" a="1"/>
  <c r="U11" i="14" s="1"/>
  <c r="U12" i="14" a="1"/>
  <c r="U12" i="14" s="1"/>
  <c r="U13" i="14" a="1"/>
  <c r="U13" i="14" s="1"/>
  <c r="U14" i="14" a="1"/>
  <c r="U14" i="14" s="1"/>
  <c r="U15" i="14" a="1"/>
  <c r="U15" i="14" s="1"/>
  <c r="U16" i="14" a="1"/>
  <c r="U16" i="14" s="1"/>
  <c r="U17" i="14" a="1"/>
  <c r="U17" i="14" s="1"/>
  <c r="U18" i="14" a="1"/>
  <c r="U18" i="14" s="1"/>
  <c r="U19" i="14" a="1"/>
  <c r="U19" i="14" s="1"/>
  <c r="U20" i="14" a="1"/>
  <c r="U20" i="14" s="1"/>
  <c r="U21" i="14" a="1"/>
  <c r="U21" i="14" s="1"/>
  <c r="U22" i="14" a="1"/>
  <c r="U22" i="14" s="1"/>
  <c r="U23" i="14" a="1"/>
  <c r="U23" i="14" s="1"/>
  <c r="U24" i="14" a="1"/>
  <c r="U24" i="14" s="1"/>
  <c r="U25" i="14" a="1"/>
  <c r="U25" i="14" s="1"/>
  <c r="U26" i="14" a="1"/>
  <c r="U26" i="14" s="1"/>
  <c r="U27" i="14" a="1"/>
  <c r="U27" i="14" s="1"/>
  <c r="U28" i="14" a="1"/>
  <c r="U28" i="14" s="1"/>
  <c r="U29" i="14" a="1"/>
  <c r="U29" i="14" s="1"/>
  <c r="U30" i="14" a="1"/>
  <c r="U30" i="14" s="1"/>
  <c r="U31" i="14" a="1"/>
  <c r="U31" i="14" s="1"/>
  <c r="U32" i="14" a="1"/>
  <c r="U32" i="14" s="1"/>
  <c r="U33" i="14" a="1"/>
  <c r="U33" i="14" s="1"/>
  <c r="U34" i="14" a="1"/>
  <c r="U34" i="14" s="1"/>
  <c r="U35" i="14" a="1"/>
  <c r="U35" i="14" s="1"/>
  <c r="U36" i="14" a="1"/>
  <c r="U36" i="14" s="1"/>
  <c r="U37" i="14" a="1"/>
  <c r="U37" i="14" s="1"/>
  <c r="U38" i="14" a="1"/>
  <c r="U38" i="14" s="1"/>
  <c r="U39" i="14" a="1"/>
  <c r="U39" i="14" s="1"/>
  <c r="U40" i="14" a="1"/>
  <c r="U40" i="14" s="1"/>
  <c r="U41" i="14" a="1"/>
  <c r="U41" i="14" s="1"/>
  <c r="U42" i="14" a="1"/>
  <c r="U42" i="14" s="1"/>
  <c r="U43" i="14" a="1"/>
  <c r="U43" i="14" s="1"/>
  <c r="U44" i="14" a="1"/>
  <c r="U44" i="14" s="1"/>
  <c r="U45" i="14" a="1"/>
  <c r="U45" i="14" s="1"/>
  <c r="U46" i="14" a="1"/>
  <c r="U46" i="14" s="1"/>
  <c r="U47" i="14" a="1"/>
  <c r="U47" i="14" s="1"/>
  <c r="U48" i="14" a="1"/>
  <c r="U48" i="14" s="1"/>
  <c r="U49" i="14" a="1"/>
  <c r="U49" i="14" s="1"/>
  <c r="U50" i="14" a="1"/>
  <c r="U50" i="14" s="1"/>
  <c r="U51" i="14" a="1"/>
  <c r="U51" i="14" s="1"/>
  <c r="U52" i="14" a="1"/>
  <c r="U52" i="14" s="1"/>
  <c r="U53" i="14" a="1"/>
  <c r="U53" i="14" s="1"/>
  <c r="U54" i="14" a="1"/>
  <c r="U54" i="14" s="1"/>
  <c r="U55" i="14" a="1"/>
  <c r="U55" i="14" s="1"/>
  <c r="U56" i="14" a="1"/>
  <c r="U56" i="14" s="1"/>
  <c r="U57" i="14" a="1"/>
  <c r="U57" i="14" s="1"/>
  <c r="U58" i="14" a="1"/>
  <c r="U58" i="14" s="1"/>
  <c r="U59" i="14" a="1"/>
  <c r="U59" i="14" s="1"/>
  <c r="U60" i="14" a="1"/>
  <c r="U60" i="14" s="1"/>
  <c r="U61" i="14" a="1"/>
  <c r="U61" i="14" s="1"/>
  <c r="U62" i="14" a="1"/>
  <c r="U62" i="14" s="1"/>
  <c r="U63" i="14" a="1"/>
  <c r="U63" i="14" s="1"/>
  <c r="U64" i="14" a="1"/>
  <c r="U64" i="14" s="1"/>
  <c r="U65" i="14" a="1"/>
  <c r="U65" i="14" s="1"/>
  <c r="U66" i="14" a="1"/>
  <c r="U66" i="14" s="1"/>
  <c r="U67" i="14" a="1"/>
  <c r="U67" i="14" s="1"/>
  <c r="U68" i="14" a="1"/>
  <c r="U68" i="14" s="1"/>
  <c r="U69" i="14" a="1"/>
  <c r="U69" i="14" s="1"/>
  <c r="U70" i="14" a="1"/>
  <c r="U70" i="14" s="1"/>
  <c r="U71" i="14" a="1"/>
  <c r="U71" i="14" s="1"/>
  <c r="U72" i="14" a="1"/>
  <c r="U72" i="14" s="1"/>
  <c r="U73" i="14" a="1"/>
  <c r="U73" i="14" s="1"/>
  <c r="U74" i="14" a="1"/>
  <c r="U74" i="14" s="1"/>
  <c r="U75" i="14" a="1"/>
  <c r="U75" i="14" s="1"/>
  <c r="U76" i="14" a="1"/>
  <c r="U76" i="14" s="1"/>
  <c r="U77" i="14" a="1"/>
  <c r="U77" i="14" s="1"/>
  <c r="U78" i="14" a="1"/>
  <c r="U78" i="14" s="1"/>
  <c r="U79" i="14" a="1"/>
  <c r="U79" i="14" s="1"/>
  <c r="U80" i="14" a="1"/>
  <c r="U80" i="14" s="1"/>
  <c r="U81" i="14" a="1"/>
  <c r="U81" i="14" s="1"/>
  <c r="U82" i="14" a="1"/>
  <c r="U82" i="14" s="1"/>
  <c r="U83" i="14" a="1"/>
  <c r="U83" i="14" s="1"/>
  <c r="U84" i="14" a="1"/>
  <c r="U84" i="14" s="1"/>
  <c r="U85" i="14" a="1"/>
  <c r="U85" i="14" s="1"/>
  <c r="U86" i="14" a="1"/>
  <c r="U86" i="14" s="1"/>
  <c r="U87" i="14" a="1"/>
  <c r="U87" i="14" s="1"/>
  <c r="U88" i="14" a="1"/>
  <c r="U88" i="14" s="1"/>
  <c r="U89" i="14" a="1"/>
  <c r="U89" i="14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AF3" i="13" l="1"/>
  <c r="AF4" i="13"/>
  <c r="AF5" i="13"/>
  <c r="AF6" i="13"/>
  <c r="AF7" i="13"/>
  <c r="AF8" i="13"/>
  <c r="AF9" i="13"/>
  <c r="AF10" i="13"/>
  <c r="AF11" i="13"/>
  <c r="AF12" i="13"/>
  <c r="AE3" i="13" a="1"/>
  <c r="AE3" i="13" s="1"/>
  <c r="AG3" i="13" s="1"/>
  <c r="AE4" i="13" a="1"/>
  <c r="AE4" i="13" s="1"/>
  <c r="AG4" i="13" s="1"/>
  <c r="AE5" i="13" a="1"/>
  <c r="AE5" i="13" s="1"/>
  <c r="AG5" i="13" s="1"/>
  <c r="AE6" i="13" a="1"/>
  <c r="AE6" i="13" s="1"/>
  <c r="AG6" i="13" s="1"/>
  <c r="AE7" i="13" a="1"/>
  <c r="AE7" i="13" s="1"/>
  <c r="AG7" i="13" s="1"/>
  <c r="AE8" i="13" a="1"/>
  <c r="AE8" i="13" s="1"/>
  <c r="AG8" i="13" s="1"/>
  <c r="AE9" i="13" a="1"/>
  <c r="AE9" i="13" s="1"/>
  <c r="AG9" i="13" s="1"/>
  <c r="AE10" i="13" a="1"/>
  <c r="AE10" i="13" s="1"/>
  <c r="AE11" i="13" a="1"/>
  <c r="AE11" i="13" s="1"/>
  <c r="AG11" i="13" s="1"/>
  <c r="AE12" i="13" a="1"/>
  <c r="AE12" i="13" s="1"/>
  <c r="AG12" i="13" s="1"/>
  <c r="B3" i="13"/>
  <c r="B4" i="13"/>
  <c r="B5" i="13"/>
  <c r="B6" i="13"/>
  <c r="B7" i="13"/>
  <c r="B8" i="13"/>
  <c r="B9" i="13"/>
  <c r="B10" i="13"/>
  <c r="B11" i="13"/>
  <c r="B12" i="13"/>
  <c r="B126" i="11"/>
  <c r="B127" i="11"/>
  <c r="B128" i="11"/>
  <c r="B129" i="11"/>
  <c r="B130" i="11"/>
  <c r="B131" i="11"/>
  <c r="B132" i="11"/>
  <c r="AB126" i="11" a="1"/>
  <c r="AB126" i="11" s="1"/>
  <c r="AB127" i="11" a="1"/>
  <c r="AB127" i="11" s="1"/>
  <c r="AD127" i="11" s="1"/>
  <c r="AB128" i="11" a="1"/>
  <c r="AB128" i="11" s="1"/>
  <c r="AB129" i="11" a="1"/>
  <c r="AB129" i="11" s="1"/>
  <c r="AB130" i="11" a="1"/>
  <c r="AB130" i="11" s="1"/>
  <c r="AB131" i="11" a="1"/>
  <c r="AB131" i="11" s="1"/>
  <c r="AB132" i="11" a="1"/>
  <c r="AB132" i="11" s="1"/>
  <c r="AC126" i="11"/>
  <c r="AC127" i="11"/>
  <c r="AC128" i="11"/>
  <c r="AC129" i="11"/>
  <c r="AC130" i="11"/>
  <c r="AC131" i="11"/>
  <c r="AC13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AG10" i="13" l="1"/>
  <c r="AD131" i="11"/>
  <c r="AD132" i="11"/>
  <c r="AD130" i="11"/>
  <c r="AD129" i="11"/>
  <c r="AD128" i="11"/>
  <c r="AD126" i="11"/>
  <c r="AB117" i="11" a="1"/>
  <c r="AB117" i="11" s="1"/>
  <c r="AC121" i="11"/>
  <c r="AB116" i="11" a="1"/>
  <c r="AB116" i="11" s="1"/>
  <c r="AC120" i="11"/>
  <c r="AB124" i="11" a="1"/>
  <c r="AB124" i="11" s="1"/>
  <c r="AB125" i="11" a="1"/>
  <c r="AB125" i="11" s="1"/>
  <c r="AB115" i="11" a="1"/>
  <c r="AB115" i="11" s="1"/>
  <c r="AC119" i="11"/>
  <c r="AB123" i="11" a="1"/>
  <c r="AB123" i="11" s="1"/>
  <c r="AC118" i="11"/>
  <c r="AB113" i="11" a="1"/>
  <c r="AB113" i="11" s="1"/>
  <c r="AC117" i="11"/>
  <c r="AB121" i="11" a="1"/>
  <c r="AB121" i="11" s="1"/>
  <c r="AC125" i="11"/>
  <c r="AC116" i="11"/>
  <c r="AB120" i="11" a="1"/>
  <c r="AB120" i="11" s="1"/>
  <c r="AC124" i="11"/>
  <c r="AB114" i="11" a="1"/>
  <c r="AB114" i="11" s="1"/>
  <c r="AC115" i="11"/>
  <c r="AB119" i="11" a="1"/>
  <c r="AB119" i="11" s="1"/>
  <c r="AC123" i="11"/>
  <c r="AC113" i="11"/>
  <c r="AB122" i="11" a="1"/>
  <c r="AB122" i="11" s="1"/>
  <c r="AC114" i="11"/>
  <c r="AB118" i="11" a="1"/>
  <c r="AB118" i="11" s="1"/>
  <c r="AC122" i="11"/>
  <c r="AD115" i="11" l="1"/>
  <c r="AD118" i="11"/>
  <c r="AD121" i="11"/>
  <c r="AD123" i="11"/>
  <c r="AD120" i="11"/>
  <c r="AD119" i="11"/>
  <c r="AD122" i="11"/>
  <c r="AD125" i="11"/>
  <c r="AD113" i="11"/>
  <c r="AD124" i="11"/>
  <c r="AD117" i="11"/>
  <c r="AD116" i="11"/>
  <c r="AD114" i="11"/>
  <c r="AB3" i="11" l="1" a="1"/>
  <c r="AB3" i="11" s="1"/>
  <c r="AB4" i="11" a="1"/>
  <c r="AB4" i="11" s="1"/>
  <c r="AB5" i="11" a="1"/>
  <c r="AB5" i="11" s="1"/>
  <c r="AB6" i="11" a="1"/>
  <c r="AB6" i="11" s="1"/>
  <c r="AB7" i="11" a="1"/>
  <c r="AB7" i="11" s="1"/>
  <c r="AB8" i="11" a="1"/>
  <c r="AB8" i="11" s="1"/>
  <c r="AB9" i="11" a="1"/>
  <c r="AB9" i="11" s="1"/>
  <c r="AB10" i="11" a="1"/>
  <c r="AB10" i="11" s="1"/>
  <c r="AB11" i="11" a="1"/>
  <c r="AB11" i="11" s="1"/>
  <c r="AB12" i="11" a="1"/>
  <c r="AB12" i="11" s="1"/>
  <c r="AB13" i="11" a="1"/>
  <c r="AB13" i="11" s="1"/>
  <c r="AB14" i="11" a="1"/>
  <c r="AB14" i="11" s="1"/>
  <c r="AB15" i="11" a="1"/>
  <c r="AB15" i="11" s="1"/>
  <c r="AB16" i="11" a="1"/>
  <c r="AB16" i="11" s="1"/>
  <c r="AB17" i="11" a="1"/>
  <c r="AB17" i="11" s="1"/>
  <c r="AB18" i="11" a="1"/>
  <c r="AB18" i="11" s="1"/>
  <c r="AB19" i="11" a="1"/>
  <c r="AB19" i="11" s="1"/>
  <c r="AB20" i="11" a="1"/>
  <c r="AB20" i="11" s="1"/>
  <c r="AB21" i="11" a="1"/>
  <c r="AB21" i="11" s="1"/>
  <c r="AB22" i="11" a="1"/>
  <c r="AB22" i="11" s="1"/>
  <c r="AB23" i="11" a="1"/>
  <c r="AB23" i="11" s="1"/>
  <c r="AB24" i="11" a="1"/>
  <c r="AB24" i="11" s="1"/>
  <c r="AB25" i="11" a="1"/>
  <c r="AB25" i="11" s="1"/>
  <c r="AB26" i="11" a="1"/>
  <c r="AB26" i="11" s="1"/>
  <c r="AB27" i="11" a="1"/>
  <c r="AB27" i="11" s="1"/>
  <c r="AB28" i="11" a="1"/>
  <c r="AB28" i="11" s="1"/>
  <c r="AB29" i="11" a="1"/>
  <c r="AB29" i="11" s="1"/>
  <c r="AB30" i="11" a="1"/>
  <c r="AB30" i="11" s="1"/>
  <c r="AB31" i="11" a="1"/>
  <c r="AB31" i="11" s="1"/>
  <c r="AB32" i="11" a="1"/>
  <c r="AB32" i="11" s="1"/>
  <c r="AB33" i="11" a="1"/>
  <c r="AB33" i="11" s="1"/>
  <c r="AB34" i="11" a="1"/>
  <c r="AB34" i="11" s="1"/>
  <c r="AB35" i="11" a="1"/>
  <c r="AB35" i="11" s="1"/>
  <c r="AB36" i="11" a="1"/>
  <c r="AB36" i="11" s="1"/>
  <c r="AB37" i="11" a="1"/>
  <c r="AB37" i="11" s="1"/>
  <c r="AB38" i="11" a="1"/>
  <c r="AB38" i="11" s="1"/>
  <c r="AB39" i="11" a="1"/>
  <c r="AB39" i="11" s="1"/>
  <c r="AB40" i="11" a="1"/>
  <c r="AB40" i="11" s="1"/>
  <c r="AB41" i="11" a="1"/>
  <c r="AB41" i="11" s="1"/>
  <c r="AB42" i="11" a="1"/>
  <c r="AB42" i="11" s="1"/>
  <c r="AB43" i="11" a="1"/>
  <c r="AB43" i="11" s="1"/>
  <c r="AB44" i="11" a="1"/>
  <c r="AB44" i="11" s="1"/>
  <c r="AB45" i="11" a="1"/>
  <c r="AB45" i="11" s="1"/>
  <c r="AB46" i="11" a="1"/>
  <c r="AB46" i="11" s="1"/>
  <c r="AB47" i="11" a="1"/>
  <c r="AB47" i="11" s="1"/>
  <c r="AB48" i="11" a="1"/>
  <c r="AB48" i="11" s="1"/>
  <c r="AB49" i="11" a="1"/>
  <c r="AB49" i="11" s="1"/>
  <c r="AB50" i="11" a="1"/>
  <c r="AB50" i="11" s="1"/>
  <c r="AB51" i="11" a="1"/>
  <c r="AB51" i="11" s="1"/>
  <c r="AB52" i="11" a="1"/>
  <c r="AB52" i="11" s="1"/>
  <c r="AB53" i="11" a="1"/>
  <c r="AB53" i="11" s="1"/>
  <c r="AB54" i="11" a="1"/>
  <c r="AB54" i="11" s="1"/>
  <c r="AB55" i="11" a="1"/>
  <c r="AB55" i="11" s="1"/>
  <c r="AB56" i="11" a="1"/>
  <c r="AB56" i="11" s="1"/>
  <c r="AB57" i="11" a="1"/>
  <c r="AB57" i="11" s="1"/>
  <c r="AB58" i="11" a="1"/>
  <c r="AB58" i="11" s="1"/>
  <c r="AB59" i="11" a="1"/>
  <c r="AB59" i="11" s="1"/>
  <c r="AB60" i="11" a="1"/>
  <c r="AB60" i="11" s="1"/>
  <c r="AB61" i="11" a="1"/>
  <c r="AB61" i="11" s="1"/>
  <c r="AB62" i="11" a="1"/>
  <c r="AB62" i="11" s="1"/>
  <c r="AB63" i="11" a="1"/>
  <c r="AB63" i="11" s="1"/>
  <c r="AB64" i="11" a="1"/>
  <c r="AB64" i="11" s="1"/>
  <c r="AB65" i="11" a="1"/>
  <c r="AB65" i="11" s="1"/>
  <c r="AB66" i="11" a="1"/>
  <c r="AB66" i="11" s="1"/>
  <c r="AB67" i="11" a="1"/>
  <c r="AB67" i="11" s="1"/>
  <c r="AB68" i="11" a="1"/>
  <c r="AB68" i="11" s="1"/>
  <c r="AB69" i="11" a="1"/>
  <c r="AB69" i="11" s="1"/>
  <c r="AB70" i="11" a="1"/>
  <c r="AB70" i="11" s="1"/>
  <c r="AB71" i="11" a="1"/>
  <c r="AB71" i="11" s="1"/>
  <c r="AB72" i="11" a="1"/>
  <c r="AB72" i="11" s="1"/>
  <c r="AB73" i="11" a="1"/>
  <c r="AB73" i="11" s="1"/>
  <c r="AB74" i="11" a="1"/>
  <c r="AB74" i="11" s="1"/>
  <c r="AB75" i="11" a="1"/>
  <c r="AB75" i="11" s="1"/>
  <c r="AB76" i="11" a="1"/>
  <c r="AB76" i="11" s="1"/>
  <c r="AB77" i="11" a="1"/>
  <c r="AB77" i="11" s="1"/>
  <c r="AB78" i="11" a="1"/>
  <c r="AB78" i="11" s="1"/>
  <c r="AB79" i="11" a="1"/>
  <c r="AB79" i="11" s="1"/>
  <c r="AB80" i="11" a="1"/>
  <c r="AB80" i="11" s="1"/>
  <c r="AB81" i="11" a="1"/>
  <c r="AB81" i="11" s="1"/>
  <c r="AB82" i="11" a="1"/>
  <c r="AB82" i="11" s="1"/>
  <c r="AB83" i="11" a="1"/>
  <c r="AB83" i="11" s="1"/>
  <c r="AB84" i="11" a="1"/>
  <c r="AB84" i="11" s="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AB85" i="11" l="1" a="1"/>
  <c r="AB85" i="11" s="1"/>
  <c r="AB89" i="11" a="1"/>
  <c r="AB89" i="11" s="1"/>
  <c r="AB93" i="11" a="1"/>
  <c r="AB93" i="11" s="1"/>
  <c r="AB97" i="11" a="1"/>
  <c r="AB97" i="11" s="1"/>
  <c r="AB101" i="11" a="1"/>
  <c r="AB101" i="11" s="1"/>
  <c r="AB105" i="11" a="1"/>
  <c r="AB105" i="11" s="1"/>
  <c r="AB109" i="11" a="1"/>
  <c r="AB109" i="11" s="1"/>
  <c r="AB88" i="11" a="1"/>
  <c r="AB88" i="11" s="1"/>
  <c r="AB92" i="11" a="1"/>
  <c r="AB92" i="11" s="1"/>
  <c r="AB96" i="11" a="1"/>
  <c r="AB96" i="11" s="1"/>
  <c r="AB100" i="11" a="1"/>
  <c r="AB100" i="11" s="1"/>
  <c r="AB104" i="11" a="1"/>
  <c r="AB104" i="11" s="1"/>
  <c r="AB108" i="11" a="1"/>
  <c r="AB108" i="11" s="1"/>
  <c r="AB112" i="11" a="1"/>
  <c r="AB112" i="11" s="1"/>
  <c r="AB87" i="11" a="1"/>
  <c r="AB87" i="11" s="1"/>
  <c r="AB91" i="11" a="1"/>
  <c r="AB91" i="11" s="1"/>
  <c r="AB95" i="11" a="1"/>
  <c r="AB95" i="11" s="1"/>
  <c r="AB99" i="11" a="1"/>
  <c r="AB99" i="11" s="1"/>
  <c r="AB103" i="11" a="1"/>
  <c r="AB103" i="11" s="1"/>
  <c r="AB107" i="11" a="1"/>
  <c r="AB107" i="11" s="1"/>
  <c r="AB111" i="11" a="1"/>
  <c r="AB111" i="11" s="1"/>
  <c r="AB86" i="11" a="1"/>
  <c r="AB86" i="11" s="1"/>
  <c r="AB90" i="11" a="1"/>
  <c r="AB90" i="11" s="1"/>
  <c r="AB94" i="11" a="1"/>
  <c r="AB94" i="11" s="1"/>
  <c r="AB98" i="11" a="1"/>
  <c r="AB98" i="11" s="1"/>
  <c r="AB102" i="11" a="1"/>
  <c r="AB102" i="11" s="1"/>
  <c r="AB106" i="11" a="1"/>
  <c r="AB106" i="11" s="1"/>
  <c r="AB110" i="11" a="1"/>
  <c r="AB110" i="11" s="1"/>
  <c r="AC87" i="11"/>
  <c r="AC91" i="11"/>
  <c r="AC95" i="11"/>
  <c r="AC99" i="11"/>
  <c r="AC103" i="11"/>
  <c r="AC107" i="11"/>
  <c r="AC111" i="11"/>
  <c r="AC86" i="11"/>
  <c r="AC90" i="11"/>
  <c r="AC94" i="11"/>
  <c r="AC98" i="11"/>
  <c r="AC102" i="11"/>
  <c r="AC106" i="11"/>
  <c r="AC110" i="11"/>
  <c r="AC85" i="11"/>
  <c r="AC89" i="11"/>
  <c r="AC93" i="11"/>
  <c r="AC97" i="11"/>
  <c r="AC101" i="11"/>
  <c r="AC105" i="11"/>
  <c r="AC109" i="11"/>
  <c r="AC88" i="11"/>
  <c r="AC92" i="11"/>
  <c r="AC96" i="11"/>
  <c r="AC100" i="11"/>
  <c r="AC104" i="11"/>
  <c r="AC108" i="11"/>
  <c r="AC112" i="11"/>
  <c r="AD92" i="11" l="1"/>
  <c r="AD85" i="11"/>
  <c r="AD112" i="11"/>
  <c r="AD105" i="11"/>
  <c r="AD99" i="11"/>
  <c r="AD102" i="11"/>
  <c r="AD93" i="11"/>
  <c r="AD100" i="11"/>
  <c r="AD90" i="11"/>
  <c r="AD87" i="11"/>
  <c r="AD96" i="11"/>
  <c r="AD89" i="11"/>
  <c r="AD109" i="11"/>
  <c r="AD106" i="11"/>
  <c r="AD103" i="11"/>
  <c r="AD86" i="11"/>
  <c r="AD108" i="11"/>
  <c r="AD101" i="11"/>
  <c r="AD98" i="11"/>
  <c r="AD95" i="11"/>
  <c r="AD104" i="11"/>
  <c r="AD97" i="11"/>
  <c r="AD94" i="11"/>
  <c r="AD91" i="11"/>
  <c r="AD111" i="11"/>
  <c r="AD88" i="11"/>
  <c r="AD110" i="11"/>
  <c r="AD107" i="11"/>
  <c r="AC3" i="11" l="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D75" i="11" s="1"/>
  <c r="AC76" i="11"/>
  <c r="AC77" i="11"/>
  <c r="AC78" i="11"/>
  <c r="AC79" i="11"/>
  <c r="AC80" i="11"/>
  <c r="AC81" i="11"/>
  <c r="AC82" i="11"/>
  <c r="AC83" i="11"/>
  <c r="AD83" i="11" s="1"/>
  <c r="AC84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AD78" i="11" l="1"/>
  <c r="AD72" i="11"/>
  <c r="AD80" i="11"/>
  <c r="AD76" i="11"/>
  <c r="AD68" i="11"/>
  <c r="AD73" i="11"/>
  <c r="AD71" i="11"/>
  <c r="AD70" i="11"/>
  <c r="AD82" i="11"/>
  <c r="AD74" i="11"/>
  <c r="AD77" i="11"/>
  <c r="AD69" i="11"/>
  <c r="AD67" i="11"/>
  <c r="AD81" i="11"/>
  <c r="AD79" i="11"/>
  <c r="AD84" i="11"/>
  <c r="AD66" i="11"/>
  <c r="AD53" i="11" l="1"/>
  <c r="AD58" i="11"/>
  <c r="AD63" i="11"/>
  <c r="AD64" i="11"/>
  <c r="AD65" i="11"/>
  <c r="AD50" i="11"/>
  <c r="AD60" i="11"/>
  <c r="AD62" i="11"/>
  <c r="AD56" i="11"/>
  <c r="AD59" i="11"/>
  <c r="AD52" i="11"/>
  <c r="AD49" i="11"/>
  <c r="AD51" i="11"/>
  <c r="AD61" i="11"/>
  <c r="AD57" i="11"/>
  <c r="AD55" i="11"/>
  <c r="AD54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AD26" i="11"/>
  <c r="AD27" i="11"/>
  <c r="AD29" i="11"/>
  <c r="AD30" i="11"/>
  <c r="AD31" i="11"/>
  <c r="AD32" i="11"/>
  <c r="AD33" i="11"/>
  <c r="AD34" i="11"/>
  <c r="AD36" i="11"/>
  <c r="AD37" i="11"/>
  <c r="AD38" i="11"/>
  <c r="AD39" i="11"/>
  <c r="AD40" i="11"/>
  <c r="AD42" i="11"/>
  <c r="AD43" i="11"/>
  <c r="AD44" i="11"/>
  <c r="AD45" i="11"/>
  <c r="AD46" i="11"/>
  <c r="AD47" i="11"/>
  <c r="AD48" i="11"/>
  <c r="AD28" i="11"/>
  <c r="AD35" i="11"/>
  <c r="AD41" i="11"/>
  <c r="AD3" i="11" l="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</calcChain>
</file>

<file path=xl/sharedStrings.xml><?xml version="1.0" encoding="utf-8"?>
<sst xmlns="http://schemas.openxmlformats.org/spreadsheetml/2006/main" count="1231" uniqueCount="256">
  <si>
    <t>J</t>
  </si>
  <si>
    <t>Section</t>
  </si>
  <si>
    <t>1200WB455</t>
  </si>
  <si>
    <t>350WC197</t>
  </si>
  <si>
    <t>75PFC</t>
  </si>
  <si>
    <t>610UB125</t>
  </si>
  <si>
    <t>380PFC</t>
  </si>
  <si>
    <t>d</t>
  </si>
  <si>
    <t>Designation</t>
  </si>
  <si>
    <t>Mass</t>
  </si>
  <si>
    <t>Section Type</t>
  </si>
  <si>
    <t>Fabrication Type</t>
  </si>
  <si>
    <t>WB</t>
  </si>
  <si>
    <t>I</t>
  </si>
  <si>
    <t>Welded</t>
  </si>
  <si>
    <t>1200WB423</t>
  </si>
  <si>
    <t>1200WB392</t>
  </si>
  <si>
    <t>1200WB342</t>
  </si>
  <si>
    <t>1200WB317</t>
  </si>
  <si>
    <t>1200WB278</t>
  </si>
  <si>
    <t>1200WB249</t>
  </si>
  <si>
    <t>1000WB322</t>
  </si>
  <si>
    <t>1000WB296</t>
  </si>
  <si>
    <t>1000WB258</t>
  </si>
  <si>
    <t>1000WB215</t>
  </si>
  <si>
    <t>900WB282</t>
  </si>
  <si>
    <t>900WB257</t>
  </si>
  <si>
    <t>900WB218</t>
  </si>
  <si>
    <t>900WB175</t>
  </si>
  <si>
    <t>800WB192</t>
  </si>
  <si>
    <t>800WB168</t>
  </si>
  <si>
    <t>800WB146</t>
  </si>
  <si>
    <t>800WB122</t>
  </si>
  <si>
    <t>700WB173</t>
  </si>
  <si>
    <t>700WB150</t>
  </si>
  <si>
    <t>700WB130</t>
  </si>
  <si>
    <t>700WB115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</si>
  <si>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</si>
  <si>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</si>
  <si>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</si>
  <si>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</si>
  <si>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t</t>
    </r>
    <r>
      <rPr>
        <vertAlign val="subscript"/>
        <sz val="11"/>
        <color theme="1"/>
        <rFont val="Calibri"/>
        <family val="2"/>
        <scheme val="minor"/>
      </rPr>
      <t>w</t>
    </r>
  </si>
  <si>
    <r>
      <t>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) / (2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</si>
  <si>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</si>
  <si>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</si>
  <si>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</si>
  <si>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</si>
  <si>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</si>
  <si>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</si>
  <si>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</si>
  <si>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</si>
  <si>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</si>
  <si>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I</t>
    </r>
    <r>
      <rPr>
        <vertAlign val="subscript"/>
        <sz val="11"/>
        <color theme="1"/>
        <rFont val="Calibri"/>
        <family val="2"/>
        <scheme val="minor"/>
      </rPr>
      <t>w</t>
    </r>
  </si>
  <si>
    <r>
      <t>A</t>
    </r>
    <r>
      <rPr>
        <vertAlign val="subscript"/>
        <sz val="11"/>
        <color theme="1"/>
        <rFont val="Calibri"/>
        <family val="2"/>
        <scheme val="minor"/>
      </rPr>
      <t>w</t>
    </r>
  </si>
  <si>
    <r>
      <t>f</t>
    </r>
    <r>
      <rPr>
        <vertAlign val="subscript"/>
        <sz val="9"/>
        <color theme="1"/>
        <rFont val="Calibri"/>
        <family val="2"/>
        <scheme val="minor"/>
      </rPr>
      <t>y</t>
    </r>
  </si>
  <si>
    <t>Test_Name</t>
  </si>
  <si>
    <t>Grade</t>
  </si>
  <si>
    <t>Thickness</t>
  </si>
  <si>
    <r>
      <t>V</t>
    </r>
    <r>
      <rPr>
        <vertAlign val="subscript"/>
        <sz val="11"/>
        <color theme="1"/>
        <rFont val="Calibri"/>
        <family val="2"/>
        <scheme val="minor"/>
      </rPr>
      <t>yield</t>
    </r>
  </si>
  <si>
    <t>500WC440</t>
  </si>
  <si>
    <t>500WC414</t>
  </si>
  <si>
    <t>500WC383</t>
  </si>
  <si>
    <t>500WC340</t>
  </si>
  <si>
    <t>500WC290</t>
  </si>
  <si>
    <t>500WC267</t>
  </si>
  <si>
    <t>500WC228</t>
  </si>
  <si>
    <t>400WC361</t>
  </si>
  <si>
    <t>400WC328</t>
  </si>
  <si>
    <t>400WC303</t>
  </si>
  <si>
    <t>400WC270</t>
  </si>
  <si>
    <t>400WC212</t>
  </si>
  <si>
    <t>400WC181</t>
  </si>
  <si>
    <t>400WC144</t>
  </si>
  <si>
    <t>350WC280</t>
  </si>
  <si>
    <t>350WC258</t>
  </si>
  <si>
    <t>350WC230</t>
  </si>
  <si>
    <t>WC</t>
  </si>
  <si>
    <t>610UB113</t>
  </si>
  <si>
    <t>610UB101</t>
  </si>
  <si>
    <t>530UB92.4</t>
  </si>
  <si>
    <t>530UB82.0</t>
  </si>
  <si>
    <t>460UB82.1</t>
  </si>
  <si>
    <t>460UB74.6</t>
  </si>
  <si>
    <t>460UB67.1</t>
  </si>
  <si>
    <t>410UB59.7</t>
  </si>
  <si>
    <t>410UB53.7</t>
  </si>
  <si>
    <t>360UB56.7</t>
  </si>
  <si>
    <t>360UB50.7</t>
  </si>
  <si>
    <t>360UB44.7</t>
  </si>
  <si>
    <t>310UB46.2</t>
  </si>
  <si>
    <t>310UB40.4</t>
  </si>
  <si>
    <t>310UB32.0</t>
  </si>
  <si>
    <t>250UB37.3</t>
  </si>
  <si>
    <t>250UB31.4</t>
  </si>
  <si>
    <t>250UB25.7</t>
  </si>
  <si>
    <t>200UB29.8</t>
  </si>
  <si>
    <t>200UB25.4</t>
  </si>
  <si>
    <t>200UB22.3</t>
  </si>
  <si>
    <t>200UB18.2</t>
  </si>
  <si>
    <t>180UB22.2</t>
  </si>
  <si>
    <t>180UB18.1</t>
  </si>
  <si>
    <t>180UB16.1</t>
  </si>
  <si>
    <t>150UB18.0</t>
  </si>
  <si>
    <t>150UB14.0</t>
  </si>
  <si>
    <r>
      <t>r</t>
    </r>
    <r>
      <rPr>
        <vertAlign val="subscript"/>
        <sz val="9"/>
        <color theme="1"/>
        <rFont val="Calibri"/>
        <family val="2"/>
        <scheme val="minor"/>
      </rPr>
      <t>1</t>
    </r>
  </si>
  <si>
    <t>UB</t>
  </si>
  <si>
    <t>Hot Rolled</t>
  </si>
  <si>
    <t>300HR</t>
  </si>
  <si>
    <t>N/A</t>
  </si>
  <si>
    <t>310UC96.8</t>
  </si>
  <si>
    <t>310UC158</t>
  </si>
  <si>
    <t>310UC137</t>
  </si>
  <si>
    <t>310UC118</t>
  </si>
  <si>
    <t>250UC89.5</t>
  </si>
  <si>
    <t>250UC72.9</t>
  </si>
  <si>
    <t>200UC59.5</t>
  </si>
  <si>
    <t>200UC52.2</t>
  </si>
  <si>
    <t>200UC46.2</t>
  </si>
  <si>
    <t>150UC37.2</t>
  </si>
  <si>
    <t>150UC30.0</t>
  </si>
  <si>
    <t>150UC23.4</t>
  </si>
  <si>
    <t>100UC14.8</t>
  </si>
  <si>
    <t>UC</t>
  </si>
  <si>
    <t>UBP</t>
  </si>
  <si>
    <t>310UBP149</t>
  </si>
  <si>
    <t>200UBP146</t>
  </si>
  <si>
    <t>200UBP122</t>
  </si>
  <si>
    <t>310UBP110</t>
  </si>
  <si>
    <t>250UBP84.9</t>
  </si>
  <si>
    <t>310UBP78.8</t>
  </si>
  <si>
    <t>250UBP62.6</t>
  </si>
  <si>
    <t>Test Name</t>
  </si>
  <si>
    <t>300PFC</t>
  </si>
  <si>
    <t>250PFC</t>
  </si>
  <si>
    <t>230PFC</t>
  </si>
  <si>
    <t>200PFC</t>
  </si>
  <si>
    <t>180PFC</t>
  </si>
  <si>
    <t>150PFC</t>
  </si>
  <si>
    <t>125PFC</t>
  </si>
  <si>
    <t>100PFC</t>
  </si>
  <si>
    <t>PFC</t>
  </si>
  <si>
    <r>
      <t>x</t>
    </r>
    <r>
      <rPr>
        <vertAlign val="subscript"/>
        <sz val="9"/>
        <color theme="1"/>
        <rFont val="Calibri"/>
        <family val="2"/>
        <scheme val="minor"/>
      </rPr>
      <t>L</t>
    </r>
  </si>
  <si>
    <r>
      <t>x</t>
    </r>
    <r>
      <rPr>
        <vertAlign val="subscript"/>
        <sz val="9"/>
        <color theme="1"/>
        <rFont val="Calibri"/>
        <family val="2"/>
        <scheme val="minor"/>
      </rPr>
      <t>O</t>
    </r>
  </si>
  <si>
    <r>
      <t>Z</t>
    </r>
    <r>
      <rPr>
        <vertAlign val="subscript"/>
        <sz val="11"/>
        <color theme="1"/>
        <rFont val="Calibri"/>
        <family val="2"/>
        <scheme val="minor"/>
      </rPr>
      <t>yL</t>
    </r>
  </si>
  <si>
    <r>
      <t>Z</t>
    </r>
    <r>
      <rPr>
        <vertAlign val="subscript"/>
        <sz val="9"/>
        <color theme="1"/>
        <rFont val="Calibri"/>
        <family val="2"/>
        <scheme val="minor"/>
      </rPr>
      <t>yR</t>
    </r>
  </si>
  <si>
    <r>
      <t>(b</t>
    </r>
    <r>
      <rPr>
        <vertAlign val="subscript"/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9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 / t</t>
    </r>
    <r>
      <rPr>
        <vertAlign val="subscript"/>
        <sz val="9"/>
        <color theme="1"/>
        <rFont val="Calibri"/>
        <family val="2"/>
        <scheme val="minor"/>
      </rPr>
      <t>f</t>
    </r>
  </si>
  <si>
    <r>
      <t>f</t>
    </r>
    <r>
      <rPr>
        <vertAlign val="subscript"/>
        <sz val="11"/>
        <color theme="0"/>
        <rFont val="Calibri"/>
        <family val="2"/>
        <scheme val="minor"/>
      </rPr>
      <t>y</t>
    </r>
  </si>
  <si>
    <r>
      <t>A</t>
    </r>
    <r>
      <rPr>
        <vertAlign val="subscript"/>
        <sz val="11"/>
        <color theme="0"/>
        <rFont val="Calibri"/>
        <family val="2"/>
        <scheme val="minor"/>
      </rPr>
      <t>w</t>
    </r>
  </si>
  <si>
    <r>
      <t>V</t>
    </r>
    <r>
      <rPr>
        <vertAlign val="subscript"/>
        <sz val="11"/>
        <color theme="0"/>
        <rFont val="Calibri"/>
        <family val="2"/>
        <scheme val="minor"/>
      </rPr>
      <t>yield</t>
    </r>
  </si>
  <si>
    <t>t</t>
  </si>
  <si>
    <t>d / t</t>
  </si>
  <si>
    <t>Z</t>
  </si>
  <si>
    <t>S</t>
  </si>
  <si>
    <t>r</t>
  </si>
  <si>
    <t>C</t>
  </si>
  <si>
    <t>Compactness</t>
  </si>
  <si>
    <t>508 x 16 CHS</t>
  </si>
  <si>
    <t>CF 350</t>
  </si>
  <si>
    <t>508 x 12.5 CHS</t>
  </si>
  <si>
    <t>508 x 10 CHS</t>
  </si>
  <si>
    <t>457 x 16 CHS</t>
  </si>
  <si>
    <t>457 x 12.5 CHS</t>
  </si>
  <si>
    <t>457 x 10 CHS</t>
  </si>
  <si>
    <t>406.4 x 16 CHS</t>
  </si>
  <si>
    <t>406.4 x 12.5 CHS</t>
  </si>
  <si>
    <t>406.4 x 10 CHS</t>
  </si>
  <si>
    <t>406.4 x 8 CHS</t>
  </si>
  <si>
    <t>355.6 x 16 CHS</t>
  </si>
  <si>
    <t>355.6 x 12.5 CHS</t>
  </si>
  <si>
    <t>355.6 x 10 CHS</t>
  </si>
  <si>
    <t>355.6 x 8 CHS</t>
  </si>
  <si>
    <t>323.9 x 12.5 CHS</t>
  </si>
  <si>
    <t>323.9 x 10 CHS</t>
  </si>
  <si>
    <t>323.9 x 8 CHS</t>
  </si>
  <si>
    <t>323.9 x 6 CHS</t>
  </si>
  <si>
    <t>273.1 x 12.5 CHS</t>
  </si>
  <si>
    <t>273.1 x 10 CHS</t>
  </si>
  <si>
    <t>273.1 x 8 CHS</t>
  </si>
  <si>
    <t>273.1 x 6 CHS</t>
  </si>
  <si>
    <t>273.1 x 5 CHS</t>
  </si>
  <si>
    <t>219.1 x 12.5 CHS</t>
  </si>
  <si>
    <t>219.1 x 10 CHS</t>
  </si>
  <si>
    <t>219.1 x 8 CHS</t>
  </si>
  <si>
    <t>219.1 x 6 CHS</t>
  </si>
  <si>
    <t>219.1 x 5 CHS</t>
  </si>
  <si>
    <t>193.7 x 10 CHS</t>
  </si>
  <si>
    <t>193.7 x 8 CHS</t>
  </si>
  <si>
    <t>193.7 x 6 CHS</t>
  </si>
  <si>
    <t>193.7 x 5 CHS</t>
  </si>
  <si>
    <t>168.3 x 10 CHS</t>
  </si>
  <si>
    <t>168.3 x 8 CHS</t>
  </si>
  <si>
    <t>168.3 x 6 CHS</t>
  </si>
  <si>
    <t>168.3 x 5 CHS</t>
  </si>
  <si>
    <t>168.3 x 4 CHS</t>
  </si>
  <si>
    <t>165.1 x 3.5 CHS</t>
  </si>
  <si>
    <t>165.1 x 3 CHS</t>
  </si>
  <si>
    <t>139.7 x 3.5 CHS</t>
  </si>
  <si>
    <t>139.7 x 3 CHS</t>
  </si>
  <si>
    <t>114.3 x 3.6 CHS</t>
  </si>
  <si>
    <t>114.3 x 3.2 CHS</t>
  </si>
  <si>
    <t>101.6 x 3.2 CHS</t>
  </si>
  <si>
    <t>101.6 x 2.6 CHS</t>
  </si>
  <si>
    <t>88.9 x 3.2 CHS</t>
  </si>
  <si>
    <t>88.9 x 2.6 CHS</t>
  </si>
  <si>
    <t>76.1 x 3.2 CHS</t>
  </si>
  <si>
    <t>76.1 x 2.3 CHS</t>
  </si>
  <si>
    <t>60.3 x 2.9 CHS</t>
  </si>
  <si>
    <t>60.3 x 2.3 CHS</t>
  </si>
  <si>
    <t>48.3 x 2.9 CHS</t>
  </si>
  <si>
    <t>48.3 x 2.3 CHS</t>
  </si>
  <si>
    <t>42.4 x 2.6 CHS</t>
  </si>
  <si>
    <t>42.4 x 2 CHS</t>
  </si>
  <si>
    <t>33.7 x 2.6 CHS</t>
  </si>
  <si>
    <t>33.7 x 2 CHS</t>
  </si>
  <si>
    <t>26.9 x 2.3 CHS</t>
  </si>
  <si>
    <t>26.9 x 2 CHS</t>
  </si>
  <si>
    <t>165.1 x 5.4 CHS</t>
  </si>
  <si>
    <t>CF 250</t>
  </si>
  <si>
    <t>165.1 x 5 CHS</t>
  </si>
  <si>
    <t>139.7 x 5.4 CHS</t>
  </si>
  <si>
    <t>139.7 x 5 CHS</t>
  </si>
  <si>
    <t>114.3 x 5.4 CHS</t>
  </si>
  <si>
    <t>114.3 x 4.5 CHS</t>
  </si>
  <si>
    <t>101.6 x 5 CHS</t>
  </si>
  <si>
    <t>101.6 x 4 CHS</t>
  </si>
  <si>
    <t>88.9 x 5.9 CHS</t>
  </si>
  <si>
    <t>88.9 x 5 CHS</t>
  </si>
  <si>
    <t>88.9 x 4 CHS</t>
  </si>
  <si>
    <t>76.1 x 5.9 CHS</t>
  </si>
  <si>
    <t>76.1 x 4.5 CHS</t>
  </si>
  <si>
    <t>76.1 x 3.6 CHS</t>
  </si>
  <si>
    <t>60.3 x 5.4 CHS</t>
  </si>
  <si>
    <t>60.3 x 4.5 CHS</t>
  </si>
  <si>
    <t>60.3 x 3.6 CHS</t>
  </si>
  <si>
    <t>48.3 x 4 CHS</t>
  </si>
  <si>
    <t>48.3 x 3.2 CHS</t>
  </si>
  <si>
    <t>42.4 x 4 CHS</t>
  </si>
  <si>
    <t>42.4 x 3.2 CHS</t>
  </si>
  <si>
    <t>33.7 x 4 CHS</t>
  </si>
  <si>
    <t>33.7 x 3.2 CHS</t>
  </si>
  <si>
    <t>26.9 x 4 CHS</t>
  </si>
  <si>
    <t>26.9 x 3.2 CHS</t>
  </si>
  <si>
    <t>26.9 x 2.6 CHS</t>
  </si>
  <si>
    <t>21.3 x 3.2 CHS</t>
  </si>
  <si>
    <t>21.3 x 2.6 CHS</t>
  </si>
  <si>
    <t>CHS</t>
  </si>
  <si>
    <t>Cold Formed</t>
  </si>
  <si>
    <t>N</t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</si>
  <si>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</si>
  <si>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</si>
  <si>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Z</t>
    </r>
    <r>
      <rPr>
        <vertAlign val="subscript"/>
        <sz val="11"/>
        <color theme="1"/>
        <rFont val="Calibri"/>
        <family val="2"/>
        <scheme val="minor"/>
      </rPr>
      <t>e</t>
    </r>
  </si>
  <si>
    <t>CF 450</t>
  </si>
  <si>
    <r>
      <t>f</t>
    </r>
    <r>
      <rPr>
        <vertAlign val="subscript"/>
        <sz val="11"/>
        <color theme="1"/>
        <rFont val="Calibri"/>
        <family val="2"/>
        <scheme val="minor"/>
      </rPr>
      <t>u</t>
    </r>
  </si>
  <si>
    <r>
      <rPr>
        <sz val="11"/>
        <color theme="1"/>
        <rFont val="Calibri"/>
        <family val="2"/>
      </rPr>
      <t>α</t>
    </r>
    <r>
      <rPr>
        <vertAlign val="subscript"/>
        <sz val="9.35"/>
        <color theme="1"/>
        <rFont val="Calibri"/>
        <family val="2"/>
      </rPr>
      <t>v</t>
    </r>
  </si>
  <si>
    <t>limiting web slenderness</t>
  </si>
  <si>
    <r>
      <rPr>
        <sz val="11"/>
        <color theme="0"/>
        <rFont val="Calibri"/>
        <family val="2"/>
        <scheme val="minor"/>
      </rPr>
      <t>α</t>
    </r>
    <r>
      <rPr>
        <vertAlign val="subscript"/>
        <sz val="9.35"/>
        <color theme="0"/>
        <rFont val="Calibri"/>
        <family val="2"/>
        <scheme val="minor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</si>
</sst>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0.0"/>
    <numFmt numFmtId="165" formatCode="0.000&quot; m&quot;"/>
    <numFmt numFmtId="166" formatCode="##0.00E+00&quot; m⁴&quot;"/>
    <numFmt numFmtId="167" formatCode="##0.00E+00&quot; m⁶&quot;"/>
    <numFmt numFmtId="168" formatCode="##0E+00&quot; Pa&quot;"/>
    <numFmt numFmtId="169" formatCode="##0.00E+00&quot; N&quot;"/>
    <numFmt numFmtId="170" formatCode="##0.00E+00&quot; Pa&quot;"/>
    <numFmt numFmtId="171" formatCode="0&quot; kg/m&quot;"/>
    <numFmt numFmtId="172" formatCode="0.000&quot; m²&quot;"/>
    <numFmt numFmtId="173" formatCode="##0.00E+00&quot; m³&quot;"/>
    <numFmt numFmtId="174" formatCode="##0.00E+00&quot; m²&quot;"/>
    <numFmt numFmtId="175" formatCode="0&quot; kg / m&quot;"/>
    <numFmt numFmtId="17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rgb="FF404041"/>
      <name val="Calibri"/>
      <family val="2"/>
      <scheme val="minor"/>
    </font>
    <font>
      <vertAlign val="subscript"/>
      <sz val="9.35"/>
      <color theme="1"/>
      <name val="Calibri"/>
      <family val="2"/>
    </font>
    <font>
      <sz val="9"/>
      <color theme="1"/>
      <name val="Calibri"/>
      <family val="2"/>
    </font>
    <font>
      <vertAlign val="subscript"/>
      <sz val="9.3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404041"/>
        <bgColor indexed="64"/>
      </patternFill>
    </fill>
  </fills>
  <borders count="6">
    <border>
      <left/>
      <right/>
      <top/>
      <bottom/>
      <diagonal/>
    </border>
    <border>
      <left style="thin">
        <color rgb="FF404041"/>
      </left>
      <right style="thin">
        <color rgb="FF404041"/>
      </right>
      <top style="thin">
        <color rgb="FF404041"/>
      </top>
      <bottom style="thin">
        <color rgb="FF404041"/>
      </bottom>
      <diagonal/>
    </border>
    <border>
      <left style="thin">
        <color rgb="FF404041"/>
      </left>
      <right/>
      <top/>
      <bottom/>
      <diagonal/>
    </border>
    <border>
      <left/>
      <right style="thin">
        <color rgb="FF404041"/>
      </right>
      <top/>
      <bottom/>
      <diagonal/>
    </border>
    <border>
      <left style="medium">
        <color rgb="FF404041"/>
      </left>
      <right style="medium">
        <color rgb="FF404041"/>
      </right>
      <top style="thin">
        <color rgb="FF404041"/>
      </top>
      <bottom style="medium">
        <color rgb="FF404041"/>
      </bottom>
      <diagonal/>
    </border>
    <border>
      <left style="thin">
        <color rgb="FF404041"/>
      </left>
      <right style="thin">
        <color rgb="FF404041"/>
      </right>
      <top style="thin">
        <color rgb="FF40404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0" borderId="0" xfId="0" applyFont="1"/>
    <xf numFmtId="0" fontId="0" fillId="2" borderId="0" xfId="0" applyFill="1"/>
    <xf numFmtId="171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172" fontId="0" fillId="2" borderId="0" xfId="0" applyNumberFormat="1" applyFill="1"/>
    <xf numFmtId="166" fontId="0" fillId="2" borderId="0" xfId="0" applyNumberFormat="1" applyFill="1"/>
    <xf numFmtId="173" fontId="0" fillId="2" borderId="0" xfId="0" applyNumberFormat="1" applyFill="1"/>
    <xf numFmtId="167" fontId="0" fillId="2" borderId="0" xfId="0" applyNumberFormat="1" applyFill="1"/>
    <xf numFmtId="169" fontId="0" fillId="0" borderId="0" xfId="0" applyNumberFormat="1"/>
    <xf numFmtId="170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NumberFormat="1" applyFill="1"/>
    <xf numFmtId="1" fontId="0" fillId="0" borderId="0" xfId="0" applyNumberFormat="1"/>
    <xf numFmtId="168" fontId="0" fillId="0" borderId="0" xfId="0" applyNumberFormat="1" applyFill="1"/>
    <xf numFmtId="174" fontId="0" fillId="0" borderId="0" xfId="0" applyNumberFormat="1"/>
    <xf numFmtId="0" fontId="6" fillId="3" borderId="1" xfId="0" applyFont="1" applyFill="1" applyBorder="1"/>
    <xf numFmtId="0" fontId="5" fillId="0" borderId="0" xfId="0" applyFont="1"/>
    <xf numFmtId="0" fontId="6" fillId="3" borderId="2" xfId="0" applyFont="1" applyFill="1" applyBorder="1"/>
    <xf numFmtId="0" fontId="6" fillId="3" borderId="0" xfId="0" applyFont="1" applyFill="1" applyBorder="1"/>
    <xf numFmtId="0" fontId="6" fillId="3" borderId="3" xfId="0" applyFont="1" applyFill="1" applyBorder="1"/>
    <xf numFmtId="0" fontId="8" fillId="0" borderId="4" xfId="0" applyFont="1" applyBorder="1"/>
    <xf numFmtId="0" fontId="6" fillId="3" borderId="5" xfId="0" applyFont="1" applyFill="1" applyBorder="1"/>
    <xf numFmtId="0" fontId="0" fillId="2" borderId="0" xfId="0" applyFill="1" applyAlignment="1">
      <alignment horizontal="center"/>
    </xf>
    <xf numFmtId="175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7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73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10" fillId="0" borderId="0" xfId="0" applyFont="1"/>
    <xf numFmtId="164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94">
    <dxf>
      <numFmt numFmtId="176" formatCode="0.000"/>
    </dxf>
    <dxf>
      <numFmt numFmtId="164" formatCode="0.0"/>
    </dxf>
    <dxf>
      <numFmt numFmtId="164" formatCode="0.0"/>
    </dxf>
    <dxf>
      <numFmt numFmtId="176" formatCode="0.000"/>
    </dxf>
    <dxf>
      <numFmt numFmtId="169" formatCode="##0.00E+00&quot; N&quot;"/>
    </dxf>
    <dxf>
      <numFmt numFmtId="169" formatCode="##0.00E+00&quot; N&quot;"/>
    </dxf>
    <dxf>
      <numFmt numFmtId="170" formatCode="##0.00E+00&quot; Pa&quot;"/>
    </dxf>
    <dxf>
      <numFmt numFmtId="170" formatCode="##0.00E+00&quot; Pa&quot;"/>
    </dxf>
    <dxf>
      <numFmt numFmtId="165" formatCode="0.000&quot; m&quot;"/>
    </dxf>
    <dxf>
      <numFmt numFmtId="1" formatCode="0"/>
    </dxf>
    <dxf>
      <numFmt numFmtId="169" formatCode="##0.00E+00&quot; N&quot;"/>
    </dxf>
    <dxf>
      <numFmt numFmtId="170" formatCode="##0.00E+00&quot; Pa&quot;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6" formatCode="0.0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4" formatCode="##0.00E+00&quot; m²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5" formatCode="0&quot; kg /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40404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auto="1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 xr9:uid="{00000000-0011-0000-FFFF-FFFF00000000}">
      <tableStyleElement type="wholeTable" dxfId="93"/>
      <tableStyleElement type="headerRow" dxfId="92"/>
      <tableStyleElement type="secondRowStripe" dxfId="91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a454aa08dd17b2e/Engineering/Documents/Steel%20Design%20Spreadsheets/Australian%20Standard%20Section%20Proper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Information"/>
      <sheetName val="All Sections"/>
      <sheetName val="SHSdimSI"/>
      <sheetName val="SHSdim"/>
      <sheetName val="RHSdimSI"/>
      <sheetName val="RHSdim"/>
      <sheetName val="CHSdim"/>
      <sheetName val="CHSdimSI"/>
      <sheetName val="WBdim"/>
      <sheetName val="WBdimSI"/>
      <sheetName val="WCdimSI"/>
      <sheetName val="UBdimSI"/>
      <sheetName val="UCdimSI"/>
      <sheetName val="UBPdimSI"/>
      <sheetName val="TFBdimSI"/>
      <sheetName val="PFCdimSI"/>
      <sheetName val="EAdimSI"/>
      <sheetName val="UAdimSI"/>
      <sheetName val="RAILdimSI"/>
      <sheetName val="WBdes"/>
      <sheetName val="WCdim"/>
      <sheetName val="WBdesSI"/>
      <sheetName val="WCdes"/>
      <sheetName val="UBdim"/>
      <sheetName val="WCdesSI"/>
      <sheetName val="UBdesSI"/>
      <sheetName val="UBdes"/>
      <sheetName val="UCdim"/>
      <sheetName val="UCdes"/>
      <sheetName val="UCdesSI"/>
      <sheetName val="UBPdim"/>
      <sheetName val="UBPdesSI"/>
      <sheetName val="UBPdes"/>
      <sheetName val="TFBdim"/>
      <sheetName val="TFBdesSI"/>
      <sheetName val="TFBdes"/>
      <sheetName val="PFCdim"/>
      <sheetName val="PFCdesSI"/>
      <sheetName val="PFCdes"/>
      <sheetName val="EAdim"/>
      <sheetName val="EAdesSI"/>
      <sheetName val="EAdes"/>
      <sheetName val="UAdim"/>
      <sheetName val="UAdesSI"/>
      <sheetName val="UAdes"/>
      <sheetName val="RAILdim"/>
      <sheetName val="lookups"/>
      <sheetName val="Australian Standard Section P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EE4D4-895F-4D98-BD2B-A1595D136FE1}" name="Table8" displayName="Table8" ref="B2:AF132" totalsRowShown="0">
  <autoFilter ref="B2:AF132" xr:uid="{0AC04653-982D-4DB0-97C0-530DC6DA1D7C}"/>
  <tableColumns count="31">
    <tableColumn id="27" xr3:uid="{F0C68715-1699-4435-A336-CF305A8B079E}" name="Test_Name" dataDxfId="90">
      <calculatedColumnFormula>Table8[[#This Row],[Section]]&amp;"-"&amp;TEXT(Table8[[#This Row],[Grade]],"0")</calculatedColumnFormula>
    </tableColumn>
    <tableColumn id="1" xr3:uid="{280EAB9D-68EA-4683-A885-68F041F7C696}" name="Section" dataDxfId="89"/>
    <tableColumn id="29" xr3:uid="{5010BFA1-B99D-42AE-851A-22DE2AA6C466}" name="Grade" dataDxfId="88"/>
    <tableColumn id="2" xr3:uid="{607776AD-1CEA-4ABA-9EBB-6E7242760D55}" name="Designation" dataDxfId="87"/>
    <tableColumn id="3" xr3:uid="{8B64A8C3-F92A-47F9-96F3-AA3D2FB57C71}" name="Mass" dataDxfId="86"/>
    <tableColumn id="4" xr3:uid="{C3F54EAF-B082-4E92-89A4-EB922C48C2FD}" name="Section Type" dataDxfId="85"/>
    <tableColumn id="5" xr3:uid="{099E95F4-155C-46BC-9B68-09B5DC82AC9E}" name="Fabrication Type" dataDxfId="84"/>
    <tableColumn id="6" xr3:uid="{603611E8-32D2-418A-B7F1-7978728F31CE}" name="d" dataDxfId="83"/>
    <tableColumn id="7" xr3:uid="{8C2BF6A8-8480-4D0B-8189-8DD35F84F37A}" name="bf" dataDxfId="82"/>
    <tableColumn id="8" xr3:uid="{AF33BA8F-44DE-4FA5-B937-5086CFDD19FF}" name="tf" dataDxfId="81"/>
    <tableColumn id="9" xr3:uid="{688540C0-5BD0-4CE3-8BC7-7345CE0E5749}" name="tw" dataDxfId="80"/>
    <tableColumn id="30" xr3:uid="{360F5B09-D453-4A68-ABB3-C009F0F472BF}" name="r1" dataDxfId="79"/>
    <tableColumn id="10" xr3:uid="{1C612196-CED2-42B0-865A-D4E03216B7B7}" name="d1" dataDxfId="78"/>
    <tableColumn id="11" xr3:uid="{4F3DA98F-ED30-4ACB-A515-75F8C0DC4843}" name="d1 / tw" dataDxfId="77"/>
    <tableColumn id="12" xr3:uid="{22B64CBB-F443-44A9-9500-7B9BBDFB124B}" name="(bf - tw) / (2 × tf)" dataDxfId="76"/>
    <tableColumn id="13" xr3:uid="{D4DF694A-4484-4C9F-9376-6A57C15AF617}" name="Ag" dataDxfId="75"/>
    <tableColumn id="14" xr3:uid="{3724EE49-662E-4E0E-A37B-3ADE156496AD}" name="Ix" dataDxfId="74"/>
    <tableColumn id="15" xr3:uid="{AD4648AD-343E-4A35-9246-69098C5044CC}" name="Zx" dataDxfId="73"/>
    <tableColumn id="16" xr3:uid="{0ABFCF14-5F21-419A-9559-2CA91A10474B}" name="Sx" dataDxfId="72"/>
    <tableColumn id="17" xr3:uid="{DC4F87E0-E5C6-4D73-A757-8F63BAF7554D}" name="rx" dataDxfId="71"/>
    <tableColumn id="18" xr3:uid="{23E1E09C-910E-46AB-90C7-90D38D81B99E}" name="Iy" dataDxfId="70"/>
    <tableColumn id="19" xr3:uid="{885B4339-7E0D-4B91-9FC6-5D81E2299F9C}" name="Zy" dataDxfId="69"/>
    <tableColumn id="20" xr3:uid="{84C35746-536E-4B01-8256-14A9DCAB142B}" name="Sy" dataDxfId="68"/>
    <tableColumn id="21" xr3:uid="{A7686837-B7AE-4BAE-88E2-6F9FAD730E01}" name="ry" dataDxfId="67"/>
    <tableColumn id="22" xr3:uid="{767ED161-3BD1-4294-96E7-EF008EBAF27A}" name="J" dataDxfId="66"/>
    <tableColumn id="23" xr3:uid="{4874CB8A-E902-4CEB-AEFF-C3681E512597}" name="Iw" dataDxfId="65"/>
    <tableColumn id="26" xr3:uid="{4B448337-5DAD-4159-85BB-146825F8C228}" name="fy" dataDxfId="64">
      <calculatedColumnFormula array="1">INDEX(tbllkpSteelGrades[fy],MATCH(1,(Table8[[#This Row],[Grade]]=tbllkpSteelGrades[Grade])*(Table8[[#This Row],[tw]]&lt;=tbllkpSteelGrades[Thickness]),0))</calculatedColumnFormula>
    </tableColumn>
    <tableColumn id="24" xr3:uid="{473325F2-FF03-4C75-BD12-A70F0A6AA4F1}" name="Aw" dataDxfId="63">
      <calculatedColumnFormula>IF(Table8[[#This Row],[Fabrication Type]]="Welded",Table8[[#This Row],[d1]],Table8[[#This Row],[d]])*Table8[[#This Row],[tw]]</calculatedColumnFormula>
    </tableColumn>
    <tableColumn id="25" xr3:uid="{98B29A8D-CA7E-401A-9966-485A14A8FF27}" name="Vyield" dataDxfId="4">
      <calculatedColumnFormula>Table8[[#This Row],[Aw]]*Table8[[#This Row],[fy]]*0.6</calculatedColumnFormula>
    </tableColumn>
    <tableColumn id="31" xr3:uid="{D2AE4FE6-949C-44C1-ABA2-0661F2AF8B79}" name="limiting web slenderness" dataDxfId="2">
      <calculatedColumnFormula>82/SQRT(Table8[[#This Row],[fy]]/250000000)</calculatedColumnFormula>
    </tableColumn>
    <tableColumn id="28" xr3:uid="{350AE1F7-C8CC-4EFA-83FA-43CEF626EC3E}" name="αv" dataDxfId="3">
      <calculatedColumnFormula>IF((Table8[[#This Row],[d1]]/Table8[[#This Row],[tw]])&gt;Table8[[#This Row],[limiting web slenderness]],(82/((Table8[[#This Row],[d1]]/Table8[[#This Row],[tw]])*SQRT(Table8[[#This Row],[fy]]/250000000)))^2,1)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7F662-23F3-4692-B884-ACBE9C4BC921}" name="Table1" displayName="Table1" ref="B2:AI12" totalsRowShown="0" headerRowDxfId="62">
  <autoFilter ref="B2:AI12" xr:uid="{159D2995-82C8-4243-A12A-2992509062CB}"/>
  <tableColumns count="34">
    <tableColumn id="1" xr3:uid="{BFC7DADC-5D9A-410D-8005-ABEDA04EC4E5}" name="Test Name" dataDxfId="61">
      <calculatedColumnFormula>Table1[[#This Row],[Section]]&amp;"-"&amp;TEXT(Table1[[#This Row],[Grade]],"0")</calculatedColumnFormula>
    </tableColumn>
    <tableColumn id="2" xr3:uid="{A68B01D6-63C3-4091-8CB2-10D8394F7045}" name="Section" dataDxfId="60"/>
    <tableColumn id="3" xr3:uid="{F0C91944-5320-440C-89CC-1BCEEA04DC3A}" name="Grade" dataDxfId="59"/>
    <tableColumn id="4" xr3:uid="{8BEB6DFF-49C4-4FA8-9224-463494339BF7}" name="Designation" dataDxfId="58"/>
    <tableColumn id="5" xr3:uid="{AA456E27-CAB5-458A-A415-DCD765520D10}" name="Mass" dataDxfId="57"/>
    <tableColumn id="6" xr3:uid="{58FBA757-33E6-4107-82A6-01450F92ECF1}" name="Section Type" dataDxfId="56"/>
    <tableColumn id="7" xr3:uid="{E42F97CD-458E-4C03-887D-149CADBEE730}" name="Fabrication Type" dataDxfId="55"/>
    <tableColumn id="8" xr3:uid="{30A5893B-DE67-4DB4-B63E-A74FA4F62A88}" name="d" dataDxfId="54"/>
    <tableColumn id="9" xr3:uid="{DCAC7CD7-0C42-42AC-A9A3-3E6703738EA2}" name="bf" dataDxfId="53"/>
    <tableColumn id="10" xr3:uid="{C94CF9A2-1DAE-4D19-BE5E-306E8BF46B88}" name="tf" dataDxfId="52"/>
    <tableColumn id="11" xr3:uid="{1E144395-2B2F-424C-990F-3523916EC30D}" name="tw" dataDxfId="51"/>
    <tableColumn id="12" xr3:uid="{BBC3D8A7-825A-413D-8F5B-523A8316C953}" name="r1" dataDxfId="50"/>
    <tableColumn id="15" xr3:uid="{075B0A49-A933-463E-A295-DC05820221CD}" name="d1" dataDxfId="49"/>
    <tableColumn id="16" xr3:uid="{C169B72F-E99F-4C91-8937-CA4CB5F1C0BD}" name="d1 / tw" dataDxfId="48"/>
    <tableColumn id="17" xr3:uid="{EDE65130-55B8-4ED1-9338-8CF7DC57B7B0}" name="(bf - tw) / tf" dataDxfId="47"/>
    <tableColumn id="18" xr3:uid="{B3EA4ACF-56D6-4C30-BAE3-E9AA6DECAD5B}" name="Ag" dataDxfId="46"/>
    <tableColumn id="19" xr3:uid="{110F3BD2-1591-441D-8F2A-354835DE7C03}" name="xL" dataDxfId="45"/>
    <tableColumn id="20" xr3:uid="{00DE344B-2B7A-4589-95FC-964370589D2F}" name="xO" dataDxfId="44"/>
    <tableColumn id="21" xr3:uid="{74E05A20-8171-4C56-847A-4E2736645723}" name="Ix" dataDxfId="43"/>
    <tableColumn id="22" xr3:uid="{46F05E10-2A14-4B02-8DDE-BE0422A2E11C}" name="Zx" dataDxfId="42"/>
    <tableColumn id="23" xr3:uid="{8B5994C6-C074-4DE5-91BE-E16423FAB9D1}" name="Sx" dataDxfId="41"/>
    <tableColumn id="24" xr3:uid="{9F69E4F9-9733-4980-9F4B-73E323CFD6C1}" name="rx" dataDxfId="40"/>
    <tableColumn id="25" xr3:uid="{EA2F89F0-BB76-48D8-B83E-B76812070936}" name="Iy" dataDxfId="39"/>
    <tableColumn id="26" xr3:uid="{A7187315-BF57-4454-8122-9170C02466BF}" name="ZyL" dataDxfId="38"/>
    <tableColumn id="27" xr3:uid="{E24C8AEF-AEA2-460E-BC1B-54C7E8064ED2}" name="ZyR" dataDxfId="37"/>
    <tableColumn id="28" xr3:uid="{CDDE43D5-2755-4C6C-98C0-89FB469561A9}" name="Sy" dataDxfId="36"/>
    <tableColumn id="29" xr3:uid="{CC95640D-57BD-4549-8961-244E9160233E}" name="ry" dataDxfId="35"/>
    <tableColumn id="30" xr3:uid="{4E80C201-306F-427A-B841-CC8204AC71EB}" name="J" dataDxfId="34"/>
    <tableColumn id="31" xr3:uid="{D8BDE5DB-34D6-4AAF-94B6-6CA66EDDC4EC}" name="Iw" dataDxfId="33"/>
    <tableColumn id="32" xr3:uid="{729B2C64-AA61-4ED8-88D9-46889D56FABC}" name="fy" dataDxfId="32">
      <calculatedColumnFormula array="1">INDEX(tbllkpSteelGrades[fy],MATCH(1,(Table1[[#This Row],[Grade]]=tbllkpSteelGrades[Grade])*(Table1[[#This Row],[tw]]&lt;=tbllkpSteelGrades[Thickness]),0))</calculatedColumnFormula>
    </tableColumn>
    <tableColumn id="33" xr3:uid="{F78CCC46-7A18-4959-A81C-F51FA1F9FF08}" name="Aw" dataDxfId="31">
      <calculatedColumnFormula>IF(Table1[[#This Row],[Fabrication Type]]="Welded",Table1[[#This Row],[d1]],Table1[[#This Row],[d]])*Table1[[#This Row],[tw]]</calculatedColumnFormula>
    </tableColumn>
    <tableColumn id="34" xr3:uid="{EA3538CB-7B8A-4AF7-B6DC-16292E7F4F19}" name="Vyield" dataDxfId="5">
      <calculatedColumnFormula>Table1[[#This Row],[Aw]]*Table1[[#This Row],[fy]]*0.6</calculatedColumnFormula>
    </tableColumn>
    <tableColumn id="13" xr3:uid="{6EFC8E23-CF2E-4C0D-BB9A-02BCA8159CF3}" name="limiting web slenderness" dataDxfId="1">
      <calculatedColumnFormula>82/SQRT(Table1[[#This Row],[fy]]/250000000)</calculatedColumnFormula>
    </tableColumn>
    <tableColumn id="14" xr3:uid="{3A2CC757-AD8B-4EAF-9CE0-7A223D47C931}" name="αv" dataDxfId="0">
      <calculatedColumnFormula>IF((Table1[[#This Row],[d1]]/Table1[[#This Row],[tw]])&gt;Table1[[#This Row],[limiting web slenderness]],(82/((Table1[[#This Row],[d1]]/Table1[[#This Row],[tw]])*SQRT(Table1[[#This Row],[fy]]/250000000)))^2,1)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81ECD-7B4A-4F8B-8113-71224F76D2FC}" name="Table4" displayName="Table4" ref="B2:V89" totalsRowShown="0">
  <autoFilter ref="B2:V89" xr:uid="{BA8101F0-ED77-49F7-BC18-C9D3E65708CA}"/>
  <tableColumns count="21">
    <tableColumn id="1" xr3:uid="{4CA5654D-B547-49EB-AEE4-88550654C33A}" name="Test Name" dataDxfId="30">
      <calculatedColumnFormula>Table4[[#This Row],[Section]]&amp;"-"&amp;Table4[[#This Row],[Grade]]</calculatedColumnFormula>
    </tableColumn>
    <tableColumn id="2" xr3:uid="{8162C8E5-B488-4140-826E-7A4F44922C08}" name="Section" dataDxfId="29"/>
    <tableColumn id="3" xr3:uid="{7613563F-32CB-43B4-9CD2-B12E2A6FF2D5}" name="Grade" dataDxfId="28"/>
    <tableColumn id="4" xr3:uid="{C5BFAAF5-51F1-4535-980C-4B0DCD036D32}" name="Mass" dataDxfId="27"/>
    <tableColumn id="5" xr3:uid="{7AAEBAA8-C99A-4F5A-88E3-88CB6960D4CA}" name="Section Type" dataDxfId="26"/>
    <tableColumn id="6" xr3:uid="{B8C36499-3A13-4344-BAB0-D49EE58FE3E9}" name="Fabrication Type" dataDxfId="25"/>
    <tableColumn id="7" xr3:uid="{A3848530-1431-48F2-A8A1-1A8E7187F0E4}" name="d" dataDxfId="24"/>
    <tableColumn id="8" xr3:uid="{8180C5FB-397C-4385-9E2C-449435B22140}" name="t" dataDxfId="23"/>
    <tableColumn id="9" xr3:uid="{721CCE1E-9271-453E-85A6-F1C3DE9BFA92}" name="d / t" dataDxfId="22"/>
    <tableColumn id="10" xr3:uid="{DFEF7444-BB05-41F3-98A0-8E93565A79E0}" name="Ag" dataDxfId="21"/>
    <tableColumn id="11" xr3:uid="{06548E9A-6BA5-4869-83BA-2B1ECD35C8FD}" name="I" dataDxfId="20"/>
    <tableColumn id="12" xr3:uid="{04325DE9-C88D-4898-9081-69BD38E3F367}" name="Z" dataDxfId="19"/>
    <tableColumn id="13" xr3:uid="{3357C355-9047-4ABB-AD18-D3E15B86E03B}" name="S" dataDxfId="18"/>
    <tableColumn id="14" xr3:uid="{470CF4A9-89AA-474A-9533-AE8D1C11D912}" name="r" dataDxfId="17"/>
    <tableColumn id="15" xr3:uid="{79889950-A6E3-4DDC-8073-3A8BC3FB6AD2}" name="J" dataDxfId="16"/>
    <tableColumn id="16" xr3:uid="{73364D2E-305B-4F6C-B09F-DB78BE1F3A38}" name="C" dataDxfId="15"/>
    <tableColumn id="17" xr3:uid="{0DA98F09-3F11-4D08-A6FC-AE92787F4FB2}" name="kf" dataDxfId="14"/>
    <tableColumn id="18" xr3:uid="{716DC685-2BC9-475D-918F-7D51D96E5B00}" name="Compactness" dataDxfId="13"/>
    <tableColumn id="19" xr3:uid="{1542DC57-D289-4280-A0B5-ED30B2199915}" name="Ze" dataDxfId="12"/>
    <tableColumn id="20" xr3:uid="{3F052E38-FD56-42D0-85E3-1A2A4ED2525C}" name="fy" dataDxfId="11">
      <calculatedColumnFormula array="1">INDEX(tbllkpSteelGrades[fy],MATCH(1,(Table4[[#This Row],[Grade]]=tbllkpSteelGrades[Grade])*(Table4[[#This Row],[t]]&lt;=tbllkpSteelGrades[Thickness]),0))</calculatedColumnFormula>
    </tableColumn>
    <tableColumn id="21" xr3:uid="{B66015BF-7FDD-4B8C-9B06-5EBF43E6C1A4}" name="Vyield" dataDxfId="10">
      <calculatedColumnFormula>Table4[[#This Row],[fy]]*Table4[[#This Row],[Ag]]*0.36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922492-54C4-4564-A70A-4C52BDDF1798}" name="tbllkpSteelGrades" displayName="tbllkpSteelGrades" ref="B3:E16" totalsRowShown="0">
  <autoFilter ref="B3:E16" xr:uid="{3E6AE8C4-C748-4435-9220-6A582ED1C1D7}"/>
  <tableColumns count="4">
    <tableColumn id="1" xr3:uid="{523DAE2A-27B2-4510-92AE-37C4C3C1762C}" name="Grade" dataDxfId="9"/>
    <tableColumn id="2" xr3:uid="{9F87EDD2-D6FD-414D-8B88-062C86BD2D39}" name="Thickness" dataDxfId="8"/>
    <tableColumn id="3" xr3:uid="{102B2EDD-89A2-45B5-8609-721075A59D6E}" name="fy" dataDxfId="7"/>
    <tableColumn id="4" xr3:uid="{58E14996-58E6-4334-B475-B91075D2EE2F}" name="fu" dataDxfId="6"/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FD-D534-4711-893F-11708AF69116}">
  <dimension ref="B2:AF132"/>
  <sheetViews>
    <sheetView topLeftCell="K1" zoomScale="85" zoomScaleNormal="85" workbookViewId="0">
      <selection activeCell="AF3" sqref="AF3"/>
    </sheetView>
  </sheetViews>
  <sheetFormatPr defaultRowHeight="15" x14ac:dyDescent="0.25"/>
  <cols>
    <col min="2" max="2" width="17.85546875" bestFit="1" customWidth="1"/>
    <col min="3" max="3" width="11.28515625" bestFit="1" customWidth="1"/>
    <col min="4" max="4" width="8.7109375" bestFit="1" customWidth="1"/>
    <col min="5" max="5" width="15.140625" bestFit="1" customWidth="1"/>
    <col min="6" max="6" width="9.28515625" bestFit="1" customWidth="1"/>
    <col min="7" max="7" width="14.140625" bestFit="1" customWidth="1"/>
    <col min="8" max="8" width="17" customWidth="1"/>
    <col min="9" max="14" width="7.85546875" bestFit="1" customWidth="1"/>
    <col min="15" max="15" width="9" bestFit="1" customWidth="1"/>
    <col min="16" max="16" width="17.140625" bestFit="1" customWidth="1"/>
    <col min="17" max="17" width="8.5703125" bestFit="1" customWidth="1"/>
    <col min="18" max="20" width="13.42578125" bestFit="1" customWidth="1"/>
    <col min="21" max="21" width="7.85546875" bestFit="1" customWidth="1"/>
    <col min="22" max="24" width="13.42578125" bestFit="1" customWidth="1"/>
    <col min="25" max="25" width="7.85546875" bestFit="1" customWidth="1"/>
    <col min="26" max="27" width="13.42578125" bestFit="1" customWidth="1"/>
    <col min="28" max="28" width="10.85546875" bestFit="1" customWidth="1"/>
    <col min="29" max="29" width="13.42578125" bestFit="1" customWidth="1"/>
    <col min="30" max="30" width="12.5703125" bestFit="1" customWidth="1"/>
    <col min="31" max="31" width="27.85546875" bestFit="1" customWidth="1"/>
    <col min="32" max="32" width="5.7109375" bestFit="1" customWidth="1"/>
  </cols>
  <sheetData>
    <row r="2" spans="2:32" ht="18" x14ac:dyDescent="0.35">
      <c r="B2" s="1" t="s">
        <v>55</v>
      </c>
      <c r="C2" s="1" t="s">
        <v>1</v>
      </c>
      <c r="D2" s="1" t="s">
        <v>56</v>
      </c>
      <c r="E2" s="2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1" t="s">
        <v>104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0</v>
      </c>
      <c r="AA2" s="1" t="s">
        <v>52</v>
      </c>
      <c r="AB2" s="1" t="s">
        <v>54</v>
      </c>
      <c r="AC2" t="s">
        <v>53</v>
      </c>
      <c r="AD2" t="s">
        <v>58</v>
      </c>
      <c r="AE2" t="s">
        <v>254</v>
      </c>
      <c r="AF2" s="34" t="s">
        <v>253</v>
      </c>
    </row>
    <row r="3" spans="2:32" x14ac:dyDescent="0.25">
      <c r="B3" s="14" t="str">
        <f>Table8[[#This Row],[Section]]&amp;"-"&amp;TEXT(Table8[[#This Row],[Grade]],"0")</f>
        <v>1200WB455-300</v>
      </c>
      <c r="C3" s="3" t="s">
        <v>2</v>
      </c>
      <c r="D3" s="3">
        <v>300</v>
      </c>
      <c r="E3" s="3" t="s">
        <v>12</v>
      </c>
      <c r="F3" s="4">
        <v>455</v>
      </c>
      <c r="G3" s="3" t="s">
        <v>13</v>
      </c>
      <c r="H3" s="3" t="s">
        <v>14</v>
      </c>
      <c r="I3" s="5">
        <v>1.2</v>
      </c>
      <c r="J3" s="5">
        <v>0.5</v>
      </c>
      <c r="K3" s="5">
        <v>0.04</v>
      </c>
      <c r="L3" s="5">
        <v>1.6E-2</v>
      </c>
      <c r="M3" s="5" t="s">
        <v>108</v>
      </c>
      <c r="N3" s="5">
        <v>1.1199999999999999</v>
      </c>
      <c r="O3" s="6">
        <v>69.999999999999986</v>
      </c>
      <c r="P3" s="6">
        <v>6.05</v>
      </c>
      <c r="Q3" s="7">
        <v>5.79E-2</v>
      </c>
      <c r="R3" s="8">
        <v>1.5299999999999999E-2</v>
      </c>
      <c r="S3" s="9">
        <v>2.5600000000000001E-2</v>
      </c>
      <c r="T3" s="9">
        <v>2.8199999999999999E-2</v>
      </c>
      <c r="U3" s="5">
        <v>0.51500000000000001</v>
      </c>
      <c r="V3" s="8">
        <v>8.34E-4</v>
      </c>
      <c r="W3" s="9">
        <v>3.3300000000000001E-3</v>
      </c>
      <c r="X3" s="9">
        <v>5.0699999999999999E-3</v>
      </c>
      <c r="Y3" s="5">
        <v>0.51500000000000001</v>
      </c>
      <c r="Z3" s="8">
        <v>2.1999999999999999E-5</v>
      </c>
      <c r="AA3" s="10">
        <v>2.7999999999999998E-4</v>
      </c>
      <c r="AB3" s="17">
        <f t="array" ref="AB3">INDEX(tbllkpSteelGrades[fy],MATCH(1,(Table8[[#This Row],[Grade]]=tbllkpSteelGrades[Grade])*(Table8[[#This Row],[tw]]&lt;=tbllkpSteelGrades[Thickness]),0))</f>
        <v>300000000</v>
      </c>
      <c r="AC3" s="18">
        <f>IF(Table8[[#This Row],[Fabrication Type]]="Welded",Table8[[#This Row],[d1]],Table8[[#This Row],[d]])*Table8[[#This Row],[tw]]</f>
        <v>1.7919999999999998E-2</v>
      </c>
      <c r="AD3" s="11">
        <f>Table8[[#This Row],[Aw]]*Table8[[#This Row],[fy]]*0.6</f>
        <v>3225599.9999999995</v>
      </c>
      <c r="AE3" s="35">
        <f>82/SQRT(Table8[[#This Row],[fy]]/250000000)</f>
        <v>74.855416192372701</v>
      </c>
      <c r="AF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4" spans="2:32" x14ac:dyDescent="0.25">
      <c r="B4" s="14" t="str">
        <f>Table8[[#This Row],[Section]]&amp;"-"&amp;TEXT(Table8[[#This Row],[Grade]],"0")</f>
        <v>1200WB423-300</v>
      </c>
      <c r="C4" s="3" t="s">
        <v>15</v>
      </c>
      <c r="D4" s="3">
        <v>300</v>
      </c>
      <c r="E4" s="3" t="s">
        <v>12</v>
      </c>
      <c r="F4" s="4">
        <v>423</v>
      </c>
      <c r="G4" s="3" t="s">
        <v>13</v>
      </c>
      <c r="H4" s="3" t="s">
        <v>14</v>
      </c>
      <c r="I4" s="5">
        <v>1.1919999999999999</v>
      </c>
      <c r="J4" s="5">
        <v>0.5</v>
      </c>
      <c r="K4" s="5">
        <v>3.5999999999999997E-2</v>
      </c>
      <c r="L4" s="5">
        <v>1.6E-2</v>
      </c>
      <c r="M4" s="5" t="s">
        <v>108</v>
      </c>
      <c r="N4" s="5">
        <v>1.1199999999999999</v>
      </c>
      <c r="O4" s="6">
        <v>69.999999999999986</v>
      </c>
      <c r="P4" s="6">
        <v>6.7222222222222223</v>
      </c>
      <c r="Q4" s="7">
        <v>5.3900000000000003E-2</v>
      </c>
      <c r="R4" s="8">
        <v>1.3899999999999999E-2</v>
      </c>
      <c r="S4" s="9">
        <v>2.3300000000000001E-2</v>
      </c>
      <c r="T4" s="9">
        <v>2.58E-2</v>
      </c>
      <c r="U4" s="5">
        <v>0.50800000000000001</v>
      </c>
      <c r="V4" s="8">
        <v>7.5000000000000002E-4</v>
      </c>
      <c r="W4" s="9">
        <v>3.0000000000000001E-3</v>
      </c>
      <c r="X4" s="9">
        <v>4.5700000000000003E-3</v>
      </c>
      <c r="Y4" s="5">
        <v>0.50800000000000001</v>
      </c>
      <c r="Z4" s="8">
        <v>1.6500000000000001E-5</v>
      </c>
      <c r="AA4" s="10">
        <v>2.5099999999999998E-4</v>
      </c>
      <c r="AB4" s="17">
        <f t="array" ref="AB4">INDEX(tbllkpSteelGrades[fy],MATCH(1,(Table8[[#This Row],[Grade]]=tbllkpSteelGrades[Grade])*(Table8[[#This Row],[tw]]&lt;=tbllkpSteelGrades[Thickness]),0))</f>
        <v>300000000</v>
      </c>
      <c r="AC4" s="18">
        <f>IF(Table8[[#This Row],[Fabrication Type]]="Welded",Table8[[#This Row],[d1]],Table8[[#This Row],[d]])*Table8[[#This Row],[tw]]</f>
        <v>1.7919999999999998E-2</v>
      </c>
      <c r="AD4" s="11">
        <f>Table8[[#This Row],[Aw]]*Table8[[#This Row],[fy]]*0.6</f>
        <v>3225599.9999999995</v>
      </c>
      <c r="AE4" s="35">
        <f>82/SQRT(Table8[[#This Row],[fy]]/250000000)</f>
        <v>74.855416192372701</v>
      </c>
      <c r="AF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" spans="2:32" x14ac:dyDescent="0.25">
      <c r="B5" s="14" t="str">
        <f>Table8[[#This Row],[Section]]&amp;"-"&amp;TEXT(Table8[[#This Row],[Grade]],"0")</f>
        <v>1200WB392-300</v>
      </c>
      <c r="C5" s="3" t="s">
        <v>16</v>
      </c>
      <c r="D5" s="3">
        <v>300</v>
      </c>
      <c r="E5" s="3" t="s">
        <v>12</v>
      </c>
      <c r="F5" s="4">
        <v>392</v>
      </c>
      <c r="G5" s="3" t="s">
        <v>13</v>
      </c>
      <c r="H5" s="3" t="s">
        <v>14</v>
      </c>
      <c r="I5" s="5">
        <v>1.1839999999999999</v>
      </c>
      <c r="J5" s="5">
        <v>0.5</v>
      </c>
      <c r="K5" s="5">
        <v>3.2000000000000001E-2</v>
      </c>
      <c r="L5" s="5">
        <v>1.6E-2</v>
      </c>
      <c r="M5" s="5" t="s">
        <v>108</v>
      </c>
      <c r="N5" s="5">
        <v>1.1199999999999999</v>
      </c>
      <c r="O5" s="6">
        <v>69.999999999999986</v>
      </c>
      <c r="P5" s="6">
        <v>7.5625</v>
      </c>
      <c r="Q5" s="7">
        <v>4.99E-2</v>
      </c>
      <c r="R5" s="8">
        <v>1.2500000000000001E-2</v>
      </c>
      <c r="S5" s="9">
        <v>2.1100000000000001E-2</v>
      </c>
      <c r="T5" s="9">
        <v>2.3400000000000001E-2</v>
      </c>
      <c r="U5" s="5">
        <v>0.5</v>
      </c>
      <c r="V5" s="8">
        <v>6.6699999999999995E-4</v>
      </c>
      <c r="W5" s="9">
        <v>2.6700000000000001E-3</v>
      </c>
      <c r="X5" s="9">
        <v>4.0699999999999998E-3</v>
      </c>
      <c r="Y5" s="5">
        <v>0.5</v>
      </c>
      <c r="Z5" s="8">
        <v>1.2099999999999999E-5</v>
      </c>
      <c r="AA5" s="10">
        <v>2.2100000000000001E-4</v>
      </c>
      <c r="AB5" s="17">
        <f t="array" ref="AB5">INDEX(tbllkpSteelGrades[fy],MATCH(1,(Table8[[#This Row],[Grade]]=tbllkpSteelGrades[Grade])*(Table8[[#This Row],[tw]]&lt;=tbllkpSteelGrades[Thickness]),0))</f>
        <v>300000000</v>
      </c>
      <c r="AC5" s="18">
        <f>IF(Table8[[#This Row],[Fabrication Type]]="Welded",Table8[[#This Row],[d1]],Table8[[#This Row],[d]])*Table8[[#This Row],[tw]]</f>
        <v>1.7919999999999998E-2</v>
      </c>
      <c r="AD5" s="11">
        <f>Table8[[#This Row],[Aw]]*Table8[[#This Row],[fy]]*0.6</f>
        <v>3225599.9999999995</v>
      </c>
      <c r="AE5" s="35">
        <f>82/SQRT(Table8[[#This Row],[fy]]/250000000)</f>
        <v>74.855416192372701</v>
      </c>
      <c r="AF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" spans="2:32" x14ac:dyDescent="0.25">
      <c r="B6" s="14" t="str">
        <f>Table8[[#This Row],[Section]]&amp;"-"&amp;TEXT(Table8[[#This Row],[Grade]],"0")</f>
        <v>1200WB342-300</v>
      </c>
      <c r="C6" s="3" t="s">
        <v>17</v>
      </c>
      <c r="D6" s="3">
        <v>300</v>
      </c>
      <c r="E6" s="3" t="s">
        <v>12</v>
      </c>
      <c r="F6" s="4">
        <v>342</v>
      </c>
      <c r="G6" s="3" t="s">
        <v>13</v>
      </c>
      <c r="H6" s="3" t="s">
        <v>14</v>
      </c>
      <c r="I6" s="5">
        <v>1.1839999999999999</v>
      </c>
      <c r="J6" s="5">
        <v>0.4</v>
      </c>
      <c r="K6" s="5">
        <v>3.2000000000000001E-2</v>
      </c>
      <c r="L6" s="5">
        <v>1.6E-2</v>
      </c>
      <c r="M6" s="5" t="s">
        <v>108</v>
      </c>
      <c r="N6" s="5">
        <v>1.1199999999999999</v>
      </c>
      <c r="O6" s="6">
        <v>69.999999999999986</v>
      </c>
      <c r="P6" s="6">
        <v>6</v>
      </c>
      <c r="Q6" s="7">
        <v>4.3499999999999997E-2</v>
      </c>
      <c r="R6" s="8">
        <v>1.04E-2</v>
      </c>
      <c r="S6" s="9">
        <v>1.7500000000000002E-2</v>
      </c>
      <c r="T6" s="9">
        <v>1.9800000000000002E-2</v>
      </c>
      <c r="U6" s="5">
        <v>0.48799999999999999</v>
      </c>
      <c r="V6" s="8">
        <v>3.4200000000000002E-4</v>
      </c>
      <c r="W6" s="9">
        <v>1.7099999999999999E-3</v>
      </c>
      <c r="X6" s="9">
        <v>2.63E-3</v>
      </c>
      <c r="Y6" s="5">
        <v>0.48799999999999999</v>
      </c>
      <c r="Z6" s="8">
        <v>9.9599999999999995E-6</v>
      </c>
      <c r="AA6" s="10">
        <v>1.13E-4</v>
      </c>
      <c r="AB6" s="17">
        <f t="array" ref="AB6">INDEX(tbllkpSteelGrades[fy],MATCH(1,(Table8[[#This Row],[Grade]]=tbllkpSteelGrades[Grade])*(Table8[[#This Row],[tw]]&lt;=tbllkpSteelGrades[Thickness]),0))</f>
        <v>300000000</v>
      </c>
      <c r="AC6" s="18">
        <f>IF(Table8[[#This Row],[Fabrication Type]]="Welded",Table8[[#This Row],[d1]],Table8[[#This Row],[d]])*Table8[[#This Row],[tw]]</f>
        <v>1.7919999999999998E-2</v>
      </c>
      <c r="AD6" s="11">
        <f>Table8[[#This Row],[Aw]]*Table8[[#This Row],[fy]]*0.6</f>
        <v>3225599.9999999995</v>
      </c>
      <c r="AE6" s="35">
        <f>82/SQRT(Table8[[#This Row],[fy]]/250000000)</f>
        <v>74.855416192372701</v>
      </c>
      <c r="AF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" spans="2:32" x14ac:dyDescent="0.25">
      <c r="B7" s="14" t="str">
        <f>Table8[[#This Row],[Section]]&amp;"-"&amp;TEXT(Table8[[#This Row],[Grade]],"0")</f>
        <v>1200WB317-300</v>
      </c>
      <c r="C7" s="3" t="s">
        <v>18</v>
      </c>
      <c r="D7" s="3">
        <v>300</v>
      </c>
      <c r="E7" s="3" t="s">
        <v>12</v>
      </c>
      <c r="F7" s="4">
        <v>317</v>
      </c>
      <c r="G7" s="3" t="s">
        <v>13</v>
      </c>
      <c r="H7" s="3" t="s">
        <v>14</v>
      </c>
      <c r="I7" s="5">
        <v>1.1759999999999999</v>
      </c>
      <c r="J7" s="5">
        <v>0.4</v>
      </c>
      <c r="K7" s="5">
        <v>2.8000000000000001E-2</v>
      </c>
      <c r="L7" s="5">
        <v>1.6E-2</v>
      </c>
      <c r="M7" s="5" t="s">
        <v>108</v>
      </c>
      <c r="N7" s="5">
        <v>1.1199999999999999</v>
      </c>
      <c r="O7" s="6">
        <v>69.999999999999986</v>
      </c>
      <c r="P7" s="6">
        <v>6.8571428571428568</v>
      </c>
      <c r="Q7" s="7">
        <v>4.0300000000000002E-2</v>
      </c>
      <c r="R7" s="8">
        <v>9.2499999999999995E-3</v>
      </c>
      <c r="S7" s="9">
        <v>1.5699999999999999E-2</v>
      </c>
      <c r="T7" s="9">
        <v>1.7899999999999999E-2</v>
      </c>
      <c r="U7" s="5">
        <v>0.47899999999999998</v>
      </c>
      <c r="V7" s="8">
        <v>2.99E-4</v>
      </c>
      <c r="W7" s="9">
        <v>1.5E-3</v>
      </c>
      <c r="X7" s="9">
        <v>2.31E-3</v>
      </c>
      <c r="Y7" s="5">
        <v>0.47899999999999998</v>
      </c>
      <c r="Z7" s="8">
        <v>7.2300000000000002E-6</v>
      </c>
      <c r="AA7" s="10">
        <v>9.8499999999999995E-5</v>
      </c>
      <c r="AB7" s="17">
        <f t="array" ref="AB7">INDEX(tbllkpSteelGrades[fy],MATCH(1,(Table8[[#This Row],[Grade]]=tbllkpSteelGrades[Grade])*(Table8[[#This Row],[tw]]&lt;=tbllkpSteelGrades[Thickness]),0))</f>
        <v>300000000</v>
      </c>
      <c r="AC7" s="18">
        <f>IF(Table8[[#This Row],[Fabrication Type]]="Welded",Table8[[#This Row],[d1]],Table8[[#This Row],[d]])*Table8[[#This Row],[tw]]</f>
        <v>1.7919999999999998E-2</v>
      </c>
      <c r="AD7" s="11">
        <f>Table8[[#This Row],[Aw]]*Table8[[#This Row],[fy]]*0.6</f>
        <v>3225599.9999999995</v>
      </c>
      <c r="AE7" s="35">
        <f>82/SQRT(Table8[[#This Row],[fy]]/250000000)</f>
        <v>74.855416192372701</v>
      </c>
      <c r="AF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" spans="2:32" x14ac:dyDescent="0.25">
      <c r="B8" s="14" t="str">
        <f>Table8[[#This Row],[Section]]&amp;"-"&amp;TEXT(Table8[[#This Row],[Grade]],"0")</f>
        <v>1200WB278-300</v>
      </c>
      <c r="C8" s="3" t="s">
        <v>19</v>
      </c>
      <c r="D8" s="3">
        <v>300</v>
      </c>
      <c r="E8" s="3" t="s">
        <v>12</v>
      </c>
      <c r="F8" s="4">
        <v>278</v>
      </c>
      <c r="G8" s="3" t="s">
        <v>13</v>
      </c>
      <c r="H8" s="3" t="s">
        <v>14</v>
      </c>
      <c r="I8" s="5">
        <v>1.17</v>
      </c>
      <c r="J8" s="5">
        <v>0.35</v>
      </c>
      <c r="K8" s="5">
        <v>2.5000000000000001E-2</v>
      </c>
      <c r="L8" s="5">
        <v>1.6E-2</v>
      </c>
      <c r="M8" s="5" t="s">
        <v>108</v>
      </c>
      <c r="N8" s="5">
        <v>1.1199999999999999</v>
      </c>
      <c r="O8" s="6">
        <v>69.999999999999986</v>
      </c>
      <c r="P8" s="6">
        <v>6.6799999999999988</v>
      </c>
      <c r="Q8" s="7">
        <v>3.5400000000000001E-2</v>
      </c>
      <c r="R8" s="8">
        <v>7.6099999999999996E-3</v>
      </c>
      <c r="S8" s="9">
        <v>1.2999999999999999E-2</v>
      </c>
      <c r="T8" s="9">
        <v>1.4999999999999999E-2</v>
      </c>
      <c r="U8" s="5">
        <v>0.46400000000000002</v>
      </c>
      <c r="V8" s="8">
        <v>1.7899999999999999E-4</v>
      </c>
      <c r="W8" s="9">
        <v>1.0200000000000001E-3</v>
      </c>
      <c r="X8" s="9">
        <v>1.6000000000000001E-3</v>
      </c>
      <c r="Y8" s="5">
        <v>0.46400000000000002</v>
      </c>
      <c r="Z8" s="8">
        <v>5.0900000000000004E-6</v>
      </c>
      <c r="AA8" s="10">
        <v>5.8699999999999997E-5</v>
      </c>
      <c r="AB8" s="17">
        <f t="array" ref="AB8">INDEX(tbllkpSteelGrades[fy],MATCH(1,(Table8[[#This Row],[Grade]]=tbllkpSteelGrades[Grade])*(Table8[[#This Row],[tw]]&lt;=tbllkpSteelGrades[Thickness]),0))</f>
        <v>300000000</v>
      </c>
      <c r="AC8" s="18">
        <f>IF(Table8[[#This Row],[Fabrication Type]]="Welded",Table8[[#This Row],[d1]],Table8[[#This Row],[d]])*Table8[[#This Row],[tw]]</f>
        <v>1.7919999999999998E-2</v>
      </c>
      <c r="AD8" s="11">
        <f>Table8[[#This Row],[Aw]]*Table8[[#This Row],[fy]]*0.6</f>
        <v>3225599.9999999995</v>
      </c>
      <c r="AE8" s="35">
        <f>82/SQRT(Table8[[#This Row],[fy]]/250000000)</f>
        <v>74.855416192372701</v>
      </c>
      <c r="AF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" spans="2:32" x14ac:dyDescent="0.25">
      <c r="B9" s="14" t="str">
        <f>Table8[[#This Row],[Section]]&amp;"-"&amp;TEXT(Table8[[#This Row],[Grade]],"0")</f>
        <v>1200WB249-300</v>
      </c>
      <c r="C9" s="3" t="s">
        <v>20</v>
      </c>
      <c r="D9" s="3">
        <v>300</v>
      </c>
      <c r="E9" s="3" t="s">
        <v>12</v>
      </c>
      <c r="F9" s="4">
        <v>249</v>
      </c>
      <c r="G9" s="3" t="s">
        <v>13</v>
      </c>
      <c r="H9" s="3" t="s">
        <v>14</v>
      </c>
      <c r="I9" s="5">
        <v>1.17</v>
      </c>
      <c r="J9" s="5">
        <v>0.27500000000000002</v>
      </c>
      <c r="K9" s="5">
        <v>2.5000000000000001E-2</v>
      </c>
      <c r="L9" s="5">
        <v>1.6E-2</v>
      </c>
      <c r="M9" s="5" t="s">
        <v>108</v>
      </c>
      <c r="N9" s="5">
        <v>1.1199999999999999</v>
      </c>
      <c r="O9" s="6">
        <v>69.999999999999986</v>
      </c>
      <c r="P9" s="6">
        <v>5.18</v>
      </c>
      <c r="Q9" s="7">
        <v>3.1699999999999999E-2</v>
      </c>
      <c r="R9" s="8">
        <v>6.3800000000000003E-3</v>
      </c>
      <c r="S9" s="9">
        <v>1.09E-2</v>
      </c>
      <c r="T9" s="9">
        <v>1.29E-2</v>
      </c>
      <c r="U9" s="5">
        <v>0.44900000000000001</v>
      </c>
      <c r="V9" s="8">
        <v>8.7000000000000001E-5</v>
      </c>
      <c r="W9" s="9">
        <v>6.3299999999999999E-4</v>
      </c>
      <c r="X9" s="9">
        <v>1.0200000000000001E-3</v>
      </c>
      <c r="Y9" s="5">
        <v>0.44900000000000001</v>
      </c>
      <c r="Z9" s="8">
        <v>4.3100000000000002E-6</v>
      </c>
      <c r="AA9" s="10">
        <v>2.8500000000000002E-5</v>
      </c>
      <c r="AB9" s="17">
        <f t="array" ref="AB9">INDEX(tbllkpSteelGrades[fy],MATCH(1,(Table8[[#This Row],[Grade]]=tbllkpSteelGrades[Grade])*(Table8[[#This Row],[tw]]&lt;=tbllkpSteelGrades[Thickness]),0))</f>
        <v>300000000</v>
      </c>
      <c r="AC9" s="18">
        <f>IF(Table8[[#This Row],[Fabrication Type]]="Welded",Table8[[#This Row],[d1]],Table8[[#This Row],[d]])*Table8[[#This Row],[tw]]</f>
        <v>1.7919999999999998E-2</v>
      </c>
      <c r="AD9" s="11">
        <f>Table8[[#This Row],[Aw]]*Table8[[#This Row],[fy]]*0.6</f>
        <v>3225599.9999999995</v>
      </c>
      <c r="AE9" s="35">
        <f>82/SQRT(Table8[[#This Row],[fy]]/250000000)</f>
        <v>74.855416192372701</v>
      </c>
      <c r="AF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" spans="2:32" x14ac:dyDescent="0.25">
      <c r="B10" s="14" t="str">
        <f>Table8[[#This Row],[Section]]&amp;"-"&amp;TEXT(Table8[[#This Row],[Grade]],"0")</f>
        <v>1000WB322-300</v>
      </c>
      <c r="C10" s="3" t="s">
        <v>21</v>
      </c>
      <c r="D10" s="3">
        <v>300</v>
      </c>
      <c r="E10" s="3" t="s">
        <v>12</v>
      </c>
      <c r="F10" s="4">
        <v>322</v>
      </c>
      <c r="G10" s="3" t="s">
        <v>13</v>
      </c>
      <c r="H10" s="3" t="s">
        <v>14</v>
      </c>
      <c r="I10" s="5">
        <v>1.024</v>
      </c>
      <c r="J10" s="5">
        <v>0.4</v>
      </c>
      <c r="K10" s="5">
        <v>3.2000000000000001E-2</v>
      </c>
      <c r="L10" s="5">
        <v>1.6E-2</v>
      </c>
      <c r="M10" s="5" t="s">
        <v>108</v>
      </c>
      <c r="N10" s="5">
        <v>0.96</v>
      </c>
      <c r="O10" s="6">
        <v>60</v>
      </c>
      <c r="P10" s="6">
        <v>6</v>
      </c>
      <c r="Q10" s="7">
        <v>4.1000000000000002E-2</v>
      </c>
      <c r="R10" s="8">
        <v>7.4799999999999997E-3</v>
      </c>
      <c r="S10" s="9">
        <v>1.46E-2</v>
      </c>
      <c r="T10" s="9">
        <v>1.6400000000000001E-2</v>
      </c>
      <c r="U10" s="5">
        <v>0.42699999999999999</v>
      </c>
      <c r="V10" s="8">
        <v>3.4200000000000002E-4</v>
      </c>
      <c r="W10" s="9">
        <v>1.7099999999999999E-3</v>
      </c>
      <c r="X10" s="9">
        <v>2.6199999999999999E-3</v>
      </c>
      <c r="Y10" s="5">
        <v>0.42699999999999999</v>
      </c>
      <c r="Z10" s="8">
        <v>9.7399999999999999E-6</v>
      </c>
      <c r="AA10" s="10">
        <v>8.4099999999999998E-5</v>
      </c>
      <c r="AB10" s="17">
        <f t="array" ref="AB10">INDEX(tbllkpSteelGrades[fy],MATCH(1,(Table8[[#This Row],[Grade]]=tbllkpSteelGrades[Grade])*(Table8[[#This Row],[tw]]&lt;=tbllkpSteelGrades[Thickness]),0))</f>
        <v>300000000</v>
      </c>
      <c r="AC10" s="18">
        <f>IF(Table8[[#This Row],[Fabrication Type]]="Welded",Table8[[#This Row],[d1]],Table8[[#This Row],[d]])*Table8[[#This Row],[tw]]</f>
        <v>1.536E-2</v>
      </c>
      <c r="AD10" s="11">
        <f>Table8[[#This Row],[Aw]]*Table8[[#This Row],[fy]]*0.6</f>
        <v>2764800</v>
      </c>
      <c r="AE10" s="35">
        <f>82/SQRT(Table8[[#This Row],[fy]]/250000000)</f>
        <v>74.855416192372701</v>
      </c>
      <c r="AF1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" spans="2:32" x14ac:dyDescent="0.25">
      <c r="B11" s="14" t="str">
        <f>Table8[[#This Row],[Section]]&amp;"-"&amp;TEXT(Table8[[#This Row],[Grade]],"0")</f>
        <v>1000WB296-300</v>
      </c>
      <c r="C11" s="3" t="s">
        <v>22</v>
      </c>
      <c r="D11" s="3">
        <v>300</v>
      </c>
      <c r="E11" s="3" t="s">
        <v>12</v>
      </c>
      <c r="F11" s="4">
        <v>296</v>
      </c>
      <c r="G11" s="3" t="s">
        <v>13</v>
      </c>
      <c r="H11" s="3" t="s">
        <v>14</v>
      </c>
      <c r="I11" s="5">
        <v>1.016</v>
      </c>
      <c r="J11" s="5">
        <v>0.4</v>
      </c>
      <c r="K11" s="5">
        <v>2.8000000000000001E-2</v>
      </c>
      <c r="L11" s="5">
        <v>1.6E-2</v>
      </c>
      <c r="M11" s="5" t="s">
        <v>108</v>
      </c>
      <c r="N11" s="5">
        <v>0.96</v>
      </c>
      <c r="O11" s="6">
        <v>60</v>
      </c>
      <c r="P11" s="6">
        <v>6.8571428571428568</v>
      </c>
      <c r="Q11" s="7">
        <v>3.78E-2</v>
      </c>
      <c r="R11" s="8">
        <v>6.6499999999999997E-3</v>
      </c>
      <c r="S11" s="9">
        <v>1.3100000000000001E-2</v>
      </c>
      <c r="T11" s="9">
        <v>1.4800000000000001E-2</v>
      </c>
      <c r="U11" s="5">
        <v>0.42</v>
      </c>
      <c r="V11" s="8">
        <v>2.99E-4</v>
      </c>
      <c r="W11" s="9">
        <v>1.49E-3</v>
      </c>
      <c r="X11" s="9">
        <v>2.3E-3</v>
      </c>
      <c r="Y11" s="5">
        <v>0.42</v>
      </c>
      <c r="Z11" s="8">
        <v>7.0099999999999998E-6</v>
      </c>
      <c r="AA11" s="10">
        <v>7.2999999999999999E-5</v>
      </c>
      <c r="AB11" s="17">
        <f t="array" ref="AB11">INDEX(tbllkpSteelGrades[fy],MATCH(1,(Table8[[#This Row],[Grade]]=tbllkpSteelGrades[Grade])*(Table8[[#This Row],[tw]]&lt;=tbllkpSteelGrades[Thickness]),0))</f>
        <v>300000000</v>
      </c>
      <c r="AC11" s="18">
        <f>IF(Table8[[#This Row],[Fabrication Type]]="Welded",Table8[[#This Row],[d1]],Table8[[#This Row],[d]])*Table8[[#This Row],[tw]]</f>
        <v>1.536E-2</v>
      </c>
      <c r="AD11" s="11">
        <f>Table8[[#This Row],[Aw]]*Table8[[#This Row],[fy]]*0.6</f>
        <v>2764800</v>
      </c>
      <c r="AE11" s="35">
        <f>82/SQRT(Table8[[#This Row],[fy]]/250000000)</f>
        <v>74.855416192372701</v>
      </c>
      <c r="AF1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" spans="2:32" x14ac:dyDescent="0.25">
      <c r="B12" s="14" t="str">
        <f>Table8[[#This Row],[Section]]&amp;"-"&amp;TEXT(Table8[[#This Row],[Grade]],"0")</f>
        <v>1000WB258-300</v>
      </c>
      <c r="C12" s="3" t="s">
        <v>23</v>
      </c>
      <c r="D12" s="3">
        <v>300</v>
      </c>
      <c r="E12" s="3" t="s">
        <v>12</v>
      </c>
      <c r="F12" s="4">
        <v>258</v>
      </c>
      <c r="G12" s="3" t="s">
        <v>13</v>
      </c>
      <c r="H12" s="3" t="s">
        <v>14</v>
      </c>
      <c r="I12" s="5">
        <v>1.01</v>
      </c>
      <c r="J12" s="5">
        <v>0.35</v>
      </c>
      <c r="K12" s="5">
        <v>2.5000000000000001E-2</v>
      </c>
      <c r="L12" s="5">
        <v>1.6E-2</v>
      </c>
      <c r="M12" s="5" t="s">
        <v>108</v>
      </c>
      <c r="N12" s="5">
        <v>0.96</v>
      </c>
      <c r="O12" s="6">
        <v>60</v>
      </c>
      <c r="P12" s="6">
        <v>6.6799999999999988</v>
      </c>
      <c r="Q12" s="7">
        <v>3.2899999999999999E-2</v>
      </c>
      <c r="R12" s="8">
        <v>5.4299999999999999E-3</v>
      </c>
      <c r="S12" s="9">
        <v>1.0699999999999999E-2</v>
      </c>
      <c r="T12" s="9">
        <v>1.23E-2</v>
      </c>
      <c r="U12" s="5">
        <v>0.40600000000000003</v>
      </c>
      <c r="V12" s="8">
        <v>1.7899999999999999E-4</v>
      </c>
      <c r="W12" s="9">
        <v>1.0200000000000001E-3</v>
      </c>
      <c r="X12" s="9">
        <v>1.5900000000000001E-3</v>
      </c>
      <c r="Y12" s="5">
        <v>0.40600000000000003</v>
      </c>
      <c r="Z12" s="8">
        <v>4.87E-6</v>
      </c>
      <c r="AA12" s="10">
        <v>4.3399999999999998E-5</v>
      </c>
      <c r="AB12" s="17">
        <f t="array" ref="AB12">INDEX(tbllkpSteelGrades[fy],MATCH(1,(Table8[[#This Row],[Grade]]=tbllkpSteelGrades[Grade])*(Table8[[#This Row],[tw]]&lt;=tbllkpSteelGrades[Thickness]),0))</f>
        <v>300000000</v>
      </c>
      <c r="AC12" s="18">
        <f>IF(Table8[[#This Row],[Fabrication Type]]="Welded",Table8[[#This Row],[d1]],Table8[[#This Row],[d]])*Table8[[#This Row],[tw]]</f>
        <v>1.536E-2</v>
      </c>
      <c r="AD12" s="11">
        <f>Table8[[#This Row],[Aw]]*Table8[[#This Row],[fy]]*0.6</f>
        <v>2764800</v>
      </c>
      <c r="AE12" s="35">
        <f>82/SQRT(Table8[[#This Row],[fy]]/250000000)</f>
        <v>74.855416192372701</v>
      </c>
      <c r="AF1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3" spans="2:32" x14ac:dyDescent="0.25">
      <c r="B13" s="14" t="str">
        <f>Table8[[#This Row],[Section]]&amp;"-"&amp;TEXT(Table8[[#This Row],[Grade]],"0")</f>
        <v>1000WB215-300</v>
      </c>
      <c r="C13" s="3" t="s">
        <v>24</v>
      </c>
      <c r="D13" s="3">
        <v>300</v>
      </c>
      <c r="E13" s="3" t="s">
        <v>12</v>
      </c>
      <c r="F13" s="4">
        <v>215</v>
      </c>
      <c r="G13" s="3" t="s">
        <v>13</v>
      </c>
      <c r="H13" s="3" t="s">
        <v>14</v>
      </c>
      <c r="I13" s="5">
        <v>1</v>
      </c>
      <c r="J13" s="5">
        <v>0.3</v>
      </c>
      <c r="K13" s="5">
        <v>0.02</v>
      </c>
      <c r="L13" s="5">
        <v>1.6E-2</v>
      </c>
      <c r="M13" s="5" t="s">
        <v>108</v>
      </c>
      <c r="N13" s="5">
        <v>0.96</v>
      </c>
      <c r="O13" s="6">
        <v>60</v>
      </c>
      <c r="P13" s="6">
        <v>7.1</v>
      </c>
      <c r="Q13" s="7">
        <v>2.7400000000000001E-2</v>
      </c>
      <c r="R13" s="8">
        <v>4.0600000000000002E-3</v>
      </c>
      <c r="S13" s="9">
        <v>8.1200000000000005E-3</v>
      </c>
      <c r="T13" s="9">
        <v>9.5700000000000004E-3</v>
      </c>
      <c r="U13" s="5">
        <v>0.38500000000000001</v>
      </c>
      <c r="V13" s="8">
        <v>9.0299999999999999E-5</v>
      </c>
      <c r="W13" s="9">
        <v>6.02E-4</v>
      </c>
      <c r="X13" s="9">
        <v>9.6100000000000005E-4</v>
      </c>
      <c r="Y13" s="5">
        <v>0.38500000000000001</v>
      </c>
      <c r="Z13" s="8">
        <v>2.8899999999999999E-6</v>
      </c>
      <c r="AA13" s="10">
        <v>2.1699999999999999E-5</v>
      </c>
      <c r="AB13" s="17">
        <f t="array" ref="AB13">INDEX(tbllkpSteelGrades[fy],MATCH(1,(Table8[[#This Row],[Grade]]=tbllkpSteelGrades[Grade])*(Table8[[#This Row],[tw]]&lt;=tbllkpSteelGrades[Thickness]),0))</f>
        <v>300000000</v>
      </c>
      <c r="AC13" s="18">
        <f>IF(Table8[[#This Row],[Fabrication Type]]="Welded",Table8[[#This Row],[d1]],Table8[[#This Row],[d]])*Table8[[#This Row],[tw]]</f>
        <v>1.536E-2</v>
      </c>
      <c r="AD13" s="11">
        <f>Table8[[#This Row],[Aw]]*Table8[[#This Row],[fy]]*0.6</f>
        <v>2764800</v>
      </c>
      <c r="AE13" s="35">
        <f>82/SQRT(Table8[[#This Row],[fy]]/250000000)</f>
        <v>74.855416192372701</v>
      </c>
      <c r="AF1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4" spans="2:32" x14ac:dyDescent="0.25">
      <c r="B14" s="14" t="str">
        <f>Table8[[#This Row],[Section]]&amp;"-"&amp;TEXT(Table8[[#This Row],[Grade]],"0")</f>
        <v>900WB282-300</v>
      </c>
      <c r="C14" s="3" t="s">
        <v>25</v>
      </c>
      <c r="D14" s="3">
        <v>300</v>
      </c>
      <c r="E14" s="3" t="s">
        <v>12</v>
      </c>
      <c r="F14" s="4">
        <v>282</v>
      </c>
      <c r="G14" s="3" t="s">
        <v>13</v>
      </c>
      <c r="H14" s="3" t="s">
        <v>14</v>
      </c>
      <c r="I14" s="5">
        <v>0.92400000000000004</v>
      </c>
      <c r="J14" s="5">
        <v>0.4</v>
      </c>
      <c r="K14" s="5">
        <v>3.2000000000000001E-2</v>
      </c>
      <c r="L14" s="5">
        <v>1.2E-2</v>
      </c>
      <c r="M14" s="5" t="s">
        <v>108</v>
      </c>
      <c r="N14" s="5">
        <v>0.8600000000000001</v>
      </c>
      <c r="O14" s="6">
        <v>71.666666666666671</v>
      </c>
      <c r="P14" s="6">
        <v>6.0625</v>
      </c>
      <c r="Q14" s="7">
        <v>3.5900000000000001E-2</v>
      </c>
      <c r="R14" s="8">
        <v>5.7299999999999999E-3</v>
      </c>
      <c r="S14" s="9">
        <v>1.24E-2</v>
      </c>
      <c r="T14" s="9">
        <v>1.3599999999999999E-2</v>
      </c>
      <c r="U14" s="5">
        <v>0.39900000000000002</v>
      </c>
      <c r="V14" s="8">
        <v>3.4099999999999999E-4</v>
      </c>
      <c r="W14" s="9">
        <v>1.7099999999999999E-3</v>
      </c>
      <c r="X14" s="9">
        <v>2.5899999999999999E-3</v>
      </c>
      <c r="Y14" s="5">
        <v>0.39900000000000002</v>
      </c>
      <c r="Z14" s="8">
        <v>8.8699999999999998E-6</v>
      </c>
      <c r="AA14" s="10">
        <v>6.7899999999999997E-5</v>
      </c>
      <c r="AB14" s="17">
        <f t="array" ref="AB14">INDEX(tbllkpSteelGrades[fy],MATCH(1,(Table8[[#This Row],[Grade]]=tbllkpSteelGrades[Grade])*(Table8[[#This Row],[tw]]&lt;=tbllkpSteelGrades[Thickness]),0))</f>
        <v>310000000</v>
      </c>
      <c r="AC14" s="18">
        <f>IF(Table8[[#This Row],[Fabrication Type]]="Welded",Table8[[#This Row],[d1]],Table8[[#This Row],[d]])*Table8[[#This Row],[tw]]</f>
        <v>1.0320000000000001E-2</v>
      </c>
      <c r="AD14" s="11">
        <f>Table8[[#This Row],[Aw]]*Table8[[#This Row],[fy]]*0.6</f>
        <v>1919520.0000000002</v>
      </c>
      <c r="AE14" s="35">
        <f>82/SQRT(Table8[[#This Row],[fy]]/250000000)</f>
        <v>73.638173830977706</v>
      </c>
      <c r="AF1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5" spans="2:32" x14ac:dyDescent="0.25">
      <c r="B15" s="14" t="str">
        <f>Table8[[#This Row],[Section]]&amp;"-"&amp;TEXT(Table8[[#This Row],[Grade]],"0")</f>
        <v>900WB257-300</v>
      </c>
      <c r="C15" s="3" t="s">
        <v>26</v>
      </c>
      <c r="D15" s="3">
        <v>300</v>
      </c>
      <c r="E15" s="3" t="s">
        <v>12</v>
      </c>
      <c r="F15" s="4">
        <v>257</v>
      </c>
      <c r="G15" s="3" t="s">
        <v>13</v>
      </c>
      <c r="H15" s="3" t="s">
        <v>14</v>
      </c>
      <c r="I15" s="5">
        <v>0.91600000000000004</v>
      </c>
      <c r="J15" s="5">
        <v>0.4</v>
      </c>
      <c r="K15" s="5">
        <v>2.8000000000000001E-2</v>
      </c>
      <c r="L15" s="5">
        <v>1.2E-2</v>
      </c>
      <c r="M15" s="5" t="s">
        <v>108</v>
      </c>
      <c r="N15" s="5">
        <v>0.86</v>
      </c>
      <c r="O15" s="6">
        <v>71.666666666666657</v>
      </c>
      <c r="P15" s="6">
        <v>6.9285714285714288</v>
      </c>
      <c r="Q15" s="7">
        <v>3.27E-2</v>
      </c>
      <c r="R15" s="8">
        <v>5.0499999999999998E-3</v>
      </c>
      <c r="S15" s="9">
        <v>1.0999999999999999E-2</v>
      </c>
      <c r="T15" s="9">
        <v>1.2200000000000001E-2</v>
      </c>
      <c r="U15" s="5">
        <v>0.39300000000000002</v>
      </c>
      <c r="V15" s="8">
        <v>2.99E-4</v>
      </c>
      <c r="W15" s="9">
        <v>1.49E-3</v>
      </c>
      <c r="X15" s="9">
        <v>2.2699999999999999E-3</v>
      </c>
      <c r="Y15" s="5">
        <v>0.39300000000000002</v>
      </c>
      <c r="Z15" s="8">
        <v>6.1500000000000004E-6</v>
      </c>
      <c r="AA15" s="10">
        <v>5.8900000000000002E-5</v>
      </c>
      <c r="AB15" s="17">
        <f t="array" ref="AB15">INDEX(tbllkpSteelGrades[fy],MATCH(1,(Table8[[#This Row],[Grade]]=tbllkpSteelGrades[Grade])*(Table8[[#This Row],[tw]]&lt;=tbllkpSteelGrades[Thickness]),0))</f>
        <v>310000000</v>
      </c>
      <c r="AC15" s="18">
        <f>IF(Table8[[#This Row],[Fabrication Type]]="Welded",Table8[[#This Row],[d1]],Table8[[#This Row],[d]])*Table8[[#This Row],[tw]]</f>
        <v>1.0319999999999999E-2</v>
      </c>
      <c r="AD15" s="11">
        <f>Table8[[#This Row],[Aw]]*Table8[[#This Row],[fy]]*0.6</f>
        <v>1919520</v>
      </c>
      <c r="AE15" s="35">
        <f>82/SQRT(Table8[[#This Row],[fy]]/250000000)</f>
        <v>73.638173830977706</v>
      </c>
      <c r="AF1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6" spans="2:32" x14ac:dyDescent="0.25">
      <c r="B16" s="14" t="str">
        <f>Table8[[#This Row],[Section]]&amp;"-"&amp;TEXT(Table8[[#This Row],[Grade]],"0")</f>
        <v>900WB218-300</v>
      </c>
      <c r="C16" s="3" t="s">
        <v>27</v>
      </c>
      <c r="D16" s="3">
        <v>300</v>
      </c>
      <c r="E16" s="3" t="s">
        <v>12</v>
      </c>
      <c r="F16" s="4">
        <v>218</v>
      </c>
      <c r="G16" s="3" t="s">
        <v>13</v>
      </c>
      <c r="H16" s="3" t="s">
        <v>14</v>
      </c>
      <c r="I16" s="5">
        <v>0.91</v>
      </c>
      <c r="J16" s="5">
        <v>0.35</v>
      </c>
      <c r="K16" s="5">
        <v>2.5000000000000001E-2</v>
      </c>
      <c r="L16" s="5">
        <v>1.2E-2</v>
      </c>
      <c r="M16" s="5" t="s">
        <v>108</v>
      </c>
      <c r="N16" s="5">
        <v>0.86</v>
      </c>
      <c r="O16" s="6">
        <v>71.666666666666657</v>
      </c>
      <c r="P16" s="6">
        <v>6.7599999999999989</v>
      </c>
      <c r="Q16" s="7">
        <v>2.7799999999999998E-2</v>
      </c>
      <c r="R16" s="8">
        <v>4.0600000000000002E-3</v>
      </c>
      <c r="S16" s="9">
        <v>8.9300000000000004E-3</v>
      </c>
      <c r="T16" s="9">
        <v>9.9600000000000001E-3</v>
      </c>
      <c r="U16" s="5">
        <v>0.38200000000000001</v>
      </c>
      <c r="V16" s="8">
        <v>1.7899999999999999E-4</v>
      </c>
      <c r="W16" s="9">
        <v>1.0200000000000001E-3</v>
      </c>
      <c r="X16" s="9">
        <v>1.56E-3</v>
      </c>
      <c r="Y16" s="5">
        <v>0.38200000000000001</v>
      </c>
      <c r="Z16" s="8">
        <v>4.0199999999999996E-6</v>
      </c>
      <c r="AA16" s="10">
        <v>3.4999999999999997E-5</v>
      </c>
      <c r="AB16" s="17">
        <f t="array" ref="AB16">INDEX(tbllkpSteelGrades[fy],MATCH(1,(Table8[[#This Row],[Grade]]=tbllkpSteelGrades[Grade])*(Table8[[#This Row],[tw]]&lt;=tbllkpSteelGrades[Thickness]),0))</f>
        <v>310000000</v>
      </c>
      <c r="AC16" s="18">
        <f>IF(Table8[[#This Row],[Fabrication Type]]="Welded",Table8[[#This Row],[d1]],Table8[[#This Row],[d]])*Table8[[#This Row],[tw]]</f>
        <v>1.0319999999999999E-2</v>
      </c>
      <c r="AD16" s="11">
        <f>Table8[[#This Row],[Aw]]*Table8[[#This Row],[fy]]*0.6</f>
        <v>1919520</v>
      </c>
      <c r="AE16" s="35">
        <f>82/SQRT(Table8[[#This Row],[fy]]/250000000)</f>
        <v>73.638173830977706</v>
      </c>
      <c r="AF1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7" spans="2:32" x14ac:dyDescent="0.25">
      <c r="B17" s="14" t="str">
        <f>Table8[[#This Row],[Section]]&amp;"-"&amp;TEXT(Table8[[#This Row],[Grade]],"0")</f>
        <v>900WB175-300</v>
      </c>
      <c r="C17" s="3" t="s">
        <v>28</v>
      </c>
      <c r="D17" s="3">
        <v>300</v>
      </c>
      <c r="E17" s="3" t="s">
        <v>12</v>
      </c>
      <c r="F17" s="4">
        <v>175</v>
      </c>
      <c r="G17" s="3" t="s">
        <v>13</v>
      </c>
      <c r="H17" s="3" t="s">
        <v>14</v>
      </c>
      <c r="I17" s="5">
        <v>0.9</v>
      </c>
      <c r="J17" s="5">
        <v>0.3</v>
      </c>
      <c r="K17" s="5">
        <v>0.02</v>
      </c>
      <c r="L17" s="5">
        <v>1.2E-2</v>
      </c>
      <c r="M17" s="5" t="s">
        <v>108</v>
      </c>
      <c r="N17" s="5">
        <v>0.86</v>
      </c>
      <c r="O17" s="6">
        <v>71.666666666666657</v>
      </c>
      <c r="P17" s="6">
        <v>7.1999999999999993</v>
      </c>
      <c r="Q17" s="7">
        <v>2.23E-2</v>
      </c>
      <c r="R17" s="8">
        <v>2.96E-3</v>
      </c>
      <c r="S17" s="9">
        <v>6.5799999999999999E-3</v>
      </c>
      <c r="T17" s="9">
        <v>7.4999999999999997E-3</v>
      </c>
      <c r="U17" s="5">
        <v>0.36399999999999999</v>
      </c>
      <c r="V17" s="8">
        <v>9.0099999999999995E-5</v>
      </c>
      <c r="W17" s="9">
        <v>6.0099999999999997E-4</v>
      </c>
      <c r="X17" s="9">
        <v>9.3099999999999997E-4</v>
      </c>
      <c r="Y17" s="5">
        <v>0.36399999999999999</v>
      </c>
      <c r="Z17" s="8">
        <v>2.0600000000000002E-6</v>
      </c>
      <c r="AA17" s="10">
        <v>1.7399999999999999E-5</v>
      </c>
      <c r="AB17" s="17">
        <f t="array" ref="AB17">INDEX(tbllkpSteelGrades[fy],MATCH(1,(Table8[[#This Row],[Grade]]=tbllkpSteelGrades[Grade])*(Table8[[#This Row],[tw]]&lt;=tbllkpSteelGrades[Thickness]),0))</f>
        <v>310000000</v>
      </c>
      <c r="AC17" s="18">
        <f>IF(Table8[[#This Row],[Fabrication Type]]="Welded",Table8[[#This Row],[d1]],Table8[[#This Row],[d]])*Table8[[#This Row],[tw]]</f>
        <v>1.0319999999999999E-2</v>
      </c>
      <c r="AD17" s="11">
        <f>Table8[[#This Row],[Aw]]*Table8[[#This Row],[fy]]*0.6</f>
        <v>1919520</v>
      </c>
      <c r="AE17" s="35">
        <f>82/SQRT(Table8[[#This Row],[fy]]/250000000)</f>
        <v>73.638173830977706</v>
      </c>
      <c r="AF1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8" spans="2:32" x14ac:dyDescent="0.25">
      <c r="B18" s="14" t="str">
        <f>Table8[[#This Row],[Section]]&amp;"-"&amp;TEXT(Table8[[#This Row],[Grade]],"0")</f>
        <v>800WB192-300</v>
      </c>
      <c r="C18" s="3" t="s">
        <v>29</v>
      </c>
      <c r="D18" s="3">
        <v>300</v>
      </c>
      <c r="E18" s="3" t="s">
        <v>12</v>
      </c>
      <c r="F18" s="4">
        <v>192</v>
      </c>
      <c r="G18" s="3" t="s">
        <v>13</v>
      </c>
      <c r="H18" s="3" t="s">
        <v>14</v>
      </c>
      <c r="I18" s="5">
        <v>0.81599999999999995</v>
      </c>
      <c r="J18" s="5">
        <v>0.3</v>
      </c>
      <c r="K18" s="5">
        <v>2.8000000000000001E-2</v>
      </c>
      <c r="L18" s="5">
        <v>0.01</v>
      </c>
      <c r="M18" s="5" t="s">
        <v>108</v>
      </c>
      <c r="N18" s="5">
        <v>0.7599999999999999</v>
      </c>
      <c r="O18" s="6">
        <v>75.999999999999986</v>
      </c>
      <c r="P18" s="6">
        <v>5.1785714285714279</v>
      </c>
      <c r="Q18" s="7">
        <v>2.4400000000000002E-2</v>
      </c>
      <c r="R18" s="8">
        <v>2.97E-3</v>
      </c>
      <c r="S18" s="9">
        <v>7.2899999999999996E-3</v>
      </c>
      <c r="T18" s="9">
        <v>8.0599999999999995E-3</v>
      </c>
      <c r="U18" s="5">
        <v>0.34899999999999998</v>
      </c>
      <c r="V18" s="8">
        <v>1.26E-4</v>
      </c>
      <c r="W18" s="9">
        <v>8.4000000000000003E-4</v>
      </c>
      <c r="X18" s="9">
        <v>1.2800000000000001E-3</v>
      </c>
      <c r="Y18" s="5">
        <v>0.34899999999999998</v>
      </c>
      <c r="Z18" s="8">
        <v>4.42E-6</v>
      </c>
      <c r="AA18" s="10">
        <v>1.9599999999999999E-5</v>
      </c>
      <c r="AB18" s="17">
        <f t="array" ref="AB18">INDEX(tbllkpSteelGrades[fy],MATCH(1,(Table8[[#This Row],[Grade]]=tbllkpSteelGrades[Grade])*(Table8[[#This Row],[tw]]&lt;=tbllkpSteelGrades[Thickness]),0))</f>
        <v>310000000</v>
      </c>
      <c r="AC18" s="18">
        <f>IF(Table8[[#This Row],[Fabrication Type]]="Welded",Table8[[#This Row],[d1]],Table8[[#This Row],[d]])*Table8[[#This Row],[tw]]</f>
        <v>7.5999999999999991E-3</v>
      </c>
      <c r="AD18" s="11">
        <f>Table8[[#This Row],[Aw]]*Table8[[#This Row],[fy]]*0.6</f>
        <v>1413599.9999999998</v>
      </c>
      <c r="AE18" s="35">
        <f>82/SQRT(Table8[[#This Row],[fy]]/250000000)</f>
        <v>73.638173830977706</v>
      </c>
      <c r="AF18" s="36">
        <f>IF((Table8[[#This Row],[d1]]/Table8[[#This Row],[tw]])&gt;Table8[[#This Row],[limiting web slenderness]],(82/((Table8[[#This Row],[d1]]/Table8[[#This Row],[tw]])*SQRT(Table8[[#This Row],[fy]]/250000000)))^2,1)</f>
        <v>0.93881243856670582</v>
      </c>
    </row>
    <row r="19" spans="2:32" x14ac:dyDescent="0.25">
      <c r="B19" s="14" t="str">
        <f>Table8[[#This Row],[Section]]&amp;"-"&amp;TEXT(Table8[[#This Row],[Grade]],"0")</f>
        <v>800WB168-300</v>
      </c>
      <c r="C19" s="3" t="s">
        <v>30</v>
      </c>
      <c r="D19" s="3">
        <v>300</v>
      </c>
      <c r="E19" s="3" t="s">
        <v>12</v>
      </c>
      <c r="F19" s="4">
        <v>168</v>
      </c>
      <c r="G19" s="3" t="s">
        <v>13</v>
      </c>
      <c r="H19" s="3" t="s">
        <v>14</v>
      </c>
      <c r="I19" s="5">
        <v>0.81</v>
      </c>
      <c r="J19" s="5">
        <v>0.27500000000000002</v>
      </c>
      <c r="K19" s="5">
        <v>2.5000000000000001E-2</v>
      </c>
      <c r="L19" s="5">
        <v>0.01</v>
      </c>
      <c r="M19" s="5" t="s">
        <v>108</v>
      </c>
      <c r="N19" s="5">
        <v>0.76</v>
      </c>
      <c r="O19" s="6">
        <v>76</v>
      </c>
      <c r="P19" s="6">
        <v>5.3</v>
      </c>
      <c r="Q19" s="7">
        <v>2.1399999999999999E-2</v>
      </c>
      <c r="R19" s="8">
        <v>2.48E-3</v>
      </c>
      <c r="S19" s="9">
        <v>6.1399999999999996E-3</v>
      </c>
      <c r="T19" s="9">
        <v>6.8399999999999997E-3</v>
      </c>
      <c r="U19" s="5">
        <v>0.34100000000000003</v>
      </c>
      <c r="V19" s="8">
        <v>8.6700000000000007E-5</v>
      </c>
      <c r="W19" s="9">
        <v>6.3100000000000005E-4</v>
      </c>
      <c r="X19" s="9">
        <v>9.6400000000000001E-4</v>
      </c>
      <c r="Y19" s="5">
        <v>0.34100000000000003</v>
      </c>
      <c r="Z19" s="8">
        <v>2.9900000000000002E-6</v>
      </c>
      <c r="AA19" s="10">
        <v>1.34E-5</v>
      </c>
      <c r="AB19" s="17">
        <f t="array" ref="AB19">INDEX(tbllkpSteelGrades[fy],MATCH(1,(Table8[[#This Row],[Grade]]=tbllkpSteelGrades[Grade])*(Table8[[#This Row],[tw]]&lt;=tbllkpSteelGrades[Thickness]),0))</f>
        <v>310000000</v>
      </c>
      <c r="AC19" s="18">
        <f>IF(Table8[[#This Row],[Fabrication Type]]="Welded",Table8[[#This Row],[d1]],Table8[[#This Row],[d]])*Table8[[#This Row],[tw]]</f>
        <v>7.6E-3</v>
      </c>
      <c r="AD19" s="11">
        <f>Table8[[#This Row],[Aw]]*Table8[[#This Row],[fy]]*0.6</f>
        <v>1413600</v>
      </c>
      <c r="AE19" s="35">
        <f>82/SQRT(Table8[[#This Row],[fy]]/250000000)</f>
        <v>73.638173830977706</v>
      </c>
      <c r="AF19" s="36">
        <f>IF((Table8[[#This Row],[d1]]/Table8[[#This Row],[tw]])&gt;Table8[[#This Row],[limiting web slenderness]],(82/((Table8[[#This Row],[d1]]/Table8[[#This Row],[tw]])*SQRT(Table8[[#This Row],[fy]]/250000000)))^2,1)</f>
        <v>0.93881243856670515</v>
      </c>
    </row>
    <row r="20" spans="2:32" x14ac:dyDescent="0.25">
      <c r="B20" s="14" t="str">
        <f>Table8[[#This Row],[Section]]&amp;"-"&amp;TEXT(Table8[[#This Row],[Grade]],"0")</f>
        <v>800WB146-300</v>
      </c>
      <c r="C20" s="3" t="s">
        <v>31</v>
      </c>
      <c r="D20" s="3">
        <v>300</v>
      </c>
      <c r="E20" s="3" t="s">
        <v>12</v>
      </c>
      <c r="F20" s="4">
        <v>146</v>
      </c>
      <c r="G20" s="3" t="s">
        <v>13</v>
      </c>
      <c r="H20" s="3" t="s">
        <v>14</v>
      </c>
      <c r="I20" s="5">
        <v>0.8</v>
      </c>
      <c r="J20" s="5">
        <v>0.27500000000000002</v>
      </c>
      <c r="K20" s="5">
        <v>0.02</v>
      </c>
      <c r="L20" s="5">
        <v>0.01</v>
      </c>
      <c r="M20" s="5" t="s">
        <v>108</v>
      </c>
      <c r="N20" s="5">
        <v>0.76</v>
      </c>
      <c r="O20" s="6">
        <v>76</v>
      </c>
      <c r="P20" s="6">
        <v>6.625</v>
      </c>
      <c r="Q20" s="7">
        <v>1.8599999999999998E-2</v>
      </c>
      <c r="R20" s="8">
        <v>2.0400000000000001E-3</v>
      </c>
      <c r="S20" s="9">
        <v>5.1000000000000004E-3</v>
      </c>
      <c r="T20" s="9">
        <v>5.7299999999999999E-3</v>
      </c>
      <c r="U20" s="5">
        <v>0.33100000000000002</v>
      </c>
      <c r="V20" s="8">
        <v>6.9400000000000006E-5</v>
      </c>
      <c r="W20" s="9">
        <v>5.0500000000000002E-4</v>
      </c>
      <c r="X20" s="9">
        <v>7.7499999999999997E-4</v>
      </c>
      <c r="Y20" s="5">
        <v>0.33100000000000002</v>
      </c>
      <c r="Z20" s="8">
        <v>1.6700000000000001E-6</v>
      </c>
      <c r="AA20" s="10">
        <v>1.06E-5</v>
      </c>
      <c r="AB20" s="17">
        <f t="array" ref="AB20">INDEX(tbllkpSteelGrades[fy],MATCH(1,(Table8[[#This Row],[Grade]]=tbllkpSteelGrades[Grade])*(Table8[[#This Row],[tw]]&lt;=tbllkpSteelGrades[Thickness]),0))</f>
        <v>310000000</v>
      </c>
      <c r="AC20" s="18">
        <f>IF(Table8[[#This Row],[Fabrication Type]]="Welded",Table8[[#This Row],[d1]],Table8[[#This Row],[d]])*Table8[[#This Row],[tw]]</f>
        <v>7.6E-3</v>
      </c>
      <c r="AD20" s="11">
        <f>Table8[[#This Row],[Aw]]*Table8[[#This Row],[fy]]*0.6</f>
        <v>1413600</v>
      </c>
      <c r="AE20" s="35">
        <f>82/SQRT(Table8[[#This Row],[fy]]/250000000)</f>
        <v>73.638173830977706</v>
      </c>
      <c r="AF20" s="36">
        <f>IF((Table8[[#This Row],[d1]]/Table8[[#This Row],[tw]])&gt;Table8[[#This Row],[limiting web slenderness]],(82/((Table8[[#This Row],[d1]]/Table8[[#This Row],[tw]])*SQRT(Table8[[#This Row],[fy]]/250000000)))^2,1)</f>
        <v>0.93881243856670515</v>
      </c>
    </row>
    <row r="21" spans="2:32" x14ac:dyDescent="0.25">
      <c r="B21" s="14" t="str">
        <f>Table8[[#This Row],[Section]]&amp;"-"&amp;TEXT(Table8[[#This Row],[Grade]],"0")</f>
        <v>800WB122-300</v>
      </c>
      <c r="C21" s="3" t="s">
        <v>32</v>
      </c>
      <c r="D21" s="3">
        <v>300</v>
      </c>
      <c r="E21" s="3" t="s">
        <v>12</v>
      </c>
      <c r="F21" s="4">
        <v>122</v>
      </c>
      <c r="G21" s="3" t="s">
        <v>13</v>
      </c>
      <c r="H21" s="3" t="s">
        <v>14</v>
      </c>
      <c r="I21" s="5">
        <v>0.79200000000000004</v>
      </c>
      <c r="J21" s="5">
        <v>0.25</v>
      </c>
      <c r="K21" s="5">
        <v>1.6E-2</v>
      </c>
      <c r="L21" s="5">
        <v>0.01</v>
      </c>
      <c r="M21" s="5" t="s">
        <v>108</v>
      </c>
      <c r="N21" s="5">
        <v>0.76</v>
      </c>
      <c r="O21" s="6">
        <v>76</v>
      </c>
      <c r="P21" s="6">
        <v>7.5</v>
      </c>
      <c r="Q21" s="7">
        <v>1.5599999999999999E-2</v>
      </c>
      <c r="R21" s="8">
        <v>1.57E-3</v>
      </c>
      <c r="S21" s="9">
        <v>3.9699999999999996E-3</v>
      </c>
      <c r="T21" s="9">
        <v>4.5500000000000002E-3</v>
      </c>
      <c r="U21" s="5">
        <v>0.317</v>
      </c>
      <c r="V21" s="8">
        <v>4.1699999999999997E-5</v>
      </c>
      <c r="W21" s="9">
        <v>3.3399999999999999E-4</v>
      </c>
      <c r="X21" s="9">
        <v>5.1900000000000004E-4</v>
      </c>
      <c r="Y21" s="5">
        <v>0.317</v>
      </c>
      <c r="Z21" s="8">
        <v>9.2099999999999995E-7</v>
      </c>
      <c r="AA21" s="10">
        <v>6.28E-6</v>
      </c>
      <c r="AB21" s="17">
        <f t="array" ref="AB21">INDEX(tbllkpSteelGrades[fy],MATCH(1,(Table8[[#This Row],[Grade]]=tbllkpSteelGrades[Grade])*(Table8[[#This Row],[tw]]&lt;=tbllkpSteelGrades[Thickness]),0))</f>
        <v>310000000</v>
      </c>
      <c r="AC21" s="18">
        <f>IF(Table8[[#This Row],[Fabrication Type]]="Welded",Table8[[#This Row],[d1]],Table8[[#This Row],[d]])*Table8[[#This Row],[tw]]</f>
        <v>7.6E-3</v>
      </c>
      <c r="AD21" s="11">
        <f>Table8[[#This Row],[Aw]]*Table8[[#This Row],[fy]]*0.6</f>
        <v>1413600</v>
      </c>
      <c r="AE21" s="35">
        <f>82/SQRT(Table8[[#This Row],[fy]]/250000000)</f>
        <v>73.638173830977706</v>
      </c>
      <c r="AF21" s="36">
        <f>IF((Table8[[#This Row],[d1]]/Table8[[#This Row],[tw]])&gt;Table8[[#This Row],[limiting web slenderness]],(82/((Table8[[#This Row],[d1]]/Table8[[#This Row],[tw]])*SQRT(Table8[[#This Row],[fy]]/250000000)))^2,1)</f>
        <v>0.93881243856670515</v>
      </c>
    </row>
    <row r="22" spans="2:32" x14ac:dyDescent="0.25">
      <c r="B22" s="14" t="str">
        <f>Table8[[#This Row],[Section]]&amp;"-"&amp;TEXT(Table8[[#This Row],[Grade]],"0")</f>
        <v>700WB173-300</v>
      </c>
      <c r="C22" s="3" t="s">
        <v>33</v>
      </c>
      <c r="D22" s="3">
        <v>300</v>
      </c>
      <c r="E22" s="3" t="s">
        <v>12</v>
      </c>
      <c r="F22" s="4">
        <v>173</v>
      </c>
      <c r="G22" s="3" t="s">
        <v>13</v>
      </c>
      <c r="H22" s="3" t="s">
        <v>14</v>
      </c>
      <c r="I22" s="5">
        <v>0.71599999999999997</v>
      </c>
      <c r="J22" s="5">
        <v>0.27500000000000002</v>
      </c>
      <c r="K22" s="5">
        <v>2.8000000000000001E-2</v>
      </c>
      <c r="L22" s="5">
        <v>0.01</v>
      </c>
      <c r="M22" s="5" t="s">
        <v>108</v>
      </c>
      <c r="N22" s="5">
        <v>0.65999999999999992</v>
      </c>
      <c r="O22" s="6">
        <v>65.999999999999986</v>
      </c>
      <c r="P22" s="6">
        <v>4.7321428571428577</v>
      </c>
      <c r="Q22" s="7">
        <v>2.1999999999999999E-2</v>
      </c>
      <c r="R22" s="8">
        <v>2.0600000000000002E-3</v>
      </c>
      <c r="S22" s="9">
        <v>5.7600000000000004E-3</v>
      </c>
      <c r="T22" s="9">
        <v>6.3899999999999998E-3</v>
      </c>
      <c r="U22" s="5">
        <v>0.30599999999999999</v>
      </c>
      <c r="V22" s="8">
        <v>9.7100000000000002E-5</v>
      </c>
      <c r="W22" s="9">
        <v>7.0600000000000003E-4</v>
      </c>
      <c r="X22" s="9">
        <v>1.08E-3</v>
      </c>
      <c r="Y22" s="5">
        <v>0.30599999999999999</v>
      </c>
      <c r="Z22" s="8">
        <v>4.0199999999999996E-6</v>
      </c>
      <c r="AA22" s="10">
        <v>1.15E-5</v>
      </c>
      <c r="AB22" s="17">
        <f t="array" ref="AB22">INDEX(tbllkpSteelGrades[fy],MATCH(1,(Table8[[#This Row],[Grade]]=tbllkpSteelGrades[Grade])*(Table8[[#This Row],[tw]]&lt;=tbllkpSteelGrades[Thickness]),0))</f>
        <v>310000000</v>
      </c>
      <c r="AC22" s="18">
        <f>IF(Table8[[#This Row],[Fabrication Type]]="Welded",Table8[[#This Row],[d1]],Table8[[#This Row],[d]])*Table8[[#This Row],[tw]]</f>
        <v>6.5999999999999991E-3</v>
      </c>
      <c r="AD22" s="11">
        <f>Table8[[#This Row],[Aw]]*Table8[[#This Row],[fy]]*0.6</f>
        <v>1227599.9999999998</v>
      </c>
      <c r="AE22" s="35">
        <f>82/SQRT(Table8[[#This Row],[fy]]/250000000)</f>
        <v>73.638173830977706</v>
      </c>
      <c r="AF2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23" spans="2:32" x14ac:dyDescent="0.25">
      <c r="B23" s="14" t="str">
        <f>Table8[[#This Row],[Section]]&amp;"-"&amp;TEXT(Table8[[#This Row],[Grade]],"0")</f>
        <v>700WB150-300</v>
      </c>
      <c r="C23" s="3" t="s">
        <v>34</v>
      </c>
      <c r="D23" s="3">
        <v>300</v>
      </c>
      <c r="E23" s="3" t="s">
        <v>12</v>
      </c>
      <c r="F23" s="4">
        <v>150</v>
      </c>
      <c r="G23" s="3" t="s">
        <v>13</v>
      </c>
      <c r="H23" s="3" t="s">
        <v>14</v>
      </c>
      <c r="I23" s="5">
        <v>0.71</v>
      </c>
      <c r="J23" s="5">
        <v>0.25</v>
      </c>
      <c r="K23" s="5">
        <v>2.5000000000000001E-2</v>
      </c>
      <c r="L23" s="5">
        <v>0.01</v>
      </c>
      <c r="M23" s="5" t="s">
        <v>108</v>
      </c>
      <c r="N23" s="5">
        <v>0.65999999999999992</v>
      </c>
      <c r="O23" s="6">
        <v>65.999999999999986</v>
      </c>
      <c r="P23" s="6">
        <v>4.8</v>
      </c>
      <c r="Q23" s="7">
        <v>1.9099999999999999E-2</v>
      </c>
      <c r="R23" s="8">
        <v>1.7099999999999999E-3</v>
      </c>
      <c r="S23" s="9">
        <v>4.81E-3</v>
      </c>
      <c r="T23" s="9">
        <v>5.3699999999999998E-3</v>
      </c>
      <c r="U23" s="5">
        <v>0.29899999999999999</v>
      </c>
      <c r="V23" s="8">
        <v>6.5199999999999999E-5</v>
      </c>
      <c r="W23" s="9">
        <v>5.2099999999999998E-4</v>
      </c>
      <c r="X23" s="9">
        <v>7.9799999999999999E-4</v>
      </c>
      <c r="Y23" s="5">
        <v>0.29899999999999999</v>
      </c>
      <c r="Z23" s="8">
        <v>2.6900000000000001E-6</v>
      </c>
      <c r="AA23" s="10">
        <v>7.6399999999999997E-6</v>
      </c>
      <c r="AB23" s="17">
        <f t="array" ref="AB23">INDEX(tbllkpSteelGrades[fy],MATCH(1,(Table8[[#This Row],[Grade]]=tbllkpSteelGrades[Grade])*(Table8[[#This Row],[tw]]&lt;=tbllkpSteelGrades[Thickness]),0))</f>
        <v>310000000</v>
      </c>
      <c r="AC23" s="18">
        <f>IF(Table8[[#This Row],[Fabrication Type]]="Welded",Table8[[#This Row],[d1]],Table8[[#This Row],[d]])*Table8[[#This Row],[tw]]</f>
        <v>6.5999999999999991E-3</v>
      </c>
      <c r="AD23" s="11">
        <f>Table8[[#This Row],[Aw]]*Table8[[#This Row],[fy]]*0.6</f>
        <v>1227599.9999999998</v>
      </c>
      <c r="AE23" s="35">
        <f>82/SQRT(Table8[[#This Row],[fy]]/250000000)</f>
        <v>73.638173830977706</v>
      </c>
      <c r="AF2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24" spans="2:32" x14ac:dyDescent="0.25">
      <c r="B24" s="14" t="str">
        <f>Table8[[#This Row],[Section]]&amp;"-"&amp;TEXT(Table8[[#This Row],[Grade]],"0")</f>
        <v>700WB130-300</v>
      </c>
      <c r="C24" s="3" t="s">
        <v>35</v>
      </c>
      <c r="D24" s="3">
        <v>300</v>
      </c>
      <c r="E24" s="3" t="s">
        <v>12</v>
      </c>
      <c r="F24" s="4">
        <v>130</v>
      </c>
      <c r="G24" s="3" t="s">
        <v>13</v>
      </c>
      <c r="H24" s="3" t="s">
        <v>14</v>
      </c>
      <c r="I24" s="5">
        <v>0.7</v>
      </c>
      <c r="J24" s="5">
        <v>0.25</v>
      </c>
      <c r="K24" s="5">
        <v>0.02</v>
      </c>
      <c r="L24" s="5">
        <v>0.01</v>
      </c>
      <c r="M24" s="5" t="s">
        <v>108</v>
      </c>
      <c r="N24" s="5">
        <v>0.65999999999999992</v>
      </c>
      <c r="O24" s="6">
        <v>65.999999999999986</v>
      </c>
      <c r="P24" s="6">
        <v>6</v>
      </c>
      <c r="Q24" s="7">
        <v>1.66E-2</v>
      </c>
      <c r="R24" s="8">
        <v>1.4E-3</v>
      </c>
      <c r="S24" s="9">
        <v>3.9899999999999996E-3</v>
      </c>
      <c r="T24" s="9">
        <v>4.4900000000000001E-3</v>
      </c>
      <c r="U24" s="5">
        <v>0.28999999999999998</v>
      </c>
      <c r="V24" s="8">
        <v>5.2099999999999999E-5</v>
      </c>
      <c r="W24" s="9">
        <v>4.17E-4</v>
      </c>
      <c r="X24" s="9">
        <v>6.4199999999999999E-4</v>
      </c>
      <c r="Y24" s="5">
        <v>0.28999999999999998</v>
      </c>
      <c r="Z24" s="8">
        <v>1.5099999999999999E-6</v>
      </c>
      <c r="AA24" s="10">
        <v>6.0299999999999999E-6</v>
      </c>
      <c r="AB24" s="17">
        <f t="array" ref="AB24">INDEX(tbllkpSteelGrades[fy],MATCH(1,(Table8[[#This Row],[Grade]]=tbllkpSteelGrades[Grade])*(Table8[[#This Row],[tw]]&lt;=tbllkpSteelGrades[Thickness]),0))</f>
        <v>310000000</v>
      </c>
      <c r="AC24" s="18">
        <f>IF(Table8[[#This Row],[Fabrication Type]]="Welded",Table8[[#This Row],[d1]],Table8[[#This Row],[d]])*Table8[[#This Row],[tw]]</f>
        <v>6.5999999999999991E-3</v>
      </c>
      <c r="AD24" s="11">
        <f>Table8[[#This Row],[Aw]]*Table8[[#This Row],[fy]]*0.6</f>
        <v>1227599.9999999998</v>
      </c>
      <c r="AE24" s="35">
        <f>82/SQRT(Table8[[#This Row],[fy]]/250000000)</f>
        <v>73.638173830977706</v>
      </c>
      <c r="AF2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25" spans="2:32" x14ac:dyDescent="0.25">
      <c r="B25" s="14" t="str">
        <f>Table8[[#This Row],[Section]]&amp;"-"&amp;TEXT(Table8[[#This Row],[Grade]],"0")</f>
        <v>700WB115-300</v>
      </c>
      <c r="C25" s="3" t="s">
        <v>36</v>
      </c>
      <c r="D25" s="3">
        <v>300</v>
      </c>
      <c r="E25" s="3" t="s">
        <v>12</v>
      </c>
      <c r="F25" s="4">
        <v>115</v>
      </c>
      <c r="G25" s="3" t="s">
        <v>13</v>
      </c>
      <c r="H25" s="3" t="s">
        <v>14</v>
      </c>
      <c r="I25" s="5">
        <v>0.69199999999999995</v>
      </c>
      <c r="J25" s="5">
        <v>0.25</v>
      </c>
      <c r="K25" s="5">
        <v>1.6E-2</v>
      </c>
      <c r="L25" s="5">
        <v>0.01</v>
      </c>
      <c r="M25" s="5" t="s">
        <v>108</v>
      </c>
      <c r="N25" s="5">
        <v>0.65999999999999992</v>
      </c>
      <c r="O25" s="6">
        <v>65.999999999999986</v>
      </c>
      <c r="P25" s="6">
        <v>7.5</v>
      </c>
      <c r="Q25" s="7">
        <v>1.46E-2</v>
      </c>
      <c r="R25" s="8">
        <v>1.15E-3</v>
      </c>
      <c r="S25" s="9">
        <v>3.3300000000000001E-3</v>
      </c>
      <c r="T25" s="9">
        <v>3.79E-3</v>
      </c>
      <c r="U25" s="5">
        <v>0.28100000000000003</v>
      </c>
      <c r="V25" s="8">
        <v>4.1699999999999997E-5</v>
      </c>
      <c r="W25" s="9">
        <v>3.3399999999999999E-4</v>
      </c>
      <c r="X25" s="9">
        <v>5.1599999999999997E-4</v>
      </c>
      <c r="Y25" s="5">
        <v>0.28100000000000003</v>
      </c>
      <c r="Z25" s="8">
        <v>8.8800000000000001E-7</v>
      </c>
      <c r="AA25" s="10">
        <v>4.7700000000000001E-6</v>
      </c>
      <c r="AB25" s="17">
        <f t="array" ref="AB25">INDEX(tbllkpSteelGrades[fy],MATCH(1,(Table8[[#This Row],[Grade]]=tbllkpSteelGrades[Grade])*(Table8[[#This Row],[tw]]&lt;=tbllkpSteelGrades[Thickness]),0))</f>
        <v>310000000</v>
      </c>
      <c r="AC25" s="18">
        <f>IF(Table8[[#This Row],[Fabrication Type]]="Welded",Table8[[#This Row],[d1]],Table8[[#This Row],[d]])*Table8[[#This Row],[tw]]</f>
        <v>6.5999999999999991E-3</v>
      </c>
      <c r="AD25" s="11">
        <f>Table8[[#This Row],[Aw]]*Table8[[#This Row],[fy]]*0.6</f>
        <v>1227599.9999999998</v>
      </c>
      <c r="AE25" s="35">
        <f>82/SQRT(Table8[[#This Row],[fy]]/250000000)</f>
        <v>73.638173830977706</v>
      </c>
      <c r="AF2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26" spans="2:32" x14ac:dyDescent="0.25">
      <c r="B26" s="15" t="str">
        <f>Table8[[#This Row],[Section]]&amp;"-"&amp;TEXT(Table8[[#This Row],[Grade]],"0")</f>
        <v>1200WB455-400</v>
      </c>
      <c r="C26" s="3" t="s">
        <v>2</v>
      </c>
      <c r="D26" s="3">
        <v>400</v>
      </c>
      <c r="E26" s="3" t="s">
        <v>12</v>
      </c>
      <c r="F26" s="4">
        <v>455</v>
      </c>
      <c r="G26" s="3" t="s">
        <v>13</v>
      </c>
      <c r="H26" s="3" t="s">
        <v>14</v>
      </c>
      <c r="I26" s="5">
        <v>1.2</v>
      </c>
      <c r="J26" s="5">
        <v>0.5</v>
      </c>
      <c r="K26" s="5">
        <v>0.04</v>
      </c>
      <c r="L26" s="5">
        <v>1.6E-2</v>
      </c>
      <c r="M26" s="5" t="s">
        <v>108</v>
      </c>
      <c r="N26" s="5">
        <v>1.1199999999999999</v>
      </c>
      <c r="O26" s="6">
        <v>69.999999999999986</v>
      </c>
      <c r="P26" s="6">
        <v>6.05</v>
      </c>
      <c r="Q26" s="7">
        <v>5.79E-2</v>
      </c>
      <c r="R26" s="8">
        <v>1.5299999999999999E-2</v>
      </c>
      <c r="S26" s="9">
        <v>2.5600000000000001E-2</v>
      </c>
      <c r="T26" s="9">
        <v>2.8199999999999999E-2</v>
      </c>
      <c r="U26" s="5">
        <v>0.51500000000000001</v>
      </c>
      <c r="V26" s="8">
        <v>8.34E-4</v>
      </c>
      <c r="W26" s="9">
        <v>3.3300000000000001E-3</v>
      </c>
      <c r="X26" s="9">
        <v>5.0699999999999999E-3</v>
      </c>
      <c r="Y26" s="5">
        <v>0.51500000000000001</v>
      </c>
      <c r="Z26" s="8">
        <v>2.1999999999999999E-5</v>
      </c>
      <c r="AA26" s="10">
        <v>2.7999999999999998E-4</v>
      </c>
      <c r="AB26" s="17">
        <f t="array" ref="AB26">INDEX(tbllkpSteelGrades[fy],MATCH(1,(Table8[[#This Row],[Grade]]=tbllkpSteelGrades[Grade])*(Table8[[#This Row],[tw]]&lt;=tbllkpSteelGrades[Thickness]),0))</f>
        <v>380000000</v>
      </c>
      <c r="AC26" s="18">
        <f>IF(Table8[[#This Row],[Fabrication Type]]="Welded",Table8[[#This Row],[d1]],Table8[[#This Row],[d]])*Table8[[#This Row],[tw]]</f>
        <v>1.7919999999999998E-2</v>
      </c>
      <c r="AD26" s="11">
        <f>Table8[[#This Row],[Aw]]*Table8[[#This Row],[fy]]*0.6</f>
        <v>4085759.9999999991</v>
      </c>
      <c r="AE26" s="35">
        <f>82/SQRT(Table8[[#This Row],[fy]]/250000000)</f>
        <v>66.510782663612645</v>
      </c>
      <c r="AF26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27" spans="2:32" x14ac:dyDescent="0.25">
      <c r="B27" s="15" t="str">
        <f>Table8[[#This Row],[Section]]&amp;"-"&amp;TEXT(Table8[[#This Row],[Grade]],"0")</f>
        <v>1200WB423-400</v>
      </c>
      <c r="C27" s="3" t="s">
        <v>15</v>
      </c>
      <c r="D27" s="3">
        <v>400</v>
      </c>
      <c r="E27" s="3" t="s">
        <v>12</v>
      </c>
      <c r="F27" s="4">
        <v>423</v>
      </c>
      <c r="G27" s="3" t="s">
        <v>13</v>
      </c>
      <c r="H27" s="3" t="s">
        <v>14</v>
      </c>
      <c r="I27" s="5">
        <v>1.1919999999999999</v>
      </c>
      <c r="J27" s="5">
        <v>0.5</v>
      </c>
      <c r="K27" s="5">
        <v>3.5999999999999997E-2</v>
      </c>
      <c r="L27" s="5">
        <v>1.6E-2</v>
      </c>
      <c r="M27" s="5" t="s">
        <v>108</v>
      </c>
      <c r="N27" s="5">
        <v>1.1199999999999999</v>
      </c>
      <c r="O27" s="6">
        <v>69.999999999999986</v>
      </c>
      <c r="P27" s="6">
        <v>6.7222222222222223</v>
      </c>
      <c r="Q27" s="7">
        <v>5.3900000000000003E-2</v>
      </c>
      <c r="R27" s="8">
        <v>1.3899999999999999E-2</v>
      </c>
      <c r="S27" s="9">
        <v>2.3300000000000001E-2</v>
      </c>
      <c r="T27" s="9">
        <v>2.58E-2</v>
      </c>
      <c r="U27" s="5">
        <v>0.50800000000000001</v>
      </c>
      <c r="V27" s="8">
        <v>7.5000000000000002E-4</v>
      </c>
      <c r="W27" s="9">
        <v>3.0000000000000001E-3</v>
      </c>
      <c r="X27" s="9">
        <v>4.5700000000000003E-3</v>
      </c>
      <c r="Y27" s="5">
        <v>0.50800000000000001</v>
      </c>
      <c r="Z27" s="8">
        <v>1.6500000000000001E-5</v>
      </c>
      <c r="AA27" s="10">
        <v>2.5099999999999998E-4</v>
      </c>
      <c r="AB27" s="17">
        <f t="array" ref="AB27">INDEX(tbllkpSteelGrades[fy],MATCH(1,(Table8[[#This Row],[Grade]]=tbllkpSteelGrades[Grade])*(Table8[[#This Row],[tw]]&lt;=tbllkpSteelGrades[Thickness]),0))</f>
        <v>380000000</v>
      </c>
      <c r="AC27" s="18">
        <f>IF(Table8[[#This Row],[Fabrication Type]]="Welded",Table8[[#This Row],[d1]],Table8[[#This Row],[d]])*Table8[[#This Row],[tw]]</f>
        <v>1.7919999999999998E-2</v>
      </c>
      <c r="AD27" s="11">
        <f>Table8[[#This Row],[Aw]]*Table8[[#This Row],[fy]]*0.6</f>
        <v>4085759.9999999991</v>
      </c>
      <c r="AE27" s="35">
        <f>82/SQRT(Table8[[#This Row],[fy]]/250000000)</f>
        <v>66.510782663612645</v>
      </c>
      <c r="AF27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28" spans="2:32" x14ac:dyDescent="0.25">
      <c r="B28" s="15" t="str">
        <f>Table8[[#This Row],[Section]]&amp;"-"&amp;TEXT(Table8[[#This Row],[Grade]],"0")</f>
        <v>1200WB392-400</v>
      </c>
      <c r="C28" s="3" t="s">
        <v>16</v>
      </c>
      <c r="D28" s="3">
        <v>400</v>
      </c>
      <c r="E28" s="3" t="s">
        <v>12</v>
      </c>
      <c r="F28" s="4">
        <v>392</v>
      </c>
      <c r="G28" s="3" t="s">
        <v>13</v>
      </c>
      <c r="H28" s="3" t="s">
        <v>14</v>
      </c>
      <c r="I28" s="5">
        <v>1.1839999999999999</v>
      </c>
      <c r="J28" s="5">
        <v>0.5</v>
      </c>
      <c r="K28" s="5">
        <v>3.2000000000000001E-2</v>
      </c>
      <c r="L28" s="5">
        <v>1.6E-2</v>
      </c>
      <c r="M28" s="5" t="s">
        <v>108</v>
      </c>
      <c r="N28" s="5">
        <v>1.1199999999999999</v>
      </c>
      <c r="O28" s="6">
        <v>69.999999999999986</v>
      </c>
      <c r="P28" s="6">
        <v>7.5625</v>
      </c>
      <c r="Q28" s="7">
        <v>4.99E-2</v>
      </c>
      <c r="R28" s="8">
        <v>1.2500000000000001E-2</v>
      </c>
      <c r="S28" s="9">
        <v>2.1100000000000001E-2</v>
      </c>
      <c r="T28" s="9">
        <v>2.3400000000000001E-2</v>
      </c>
      <c r="U28" s="5">
        <v>0.5</v>
      </c>
      <c r="V28" s="8">
        <v>6.6699999999999995E-4</v>
      </c>
      <c r="W28" s="9">
        <v>2.6700000000000001E-3</v>
      </c>
      <c r="X28" s="9">
        <v>4.0699999999999998E-3</v>
      </c>
      <c r="Y28" s="5">
        <v>0.5</v>
      </c>
      <c r="Z28" s="8">
        <v>1.2099999999999999E-5</v>
      </c>
      <c r="AA28" s="10">
        <v>2.2100000000000001E-4</v>
      </c>
      <c r="AB28" s="17">
        <f t="array" ref="AB28">INDEX(tbllkpSteelGrades[fy],MATCH(1,(Table8[[#This Row],[Grade]]=tbllkpSteelGrades[Grade])*(Table8[[#This Row],[tw]]&lt;=tbllkpSteelGrades[Thickness]),0))</f>
        <v>380000000</v>
      </c>
      <c r="AC28" s="18">
        <f>IF(Table8[[#This Row],[Fabrication Type]]="Welded",Table8[[#This Row],[d1]],Table8[[#This Row],[d]])*Table8[[#This Row],[tw]]</f>
        <v>1.7919999999999998E-2</v>
      </c>
      <c r="AD28" s="11">
        <f>Table8[[#This Row],[Aw]]*Table8[[#This Row],[fy]]*0.6</f>
        <v>4085759.9999999991</v>
      </c>
      <c r="AE28" s="35">
        <f>82/SQRT(Table8[[#This Row],[fy]]/250000000)</f>
        <v>66.510782663612645</v>
      </c>
      <c r="AF28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29" spans="2:32" x14ac:dyDescent="0.25">
      <c r="B29" s="15" t="str">
        <f>Table8[[#This Row],[Section]]&amp;"-"&amp;TEXT(Table8[[#This Row],[Grade]],"0")</f>
        <v>1200WB342-400</v>
      </c>
      <c r="C29" s="3" t="s">
        <v>17</v>
      </c>
      <c r="D29" s="3">
        <v>400</v>
      </c>
      <c r="E29" s="3" t="s">
        <v>12</v>
      </c>
      <c r="F29" s="4">
        <v>342</v>
      </c>
      <c r="G29" s="3" t="s">
        <v>13</v>
      </c>
      <c r="H29" s="3" t="s">
        <v>14</v>
      </c>
      <c r="I29" s="5">
        <v>1.1839999999999999</v>
      </c>
      <c r="J29" s="5">
        <v>0.4</v>
      </c>
      <c r="K29" s="5">
        <v>3.2000000000000001E-2</v>
      </c>
      <c r="L29" s="5">
        <v>1.6E-2</v>
      </c>
      <c r="M29" s="5" t="s">
        <v>108</v>
      </c>
      <c r="N29" s="5">
        <v>1.1199999999999999</v>
      </c>
      <c r="O29" s="6">
        <v>69.999999999999986</v>
      </c>
      <c r="P29" s="6">
        <v>6</v>
      </c>
      <c r="Q29" s="7">
        <v>4.3499999999999997E-2</v>
      </c>
      <c r="R29" s="8">
        <v>1.04E-2</v>
      </c>
      <c r="S29" s="9">
        <v>1.7500000000000002E-2</v>
      </c>
      <c r="T29" s="9">
        <v>1.9800000000000002E-2</v>
      </c>
      <c r="U29" s="5">
        <v>0.48799999999999999</v>
      </c>
      <c r="V29" s="8">
        <v>3.4200000000000002E-4</v>
      </c>
      <c r="W29" s="9">
        <v>1.7099999999999999E-3</v>
      </c>
      <c r="X29" s="9">
        <v>2.63E-3</v>
      </c>
      <c r="Y29" s="5">
        <v>0.48799999999999999</v>
      </c>
      <c r="Z29" s="8">
        <v>9.9599999999999995E-6</v>
      </c>
      <c r="AA29" s="10">
        <v>1.13E-4</v>
      </c>
      <c r="AB29" s="17">
        <f t="array" ref="AB29">INDEX(tbllkpSteelGrades[fy],MATCH(1,(Table8[[#This Row],[Grade]]=tbllkpSteelGrades[Grade])*(Table8[[#This Row],[tw]]&lt;=tbllkpSteelGrades[Thickness]),0))</f>
        <v>380000000</v>
      </c>
      <c r="AC29" s="18">
        <f>IF(Table8[[#This Row],[Fabrication Type]]="Welded",Table8[[#This Row],[d1]],Table8[[#This Row],[d]])*Table8[[#This Row],[tw]]</f>
        <v>1.7919999999999998E-2</v>
      </c>
      <c r="AD29" s="11">
        <f>Table8[[#This Row],[Aw]]*Table8[[#This Row],[fy]]*0.6</f>
        <v>4085759.9999999991</v>
      </c>
      <c r="AE29" s="35">
        <f>82/SQRT(Table8[[#This Row],[fy]]/250000000)</f>
        <v>66.510782663612645</v>
      </c>
      <c r="AF29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30" spans="2:32" x14ac:dyDescent="0.25">
      <c r="B30" s="15" t="str">
        <f>Table8[[#This Row],[Section]]&amp;"-"&amp;TEXT(Table8[[#This Row],[Grade]],"0")</f>
        <v>1200WB317-400</v>
      </c>
      <c r="C30" s="3" t="s">
        <v>18</v>
      </c>
      <c r="D30" s="3">
        <v>400</v>
      </c>
      <c r="E30" s="3" t="s">
        <v>12</v>
      </c>
      <c r="F30" s="4">
        <v>317</v>
      </c>
      <c r="G30" s="3" t="s">
        <v>13</v>
      </c>
      <c r="H30" s="3" t="s">
        <v>14</v>
      </c>
      <c r="I30" s="5">
        <v>1.1759999999999999</v>
      </c>
      <c r="J30" s="5">
        <v>0.4</v>
      </c>
      <c r="K30" s="5">
        <v>2.8000000000000001E-2</v>
      </c>
      <c r="L30" s="5">
        <v>1.6E-2</v>
      </c>
      <c r="M30" s="5" t="s">
        <v>108</v>
      </c>
      <c r="N30" s="5">
        <v>1.1199999999999999</v>
      </c>
      <c r="O30" s="6">
        <v>69.999999999999986</v>
      </c>
      <c r="P30" s="6">
        <v>6.8571428571428568</v>
      </c>
      <c r="Q30" s="7">
        <v>4.0300000000000002E-2</v>
      </c>
      <c r="R30" s="8">
        <v>9.2499999999999995E-3</v>
      </c>
      <c r="S30" s="9">
        <v>1.5699999999999999E-2</v>
      </c>
      <c r="T30" s="9">
        <v>1.7899999999999999E-2</v>
      </c>
      <c r="U30" s="5">
        <v>0.47899999999999998</v>
      </c>
      <c r="V30" s="8">
        <v>2.99E-4</v>
      </c>
      <c r="W30" s="9">
        <v>1.5E-3</v>
      </c>
      <c r="X30" s="9">
        <v>2.31E-3</v>
      </c>
      <c r="Y30" s="5">
        <v>0.47899999999999998</v>
      </c>
      <c r="Z30" s="8">
        <v>7.2300000000000002E-6</v>
      </c>
      <c r="AA30" s="10">
        <v>9.8499999999999995E-5</v>
      </c>
      <c r="AB30" s="17">
        <f t="array" ref="AB30">INDEX(tbllkpSteelGrades[fy],MATCH(1,(Table8[[#This Row],[Grade]]=tbllkpSteelGrades[Grade])*(Table8[[#This Row],[tw]]&lt;=tbllkpSteelGrades[Thickness]),0))</f>
        <v>380000000</v>
      </c>
      <c r="AC30" s="18">
        <f>IF(Table8[[#This Row],[Fabrication Type]]="Welded",Table8[[#This Row],[d1]],Table8[[#This Row],[d]])*Table8[[#This Row],[tw]]</f>
        <v>1.7919999999999998E-2</v>
      </c>
      <c r="AD30" s="11">
        <f>Table8[[#This Row],[Aw]]*Table8[[#This Row],[fy]]*0.6</f>
        <v>4085759.9999999991</v>
      </c>
      <c r="AE30" s="35">
        <f>82/SQRT(Table8[[#This Row],[fy]]/250000000)</f>
        <v>66.510782663612645</v>
      </c>
      <c r="AF30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31" spans="2:32" x14ac:dyDescent="0.25">
      <c r="B31" s="15" t="str">
        <f>Table8[[#This Row],[Section]]&amp;"-"&amp;TEXT(Table8[[#This Row],[Grade]],"0")</f>
        <v>1200WB278-400</v>
      </c>
      <c r="C31" s="3" t="s">
        <v>19</v>
      </c>
      <c r="D31" s="3">
        <v>400</v>
      </c>
      <c r="E31" s="3" t="s">
        <v>12</v>
      </c>
      <c r="F31" s="4">
        <v>278</v>
      </c>
      <c r="G31" s="3" t="s">
        <v>13</v>
      </c>
      <c r="H31" s="3" t="s">
        <v>14</v>
      </c>
      <c r="I31" s="5">
        <v>1.17</v>
      </c>
      <c r="J31" s="5">
        <v>0.35</v>
      </c>
      <c r="K31" s="5">
        <v>2.5000000000000001E-2</v>
      </c>
      <c r="L31" s="5">
        <v>1.6E-2</v>
      </c>
      <c r="M31" s="5" t="s">
        <v>108</v>
      </c>
      <c r="N31" s="5">
        <v>1.1199999999999999</v>
      </c>
      <c r="O31" s="6">
        <v>69.999999999999986</v>
      </c>
      <c r="P31" s="6">
        <v>6.6799999999999988</v>
      </c>
      <c r="Q31" s="7">
        <v>3.5400000000000001E-2</v>
      </c>
      <c r="R31" s="8">
        <v>7.6099999999999996E-3</v>
      </c>
      <c r="S31" s="9">
        <v>1.2999999999999999E-2</v>
      </c>
      <c r="T31" s="9">
        <v>1.4999999999999999E-2</v>
      </c>
      <c r="U31" s="5">
        <v>0.46400000000000002</v>
      </c>
      <c r="V31" s="8">
        <v>1.7899999999999999E-4</v>
      </c>
      <c r="W31" s="9">
        <v>1.0200000000000001E-3</v>
      </c>
      <c r="X31" s="9">
        <v>1.6000000000000001E-3</v>
      </c>
      <c r="Y31" s="5">
        <v>0.46400000000000002</v>
      </c>
      <c r="Z31" s="8">
        <v>5.0900000000000004E-6</v>
      </c>
      <c r="AA31" s="10">
        <v>5.8699999999999997E-5</v>
      </c>
      <c r="AB31" s="17">
        <f t="array" ref="AB31">INDEX(tbllkpSteelGrades[fy],MATCH(1,(Table8[[#This Row],[Grade]]=tbllkpSteelGrades[Grade])*(Table8[[#This Row],[tw]]&lt;=tbllkpSteelGrades[Thickness]),0))</f>
        <v>380000000</v>
      </c>
      <c r="AC31" s="18">
        <f>IF(Table8[[#This Row],[Fabrication Type]]="Welded",Table8[[#This Row],[d1]],Table8[[#This Row],[d]])*Table8[[#This Row],[tw]]</f>
        <v>1.7919999999999998E-2</v>
      </c>
      <c r="AD31" s="11">
        <f>Table8[[#This Row],[Aw]]*Table8[[#This Row],[fy]]*0.6</f>
        <v>4085759.9999999991</v>
      </c>
      <c r="AE31" s="35">
        <f>82/SQRT(Table8[[#This Row],[fy]]/250000000)</f>
        <v>66.510782663612645</v>
      </c>
      <c r="AF31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32" spans="2:32" x14ac:dyDescent="0.25">
      <c r="B32" s="15" t="str">
        <f>Table8[[#This Row],[Section]]&amp;"-"&amp;TEXT(Table8[[#This Row],[Grade]],"0")</f>
        <v>1200WB249-400</v>
      </c>
      <c r="C32" s="3" t="s">
        <v>20</v>
      </c>
      <c r="D32" s="3">
        <v>400</v>
      </c>
      <c r="E32" s="3" t="s">
        <v>12</v>
      </c>
      <c r="F32" s="4">
        <v>249</v>
      </c>
      <c r="G32" s="3" t="s">
        <v>13</v>
      </c>
      <c r="H32" s="3" t="s">
        <v>14</v>
      </c>
      <c r="I32" s="5">
        <v>1.17</v>
      </c>
      <c r="J32" s="5">
        <v>0.27500000000000002</v>
      </c>
      <c r="K32" s="5">
        <v>2.5000000000000001E-2</v>
      </c>
      <c r="L32" s="5">
        <v>1.6E-2</v>
      </c>
      <c r="M32" s="5" t="s">
        <v>108</v>
      </c>
      <c r="N32" s="5">
        <v>1.1199999999999999</v>
      </c>
      <c r="O32" s="6">
        <v>69.999999999999986</v>
      </c>
      <c r="P32" s="6">
        <v>5.18</v>
      </c>
      <c r="Q32" s="7">
        <v>3.1699999999999999E-2</v>
      </c>
      <c r="R32" s="8">
        <v>6.3800000000000003E-3</v>
      </c>
      <c r="S32" s="9">
        <v>1.09E-2</v>
      </c>
      <c r="T32" s="9">
        <v>1.29E-2</v>
      </c>
      <c r="U32" s="5">
        <v>0.44900000000000001</v>
      </c>
      <c r="V32" s="8">
        <v>8.7000000000000001E-5</v>
      </c>
      <c r="W32" s="9">
        <v>6.3299999999999999E-4</v>
      </c>
      <c r="X32" s="9">
        <v>1.0200000000000001E-3</v>
      </c>
      <c r="Y32" s="5">
        <v>0.44900000000000001</v>
      </c>
      <c r="Z32" s="8">
        <v>4.3100000000000002E-6</v>
      </c>
      <c r="AA32" s="10">
        <v>2.8500000000000002E-5</v>
      </c>
      <c r="AB32" s="17">
        <f t="array" ref="AB32">INDEX(tbllkpSteelGrades[fy],MATCH(1,(Table8[[#This Row],[Grade]]=tbllkpSteelGrades[Grade])*(Table8[[#This Row],[tw]]&lt;=tbllkpSteelGrades[Thickness]),0))</f>
        <v>380000000</v>
      </c>
      <c r="AC32" s="18">
        <f>IF(Table8[[#This Row],[Fabrication Type]]="Welded",Table8[[#This Row],[d1]],Table8[[#This Row],[d]])*Table8[[#This Row],[tw]]</f>
        <v>1.7919999999999998E-2</v>
      </c>
      <c r="AD32" s="11">
        <f>Table8[[#This Row],[Aw]]*Table8[[#This Row],[fy]]*0.6</f>
        <v>4085759.9999999991</v>
      </c>
      <c r="AE32" s="35">
        <f>82/SQRT(Table8[[#This Row],[fy]]/250000000)</f>
        <v>66.510782663612645</v>
      </c>
      <c r="AF32" s="36">
        <f>IF((Table8[[#This Row],[d1]]/Table8[[#This Row],[tw]])&gt;Table8[[#This Row],[limiting web slenderness]],(82/((Table8[[#This Row],[d1]]/Table8[[#This Row],[tw]])*SQRT(Table8[[#This Row],[fy]]/250000000)))^2,1)</f>
        <v>0.90279269602577916</v>
      </c>
    </row>
    <row r="33" spans="2:32" x14ac:dyDescent="0.25">
      <c r="B33" s="15" t="str">
        <f>Table8[[#This Row],[Section]]&amp;"-"&amp;TEXT(Table8[[#This Row],[Grade]],"0")</f>
        <v>1000WB322-400</v>
      </c>
      <c r="C33" s="3" t="s">
        <v>21</v>
      </c>
      <c r="D33" s="3">
        <v>400</v>
      </c>
      <c r="E33" s="3" t="s">
        <v>12</v>
      </c>
      <c r="F33" s="4">
        <v>322</v>
      </c>
      <c r="G33" s="3" t="s">
        <v>13</v>
      </c>
      <c r="H33" s="3" t="s">
        <v>14</v>
      </c>
      <c r="I33" s="5">
        <v>1.024</v>
      </c>
      <c r="J33" s="5">
        <v>0.4</v>
      </c>
      <c r="K33" s="5">
        <v>3.2000000000000001E-2</v>
      </c>
      <c r="L33" s="5">
        <v>1.6E-2</v>
      </c>
      <c r="M33" s="5" t="s">
        <v>108</v>
      </c>
      <c r="N33" s="5">
        <v>0.96</v>
      </c>
      <c r="O33" s="6">
        <v>60</v>
      </c>
      <c r="P33" s="6">
        <v>6</v>
      </c>
      <c r="Q33" s="7">
        <v>4.1000000000000002E-2</v>
      </c>
      <c r="R33" s="8">
        <v>7.4799999999999997E-3</v>
      </c>
      <c r="S33" s="9">
        <v>1.46E-2</v>
      </c>
      <c r="T33" s="9">
        <v>1.6400000000000001E-2</v>
      </c>
      <c r="U33" s="5">
        <v>0.42699999999999999</v>
      </c>
      <c r="V33" s="8">
        <v>3.4200000000000002E-4</v>
      </c>
      <c r="W33" s="9">
        <v>1.7099999999999999E-3</v>
      </c>
      <c r="X33" s="9">
        <v>2.6199999999999999E-3</v>
      </c>
      <c r="Y33" s="5">
        <v>0.42699999999999999</v>
      </c>
      <c r="Z33" s="8">
        <v>9.7399999999999999E-6</v>
      </c>
      <c r="AA33" s="10">
        <v>8.4099999999999998E-5</v>
      </c>
      <c r="AB33" s="17">
        <f t="array" ref="AB33">INDEX(tbllkpSteelGrades[fy],MATCH(1,(Table8[[#This Row],[Grade]]=tbllkpSteelGrades[Grade])*(Table8[[#This Row],[tw]]&lt;=tbllkpSteelGrades[Thickness]),0))</f>
        <v>380000000</v>
      </c>
      <c r="AC33" s="18">
        <f>IF(Table8[[#This Row],[Fabrication Type]]="Welded",Table8[[#This Row],[d1]],Table8[[#This Row],[d]])*Table8[[#This Row],[tw]]</f>
        <v>1.536E-2</v>
      </c>
      <c r="AD33" s="11">
        <f>Table8[[#This Row],[Aw]]*Table8[[#This Row],[fy]]*0.6</f>
        <v>3502080</v>
      </c>
      <c r="AE33" s="35">
        <f>82/SQRT(Table8[[#This Row],[fy]]/250000000)</f>
        <v>66.510782663612645</v>
      </c>
      <c r="AF3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34" spans="2:32" x14ac:dyDescent="0.25">
      <c r="B34" s="15" t="str">
        <f>Table8[[#This Row],[Section]]&amp;"-"&amp;TEXT(Table8[[#This Row],[Grade]],"0")</f>
        <v>1000WB296-400</v>
      </c>
      <c r="C34" s="3" t="s">
        <v>22</v>
      </c>
      <c r="D34" s="3">
        <v>400</v>
      </c>
      <c r="E34" s="3" t="s">
        <v>12</v>
      </c>
      <c r="F34" s="4">
        <v>296</v>
      </c>
      <c r="G34" s="3" t="s">
        <v>13</v>
      </c>
      <c r="H34" s="3" t="s">
        <v>14</v>
      </c>
      <c r="I34" s="5">
        <v>1.016</v>
      </c>
      <c r="J34" s="5">
        <v>0.4</v>
      </c>
      <c r="K34" s="5">
        <v>2.8000000000000001E-2</v>
      </c>
      <c r="L34" s="5">
        <v>1.6E-2</v>
      </c>
      <c r="M34" s="5" t="s">
        <v>108</v>
      </c>
      <c r="N34" s="5">
        <v>0.96</v>
      </c>
      <c r="O34" s="6">
        <v>60</v>
      </c>
      <c r="P34" s="6">
        <v>6.8571428571428568</v>
      </c>
      <c r="Q34" s="7">
        <v>3.78E-2</v>
      </c>
      <c r="R34" s="8">
        <v>6.6499999999999997E-3</v>
      </c>
      <c r="S34" s="9">
        <v>1.3100000000000001E-2</v>
      </c>
      <c r="T34" s="9">
        <v>1.4800000000000001E-2</v>
      </c>
      <c r="U34" s="5">
        <v>0.42</v>
      </c>
      <c r="V34" s="8">
        <v>2.99E-4</v>
      </c>
      <c r="W34" s="9">
        <v>1.49E-3</v>
      </c>
      <c r="X34" s="9">
        <v>2.3E-3</v>
      </c>
      <c r="Y34" s="5">
        <v>0.42</v>
      </c>
      <c r="Z34" s="8">
        <v>7.0099999999999998E-6</v>
      </c>
      <c r="AA34" s="10">
        <v>7.2999999999999999E-5</v>
      </c>
      <c r="AB34" s="17">
        <f t="array" ref="AB34">INDEX(tbllkpSteelGrades[fy],MATCH(1,(Table8[[#This Row],[Grade]]=tbllkpSteelGrades[Grade])*(Table8[[#This Row],[tw]]&lt;=tbllkpSteelGrades[Thickness]),0))</f>
        <v>380000000</v>
      </c>
      <c r="AC34" s="18">
        <f>IF(Table8[[#This Row],[Fabrication Type]]="Welded",Table8[[#This Row],[d1]],Table8[[#This Row],[d]])*Table8[[#This Row],[tw]]</f>
        <v>1.536E-2</v>
      </c>
      <c r="AD34" s="11">
        <f>Table8[[#This Row],[Aw]]*Table8[[#This Row],[fy]]*0.6</f>
        <v>3502080</v>
      </c>
      <c r="AE34" s="35">
        <f>82/SQRT(Table8[[#This Row],[fy]]/250000000)</f>
        <v>66.510782663612645</v>
      </c>
      <c r="AF3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35" spans="2:32" x14ac:dyDescent="0.25">
      <c r="B35" s="15" t="str">
        <f>Table8[[#This Row],[Section]]&amp;"-"&amp;TEXT(Table8[[#This Row],[Grade]],"0")</f>
        <v>1000WB258-400</v>
      </c>
      <c r="C35" s="3" t="s">
        <v>23</v>
      </c>
      <c r="D35" s="3">
        <v>400</v>
      </c>
      <c r="E35" s="3" t="s">
        <v>12</v>
      </c>
      <c r="F35" s="4">
        <v>258</v>
      </c>
      <c r="G35" s="3" t="s">
        <v>13</v>
      </c>
      <c r="H35" s="3" t="s">
        <v>14</v>
      </c>
      <c r="I35" s="5">
        <v>1.01</v>
      </c>
      <c r="J35" s="5">
        <v>0.35</v>
      </c>
      <c r="K35" s="5">
        <v>2.5000000000000001E-2</v>
      </c>
      <c r="L35" s="5">
        <v>1.6E-2</v>
      </c>
      <c r="M35" s="5" t="s">
        <v>108</v>
      </c>
      <c r="N35" s="5">
        <v>0.96</v>
      </c>
      <c r="O35" s="6">
        <v>60</v>
      </c>
      <c r="P35" s="6">
        <v>6.6799999999999988</v>
      </c>
      <c r="Q35" s="7">
        <v>3.2899999999999999E-2</v>
      </c>
      <c r="R35" s="8">
        <v>5.4299999999999999E-3</v>
      </c>
      <c r="S35" s="9">
        <v>1.0699999999999999E-2</v>
      </c>
      <c r="T35" s="9">
        <v>1.23E-2</v>
      </c>
      <c r="U35" s="5">
        <v>0.40600000000000003</v>
      </c>
      <c r="V35" s="8">
        <v>1.7899999999999999E-4</v>
      </c>
      <c r="W35" s="9">
        <v>1.0200000000000001E-3</v>
      </c>
      <c r="X35" s="9">
        <v>1.5900000000000001E-3</v>
      </c>
      <c r="Y35" s="5">
        <v>0.40600000000000003</v>
      </c>
      <c r="Z35" s="8">
        <v>4.87E-6</v>
      </c>
      <c r="AA35" s="10">
        <v>4.3399999999999998E-5</v>
      </c>
      <c r="AB35" s="17">
        <f t="array" ref="AB35">INDEX(tbllkpSteelGrades[fy],MATCH(1,(Table8[[#This Row],[Grade]]=tbllkpSteelGrades[Grade])*(Table8[[#This Row],[tw]]&lt;=tbllkpSteelGrades[Thickness]),0))</f>
        <v>380000000</v>
      </c>
      <c r="AC35" s="18">
        <f>IF(Table8[[#This Row],[Fabrication Type]]="Welded",Table8[[#This Row],[d1]],Table8[[#This Row],[d]])*Table8[[#This Row],[tw]]</f>
        <v>1.536E-2</v>
      </c>
      <c r="AD35" s="11">
        <f>Table8[[#This Row],[Aw]]*Table8[[#This Row],[fy]]*0.6</f>
        <v>3502080</v>
      </c>
      <c r="AE35" s="35">
        <f>82/SQRT(Table8[[#This Row],[fy]]/250000000)</f>
        <v>66.510782663612645</v>
      </c>
      <c r="AF3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36" spans="2:32" x14ac:dyDescent="0.25">
      <c r="B36" s="15" t="str">
        <f>Table8[[#This Row],[Section]]&amp;"-"&amp;TEXT(Table8[[#This Row],[Grade]],"0")</f>
        <v>1000WB215-400</v>
      </c>
      <c r="C36" s="3" t="s">
        <v>24</v>
      </c>
      <c r="D36" s="3">
        <v>400</v>
      </c>
      <c r="E36" s="3" t="s">
        <v>12</v>
      </c>
      <c r="F36" s="4">
        <v>215</v>
      </c>
      <c r="G36" s="3" t="s">
        <v>13</v>
      </c>
      <c r="H36" s="3" t="s">
        <v>14</v>
      </c>
      <c r="I36" s="5">
        <v>1</v>
      </c>
      <c r="J36" s="5">
        <v>0.3</v>
      </c>
      <c r="K36" s="5">
        <v>0.02</v>
      </c>
      <c r="L36" s="5">
        <v>1.6E-2</v>
      </c>
      <c r="M36" s="5" t="s">
        <v>108</v>
      </c>
      <c r="N36" s="5">
        <v>0.96</v>
      </c>
      <c r="O36" s="6">
        <v>60</v>
      </c>
      <c r="P36" s="6">
        <v>7.1</v>
      </c>
      <c r="Q36" s="7">
        <v>2.7400000000000001E-2</v>
      </c>
      <c r="R36" s="8">
        <v>4.0600000000000002E-3</v>
      </c>
      <c r="S36" s="9">
        <v>8.1200000000000005E-3</v>
      </c>
      <c r="T36" s="9">
        <v>9.5700000000000004E-3</v>
      </c>
      <c r="U36" s="5">
        <v>0.38500000000000001</v>
      </c>
      <c r="V36" s="8">
        <v>9.0299999999999999E-5</v>
      </c>
      <c r="W36" s="9">
        <v>6.02E-4</v>
      </c>
      <c r="X36" s="9">
        <v>9.6100000000000005E-4</v>
      </c>
      <c r="Y36" s="5">
        <v>0.38500000000000001</v>
      </c>
      <c r="Z36" s="8">
        <v>2.8899999999999999E-6</v>
      </c>
      <c r="AA36" s="10">
        <v>2.1699999999999999E-5</v>
      </c>
      <c r="AB36" s="17">
        <f t="array" ref="AB36">INDEX(tbllkpSteelGrades[fy],MATCH(1,(Table8[[#This Row],[Grade]]=tbllkpSteelGrades[Grade])*(Table8[[#This Row],[tw]]&lt;=tbllkpSteelGrades[Thickness]),0))</f>
        <v>380000000</v>
      </c>
      <c r="AC36" s="18">
        <f>IF(Table8[[#This Row],[Fabrication Type]]="Welded",Table8[[#This Row],[d1]],Table8[[#This Row],[d]])*Table8[[#This Row],[tw]]</f>
        <v>1.536E-2</v>
      </c>
      <c r="AD36" s="11">
        <f>Table8[[#This Row],[Aw]]*Table8[[#This Row],[fy]]*0.6</f>
        <v>3502080</v>
      </c>
      <c r="AE36" s="35">
        <f>82/SQRT(Table8[[#This Row],[fy]]/250000000)</f>
        <v>66.510782663612645</v>
      </c>
      <c r="AF3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37" spans="2:32" x14ac:dyDescent="0.25">
      <c r="B37" s="15" t="str">
        <f>Table8[[#This Row],[Section]]&amp;"-"&amp;TEXT(Table8[[#This Row],[Grade]],"0")</f>
        <v>900WB282-400</v>
      </c>
      <c r="C37" s="3" t="s">
        <v>25</v>
      </c>
      <c r="D37" s="3">
        <v>400</v>
      </c>
      <c r="E37" s="3" t="s">
        <v>12</v>
      </c>
      <c r="F37" s="4">
        <v>282</v>
      </c>
      <c r="G37" s="3" t="s">
        <v>13</v>
      </c>
      <c r="H37" s="3" t="s">
        <v>14</v>
      </c>
      <c r="I37" s="5">
        <v>0.92400000000000004</v>
      </c>
      <c r="J37" s="5">
        <v>0.4</v>
      </c>
      <c r="K37" s="5">
        <v>3.2000000000000001E-2</v>
      </c>
      <c r="L37" s="5">
        <v>1.2E-2</v>
      </c>
      <c r="M37" s="5" t="s">
        <v>108</v>
      </c>
      <c r="N37" s="5">
        <v>0.8600000000000001</v>
      </c>
      <c r="O37" s="6">
        <v>71.666666666666671</v>
      </c>
      <c r="P37" s="6">
        <v>6.0625</v>
      </c>
      <c r="Q37" s="7">
        <v>3.5900000000000001E-2</v>
      </c>
      <c r="R37" s="8">
        <v>5.7299999999999999E-3</v>
      </c>
      <c r="S37" s="9">
        <v>1.24E-2</v>
      </c>
      <c r="T37" s="9">
        <v>1.3599999999999999E-2</v>
      </c>
      <c r="U37" s="5">
        <v>0.39900000000000002</v>
      </c>
      <c r="V37" s="8">
        <v>3.4099999999999999E-4</v>
      </c>
      <c r="W37" s="9">
        <v>1.7099999999999999E-3</v>
      </c>
      <c r="X37" s="9">
        <v>2.5899999999999999E-3</v>
      </c>
      <c r="Y37" s="5">
        <v>0.39900000000000002</v>
      </c>
      <c r="Z37" s="8">
        <v>8.8699999999999998E-6</v>
      </c>
      <c r="AA37" s="10">
        <v>6.7899999999999997E-5</v>
      </c>
      <c r="AB37" s="17">
        <f t="array" ref="AB37">INDEX(tbllkpSteelGrades[fy],MATCH(1,(Table8[[#This Row],[Grade]]=tbllkpSteelGrades[Grade])*(Table8[[#This Row],[tw]]&lt;=tbllkpSteelGrades[Thickness]),0))</f>
        <v>400000000</v>
      </c>
      <c r="AC37" s="18">
        <f>IF(Table8[[#This Row],[Fabrication Type]]="Welded",Table8[[#This Row],[d1]],Table8[[#This Row],[d]])*Table8[[#This Row],[tw]]</f>
        <v>1.0320000000000001E-2</v>
      </c>
      <c r="AD37" s="11">
        <f>Table8[[#This Row],[Aw]]*Table8[[#This Row],[fy]]*0.6</f>
        <v>2476800</v>
      </c>
      <c r="AE37" s="35">
        <f>82/SQRT(Table8[[#This Row],[fy]]/250000000)</f>
        <v>64.826692033451778</v>
      </c>
      <c r="AF37" s="36">
        <f>IF((Table8[[#This Row],[d1]]/Table8[[#This Row],[tw]])&gt;Table8[[#This Row],[limiting web slenderness]],(82/((Table8[[#This Row],[d1]]/Table8[[#This Row],[tw]])*SQRT(Table8[[#This Row],[fy]]/250000000)))^2,1)</f>
        <v>0.81822606814494303</v>
      </c>
    </row>
    <row r="38" spans="2:32" x14ac:dyDescent="0.25">
      <c r="B38" s="15" t="str">
        <f>Table8[[#This Row],[Section]]&amp;"-"&amp;TEXT(Table8[[#This Row],[Grade]],"0")</f>
        <v>900WB257-400</v>
      </c>
      <c r="C38" s="3" t="s">
        <v>26</v>
      </c>
      <c r="D38" s="3">
        <v>400</v>
      </c>
      <c r="E38" s="3" t="s">
        <v>12</v>
      </c>
      <c r="F38" s="4">
        <v>257</v>
      </c>
      <c r="G38" s="3" t="s">
        <v>13</v>
      </c>
      <c r="H38" s="3" t="s">
        <v>14</v>
      </c>
      <c r="I38" s="5">
        <v>0.91600000000000004</v>
      </c>
      <c r="J38" s="5">
        <v>0.4</v>
      </c>
      <c r="K38" s="5">
        <v>2.8000000000000001E-2</v>
      </c>
      <c r="L38" s="5">
        <v>1.2E-2</v>
      </c>
      <c r="M38" s="5" t="s">
        <v>108</v>
      </c>
      <c r="N38" s="5">
        <v>0.86</v>
      </c>
      <c r="O38" s="6">
        <v>71.666666666666657</v>
      </c>
      <c r="P38" s="6">
        <v>6.9285714285714288</v>
      </c>
      <c r="Q38" s="7">
        <v>3.27E-2</v>
      </c>
      <c r="R38" s="8">
        <v>5.0499999999999998E-3</v>
      </c>
      <c r="S38" s="9">
        <v>1.0999999999999999E-2</v>
      </c>
      <c r="T38" s="9">
        <v>1.2200000000000001E-2</v>
      </c>
      <c r="U38" s="5">
        <v>0.39300000000000002</v>
      </c>
      <c r="V38" s="8">
        <v>2.99E-4</v>
      </c>
      <c r="W38" s="9">
        <v>1.49E-3</v>
      </c>
      <c r="X38" s="9">
        <v>2.2699999999999999E-3</v>
      </c>
      <c r="Y38" s="5">
        <v>0.39300000000000002</v>
      </c>
      <c r="Z38" s="8">
        <v>6.1500000000000004E-6</v>
      </c>
      <c r="AA38" s="10">
        <v>5.8900000000000002E-5</v>
      </c>
      <c r="AB38" s="17">
        <f t="array" ref="AB38">INDEX(tbllkpSteelGrades[fy],MATCH(1,(Table8[[#This Row],[Grade]]=tbllkpSteelGrades[Grade])*(Table8[[#This Row],[tw]]&lt;=tbllkpSteelGrades[Thickness]),0))</f>
        <v>400000000</v>
      </c>
      <c r="AC38" s="18">
        <f>IF(Table8[[#This Row],[Fabrication Type]]="Welded",Table8[[#This Row],[d1]],Table8[[#This Row],[d]])*Table8[[#This Row],[tw]]</f>
        <v>1.0319999999999999E-2</v>
      </c>
      <c r="AD38" s="11">
        <f>Table8[[#This Row],[Aw]]*Table8[[#This Row],[fy]]*0.6</f>
        <v>2476799.9999999995</v>
      </c>
      <c r="AE38" s="35">
        <f>82/SQRT(Table8[[#This Row],[fy]]/250000000)</f>
        <v>64.826692033451778</v>
      </c>
      <c r="AF38" s="36">
        <f>IF((Table8[[#This Row],[d1]]/Table8[[#This Row],[tw]])&gt;Table8[[#This Row],[limiting web slenderness]],(82/((Table8[[#This Row],[d1]]/Table8[[#This Row],[tw]])*SQRT(Table8[[#This Row],[fy]]/250000000)))^2,1)</f>
        <v>0.81822606814494325</v>
      </c>
    </row>
    <row r="39" spans="2:32" x14ac:dyDescent="0.25">
      <c r="B39" s="15" t="str">
        <f>Table8[[#This Row],[Section]]&amp;"-"&amp;TEXT(Table8[[#This Row],[Grade]],"0")</f>
        <v>900WB218-400</v>
      </c>
      <c r="C39" s="3" t="s">
        <v>27</v>
      </c>
      <c r="D39" s="3">
        <v>400</v>
      </c>
      <c r="E39" s="3" t="s">
        <v>12</v>
      </c>
      <c r="F39" s="4">
        <v>218</v>
      </c>
      <c r="G39" s="3" t="s">
        <v>13</v>
      </c>
      <c r="H39" s="3" t="s">
        <v>14</v>
      </c>
      <c r="I39" s="5">
        <v>0.91</v>
      </c>
      <c r="J39" s="5">
        <v>0.35</v>
      </c>
      <c r="K39" s="5">
        <v>2.5000000000000001E-2</v>
      </c>
      <c r="L39" s="5">
        <v>1.2E-2</v>
      </c>
      <c r="M39" s="5" t="s">
        <v>108</v>
      </c>
      <c r="N39" s="5">
        <v>0.86</v>
      </c>
      <c r="O39" s="6">
        <v>71.666666666666657</v>
      </c>
      <c r="P39" s="6">
        <v>6.7599999999999989</v>
      </c>
      <c r="Q39" s="7">
        <v>2.7799999999999998E-2</v>
      </c>
      <c r="R39" s="8">
        <v>4.0600000000000002E-3</v>
      </c>
      <c r="S39" s="9">
        <v>8.9300000000000004E-3</v>
      </c>
      <c r="T39" s="9">
        <v>9.9600000000000001E-3</v>
      </c>
      <c r="U39" s="5">
        <v>0.38200000000000001</v>
      </c>
      <c r="V39" s="8">
        <v>1.7899999999999999E-4</v>
      </c>
      <c r="W39" s="9">
        <v>1.0200000000000001E-3</v>
      </c>
      <c r="X39" s="9">
        <v>1.56E-3</v>
      </c>
      <c r="Y39" s="5">
        <v>0.38200000000000001</v>
      </c>
      <c r="Z39" s="8">
        <v>4.0199999999999996E-6</v>
      </c>
      <c r="AA39" s="10">
        <v>3.4999999999999997E-5</v>
      </c>
      <c r="AB39" s="17">
        <f t="array" ref="AB39">INDEX(tbllkpSteelGrades[fy],MATCH(1,(Table8[[#This Row],[Grade]]=tbllkpSteelGrades[Grade])*(Table8[[#This Row],[tw]]&lt;=tbllkpSteelGrades[Thickness]),0))</f>
        <v>400000000</v>
      </c>
      <c r="AC39" s="18">
        <f>IF(Table8[[#This Row],[Fabrication Type]]="Welded",Table8[[#This Row],[d1]],Table8[[#This Row],[d]])*Table8[[#This Row],[tw]]</f>
        <v>1.0319999999999999E-2</v>
      </c>
      <c r="AD39" s="11">
        <f>Table8[[#This Row],[Aw]]*Table8[[#This Row],[fy]]*0.6</f>
        <v>2476799.9999999995</v>
      </c>
      <c r="AE39" s="35">
        <f>82/SQRT(Table8[[#This Row],[fy]]/250000000)</f>
        <v>64.826692033451778</v>
      </c>
      <c r="AF39" s="36">
        <f>IF((Table8[[#This Row],[d1]]/Table8[[#This Row],[tw]])&gt;Table8[[#This Row],[limiting web slenderness]],(82/((Table8[[#This Row],[d1]]/Table8[[#This Row],[tw]])*SQRT(Table8[[#This Row],[fy]]/250000000)))^2,1)</f>
        <v>0.81822606814494325</v>
      </c>
    </row>
    <row r="40" spans="2:32" x14ac:dyDescent="0.25">
      <c r="B40" s="15" t="str">
        <f>Table8[[#This Row],[Section]]&amp;"-"&amp;TEXT(Table8[[#This Row],[Grade]],"0")</f>
        <v>900WB175-400</v>
      </c>
      <c r="C40" s="3" t="s">
        <v>28</v>
      </c>
      <c r="D40" s="3">
        <v>400</v>
      </c>
      <c r="E40" s="3" t="s">
        <v>12</v>
      </c>
      <c r="F40" s="4">
        <v>175</v>
      </c>
      <c r="G40" s="3" t="s">
        <v>13</v>
      </c>
      <c r="H40" s="3" t="s">
        <v>14</v>
      </c>
      <c r="I40" s="5">
        <v>0.9</v>
      </c>
      <c r="J40" s="5">
        <v>0.3</v>
      </c>
      <c r="K40" s="5">
        <v>0.02</v>
      </c>
      <c r="L40" s="5">
        <v>1.2E-2</v>
      </c>
      <c r="M40" s="5" t="s">
        <v>108</v>
      </c>
      <c r="N40" s="5">
        <v>0.86</v>
      </c>
      <c r="O40" s="6">
        <v>71.666666666666657</v>
      </c>
      <c r="P40" s="6">
        <v>7.1999999999999993</v>
      </c>
      <c r="Q40" s="7">
        <v>2.23E-2</v>
      </c>
      <c r="R40" s="8">
        <v>2.96E-3</v>
      </c>
      <c r="S40" s="9">
        <v>6.5799999999999999E-3</v>
      </c>
      <c r="T40" s="9">
        <v>7.4999999999999997E-3</v>
      </c>
      <c r="U40" s="5">
        <v>0.36399999999999999</v>
      </c>
      <c r="V40" s="8">
        <v>9.0099999999999995E-5</v>
      </c>
      <c r="W40" s="9">
        <v>6.0099999999999997E-4</v>
      </c>
      <c r="X40" s="9">
        <v>9.3099999999999997E-4</v>
      </c>
      <c r="Y40" s="5">
        <v>0.36399999999999999</v>
      </c>
      <c r="Z40" s="8">
        <v>2.0600000000000002E-6</v>
      </c>
      <c r="AA40" s="10">
        <v>1.7399999999999999E-5</v>
      </c>
      <c r="AB40" s="17">
        <f t="array" ref="AB40">INDEX(tbllkpSteelGrades[fy],MATCH(1,(Table8[[#This Row],[Grade]]=tbllkpSteelGrades[Grade])*(Table8[[#This Row],[tw]]&lt;=tbllkpSteelGrades[Thickness]),0))</f>
        <v>400000000</v>
      </c>
      <c r="AC40" s="18">
        <f>IF(Table8[[#This Row],[Fabrication Type]]="Welded",Table8[[#This Row],[d1]],Table8[[#This Row],[d]])*Table8[[#This Row],[tw]]</f>
        <v>1.0319999999999999E-2</v>
      </c>
      <c r="AD40" s="11">
        <f>Table8[[#This Row],[Aw]]*Table8[[#This Row],[fy]]*0.6</f>
        <v>2476799.9999999995</v>
      </c>
      <c r="AE40" s="35">
        <f>82/SQRT(Table8[[#This Row],[fy]]/250000000)</f>
        <v>64.826692033451778</v>
      </c>
      <c r="AF40" s="36">
        <f>IF((Table8[[#This Row],[d1]]/Table8[[#This Row],[tw]])&gt;Table8[[#This Row],[limiting web slenderness]],(82/((Table8[[#This Row],[d1]]/Table8[[#This Row],[tw]])*SQRT(Table8[[#This Row],[fy]]/250000000)))^2,1)</f>
        <v>0.81822606814494325</v>
      </c>
    </row>
    <row r="41" spans="2:32" x14ac:dyDescent="0.25">
      <c r="B41" s="15" t="str">
        <f>Table8[[#This Row],[Section]]&amp;"-"&amp;TEXT(Table8[[#This Row],[Grade]],"0")</f>
        <v>800WB192-400</v>
      </c>
      <c r="C41" s="3" t="s">
        <v>29</v>
      </c>
      <c r="D41" s="3">
        <v>400</v>
      </c>
      <c r="E41" s="3" t="s">
        <v>12</v>
      </c>
      <c r="F41" s="4">
        <v>192</v>
      </c>
      <c r="G41" s="3" t="s">
        <v>13</v>
      </c>
      <c r="H41" s="3" t="s">
        <v>14</v>
      </c>
      <c r="I41" s="5">
        <v>0.81599999999999995</v>
      </c>
      <c r="J41" s="5">
        <v>0.3</v>
      </c>
      <c r="K41" s="5">
        <v>2.8000000000000001E-2</v>
      </c>
      <c r="L41" s="5">
        <v>0.01</v>
      </c>
      <c r="M41" s="5" t="s">
        <v>108</v>
      </c>
      <c r="N41" s="5">
        <v>0.7599999999999999</v>
      </c>
      <c r="O41" s="6">
        <v>75.999999999999986</v>
      </c>
      <c r="P41" s="6">
        <v>5.1785714285714279</v>
      </c>
      <c r="Q41" s="7">
        <v>2.4400000000000002E-2</v>
      </c>
      <c r="R41" s="8">
        <v>2.97E-3</v>
      </c>
      <c r="S41" s="9">
        <v>7.2899999999999996E-3</v>
      </c>
      <c r="T41" s="9">
        <v>8.0599999999999995E-3</v>
      </c>
      <c r="U41" s="5">
        <v>0.34899999999999998</v>
      </c>
      <c r="V41" s="8">
        <v>1.26E-4</v>
      </c>
      <c r="W41" s="9">
        <v>8.4000000000000003E-4</v>
      </c>
      <c r="X41" s="9">
        <v>1.2800000000000001E-3</v>
      </c>
      <c r="Y41" s="5">
        <v>0.34899999999999998</v>
      </c>
      <c r="Z41" s="8">
        <v>4.42E-6</v>
      </c>
      <c r="AA41" s="10">
        <v>1.9599999999999999E-5</v>
      </c>
      <c r="AB41" s="17">
        <f t="array" ref="AB41">INDEX(tbllkpSteelGrades[fy],MATCH(1,(Table8[[#This Row],[Grade]]=tbllkpSteelGrades[Grade])*(Table8[[#This Row],[tw]]&lt;=tbllkpSteelGrades[Thickness]),0))</f>
        <v>400000000</v>
      </c>
      <c r="AC41" s="18">
        <f>IF(Table8[[#This Row],[Fabrication Type]]="Welded",Table8[[#This Row],[d1]],Table8[[#This Row],[d]])*Table8[[#This Row],[tw]]</f>
        <v>7.5999999999999991E-3</v>
      </c>
      <c r="AD41" s="11">
        <f>Table8[[#This Row],[Aw]]*Table8[[#This Row],[fy]]*0.6</f>
        <v>1823999.9999999998</v>
      </c>
      <c r="AE41" s="35">
        <f>82/SQRT(Table8[[#This Row],[fy]]/250000000)</f>
        <v>64.826692033451778</v>
      </c>
      <c r="AF41" s="36">
        <f>IF((Table8[[#This Row],[d1]]/Table8[[#This Row],[tw]])&gt;Table8[[#This Row],[limiting web slenderness]],(82/((Table8[[#This Row],[d1]]/Table8[[#This Row],[tw]])*SQRT(Table8[[#This Row],[fy]]/250000000)))^2,1)</f>
        <v>0.72757963988919683</v>
      </c>
    </row>
    <row r="42" spans="2:32" x14ac:dyDescent="0.25">
      <c r="B42" s="15" t="str">
        <f>Table8[[#This Row],[Section]]&amp;"-"&amp;TEXT(Table8[[#This Row],[Grade]],"0")</f>
        <v>800WB168-400</v>
      </c>
      <c r="C42" s="3" t="s">
        <v>30</v>
      </c>
      <c r="D42" s="3">
        <v>400</v>
      </c>
      <c r="E42" s="3" t="s">
        <v>12</v>
      </c>
      <c r="F42" s="4">
        <v>168</v>
      </c>
      <c r="G42" s="3" t="s">
        <v>13</v>
      </c>
      <c r="H42" s="3" t="s">
        <v>14</v>
      </c>
      <c r="I42" s="5">
        <v>0.81</v>
      </c>
      <c r="J42" s="5">
        <v>0.27500000000000002</v>
      </c>
      <c r="K42" s="5">
        <v>2.5000000000000001E-2</v>
      </c>
      <c r="L42" s="5">
        <v>0.01</v>
      </c>
      <c r="M42" s="5" t="s">
        <v>108</v>
      </c>
      <c r="N42" s="5">
        <v>0.76</v>
      </c>
      <c r="O42" s="6">
        <v>76</v>
      </c>
      <c r="P42" s="6">
        <v>5.3</v>
      </c>
      <c r="Q42" s="7">
        <v>2.1399999999999999E-2</v>
      </c>
      <c r="R42" s="8">
        <v>2.48E-3</v>
      </c>
      <c r="S42" s="9">
        <v>6.1399999999999996E-3</v>
      </c>
      <c r="T42" s="9">
        <v>6.8399999999999997E-3</v>
      </c>
      <c r="U42" s="5">
        <v>0.34100000000000003</v>
      </c>
      <c r="V42" s="8">
        <v>8.6700000000000007E-5</v>
      </c>
      <c r="W42" s="9">
        <v>6.3100000000000005E-4</v>
      </c>
      <c r="X42" s="9">
        <v>9.6400000000000001E-4</v>
      </c>
      <c r="Y42" s="5">
        <v>0.34100000000000003</v>
      </c>
      <c r="Z42" s="8">
        <v>2.9900000000000002E-6</v>
      </c>
      <c r="AA42" s="10">
        <v>1.34E-5</v>
      </c>
      <c r="AB42" s="17">
        <f t="array" ref="AB42">INDEX(tbllkpSteelGrades[fy],MATCH(1,(Table8[[#This Row],[Grade]]=tbllkpSteelGrades[Grade])*(Table8[[#This Row],[tw]]&lt;=tbllkpSteelGrades[Thickness]),0))</f>
        <v>400000000</v>
      </c>
      <c r="AC42" s="18">
        <f>IF(Table8[[#This Row],[Fabrication Type]]="Welded",Table8[[#This Row],[d1]],Table8[[#This Row],[d]])*Table8[[#This Row],[tw]]</f>
        <v>7.6E-3</v>
      </c>
      <c r="AD42" s="11">
        <f>Table8[[#This Row],[Aw]]*Table8[[#This Row],[fy]]*0.6</f>
        <v>1824000</v>
      </c>
      <c r="AE42" s="35">
        <f>82/SQRT(Table8[[#This Row],[fy]]/250000000)</f>
        <v>64.826692033451778</v>
      </c>
      <c r="AF42" s="36">
        <f>IF((Table8[[#This Row],[d1]]/Table8[[#This Row],[tw]])&gt;Table8[[#This Row],[limiting web slenderness]],(82/((Table8[[#This Row],[d1]]/Table8[[#This Row],[tw]])*SQRT(Table8[[#This Row],[fy]]/250000000)))^2,1)</f>
        <v>0.72757963988919661</v>
      </c>
    </row>
    <row r="43" spans="2:32" x14ac:dyDescent="0.25">
      <c r="B43" s="15" t="str">
        <f>Table8[[#This Row],[Section]]&amp;"-"&amp;TEXT(Table8[[#This Row],[Grade]],"0")</f>
        <v>800WB146-400</v>
      </c>
      <c r="C43" s="3" t="s">
        <v>31</v>
      </c>
      <c r="D43" s="3">
        <v>400</v>
      </c>
      <c r="E43" s="3" t="s">
        <v>12</v>
      </c>
      <c r="F43" s="4">
        <v>146</v>
      </c>
      <c r="G43" s="3" t="s">
        <v>13</v>
      </c>
      <c r="H43" s="3" t="s">
        <v>14</v>
      </c>
      <c r="I43" s="5">
        <v>0.8</v>
      </c>
      <c r="J43" s="5">
        <v>0.27500000000000002</v>
      </c>
      <c r="K43" s="5">
        <v>0.02</v>
      </c>
      <c r="L43" s="5">
        <v>0.01</v>
      </c>
      <c r="M43" s="5" t="s">
        <v>108</v>
      </c>
      <c r="N43" s="5">
        <v>0.76</v>
      </c>
      <c r="O43" s="6">
        <v>76</v>
      </c>
      <c r="P43" s="6">
        <v>6.625</v>
      </c>
      <c r="Q43" s="7">
        <v>1.8599999999999998E-2</v>
      </c>
      <c r="R43" s="8">
        <v>2.0400000000000001E-3</v>
      </c>
      <c r="S43" s="9">
        <v>5.1000000000000004E-3</v>
      </c>
      <c r="T43" s="9">
        <v>5.7299999999999999E-3</v>
      </c>
      <c r="U43" s="5">
        <v>0.33100000000000002</v>
      </c>
      <c r="V43" s="8">
        <v>6.9400000000000006E-5</v>
      </c>
      <c r="W43" s="9">
        <v>5.0500000000000002E-4</v>
      </c>
      <c r="X43" s="9">
        <v>7.7499999999999997E-4</v>
      </c>
      <c r="Y43" s="5">
        <v>0.33100000000000002</v>
      </c>
      <c r="Z43" s="8">
        <v>1.6700000000000001E-6</v>
      </c>
      <c r="AA43" s="10">
        <v>1.06E-5</v>
      </c>
      <c r="AB43" s="17">
        <f t="array" ref="AB43">INDEX(tbllkpSteelGrades[fy],MATCH(1,(Table8[[#This Row],[Grade]]=tbllkpSteelGrades[Grade])*(Table8[[#This Row],[tw]]&lt;=tbllkpSteelGrades[Thickness]),0))</f>
        <v>400000000</v>
      </c>
      <c r="AC43" s="18">
        <f>IF(Table8[[#This Row],[Fabrication Type]]="Welded",Table8[[#This Row],[d1]],Table8[[#This Row],[d]])*Table8[[#This Row],[tw]]</f>
        <v>7.6E-3</v>
      </c>
      <c r="AD43" s="11">
        <f>Table8[[#This Row],[Aw]]*Table8[[#This Row],[fy]]*0.6</f>
        <v>1824000</v>
      </c>
      <c r="AE43" s="35">
        <f>82/SQRT(Table8[[#This Row],[fy]]/250000000)</f>
        <v>64.826692033451778</v>
      </c>
      <c r="AF43" s="36">
        <f>IF((Table8[[#This Row],[d1]]/Table8[[#This Row],[tw]])&gt;Table8[[#This Row],[limiting web slenderness]],(82/((Table8[[#This Row],[d1]]/Table8[[#This Row],[tw]])*SQRT(Table8[[#This Row],[fy]]/250000000)))^2,1)</f>
        <v>0.72757963988919661</v>
      </c>
    </row>
    <row r="44" spans="2:32" x14ac:dyDescent="0.25">
      <c r="B44" s="15" t="str">
        <f>Table8[[#This Row],[Section]]&amp;"-"&amp;TEXT(Table8[[#This Row],[Grade]],"0")</f>
        <v>800WB122-400</v>
      </c>
      <c r="C44" s="3" t="s">
        <v>32</v>
      </c>
      <c r="D44" s="3">
        <v>400</v>
      </c>
      <c r="E44" s="3" t="s">
        <v>12</v>
      </c>
      <c r="F44" s="4">
        <v>122</v>
      </c>
      <c r="G44" s="3" t="s">
        <v>13</v>
      </c>
      <c r="H44" s="3" t="s">
        <v>14</v>
      </c>
      <c r="I44" s="5">
        <v>0.79200000000000004</v>
      </c>
      <c r="J44" s="5">
        <v>0.25</v>
      </c>
      <c r="K44" s="5">
        <v>1.6E-2</v>
      </c>
      <c r="L44" s="5">
        <v>0.01</v>
      </c>
      <c r="M44" s="5" t="s">
        <v>108</v>
      </c>
      <c r="N44" s="5">
        <v>0.76</v>
      </c>
      <c r="O44" s="6">
        <v>76</v>
      </c>
      <c r="P44" s="6">
        <v>7.5</v>
      </c>
      <c r="Q44" s="7">
        <v>1.5599999999999999E-2</v>
      </c>
      <c r="R44" s="8">
        <v>1.57E-3</v>
      </c>
      <c r="S44" s="9">
        <v>3.9699999999999996E-3</v>
      </c>
      <c r="T44" s="9">
        <v>4.5500000000000002E-3</v>
      </c>
      <c r="U44" s="5">
        <v>0.317</v>
      </c>
      <c r="V44" s="8">
        <v>4.1699999999999997E-5</v>
      </c>
      <c r="W44" s="9">
        <v>3.3399999999999999E-4</v>
      </c>
      <c r="X44" s="9">
        <v>5.1900000000000004E-4</v>
      </c>
      <c r="Y44" s="5">
        <v>0.317</v>
      </c>
      <c r="Z44" s="8">
        <v>9.2099999999999995E-7</v>
      </c>
      <c r="AA44" s="10">
        <v>6.28E-6</v>
      </c>
      <c r="AB44" s="17">
        <f t="array" ref="AB44">INDEX(tbllkpSteelGrades[fy],MATCH(1,(Table8[[#This Row],[Grade]]=tbllkpSteelGrades[Grade])*(Table8[[#This Row],[tw]]&lt;=tbllkpSteelGrades[Thickness]),0))</f>
        <v>400000000</v>
      </c>
      <c r="AC44" s="18">
        <f>IF(Table8[[#This Row],[Fabrication Type]]="Welded",Table8[[#This Row],[d1]],Table8[[#This Row],[d]])*Table8[[#This Row],[tw]]</f>
        <v>7.6E-3</v>
      </c>
      <c r="AD44" s="11">
        <f>Table8[[#This Row],[Aw]]*Table8[[#This Row],[fy]]*0.6</f>
        <v>1824000</v>
      </c>
      <c r="AE44" s="35">
        <f>82/SQRT(Table8[[#This Row],[fy]]/250000000)</f>
        <v>64.826692033451778</v>
      </c>
      <c r="AF44" s="36">
        <f>IF((Table8[[#This Row],[d1]]/Table8[[#This Row],[tw]])&gt;Table8[[#This Row],[limiting web slenderness]],(82/((Table8[[#This Row],[d1]]/Table8[[#This Row],[tw]])*SQRT(Table8[[#This Row],[fy]]/250000000)))^2,1)</f>
        <v>0.72757963988919661</v>
      </c>
    </row>
    <row r="45" spans="2:32" x14ac:dyDescent="0.25">
      <c r="B45" s="15" t="str">
        <f>Table8[[#This Row],[Section]]&amp;"-"&amp;TEXT(Table8[[#This Row],[Grade]],"0")</f>
        <v>700WB173-400</v>
      </c>
      <c r="C45" s="3" t="s">
        <v>33</v>
      </c>
      <c r="D45" s="3">
        <v>400</v>
      </c>
      <c r="E45" s="3" t="s">
        <v>12</v>
      </c>
      <c r="F45" s="4">
        <v>173</v>
      </c>
      <c r="G45" s="3" t="s">
        <v>13</v>
      </c>
      <c r="H45" s="3" t="s">
        <v>14</v>
      </c>
      <c r="I45" s="5">
        <v>0.71599999999999997</v>
      </c>
      <c r="J45" s="5">
        <v>0.27500000000000002</v>
      </c>
      <c r="K45" s="5">
        <v>2.8000000000000001E-2</v>
      </c>
      <c r="L45" s="5">
        <v>0.01</v>
      </c>
      <c r="M45" s="5" t="s">
        <v>108</v>
      </c>
      <c r="N45" s="5">
        <v>0.65999999999999992</v>
      </c>
      <c r="O45" s="6">
        <v>65.999999999999986</v>
      </c>
      <c r="P45" s="6">
        <v>4.7321428571428577</v>
      </c>
      <c r="Q45" s="7">
        <v>2.1999999999999999E-2</v>
      </c>
      <c r="R45" s="8">
        <v>2.0600000000000002E-3</v>
      </c>
      <c r="S45" s="9">
        <v>5.7600000000000004E-3</v>
      </c>
      <c r="T45" s="9">
        <v>6.3899999999999998E-3</v>
      </c>
      <c r="U45" s="5">
        <v>0.30599999999999999</v>
      </c>
      <c r="V45" s="8">
        <v>9.7100000000000002E-5</v>
      </c>
      <c r="W45" s="9">
        <v>7.0600000000000003E-4</v>
      </c>
      <c r="X45" s="9">
        <v>1.08E-3</v>
      </c>
      <c r="Y45" s="5">
        <v>0.30599999999999999</v>
      </c>
      <c r="Z45" s="8">
        <v>4.0199999999999996E-6</v>
      </c>
      <c r="AA45" s="10">
        <v>1.15E-5</v>
      </c>
      <c r="AB45" s="17">
        <f t="array" ref="AB45">INDEX(tbllkpSteelGrades[fy],MATCH(1,(Table8[[#This Row],[Grade]]=tbllkpSteelGrades[Grade])*(Table8[[#This Row],[tw]]&lt;=tbllkpSteelGrades[Thickness]),0))</f>
        <v>400000000</v>
      </c>
      <c r="AC45" s="18">
        <f>IF(Table8[[#This Row],[Fabrication Type]]="Welded",Table8[[#This Row],[d1]],Table8[[#This Row],[d]])*Table8[[#This Row],[tw]]</f>
        <v>6.5999999999999991E-3</v>
      </c>
      <c r="AD45" s="11">
        <f>Table8[[#This Row],[Aw]]*Table8[[#This Row],[fy]]*0.6</f>
        <v>1583999.9999999998</v>
      </c>
      <c r="AE45" s="35">
        <f>82/SQRT(Table8[[#This Row],[fy]]/250000000)</f>
        <v>64.826692033451778</v>
      </c>
      <c r="AF45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</row>
    <row r="46" spans="2:32" x14ac:dyDescent="0.25">
      <c r="B46" s="15" t="str">
        <f>Table8[[#This Row],[Section]]&amp;"-"&amp;TEXT(Table8[[#This Row],[Grade]],"0")</f>
        <v>700WB150-400</v>
      </c>
      <c r="C46" s="3" t="s">
        <v>34</v>
      </c>
      <c r="D46" s="3">
        <v>400</v>
      </c>
      <c r="E46" s="3" t="s">
        <v>12</v>
      </c>
      <c r="F46" s="4">
        <v>150</v>
      </c>
      <c r="G46" s="3" t="s">
        <v>13</v>
      </c>
      <c r="H46" s="3" t="s">
        <v>14</v>
      </c>
      <c r="I46" s="5">
        <v>0.71</v>
      </c>
      <c r="J46" s="5">
        <v>0.25</v>
      </c>
      <c r="K46" s="5">
        <v>2.5000000000000001E-2</v>
      </c>
      <c r="L46" s="5">
        <v>0.01</v>
      </c>
      <c r="M46" s="5" t="s">
        <v>108</v>
      </c>
      <c r="N46" s="5">
        <v>0.65999999999999992</v>
      </c>
      <c r="O46" s="6">
        <v>65.999999999999986</v>
      </c>
      <c r="P46" s="6">
        <v>4.8</v>
      </c>
      <c r="Q46" s="7">
        <v>1.9099999999999999E-2</v>
      </c>
      <c r="R46" s="8">
        <v>1.7099999999999999E-3</v>
      </c>
      <c r="S46" s="9">
        <v>4.81E-3</v>
      </c>
      <c r="T46" s="9">
        <v>5.3699999999999998E-3</v>
      </c>
      <c r="U46" s="5">
        <v>0.29899999999999999</v>
      </c>
      <c r="V46" s="8">
        <v>6.5199999999999999E-5</v>
      </c>
      <c r="W46" s="9">
        <v>5.2099999999999998E-4</v>
      </c>
      <c r="X46" s="9">
        <v>7.9799999999999999E-4</v>
      </c>
      <c r="Y46" s="5">
        <v>0.29899999999999999</v>
      </c>
      <c r="Z46" s="8">
        <v>2.6900000000000001E-6</v>
      </c>
      <c r="AA46" s="10">
        <v>7.6399999999999997E-6</v>
      </c>
      <c r="AB46" s="17">
        <f t="array" ref="AB46">INDEX(tbllkpSteelGrades[fy],MATCH(1,(Table8[[#This Row],[Grade]]=tbllkpSteelGrades[Grade])*(Table8[[#This Row],[tw]]&lt;=tbllkpSteelGrades[Thickness]),0))</f>
        <v>400000000</v>
      </c>
      <c r="AC46" s="18">
        <f>IF(Table8[[#This Row],[Fabrication Type]]="Welded",Table8[[#This Row],[d1]],Table8[[#This Row],[d]])*Table8[[#This Row],[tw]]</f>
        <v>6.5999999999999991E-3</v>
      </c>
      <c r="AD46" s="11">
        <f>Table8[[#This Row],[Aw]]*Table8[[#This Row],[fy]]*0.6</f>
        <v>1583999.9999999998</v>
      </c>
      <c r="AE46" s="35">
        <f>82/SQRT(Table8[[#This Row],[fy]]/250000000)</f>
        <v>64.826692033451778</v>
      </c>
      <c r="AF46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</row>
    <row r="47" spans="2:32" x14ac:dyDescent="0.25">
      <c r="B47" s="15" t="str">
        <f>Table8[[#This Row],[Section]]&amp;"-"&amp;TEXT(Table8[[#This Row],[Grade]],"0")</f>
        <v>700WB130-400</v>
      </c>
      <c r="C47" s="3" t="s">
        <v>35</v>
      </c>
      <c r="D47" s="3">
        <v>400</v>
      </c>
      <c r="E47" s="3" t="s">
        <v>12</v>
      </c>
      <c r="F47" s="4">
        <v>130</v>
      </c>
      <c r="G47" s="3" t="s">
        <v>13</v>
      </c>
      <c r="H47" s="3" t="s">
        <v>14</v>
      </c>
      <c r="I47" s="5">
        <v>0.7</v>
      </c>
      <c r="J47" s="5">
        <v>0.25</v>
      </c>
      <c r="K47" s="5">
        <v>0.02</v>
      </c>
      <c r="L47" s="5">
        <v>0.01</v>
      </c>
      <c r="M47" s="5" t="s">
        <v>108</v>
      </c>
      <c r="N47" s="5">
        <v>0.65999999999999992</v>
      </c>
      <c r="O47" s="6">
        <v>65.999999999999986</v>
      </c>
      <c r="P47" s="6">
        <v>6</v>
      </c>
      <c r="Q47" s="7">
        <v>1.66E-2</v>
      </c>
      <c r="R47" s="8">
        <v>1.4E-3</v>
      </c>
      <c r="S47" s="9">
        <v>3.9899999999999996E-3</v>
      </c>
      <c r="T47" s="9">
        <v>4.4900000000000001E-3</v>
      </c>
      <c r="U47" s="5">
        <v>0.28999999999999998</v>
      </c>
      <c r="V47" s="8">
        <v>5.2099999999999999E-5</v>
      </c>
      <c r="W47" s="9">
        <v>4.17E-4</v>
      </c>
      <c r="X47" s="9">
        <v>6.4199999999999999E-4</v>
      </c>
      <c r="Y47" s="5">
        <v>0.28999999999999998</v>
      </c>
      <c r="Z47" s="8">
        <v>1.5099999999999999E-6</v>
      </c>
      <c r="AA47" s="10">
        <v>6.0299999999999999E-6</v>
      </c>
      <c r="AB47" s="17">
        <f t="array" ref="AB47">INDEX(tbllkpSteelGrades[fy],MATCH(1,(Table8[[#This Row],[Grade]]=tbllkpSteelGrades[Grade])*(Table8[[#This Row],[tw]]&lt;=tbllkpSteelGrades[Thickness]),0))</f>
        <v>400000000</v>
      </c>
      <c r="AC47" s="18">
        <f>IF(Table8[[#This Row],[Fabrication Type]]="Welded",Table8[[#This Row],[d1]],Table8[[#This Row],[d]])*Table8[[#This Row],[tw]]</f>
        <v>6.5999999999999991E-3</v>
      </c>
      <c r="AD47" s="11">
        <f>Table8[[#This Row],[Aw]]*Table8[[#This Row],[fy]]*0.6</f>
        <v>1583999.9999999998</v>
      </c>
      <c r="AE47" s="35">
        <f>82/SQRT(Table8[[#This Row],[fy]]/250000000)</f>
        <v>64.826692033451778</v>
      </c>
      <c r="AF47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</row>
    <row r="48" spans="2:32" x14ac:dyDescent="0.25">
      <c r="B48" s="15" t="str">
        <f>Table8[[#This Row],[Section]]&amp;"-"&amp;TEXT(Table8[[#This Row],[Grade]],"0")</f>
        <v>700WB115-400</v>
      </c>
      <c r="C48" s="3" t="s">
        <v>36</v>
      </c>
      <c r="D48" s="3">
        <v>400</v>
      </c>
      <c r="E48" s="3" t="s">
        <v>12</v>
      </c>
      <c r="F48" s="4">
        <v>115</v>
      </c>
      <c r="G48" s="3" t="s">
        <v>13</v>
      </c>
      <c r="H48" s="3" t="s">
        <v>14</v>
      </c>
      <c r="I48" s="5">
        <v>0.69199999999999995</v>
      </c>
      <c r="J48" s="5">
        <v>0.25</v>
      </c>
      <c r="K48" s="5">
        <v>1.6E-2</v>
      </c>
      <c r="L48" s="5">
        <v>0.01</v>
      </c>
      <c r="M48" s="5" t="s">
        <v>108</v>
      </c>
      <c r="N48" s="5">
        <v>0.65999999999999992</v>
      </c>
      <c r="O48" s="6">
        <v>65.999999999999986</v>
      </c>
      <c r="P48" s="6">
        <v>7.5</v>
      </c>
      <c r="Q48" s="7">
        <v>1.46E-2</v>
      </c>
      <c r="R48" s="8">
        <v>1.15E-3</v>
      </c>
      <c r="S48" s="9">
        <v>3.3300000000000001E-3</v>
      </c>
      <c r="T48" s="9">
        <v>3.79E-3</v>
      </c>
      <c r="U48" s="5">
        <v>0.28100000000000003</v>
      </c>
      <c r="V48" s="8">
        <v>4.1699999999999997E-5</v>
      </c>
      <c r="W48" s="9">
        <v>3.3399999999999999E-4</v>
      </c>
      <c r="X48" s="9">
        <v>5.1599999999999997E-4</v>
      </c>
      <c r="Y48" s="5">
        <v>0.28100000000000003</v>
      </c>
      <c r="Z48" s="8">
        <v>8.8800000000000001E-7</v>
      </c>
      <c r="AA48" s="10">
        <v>4.7700000000000001E-6</v>
      </c>
      <c r="AB48" s="17">
        <f t="array" ref="AB48">INDEX(tbllkpSteelGrades[fy],MATCH(1,(Table8[[#This Row],[Grade]]=tbllkpSteelGrades[Grade])*(Table8[[#This Row],[tw]]&lt;=tbllkpSteelGrades[Thickness]),0))</f>
        <v>400000000</v>
      </c>
      <c r="AC48" s="18">
        <f>IF(Table8[[#This Row],[Fabrication Type]]="Welded",Table8[[#This Row],[d1]],Table8[[#This Row],[d]])*Table8[[#This Row],[tw]]</f>
        <v>6.5999999999999991E-3</v>
      </c>
      <c r="AD48" s="11">
        <f>Table8[[#This Row],[Aw]]*Table8[[#This Row],[fy]]*0.6</f>
        <v>1583999.9999999998</v>
      </c>
      <c r="AE48" s="35">
        <f>82/SQRT(Table8[[#This Row],[fy]]/250000000)</f>
        <v>64.826692033451778</v>
      </c>
      <c r="AF48" s="36">
        <f>IF((Table8[[#This Row],[d1]]/Table8[[#This Row],[tw]])&gt;Table8[[#This Row],[limiting web slenderness]],(82/((Table8[[#This Row],[d1]]/Table8[[#This Row],[tw]])*SQRT(Table8[[#This Row],[fy]]/250000000)))^2,1)</f>
        <v>0.96476124885215842</v>
      </c>
    </row>
    <row r="49" spans="2:32" x14ac:dyDescent="0.25">
      <c r="B49" s="15" t="str">
        <f>Table8[[#This Row],[Section]]&amp;"-"&amp;TEXT(Table8[[#This Row],[Grade]],"0")</f>
        <v>500WC440-300</v>
      </c>
      <c r="C49" s="3" t="s">
        <v>59</v>
      </c>
      <c r="D49" s="3">
        <v>300</v>
      </c>
      <c r="E49" s="3" t="s">
        <v>76</v>
      </c>
      <c r="F49" s="4">
        <v>440</v>
      </c>
      <c r="G49" s="3" t="s">
        <v>13</v>
      </c>
      <c r="H49" s="3" t="s">
        <v>14</v>
      </c>
      <c r="I49" s="5">
        <v>0.48</v>
      </c>
      <c r="J49" s="5">
        <v>0.5</v>
      </c>
      <c r="K49" s="5">
        <v>0.04</v>
      </c>
      <c r="L49" s="5">
        <v>0.04</v>
      </c>
      <c r="M49" s="5" t="s">
        <v>108</v>
      </c>
      <c r="N49" s="5">
        <v>0.39999999999999997</v>
      </c>
      <c r="O49" s="6">
        <v>9.9999999999999982</v>
      </c>
      <c r="P49" s="6">
        <v>5.75</v>
      </c>
      <c r="Q49" s="7">
        <v>5.6000000000000001E-2</v>
      </c>
      <c r="R49" s="8">
        <v>2.15E-3</v>
      </c>
      <c r="S49" s="9">
        <v>8.9800000000000001E-3</v>
      </c>
      <c r="T49" s="9">
        <v>1.04E-2</v>
      </c>
      <c r="U49" s="5">
        <v>0.19600000000000001</v>
      </c>
      <c r="V49" s="8">
        <v>8.3500000000000002E-4</v>
      </c>
      <c r="W49" s="9">
        <v>3.3400000000000001E-3</v>
      </c>
      <c r="X49" s="9">
        <v>5.1599999999999997E-3</v>
      </c>
      <c r="Y49" s="5">
        <v>0.19600000000000001</v>
      </c>
      <c r="Z49" s="8">
        <v>3.01E-5</v>
      </c>
      <c r="AA49" s="10">
        <v>4.0399999999999999E-5</v>
      </c>
      <c r="AB49" s="17">
        <f t="array" ref="AB49">INDEX(tbllkpSteelGrades[fy],MATCH(1,(Table8[[#This Row],[Grade]]=tbllkpSteelGrades[Grade])*(Table8[[#This Row],[tw]]&lt;=tbllkpSteelGrades[Thickness]),0))</f>
        <v>280000000</v>
      </c>
      <c r="AC49" s="18">
        <f>IF(Table8[[#This Row],[Fabrication Type]]="Welded",Table8[[#This Row],[d1]],Table8[[#This Row],[d]])*Table8[[#This Row],[tw]]</f>
        <v>1.6E-2</v>
      </c>
      <c r="AD49" s="11">
        <f>Table8[[#This Row],[Aw]]*Table8[[#This Row],[fy]]*0.6</f>
        <v>2688000</v>
      </c>
      <c r="AE49" s="35">
        <f>82/SQRT(Table8[[#This Row],[fy]]/250000000)</f>
        <v>77.482716966891573</v>
      </c>
      <c r="AF4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0" spans="2:32" x14ac:dyDescent="0.25">
      <c r="B50" s="15" t="str">
        <f>Table8[[#This Row],[Section]]&amp;"-"&amp;TEXT(Table8[[#This Row],[Grade]],"0")</f>
        <v>500WC414-300</v>
      </c>
      <c r="C50" s="3" t="s">
        <v>60</v>
      </c>
      <c r="D50" s="3">
        <v>300</v>
      </c>
      <c r="E50" s="3" t="s">
        <v>76</v>
      </c>
      <c r="F50" s="4">
        <v>414</v>
      </c>
      <c r="G50" s="3" t="s">
        <v>13</v>
      </c>
      <c r="H50" s="3" t="s">
        <v>14</v>
      </c>
      <c r="I50" s="5">
        <v>0.48</v>
      </c>
      <c r="J50" s="5">
        <v>0.5</v>
      </c>
      <c r="K50" s="5">
        <v>0.04</v>
      </c>
      <c r="L50" s="5">
        <v>3.2000000000000001E-2</v>
      </c>
      <c r="M50" s="5" t="s">
        <v>108</v>
      </c>
      <c r="N50" s="5">
        <v>0.39999999999999997</v>
      </c>
      <c r="O50" s="6">
        <v>12.499999999999998</v>
      </c>
      <c r="P50" s="6">
        <v>5.85</v>
      </c>
      <c r="Q50" s="7">
        <v>5.28E-2</v>
      </c>
      <c r="R50" s="8">
        <v>2.1099999999999999E-3</v>
      </c>
      <c r="S50" s="9">
        <v>8.8000000000000005E-3</v>
      </c>
      <c r="T50" s="9">
        <v>1.01E-2</v>
      </c>
      <c r="U50" s="5">
        <v>0.2</v>
      </c>
      <c r="V50" s="8">
        <v>8.34E-4</v>
      </c>
      <c r="W50" s="9">
        <v>3.3400000000000001E-3</v>
      </c>
      <c r="X50" s="9">
        <v>5.1000000000000004E-3</v>
      </c>
      <c r="Y50" s="5">
        <v>0.2</v>
      </c>
      <c r="Z50" s="8">
        <v>2.5400000000000001E-5</v>
      </c>
      <c r="AA50" s="10">
        <v>4.0399999999999999E-5</v>
      </c>
      <c r="AB50" s="17">
        <f t="array" ref="AB50">INDEX(tbllkpSteelGrades[fy],MATCH(1,(Table8[[#This Row],[Grade]]=tbllkpSteelGrades[Grade])*(Table8[[#This Row],[tw]]&lt;=tbllkpSteelGrades[Thickness]),0))</f>
        <v>280000000</v>
      </c>
      <c r="AC50" s="18">
        <f>IF(Table8[[#This Row],[Fabrication Type]]="Welded",Table8[[#This Row],[d1]],Table8[[#This Row],[d]])*Table8[[#This Row],[tw]]</f>
        <v>1.2799999999999999E-2</v>
      </c>
      <c r="AD50" s="11">
        <f>Table8[[#This Row],[Aw]]*Table8[[#This Row],[fy]]*0.6</f>
        <v>2150399.9999999995</v>
      </c>
      <c r="AE50" s="35">
        <f>82/SQRT(Table8[[#This Row],[fy]]/250000000)</f>
        <v>77.482716966891573</v>
      </c>
      <c r="AF5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1" spans="2:32" x14ac:dyDescent="0.25">
      <c r="B51" s="15" t="str">
        <f>Table8[[#This Row],[Section]]&amp;"-"&amp;TEXT(Table8[[#This Row],[Grade]],"0")</f>
        <v>500WC383-300</v>
      </c>
      <c r="C51" s="3" t="s">
        <v>61</v>
      </c>
      <c r="D51" s="3">
        <v>300</v>
      </c>
      <c r="E51" s="3" t="s">
        <v>76</v>
      </c>
      <c r="F51" s="4">
        <v>383</v>
      </c>
      <c r="G51" s="3" t="s">
        <v>13</v>
      </c>
      <c r="H51" s="3" t="s">
        <v>14</v>
      </c>
      <c r="I51" s="5">
        <v>0.47199999999999998</v>
      </c>
      <c r="J51" s="5">
        <v>0.5</v>
      </c>
      <c r="K51" s="5">
        <v>3.5999999999999997E-2</v>
      </c>
      <c r="L51" s="5">
        <v>3.2000000000000001E-2</v>
      </c>
      <c r="M51" s="5" t="s">
        <v>108</v>
      </c>
      <c r="N51" s="5">
        <v>0.39999999999999997</v>
      </c>
      <c r="O51" s="6">
        <v>12.499999999999998</v>
      </c>
      <c r="P51" s="6">
        <v>6.5</v>
      </c>
      <c r="Q51" s="7">
        <v>4.8800000000000003E-2</v>
      </c>
      <c r="R51" s="8">
        <v>1.89E-3</v>
      </c>
      <c r="S51" s="9">
        <v>7.9900000000000006E-3</v>
      </c>
      <c r="T51" s="9">
        <v>9.1299999999999992E-3</v>
      </c>
      <c r="U51" s="5">
        <v>0.19700000000000001</v>
      </c>
      <c r="V51" s="8">
        <v>7.5100000000000004E-4</v>
      </c>
      <c r="W51" s="9">
        <v>3.0000000000000001E-3</v>
      </c>
      <c r="X51" s="9">
        <v>4.5999999999999999E-3</v>
      </c>
      <c r="Y51" s="5">
        <v>0.19700000000000001</v>
      </c>
      <c r="Z51" s="8">
        <v>1.9899999999999999E-5</v>
      </c>
      <c r="AA51" s="10">
        <v>3.57E-5</v>
      </c>
      <c r="AB51" s="17">
        <f t="array" ref="AB51">INDEX(tbllkpSteelGrades[fy],MATCH(1,(Table8[[#This Row],[Grade]]=tbllkpSteelGrades[Grade])*(Table8[[#This Row],[tw]]&lt;=tbllkpSteelGrades[Thickness]),0))</f>
        <v>280000000</v>
      </c>
      <c r="AC51" s="18">
        <f>IF(Table8[[#This Row],[Fabrication Type]]="Welded",Table8[[#This Row],[d1]],Table8[[#This Row],[d]])*Table8[[#This Row],[tw]]</f>
        <v>1.2799999999999999E-2</v>
      </c>
      <c r="AD51" s="11">
        <f>Table8[[#This Row],[Aw]]*Table8[[#This Row],[fy]]*0.6</f>
        <v>2150399.9999999995</v>
      </c>
      <c r="AE51" s="35">
        <f>82/SQRT(Table8[[#This Row],[fy]]/250000000)</f>
        <v>77.482716966891573</v>
      </c>
      <c r="AF5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2" spans="2:32" x14ac:dyDescent="0.25">
      <c r="B52" s="15" t="str">
        <f>Table8[[#This Row],[Section]]&amp;"-"&amp;TEXT(Table8[[#This Row],[Grade]],"0")</f>
        <v>500WC340-300</v>
      </c>
      <c r="C52" s="3" t="s">
        <v>62</v>
      </c>
      <c r="D52" s="3">
        <v>300</v>
      </c>
      <c r="E52" s="3" t="s">
        <v>76</v>
      </c>
      <c r="F52" s="4">
        <v>340</v>
      </c>
      <c r="G52" s="3" t="s">
        <v>13</v>
      </c>
      <c r="H52" s="3" t="s">
        <v>14</v>
      </c>
      <c r="I52" s="5">
        <v>0.51400000000000001</v>
      </c>
      <c r="J52" s="5">
        <v>0.5</v>
      </c>
      <c r="K52" s="5">
        <v>3.2000000000000001E-2</v>
      </c>
      <c r="L52" s="5">
        <v>2.5000000000000001E-2</v>
      </c>
      <c r="M52" s="5" t="s">
        <v>108</v>
      </c>
      <c r="N52" s="5">
        <v>0.45</v>
      </c>
      <c r="O52" s="6">
        <v>18</v>
      </c>
      <c r="P52" s="6">
        <v>7.4218749999999991</v>
      </c>
      <c r="Q52" s="7">
        <v>4.3200000000000002E-2</v>
      </c>
      <c r="R52" s="8">
        <v>2.0500000000000002E-3</v>
      </c>
      <c r="S52" s="9">
        <v>7.9799999999999992E-3</v>
      </c>
      <c r="T52" s="9">
        <v>8.9800000000000001E-3</v>
      </c>
      <c r="U52" s="5">
        <v>0.218</v>
      </c>
      <c r="V52" s="8">
        <v>6.6699999999999995E-4</v>
      </c>
      <c r="W52" s="9">
        <v>2.6700000000000001E-3</v>
      </c>
      <c r="X52" s="9">
        <v>4.0699999999999998E-3</v>
      </c>
      <c r="Y52" s="5">
        <v>0.218</v>
      </c>
      <c r="Z52" s="8">
        <v>1.31E-5</v>
      </c>
      <c r="AA52" s="10">
        <v>3.8800000000000001E-5</v>
      </c>
      <c r="AB52" s="17">
        <f t="array" ref="AB52">INDEX(tbllkpSteelGrades[fy],MATCH(1,(Table8[[#This Row],[Grade]]=tbllkpSteelGrades[Grade])*(Table8[[#This Row],[tw]]&lt;=tbllkpSteelGrades[Thickness]),0))</f>
        <v>280000000</v>
      </c>
      <c r="AC52" s="18">
        <f>IF(Table8[[#This Row],[Fabrication Type]]="Welded",Table8[[#This Row],[d1]],Table8[[#This Row],[d]])*Table8[[#This Row],[tw]]</f>
        <v>1.1250000000000001E-2</v>
      </c>
      <c r="AD52" s="11">
        <f>Table8[[#This Row],[Aw]]*Table8[[#This Row],[fy]]*0.6</f>
        <v>1890000.0000000002</v>
      </c>
      <c r="AE52" s="35">
        <f>82/SQRT(Table8[[#This Row],[fy]]/250000000)</f>
        <v>77.482716966891573</v>
      </c>
      <c r="AF5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3" spans="2:32" x14ac:dyDescent="0.25">
      <c r="B53" s="15" t="str">
        <f>Table8[[#This Row],[Section]]&amp;"-"&amp;TEXT(Table8[[#This Row],[Grade]],"0")</f>
        <v>500WC290-300</v>
      </c>
      <c r="C53" s="3" t="s">
        <v>63</v>
      </c>
      <c r="D53" s="3">
        <v>300</v>
      </c>
      <c r="E53" s="3" t="s">
        <v>76</v>
      </c>
      <c r="F53" s="4">
        <v>290</v>
      </c>
      <c r="G53" s="3" t="s">
        <v>13</v>
      </c>
      <c r="H53" s="3" t="s">
        <v>14</v>
      </c>
      <c r="I53" s="5">
        <v>0.50600000000000001</v>
      </c>
      <c r="J53" s="5">
        <v>0.5</v>
      </c>
      <c r="K53" s="5">
        <v>2.8000000000000001E-2</v>
      </c>
      <c r="L53" s="5">
        <v>0.02</v>
      </c>
      <c r="M53" s="5" t="s">
        <v>108</v>
      </c>
      <c r="N53" s="5">
        <v>0.45</v>
      </c>
      <c r="O53" s="6">
        <v>22.5</v>
      </c>
      <c r="P53" s="6">
        <v>8.5714285714285712</v>
      </c>
      <c r="Q53" s="7">
        <v>3.6999999999999998E-2</v>
      </c>
      <c r="R53" s="8">
        <v>1.75E-3</v>
      </c>
      <c r="S53" s="9">
        <v>6.9300000000000004E-3</v>
      </c>
      <c r="T53" s="9">
        <v>7.7000000000000002E-3</v>
      </c>
      <c r="U53" s="5">
        <v>0.218</v>
      </c>
      <c r="V53" s="8">
        <v>5.8399999999999999E-4</v>
      </c>
      <c r="W53" s="9">
        <v>2.33E-3</v>
      </c>
      <c r="X53" s="9">
        <v>3.5400000000000002E-3</v>
      </c>
      <c r="Y53" s="5">
        <v>0.218</v>
      </c>
      <c r="Z53" s="8">
        <v>8.4200000000000007E-6</v>
      </c>
      <c r="AA53" s="10">
        <v>3.3300000000000003E-5</v>
      </c>
      <c r="AB53" s="17">
        <f t="array" ref="AB53">INDEX(tbllkpSteelGrades[fy],MATCH(1,(Table8[[#This Row],[Grade]]=tbllkpSteelGrades[Grade])*(Table8[[#This Row],[tw]]&lt;=tbllkpSteelGrades[Thickness]),0))</f>
        <v>300000000</v>
      </c>
      <c r="AC53" s="18">
        <f>IF(Table8[[#This Row],[Fabrication Type]]="Welded",Table8[[#This Row],[d1]],Table8[[#This Row],[d]])*Table8[[#This Row],[tw]]</f>
        <v>9.0000000000000011E-3</v>
      </c>
      <c r="AD53" s="11">
        <f>Table8[[#This Row],[Aw]]*Table8[[#This Row],[fy]]*0.6</f>
        <v>1620000.0000000002</v>
      </c>
      <c r="AE53" s="35">
        <f>82/SQRT(Table8[[#This Row],[fy]]/250000000)</f>
        <v>74.855416192372701</v>
      </c>
      <c r="AF5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4" spans="2:32" x14ac:dyDescent="0.25">
      <c r="B54" s="15" t="str">
        <f>Table8[[#This Row],[Section]]&amp;"-"&amp;TEXT(Table8[[#This Row],[Grade]],"0")</f>
        <v>500WC267-300</v>
      </c>
      <c r="C54" s="3" t="s">
        <v>64</v>
      </c>
      <c r="D54" s="3">
        <v>300</v>
      </c>
      <c r="E54" s="3" t="s">
        <v>76</v>
      </c>
      <c r="F54" s="4">
        <v>267</v>
      </c>
      <c r="G54" s="3" t="s">
        <v>13</v>
      </c>
      <c r="H54" s="3" t="s">
        <v>14</v>
      </c>
      <c r="I54" s="5">
        <v>0.5</v>
      </c>
      <c r="J54" s="5">
        <v>0.5</v>
      </c>
      <c r="K54" s="5">
        <v>2.5000000000000001E-2</v>
      </c>
      <c r="L54" s="5">
        <v>0.02</v>
      </c>
      <c r="M54" s="5" t="s">
        <v>108</v>
      </c>
      <c r="N54" s="5">
        <v>0.45</v>
      </c>
      <c r="O54" s="6">
        <v>22.5</v>
      </c>
      <c r="P54" s="6">
        <v>9.6</v>
      </c>
      <c r="Q54" s="7">
        <v>3.4000000000000002E-2</v>
      </c>
      <c r="R54" s="8">
        <v>1.56E-3</v>
      </c>
      <c r="S54" s="9">
        <v>6.2500000000000003E-3</v>
      </c>
      <c r="T54" s="9">
        <v>6.9499999999999996E-3</v>
      </c>
      <c r="U54" s="5">
        <v>0.214</v>
      </c>
      <c r="V54" s="8">
        <v>5.2099999999999998E-4</v>
      </c>
      <c r="W54" s="9">
        <v>2.0799999999999998E-3</v>
      </c>
      <c r="X54" s="9">
        <v>3.1700000000000001E-3</v>
      </c>
      <c r="Y54" s="5">
        <v>0.214</v>
      </c>
      <c r="Z54" s="8">
        <v>6.37E-6</v>
      </c>
      <c r="AA54" s="10">
        <v>2.94E-5</v>
      </c>
      <c r="AB54" s="17">
        <f t="array" ref="AB54">INDEX(tbllkpSteelGrades[fy],MATCH(1,(Table8[[#This Row],[Grade]]=tbllkpSteelGrades[Grade])*(Table8[[#This Row],[tw]]&lt;=tbllkpSteelGrades[Thickness]),0))</f>
        <v>300000000</v>
      </c>
      <c r="AC54" s="18">
        <f>IF(Table8[[#This Row],[Fabrication Type]]="Welded",Table8[[#This Row],[d1]],Table8[[#This Row],[d]])*Table8[[#This Row],[tw]]</f>
        <v>9.0000000000000011E-3</v>
      </c>
      <c r="AD54" s="11">
        <f>Table8[[#This Row],[Aw]]*Table8[[#This Row],[fy]]*0.6</f>
        <v>1620000.0000000002</v>
      </c>
      <c r="AE54" s="35">
        <f>82/SQRT(Table8[[#This Row],[fy]]/250000000)</f>
        <v>74.855416192372701</v>
      </c>
      <c r="AF5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5" spans="2:32" x14ac:dyDescent="0.25">
      <c r="B55" s="15" t="str">
        <f>Table8[[#This Row],[Section]]&amp;"-"&amp;TEXT(Table8[[#This Row],[Grade]],"0")</f>
        <v>500WC228-300</v>
      </c>
      <c r="C55" s="3" t="s">
        <v>65</v>
      </c>
      <c r="D55" s="3">
        <v>300</v>
      </c>
      <c r="E55" s="3" t="s">
        <v>76</v>
      </c>
      <c r="F55" s="4">
        <v>228</v>
      </c>
      <c r="G55" s="3" t="s">
        <v>13</v>
      </c>
      <c r="H55" s="3" t="s">
        <v>14</v>
      </c>
      <c r="I55" s="5">
        <v>0.49</v>
      </c>
      <c r="J55" s="5">
        <v>0.5</v>
      </c>
      <c r="K55" s="5">
        <v>0.02</v>
      </c>
      <c r="L55" s="5">
        <v>0.02</v>
      </c>
      <c r="M55" s="5" t="s">
        <v>108</v>
      </c>
      <c r="N55" s="5">
        <v>0.45</v>
      </c>
      <c r="O55" s="6">
        <v>22.5</v>
      </c>
      <c r="P55" s="6">
        <v>12</v>
      </c>
      <c r="Q55" s="7">
        <v>2.9000000000000001E-2</v>
      </c>
      <c r="R55" s="8">
        <v>1.2600000000000001E-3</v>
      </c>
      <c r="S55" s="9">
        <v>5.13E-3</v>
      </c>
      <c r="T55" s="9">
        <v>5.7099999999999998E-3</v>
      </c>
      <c r="U55" s="5">
        <v>0.20799999999999999</v>
      </c>
      <c r="V55" s="8">
        <v>4.17E-4</v>
      </c>
      <c r="W55" s="9">
        <v>1.67E-3</v>
      </c>
      <c r="X55" s="9">
        <v>2.5400000000000002E-3</v>
      </c>
      <c r="Y55" s="5">
        <v>0.20799999999999999</v>
      </c>
      <c r="Z55" s="8">
        <v>3.8800000000000001E-6</v>
      </c>
      <c r="AA55" s="10">
        <v>2.3E-5</v>
      </c>
      <c r="AB55" s="17">
        <f t="array" ref="AB55">INDEX(tbllkpSteelGrades[fy],MATCH(1,(Table8[[#This Row],[Grade]]=tbllkpSteelGrades[Grade])*(Table8[[#This Row],[tw]]&lt;=tbllkpSteelGrades[Thickness]),0))</f>
        <v>300000000</v>
      </c>
      <c r="AC55" s="18">
        <f>IF(Table8[[#This Row],[Fabrication Type]]="Welded",Table8[[#This Row],[d1]],Table8[[#This Row],[d]])*Table8[[#This Row],[tw]]</f>
        <v>9.0000000000000011E-3</v>
      </c>
      <c r="AD55" s="11">
        <f>Table8[[#This Row],[Aw]]*Table8[[#This Row],[fy]]*0.6</f>
        <v>1620000.0000000002</v>
      </c>
      <c r="AE55" s="35">
        <f>82/SQRT(Table8[[#This Row],[fy]]/250000000)</f>
        <v>74.855416192372701</v>
      </c>
      <c r="AF5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6" spans="2:32" x14ac:dyDescent="0.25">
      <c r="B56" s="15" t="str">
        <f>Table8[[#This Row],[Section]]&amp;"-"&amp;TEXT(Table8[[#This Row],[Grade]],"0")</f>
        <v>400WC361-300</v>
      </c>
      <c r="C56" s="3" t="s">
        <v>66</v>
      </c>
      <c r="D56" s="3">
        <v>300</v>
      </c>
      <c r="E56" s="3" t="s">
        <v>76</v>
      </c>
      <c r="F56" s="4">
        <v>361</v>
      </c>
      <c r="G56" s="3" t="s">
        <v>13</v>
      </c>
      <c r="H56" s="3" t="s">
        <v>14</v>
      </c>
      <c r="I56" s="5">
        <v>0.43</v>
      </c>
      <c r="J56" s="5">
        <v>0.4</v>
      </c>
      <c r="K56" s="5">
        <v>0.04</v>
      </c>
      <c r="L56" s="5">
        <v>0.04</v>
      </c>
      <c r="M56" s="5" t="s">
        <v>108</v>
      </c>
      <c r="N56" s="5">
        <v>0.35</v>
      </c>
      <c r="O56" s="6">
        <v>8.75</v>
      </c>
      <c r="P56" s="6">
        <v>4.5</v>
      </c>
      <c r="Q56" s="7">
        <v>4.5999999999999999E-2</v>
      </c>
      <c r="R56" s="8">
        <v>1.3600000000000001E-3</v>
      </c>
      <c r="S56" s="9">
        <v>6.3400000000000001E-3</v>
      </c>
      <c r="T56" s="9">
        <v>7.4599999999999996E-3</v>
      </c>
      <c r="U56" s="5">
        <v>0.17199999999999999</v>
      </c>
      <c r="V56" s="8">
        <v>4.2900000000000002E-4</v>
      </c>
      <c r="W56" s="9">
        <v>2.14E-3</v>
      </c>
      <c r="X56" s="9">
        <v>3.3400000000000001E-3</v>
      </c>
      <c r="Y56" s="5">
        <v>0.17199999999999999</v>
      </c>
      <c r="Z56" s="8">
        <v>2.48E-5</v>
      </c>
      <c r="AA56" s="10">
        <v>1.63E-5</v>
      </c>
      <c r="AB56" s="17">
        <f t="array" ref="AB56">INDEX(tbllkpSteelGrades[fy],MATCH(1,(Table8[[#This Row],[Grade]]=tbllkpSteelGrades[Grade])*(Table8[[#This Row],[tw]]&lt;=tbllkpSteelGrades[Thickness]),0))</f>
        <v>280000000</v>
      </c>
      <c r="AC56" s="18">
        <f>IF(Table8[[#This Row],[Fabrication Type]]="Welded",Table8[[#This Row],[d1]],Table8[[#This Row],[d]])*Table8[[#This Row],[tw]]</f>
        <v>1.3999999999999999E-2</v>
      </c>
      <c r="AD56" s="11">
        <f>Table8[[#This Row],[Aw]]*Table8[[#This Row],[fy]]*0.6</f>
        <v>2351999.9999999995</v>
      </c>
      <c r="AE56" s="35">
        <f>82/SQRT(Table8[[#This Row],[fy]]/250000000)</f>
        <v>77.482716966891573</v>
      </c>
      <c r="AF5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7" spans="2:32" x14ac:dyDescent="0.25">
      <c r="B57" s="15" t="str">
        <f>Table8[[#This Row],[Section]]&amp;"-"&amp;TEXT(Table8[[#This Row],[Grade]],"0")</f>
        <v>400WC328-300</v>
      </c>
      <c r="C57" s="3" t="s">
        <v>67</v>
      </c>
      <c r="D57" s="3">
        <v>300</v>
      </c>
      <c r="E57" s="3" t="s">
        <v>76</v>
      </c>
      <c r="F57" s="4">
        <v>328</v>
      </c>
      <c r="G57" s="3" t="s">
        <v>13</v>
      </c>
      <c r="H57" s="3" t="s">
        <v>14</v>
      </c>
      <c r="I57" s="5">
        <v>0.43</v>
      </c>
      <c r="J57" s="5">
        <v>0.4</v>
      </c>
      <c r="K57" s="5">
        <v>0.04</v>
      </c>
      <c r="L57" s="5">
        <v>2.8000000000000001E-2</v>
      </c>
      <c r="M57" s="5" t="s">
        <v>108</v>
      </c>
      <c r="N57" s="5">
        <v>0.35</v>
      </c>
      <c r="O57" s="6">
        <v>12.499999999999998</v>
      </c>
      <c r="P57" s="6">
        <v>4.6499999999999995</v>
      </c>
      <c r="Q57" s="7">
        <v>4.1799999999999997E-2</v>
      </c>
      <c r="R57" s="8">
        <v>1.32E-3</v>
      </c>
      <c r="S57" s="9">
        <v>6.1399999999999996E-3</v>
      </c>
      <c r="T57" s="9">
        <v>7.1000000000000004E-3</v>
      </c>
      <c r="U57" s="5">
        <v>0.17799999999999999</v>
      </c>
      <c r="V57" s="8">
        <v>4.2700000000000002E-4</v>
      </c>
      <c r="W57" s="9">
        <v>2.14E-3</v>
      </c>
      <c r="X57" s="9">
        <v>3.2699999999999999E-3</v>
      </c>
      <c r="Y57" s="5">
        <v>0.17799999999999999</v>
      </c>
      <c r="Z57" s="8">
        <v>1.9199999999999999E-5</v>
      </c>
      <c r="AA57" s="10">
        <v>1.6200000000000001E-5</v>
      </c>
      <c r="AB57" s="17">
        <f t="array" ref="AB57">INDEX(tbllkpSteelGrades[fy],MATCH(1,(Table8[[#This Row],[Grade]]=tbllkpSteelGrades[Grade])*(Table8[[#This Row],[tw]]&lt;=tbllkpSteelGrades[Thickness]),0))</f>
        <v>280000000</v>
      </c>
      <c r="AC57" s="18">
        <f>IF(Table8[[#This Row],[Fabrication Type]]="Welded",Table8[[#This Row],[d1]],Table8[[#This Row],[d]])*Table8[[#This Row],[tw]]</f>
        <v>9.7999999999999997E-3</v>
      </c>
      <c r="AD57" s="11">
        <f>Table8[[#This Row],[Aw]]*Table8[[#This Row],[fy]]*0.6</f>
        <v>1646400</v>
      </c>
      <c r="AE57" s="35">
        <f>82/SQRT(Table8[[#This Row],[fy]]/250000000)</f>
        <v>77.482716966891573</v>
      </c>
      <c r="AF5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8" spans="2:32" x14ac:dyDescent="0.25">
      <c r="B58" s="15" t="str">
        <f>Table8[[#This Row],[Section]]&amp;"-"&amp;TEXT(Table8[[#This Row],[Grade]],"0")</f>
        <v>400WC303-300</v>
      </c>
      <c r="C58" s="3" t="s">
        <v>68</v>
      </c>
      <c r="D58" s="3">
        <v>300</v>
      </c>
      <c r="E58" s="3" t="s">
        <v>76</v>
      </c>
      <c r="F58" s="4">
        <v>303</v>
      </c>
      <c r="G58" s="3" t="s">
        <v>13</v>
      </c>
      <c r="H58" s="3" t="s">
        <v>14</v>
      </c>
      <c r="I58" s="5">
        <v>0.42199999999999999</v>
      </c>
      <c r="J58" s="5">
        <v>0.4</v>
      </c>
      <c r="K58" s="5">
        <v>3.5999999999999997E-2</v>
      </c>
      <c r="L58" s="5">
        <v>2.8000000000000001E-2</v>
      </c>
      <c r="M58" s="5" t="s">
        <v>108</v>
      </c>
      <c r="N58" s="5">
        <v>0.35</v>
      </c>
      <c r="O58" s="6">
        <v>12.499999999999998</v>
      </c>
      <c r="P58" s="6">
        <v>5.166666666666667</v>
      </c>
      <c r="Q58" s="7">
        <v>3.8600000000000002E-2</v>
      </c>
      <c r="R58" s="8">
        <v>1.1800000000000001E-3</v>
      </c>
      <c r="S58" s="9">
        <v>5.5700000000000003E-3</v>
      </c>
      <c r="T58" s="9">
        <v>6.4200000000000004E-3</v>
      </c>
      <c r="U58" s="5">
        <v>0.17499999999999999</v>
      </c>
      <c r="V58" s="8">
        <v>3.8499999999999998E-4</v>
      </c>
      <c r="W58" s="9">
        <v>1.92E-3</v>
      </c>
      <c r="X58" s="9">
        <v>2.9499999999999999E-3</v>
      </c>
      <c r="Y58" s="5">
        <v>0.17499999999999999</v>
      </c>
      <c r="Z58" s="8">
        <v>1.4800000000000001E-5</v>
      </c>
      <c r="AA58" s="10">
        <v>1.43E-5</v>
      </c>
      <c r="AB58" s="17">
        <f t="array" ref="AB58">INDEX(tbllkpSteelGrades[fy],MATCH(1,(Table8[[#This Row],[Grade]]=tbllkpSteelGrades[Grade])*(Table8[[#This Row],[tw]]&lt;=tbllkpSteelGrades[Thickness]),0))</f>
        <v>280000000</v>
      </c>
      <c r="AC58" s="18">
        <f>IF(Table8[[#This Row],[Fabrication Type]]="Welded",Table8[[#This Row],[d1]],Table8[[#This Row],[d]])*Table8[[#This Row],[tw]]</f>
        <v>9.7999999999999997E-3</v>
      </c>
      <c r="AD58" s="11">
        <f>Table8[[#This Row],[Aw]]*Table8[[#This Row],[fy]]*0.6</f>
        <v>1646400</v>
      </c>
      <c r="AE58" s="35">
        <f>82/SQRT(Table8[[#This Row],[fy]]/250000000)</f>
        <v>77.482716966891573</v>
      </c>
      <c r="AF5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59" spans="2:32" x14ac:dyDescent="0.25">
      <c r="B59" s="15" t="str">
        <f>Table8[[#This Row],[Section]]&amp;"-"&amp;TEXT(Table8[[#This Row],[Grade]],"0")</f>
        <v>400WC270-300</v>
      </c>
      <c r="C59" s="3" t="s">
        <v>69</v>
      </c>
      <c r="D59" s="3">
        <v>300</v>
      </c>
      <c r="E59" s="3" t="s">
        <v>76</v>
      </c>
      <c r="F59" s="4">
        <v>270</v>
      </c>
      <c r="G59" s="3" t="s">
        <v>13</v>
      </c>
      <c r="H59" s="3" t="s">
        <v>14</v>
      </c>
      <c r="I59" s="5">
        <v>0.41399999999999998</v>
      </c>
      <c r="J59" s="5">
        <v>0.4</v>
      </c>
      <c r="K59" s="5">
        <v>3.2000000000000001E-2</v>
      </c>
      <c r="L59" s="5">
        <v>2.5000000000000001E-2</v>
      </c>
      <c r="M59" s="5" t="s">
        <v>108</v>
      </c>
      <c r="N59" s="5">
        <v>0.35</v>
      </c>
      <c r="O59" s="6">
        <v>13.999999999999998</v>
      </c>
      <c r="P59" s="6">
        <v>5.859375</v>
      </c>
      <c r="Q59" s="7">
        <v>3.44E-2</v>
      </c>
      <c r="R59" s="8">
        <v>1.0300000000000001E-3</v>
      </c>
      <c r="S59" s="9">
        <v>4.9500000000000004E-3</v>
      </c>
      <c r="T59" s="9">
        <v>5.6600000000000001E-3</v>
      </c>
      <c r="U59" s="5">
        <v>0.17299999999999999</v>
      </c>
      <c r="V59" s="8">
        <v>3.4200000000000002E-4</v>
      </c>
      <c r="W59" s="9">
        <v>1.7099999999999999E-3</v>
      </c>
      <c r="X59" s="9">
        <v>2.6099999999999999E-3</v>
      </c>
      <c r="Y59" s="5">
        <v>0.17299999999999999</v>
      </c>
      <c r="Z59" s="8">
        <v>1.04E-5</v>
      </c>
      <c r="AA59" s="10">
        <v>1.2500000000000001E-5</v>
      </c>
      <c r="AB59" s="17">
        <f t="array" ref="AB59">INDEX(tbllkpSteelGrades[fy],MATCH(1,(Table8[[#This Row],[Grade]]=tbllkpSteelGrades[Grade])*(Table8[[#This Row],[tw]]&lt;=tbllkpSteelGrades[Thickness]),0))</f>
        <v>280000000</v>
      </c>
      <c r="AC59" s="18">
        <f>IF(Table8[[#This Row],[Fabrication Type]]="Welded",Table8[[#This Row],[d1]],Table8[[#This Row],[d]])*Table8[[#This Row],[tw]]</f>
        <v>8.7499999999999991E-3</v>
      </c>
      <c r="AD59" s="11">
        <f>Table8[[#This Row],[Aw]]*Table8[[#This Row],[fy]]*0.6</f>
        <v>1469999.9999999998</v>
      </c>
      <c r="AE59" s="35">
        <f>82/SQRT(Table8[[#This Row],[fy]]/250000000)</f>
        <v>77.482716966891573</v>
      </c>
      <c r="AF5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0" spans="2:32" x14ac:dyDescent="0.25">
      <c r="B60" s="15" t="str">
        <f>Table8[[#This Row],[Section]]&amp;"-"&amp;TEXT(Table8[[#This Row],[Grade]],"0")</f>
        <v>400WC212-300</v>
      </c>
      <c r="C60" s="3" t="s">
        <v>70</v>
      </c>
      <c r="D60" s="3">
        <v>300</v>
      </c>
      <c r="E60" s="3" t="s">
        <v>76</v>
      </c>
      <c r="F60" s="4">
        <v>212</v>
      </c>
      <c r="G60" s="3" t="s">
        <v>13</v>
      </c>
      <c r="H60" s="3" t="s">
        <v>14</v>
      </c>
      <c r="I60" s="5">
        <v>0.4</v>
      </c>
      <c r="J60" s="5">
        <v>0.4</v>
      </c>
      <c r="K60" s="5">
        <v>2.5000000000000001E-2</v>
      </c>
      <c r="L60" s="5">
        <v>0.02</v>
      </c>
      <c r="M60" s="5" t="s">
        <v>108</v>
      </c>
      <c r="N60" s="5">
        <v>0.35000000000000003</v>
      </c>
      <c r="O60" s="6">
        <v>17.5</v>
      </c>
      <c r="P60" s="6">
        <v>7.6</v>
      </c>
      <c r="Q60" s="7">
        <v>2.7E-2</v>
      </c>
      <c r="R60" s="8">
        <v>7.76E-4</v>
      </c>
      <c r="S60" s="9">
        <v>3.8800000000000002E-3</v>
      </c>
      <c r="T60" s="9">
        <v>4.3600000000000002E-3</v>
      </c>
      <c r="U60" s="5">
        <v>0.16900000000000001</v>
      </c>
      <c r="V60" s="8">
        <v>2.6699999999999998E-4</v>
      </c>
      <c r="W60" s="9">
        <v>1.33E-3</v>
      </c>
      <c r="X60" s="9">
        <v>2.0400000000000001E-3</v>
      </c>
      <c r="Y60" s="5">
        <v>0.16900000000000001</v>
      </c>
      <c r="Z60" s="8">
        <v>5.0599999999999998E-6</v>
      </c>
      <c r="AA60" s="10">
        <v>9.38E-6</v>
      </c>
      <c r="AB60" s="17">
        <f t="array" ref="AB60">INDEX(tbllkpSteelGrades[fy],MATCH(1,(Table8[[#This Row],[Grade]]=tbllkpSteelGrades[Grade])*(Table8[[#This Row],[tw]]&lt;=tbllkpSteelGrades[Thickness]),0))</f>
        <v>300000000</v>
      </c>
      <c r="AC60" s="18">
        <f>IF(Table8[[#This Row],[Fabrication Type]]="Welded",Table8[[#This Row],[d1]],Table8[[#This Row],[d]])*Table8[[#This Row],[tw]]</f>
        <v>7.000000000000001E-3</v>
      </c>
      <c r="AD60" s="11">
        <f>Table8[[#This Row],[Aw]]*Table8[[#This Row],[fy]]*0.6</f>
        <v>1260000.0000000002</v>
      </c>
      <c r="AE60" s="35">
        <f>82/SQRT(Table8[[#This Row],[fy]]/250000000)</f>
        <v>74.855416192372701</v>
      </c>
      <c r="AF6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1" spans="2:32" x14ac:dyDescent="0.25">
      <c r="B61" s="15" t="str">
        <f>Table8[[#This Row],[Section]]&amp;"-"&amp;TEXT(Table8[[#This Row],[Grade]],"0")</f>
        <v>400WC181-300</v>
      </c>
      <c r="C61" s="3" t="s">
        <v>71</v>
      </c>
      <c r="D61" s="3">
        <v>300</v>
      </c>
      <c r="E61" s="3" t="s">
        <v>76</v>
      </c>
      <c r="F61" s="4">
        <v>181</v>
      </c>
      <c r="G61" s="3" t="s">
        <v>13</v>
      </c>
      <c r="H61" s="3" t="s">
        <v>14</v>
      </c>
      <c r="I61" s="5">
        <v>0.39</v>
      </c>
      <c r="J61" s="5">
        <v>0.4</v>
      </c>
      <c r="K61" s="5">
        <v>0.02</v>
      </c>
      <c r="L61" s="5">
        <v>0.02</v>
      </c>
      <c r="M61" s="5" t="s">
        <v>108</v>
      </c>
      <c r="N61" s="5">
        <v>0.35000000000000003</v>
      </c>
      <c r="O61" s="6">
        <v>17.5</v>
      </c>
      <c r="P61" s="6">
        <v>9.5</v>
      </c>
      <c r="Q61" s="7">
        <v>2.3E-2</v>
      </c>
      <c r="R61" s="8">
        <v>6.2E-4</v>
      </c>
      <c r="S61" s="9">
        <v>3.1800000000000001E-3</v>
      </c>
      <c r="T61" s="9">
        <v>3.5699999999999998E-3</v>
      </c>
      <c r="U61" s="5">
        <v>0.16400000000000001</v>
      </c>
      <c r="V61" s="8">
        <v>2.14E-4</v>
      </c>
      <c r="W61" s="9">
        <v>1.07E-3</v>
      </c>
      <c r="X61" s="9">
        <v>1.64E-3</v>
      </c>
      <c r="Y61" s="5">
        <v>0.16400000000000001</v>
      </c>
      <c r="Z61" s="8">
        <v>3.0800000000000002E-6</v>
      </c>
      <c r="AA61" s="10">
        <v>7.3100000000000003E-6</v>
      </c>
      <c r="AB61" s="17">
        <f t="array" ref="AB61">INDEX(tbllkpSteelGrades[fy],MATCH(1,(Table8[[#This Row],[Grade]]=tbllkpSteelGrades[Grade])*(Table8[[#This Row],[tw]]&lt;=tbllkpSteelGrades[Thickness]),0))</f>
        <v>300000000</v>
      </c>
      <c r="AC61" s="18">
        <f>IF(Table8[[#This Row],[Fabrication Type]]="Welded",Table8[[#This Row],[d1]],Table8[[#This Row],[d]])*Table8[[#This Row],[tw]]</f>
        <v>7.000000000000001E-3</v>
      </c>
      <c r="AD61" s="11">
        <f>Table8[[#This Row],[Aw]]*Table8[[#This Row],[fy]]*0.6</f>
        <v>1260000.0000000002</v>
      </c>
      <c r="AE61" s="35">
        <f>82/SQRT(Table8[[#This Row],[fy]]/250000000)</f>
        <v>74.855416192372701</v>
      </c>
      <c r="AF6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2" spans="2:32" x14ac:dyDescent="0.25">
      <c r="B62" s="15" t="str">
        <f>Table8[[#This Row],[Section]]&amp;"-"&amp;TEXT(Table8[[#This Row],[Grade]],"0")</f>
        <v>400WC144-300</v>
      </c>
      <c r="C62" s="3" t="s">
        <v>72</v>
      </c>
      <c r="D62" s="3">
        <v>300</v>
      </c>
      <c r="E62" s="3" t="s">
        <v>76</v>
      </c>
      <c r="F62" s="4">
        <v>144</v>
      </c>
      <c r="G62" s="3" t="s">
        <v>13</v>
      </c>
      <c r="H62" s="3" t="s">
        <v>14</v>
      </c>
      <c r="I62" s="5">
        <v>0.38200000000000001</v>
      </c>
      <c r="J62" s="5">
        <v>0.4</v>
      </c>
      <c r="K62" s="5">
        <v>1.6E-2</v>
      </c>
      <c r="L62" s="5">
        <v>1.6E-2</v>
      </c>
      <c r="M62" s="5" t="s">
        <v>108</v>
      </c>
      <c r="N62" s="5">
        <v>0.35</v>
      </c>
      <c r="O62" s="6">
        <v>21.874999999999996</v>
      </c>
      <c r="P62" s="6">
        <v>12</v>
      </c>
      <c r="Q62" s="7">
        <v>1.84E-2</v>
      </c>
      <c r="R62" s="8">
        <v>4.86E-4</v>
      </c>
      <c r="S62" s="9">
        <v>2.5500000000000002E-3</v>
      </c>
      <c r="T62" s="9">
        <v>2.8300000000000001E-3</v>
      </c>
      <c r="U62" s="5">
        <v>0.16300000000000001</v>
      </c>
      <c r="V62" s="8">
        <v>1.7100000000000001E-4</v>
      </c>
      <c r="W62" s="9">
        <v>8.5400000000000005E-4</v>
      </c>
      <c r="X62" s="9">
        <v>1.2999999999999999E-3</v>
      </c>
      <c r="Y62" s="5">
        <v>0.16300000000000001</v>
      </c>
      <c r="Z62" s="8">
        <v>1.5799999999999999E-6</v>
      </c>
      <c r="AA62" s="10">
        <v>5.7200000000000003E-6</v>
      </c>
      <c r="AB62" s="17">
        <f t="array" ref="AB62">INDEX(tbllkpSteelGrades[fy],MATCH(1,(Table8[[#This Row],[Grade]]=tbllkpSteelGrades[Grade])*(Table8[[#This Row],[tw]]&lt;=tbllkpSteelGrades[Thickness]),0))</f>
        <v>300000000</v>
      </c>
      <c r="AC62" s="18">
        <f>IF(Table8[[#This Row],[Fabrication Type]]="Welded",Table8[[#This Row],[d1]],Table8[[#This Row],[d]])*Table8[[#This Row],[tw]]</f>
        <v>5.5999999999999999E-3</v>
      </c>
      <c r="AD62" s="11">
        <f>Table8[[#This Row],[Aw]]*Table8[[#This Row],[fy]]*0.6</f>
        <v>1008000</v>
      </c>
      <c r="AE62" s="35">
        <f>82/SQRT(Table8[[#This Row],[fy]]/250000000)</f>
        <v>74.855416192372701</v>
      </c>
      <c r="AF6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3" spans="2:32" x14ac:dyDescent="0.25">
      <c r="B63" s="15" t="str">
        <f>Table8[[#This Row],[Section]]&amp;"-"&amp;TEXT(Table8[[#This Row],[Grade]],"0")</f>
        <v>350WC280-300</v>
      </c>
      <c r="C63" s="3" t="s">
        <v>73</v>
      </c>
      <c r="D63" s="3">
        <v>300</v>
      </c>
      <c r="E63" s="3" t="s">
        <v>76</v>
      </c>
      <c r="F63" s="4">
        <v>280</v>
      </c>
      <c r="G63" s="3" t="s">
        <v>13</v>
      </c>
      <c r="H63" s="3" t="s">
        <v>14</v>
      </c>
      <c r="I63" s="5">
        <v>0.35499999999999998</v>
      </c>
      <c r="J63" s="5">
        <v>0.35</v>
      </c>
      <c r="K63" s="5">
        <v>0.04</v>
      </c>
      <c r="L63" s="5">
        <v>2.8000000000000001E-2</v>
      </c>
      <c r="M63" s="5" t="s">
        <v>108</v>
      </c>
      <c r="N63" s="5">
        <v>0.27499999999999997</v>
      </c>
      <c r="O63" s="6">
        <v>9.8214285714285694</v>
      </c>
      <c r="P63" s="6">
        <v>4.0249999999999995</v>
      </c>
      <c r="Q63" s="7">
        <v>3.5700000000000003E-2</v>
      </c>
      <c r="R63" s="8">
        <v>7.4700000000000005E-4</v>
      </c>
      <c r="S63" s="9">
        <v>4.2100000000000002E-3</v>
      </c>
      <c r="T63" s="9">
        <v>4.9399999999999999E-3</v>
      </c>
      <c r="U63" s="5">
        <v>0.14499999999999999</v>
      </c>
      <c r="V63" s="8">
        <v>2.8600000000000001E-4</v>
      </c>
      <c r="W63" s="9">
        <v>1.64E-3</v>
      </c>
      <c r="X63" s="9">
        <v>2.5000000000000001E-3</v>
      </c>
      <c r="Y63" s="5">
        <v>0.14499999999999999</v>
      </c>
      <c r="Z63" s="8">
        <v>1.6500000000000001E-5</v>
      </c>
      <c r="AA63" s="10">
        <v>7.0999999999999998E-6</v>
      </c>
      <c r="AB63" s="17">
        <f t="array" ref="AB63">INDEX(tbllkpSteelGrades[fy],MATCH(1,(Table8[[#This Row],[Grade]]=tbllkpSteelGrades[Grade])*(Table8[[#This Row],[tw]]&lt;=tbllkpSteelGrades[Thickness]),0))</f>
        <v>280000000</v>
      </c>
      <c r="AC63" s="18">
        <f>IF(Table8[[#This Row],[Fabrication Type]]="Welded",Table8[[#This Row],[d1]],Table8[[#This Row],[d]])*Table8[[#This Row],[tw]]</f>
        <v>7.6999999999999994E-3</v>
      </c>
      <c r="AD63" s="11">
        <f>Table8[[#This Row],[Aw]]*Table8[[#This Row],[fy]]*0.6</f>
        <v>1293600</v>
      </c>
      <c r="AE63" s="35">
        <f>82/SQRT(Table8[[#This Row],[fy]]/250000000)</f>
        <v>77.482716966891573</v>
      </c>
      <c r="AF6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4" spans="2:32" x14ac:dyDescent="0.25">
      <c r="B64" s="15" t="str">
        <f>Table8[[#This Row],[Section]]&amp;"-"&amp;TEXT(Table8[[#This Row],[Grade]],"0")</f>
        <v>350WC258-300</v>
      </c>
      <c r="C64" s="3" t="s">
        <v>74</v>
      </c>
      <c r="D64" s="3">
        <v>300</v>
      </c>
      <c r="E64" s="3" t="s">
        <v>76</v>
      </c>
      <c r="F64" s="4">
        <v>258</v>
      </c>
      <c r="G64" s="3" t="s">
        <v>13</v>
      </c>
      <c r="H64" s="3" t="s">
        <v>14</v>
      </c>
      <c r="I64" s="5">
        <v>0.34699999999999998</v>
      </c>
      <c r="J64" s="5">
        <v>0.35</v>
      </c>
      <c r="K64" s="5">
        <v>3.5999999999999997E-2</v>
      </c>
      <c r="L64" s="5">
        <v>2.8000000000000001E-2</v>
      </c>
      <c r="M64" s="5" t="s">
        <v>108</v>
      </c>
      <c r="N64" s="5">
        <v>0.27499999999999997</v>
      </c>
      <c r="O64" s="6">
        <v>9.8214285714285694</v>
      </c>
      <c r="P64" s="6">
        <v>4.4722222222222223</v>
      </c>
      <c r="Q64" s="7">
        <v>3.2899999999999999E-2</v>
      </c>
      <c r="R64" s="8">
        <v>6.6100000000000002E-4</v>
      </c>
      <c r="S64" s="9">
        <v>3.81E-3</v>
      </c>
      <c r="T64" s="9">
        <v>4.45E-3</v>
      </c>
      <c r="U64" s="5">
        <v>0.14199999999999999</v>
      </c>
      <c r="V64" s="8">
        <v>2.5799999999999998E-4</v>
      </c>
      <c r="W64" s="9">
        <v>1.47E-3</v>
      </c>
      <c r="X64" s="9">
        <v>2.2599999999999999E-3</v>
      </c>
      <c r="Y64" s="5">
        <v>0.14199999999999999</v>
      </c>
      <c r="Z64" s="8">
        <v>1.27E-5</v>
      </c>
      <c r="AA64" s="10">
        <v>6.2299999999999996E-6</v>
      </c>
      <c r="AB64" s="17">
        <f t="array" ref="AB64">INDEX(tbllkpSteelGrades[fy],MATCH(1,(Table8[[#This Row],[Grade]]=tbllkpSteelGrades[Grade])*(Table8[[#This Row],[tw]]&lt;=tbllkpSteelGrades[Thickness]),0))</f>
        <v>280000000</v>
      </c>
      <c r="AC64" s="18">
        <f>IF(Table8[[#This Row],[Fabrication Type]]="Welded",Table8[[#This Row],[d1]],Table8[[#This Row],[d]])*Table8[[#This Row],[tw]]</f>
        <v>7.6999999999999994E-3</v>
      </c>
      <c r="AD64" s="11">
        <f>Table8[[#This Row],[Aw]]*Table8[[#This Row],[fy]]*0.6</f>
        <v>1293600</v>
      </c>
      <c r="AE64" s="35">
        <f>82/SQRT(Table8[[#This Row],[fy]]/250000000)</f>
        <v>77.482716966891573</v>
      </c>
      <c r="AF6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5" spans="2:32" x14ac:dyDescent="0.25">
      <c r="B65" s="15" t="str">
        <f>Table8[[#This Row],[Section]]&amp;"-"&amp;TEXT(Table8[[#This Row],[Grade]],"0")</f>
        <v>350WC230-300</v>
      </c>
      <c r="C65" s="3" t="s">
        <v>75</v>
      </c>
      <c r="D65" s="3">
        <v>300</v>
      </c>
      <c r="E65" s="3" t="s">
        <v>76</v>
      </c>
      <c r="F65" s="4">
        <v>230</v>
      </c>
      <c r="G65" s="3" t="s">
        <v>13</v>
      </c>
      <c r="H65" s="3" t="s">
        <v>14</v>
      </c>
      <c r="I65" s="5">
        <v>0.33900000000000002</v>
      </c>
      <c r="J65" s="5">
        <v>0.35</v>
      </c>
      <c r="K65" s="5">
        <v>3.2000000000000001E-2</v>
      </c>
      <c r="L65" s="5">
        <v>2.5000000000000001E-2</v>
      </c>
      <c r="M65" s="5" t="s">
        <v>108</v>
      </c>
      <c r="N65" s="5">
        <v>0.27500000000000002</v>
      </c>
      <c r="O65" s="6">
        <v>11</v>
      </c>
      <c r="P65" s="6">
        <v>5.0781249999999991</v>
      </c>
      <c r="Q65" s="7">
        <v>2.93E-2</v>
      </c>
      <c r="R65" s="8">
        <v>5.7300000000000005E-4</v>
      </c>
      <c r="S65" s="9">
        <v>3.3800000000000002E-3</v>
      </c>
      <c r="T65" s="9">
        <v>3.9100000000000003E-3</v>
      </c>
      <c r="U65" s="5">
        <v>0.14000000000000001</v>
      </c>
      <c r="V65" s="8">
        <v>2.2900000000000001E-4</v>
      </c>
      <c r="W65" s="9">
        <v>1.31E-3</v>
      </c>
      <c r="X65" s="9">
        <v>2E-3</v>
      </c>
      <c r="Y65" s="5">
        <v>0.14000000000000001</v>
      </c>
      <c r="Z65" s="8">
        <v>8.9600000000000006E-6</v>
      </c>
      <c r="AA65" s="10">
        <v>5.4E-6</v>
      </c>
      <c r="AB65" s="17">
        <f t="array" ref="AB65">INDEX(tbllkpSteelGrades[fy],MATCH(1,(Table8[[#This Row],[Grade]]=tbllkpSteelGrades[Grade])*(Table8[[#This Row],[tw]]&lt;=tbllkpSteelGrades[Thickness]),0))</f>
        <v>280000000</v>
      </c>
      <c r="AC65" s="18">
        <f>IF(Table8[[#This Row],[Fabrication Type]]="Welded",Table8[[#This Row],[d1]],Table8[[#This Row],[d]])*Table8[[#This Row],[tw]]</f>
        <v>6.8750000000000009E-3</v>
      </c>
      <c r="AD65" s="11">
        <f>Table8[[#This Row],[Aw]]*Table8[[#This Row],[fy]]*0.6</f>
        <v>1155000</v>
      </c>
      <c r="AE65" s="35">
        <f>82/SQRT(Table8[[#This Row],[fy]]/250000000)</f>
        <v>77.482716966891573</v>
      </c>
      <c r="AF6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6" spans="2:32" x14ac:dyDescent="0.25">
      <c r="B66" s="15" t="str">
        <f>Table8[[#This Row],[Section]]&amp;"-"&amp;TEXT(Table8[[#This Row],[Grade]],"0")</f>
        <v>350WC197-300</v>
      </c>
      <c r="C66" s="3" t="s">
        <v>3</v>
      </c>
      <c r="D66" s="3">
        <v>300</v>
      </c>
      <c r="E66" s="3" t="s">
        <v>76</v>
      </c>
      <c r="F66" s="4">
        <v>197</v>
      </c>
      <c r="G66" s="3" t="s">
        <v>13</v>
      </c>
      <c r="H66" s="3" t="s">
        <v>14</v>
      </c>
      <c r="I66" s="5">
        <v>0.33100000000000002</v>
      </c>
      <c r="J66" s="5">
        <v>0.35</v>
      </c>
      <c r="K66" s="5">
        <v>2.8000000000000001E-2</v>
      </c>
      <c r="L66" s="5">
        <v>0.02</v>
      </c>
      <c r="M66" s="5" t="s">
        <v>108</v>
      </c>
      <c r="N66" s="5">
        <v>0.27500000000000002</v>
      </c>
      <c r="O66" s="6">
        <v>13.75</v>
      </c>
      <c r="P66" s="6">
        <v>5.8928571428571423</v>
      </c>
      <c r="Q66" s="7">
        <v>2.5100000000000001E-2</v>
      </c>
      <c r="R66" s="8">
        <v>4.86E-4</v>
      </c>
      <c r="S66" s="9">
        <v>2.9399999999999999E-3</v>
      </c>
      <c r="T66" s="9">
        <v>3.3500000000000001E-3</v>
      </c>
      <c r="U66" s="5">
        <v>0.13900000000000001</v>
      </c>
      <c r="V66" s="8">
        <v>2.0000000000000001E-4</v>
      </c>
      <c r="W66" s="9">
        <v>1.14E-3</v>
      </c>
      <c r="X66" s="9">
        <v>1.74E-3</v>
      </c>
      <c r="Y66" s="5">
        <v>0.13900000000000001</v>
      </c>
      <c r="Z66" s="8">
        <v>5.75E-6</v>
      </c>
      <c r="AA66" s="10">
        <v>4.6E-6</v>
      </c>
      <c r="AB66" s="17">
        <f t="array" ref="AB66">INDEX(tbllkpSteelGrades[fy],MATCH(1,(Table8[[#This Row],[Grade]]=tbllkpSteelGrades[Grade])*(Table8[[#This Row],[tw]]&lt;=tbllkpSteelGrades[Thickness]),0))</f>
        <v>300000000</v>
      </c>
      <c r="AC66" s="18">
        <f>IF(Table8[[#This Row],[Fabrication Type]]="Welded",Table8[[#This Row],[d1]],Table8[[#This Row],[d]])*Table8[[#This Row],[tw]]</f>
        <v>5.5000000000000005E-3</v>
      </c>
      <c r="AD66" s="11">
        <f>Table8[[#This Row],[Aw]]*Table8[[#This Row],[fy]]*0.6</f>
        <v>990000.00000000012</v>
      </c>
      <c r="AE66" s="35">
        <f>82/SQRT(Table8[[#This Row],[fy]]/250000000)</f>
        <v>74.855416192372701</v>
      </c>
      <c r="AF6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7" spans="2:32" x14ac:dyDescent="0.25">
      <c r="B67" s="15" t="str">
        <f>Table8[[#This Row],[Section]]&amp;"-"&amp;TEXT(Table8[[#This Row],[Grade]],"0")</f>
        <v>500WC440-400</v>
      </c>
      <c r="C67" s="3" t="s">
        <v>59</v>
      </c>
      <c r="D67" s="3">
        <v>400</v>
      </c>
      <c r="E67" s="3" t="s">
        <v>76</v>
      </c>
      <c r="F67" s="4">
        <v>440</v>
      </c>
      <c r="G67" s="3" t="s">
        <v>13</v>
      </c>
      <c r="H67" s="3" t="s">
        <v>14</v>
      </c>
      <c r="I67" s="5">
        <v>0.48</v>
      </c>
      <c r="J67" s="5">
        <v>0.5</v>
      </c>
      <c r="K67" s="5">
        <v>0.04</v>
      </c>
      <c r="L67" s="5">
        <v>0.04</v>
      </c>
      <c r="M67" s="5" t="s">
        <v>108</v>
      </c>
      <c r="N67" s="5">
        <v>0.39999999999999997</v>
      </c>
      <c r="O67" s="6">
        <v>9.9999999999999982</v>
      </c>
      <c r="P67" s="6">
        <v>5.75</v>
      </c>
      <c r="Q67" s="7">
        <v>5.6000000000000001E-2</v>
      </c>
      <c r="R67" s="8">
        <v>2.15E-3</v>
      </c>
      <c r="S67" s="9">
        <v>8.9800000000000001E-3</v>
      </c>
      <c r="T67" s="9">
        <v>1.04E-2</v>
      </c>
      <c r="U67" s="5">
        <v>0.19600000000000001</v>
      </c>
      <c r="V67" s="8">
        <v>8.3500000000000002E-4</v>
      </c>
      <c r="W67" s="9">
        <v>3.3400000000000001E-3</v>
      </c>
      <c r="X67" s="9">
        <v>5.1599999999999997E-3</v>
      </c>
      <c r="Y67" s="5">
        <v>0.19600000000000001</v>
      </c>
      <c r="Z67" s="8">
        <v>3.01E-5</v>
      </c>
      <c r="AA67" s="10">
        <v>4.0399999999999999E-5</v>
      </c>
      <c r="AB67" s="17">
        <f t="array" ref="AB67">INDEX(tbllkpSteelGrades[fy],MATCH(1,(Table8[[#This Row],[Grade]]=tbllkpSteelGrades[Grade])*(Table8[[#This Row],[tw]]&lt;=tbllkpSteelGrades[Thickness]),0))</f>
        <v>360000000</v>
      </c>
      <c r="AC67" s="18">
        <f>IF(Table8[[#This Row],[Fabrication Type]]="Welded",Table8[[#This Row],[d1]],Table8[[#This Row],[d]])*Table8[[#This Row],[tw]]</f>
        <v>1.6E-2</v>
      </c>
      <c r="AD67" s="11">
        <f>Table8[[#This Row],[Aw]]*Table8[[#This Row],[fy]]*0.6</f>
        <v>3456000</v>
      </c>
      <c r="AE67" s="35">
        <f>82/SQRT(Table8[[#This Row],[fy]]/250000000)</f>
        <v>68.333333333333343</v>
      </c>
      <c r="AF6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8" spans="2:32" x14ac:dyDescent="0.25">
      <c r="B68" s="15" t="str">
        <f>Table8[[#This Row],[Section]]&amp;"-"&amp;TEXT(Table8[[#This Row],[Grade]],"0")</f>
        <v>500WC414-400</v>
      </c>
      <c r="C68" s="3" t="s">
        <v>60</v>
      </c>
      <c r="D68" s="3">
        <v>400</v>
      </c>
      <c r="E68" s="3" t="s">
        <v>76</v>
      </c>
      <c r="F68" s="4">
        <v>414</v>
      </c>
      <c r="G68" s="3" t="s">
        <v>13</v>
      </c>
      <c r="H68" s="3" t="s">
        <v>14</v>
      </c>
      <c r="I68" s="5">
        <v>0.48</v>
      </c>
      <c r="J68" s="5">
        <v>0.5</v>
      </c>
      <c r="K68" s="5">
        <v>0.04</v>
      </c>
      <c r="L68" s="5">
        <v>3.2000000000000001E-2</v>
      </c>
      <c r="M68" s="5" t="s">
        <v>108</v>
      </c>
      <c r="N68" s="5">
        <v>0.39999999999999997</v>
      </c>
      <c r="O68" s="6">
        <v>12.499999999999998</v>
      </c>
      <c r="P68" s="6">
        <v>5.85</v>
      </c>
      <c r="Q68" s="7">
        <v>5.28E-2</v>
      </c>
      <c r="R68" s="8">
        <v>2.1099999999999999E-3</v>
      </c>
      <c r="S68" s="9">
        <v>8.8000000000000005E-3</v>
      </c>
      <c r="T68" s="9">
        <v>1.01E-2</v>
      </c>
      <c r="U68" s="5">
        <v>0.2</v>
      </c>
      <c r="V68" s="8">
        <v>8.34E-4</v>
      </c>
      <c r="W68" s="9">
        <v>3.3400000000000001E-3</v>
      </c>
      <c r="X68" s="9">
        <v>5.1000000000000004E-3</v>
      </c>
      <c r="Y68" s="5">
        <v>0.2</v>
      </c>
      <c r="Z68" s="8">
        <v>2.5400000000000001E-5</v>
      </c>
      <c r="AA68" s="10">
        <v>4.0399999999999999E-5</v>
      </c>
      <c r="AB68" s="17">
        <f t="array" ref="AB68">INDEX(tbllkpSteelGrades[fy],MATCH(1,(Table8[[#This Row],[Grade]]=tbllkpSteelGrades[Grade])*(Table8[[#This Row],[tw]]&lt;=tbllkpSteelGrades[Thickness]),0))</f>
        <v>360000000</v>
      </c>
      <c r="AC68" s="18">
        <f>IF(Table8[[#This Row],[Fabrication Type]]="Welded",Table8[[#This Row],[d1]],Table8[[#This Row],[d]])*Table8[[#This Row],[tw]]</f>
        <v>1.2799999999999999E-2</v>
      </c>
      <c r="AD68" s="11">
        <f>Table8[[#This Row],[Aw]]*Table8[[#This Row],[fy]]*0.6</f>
        <v>2764800</v>
      </c>
      <c r="AE68" s="35">
        <f>82/SQRT(Table8[[#This Row],[fy]]/250000000)</f>
        <v>68.333333333333343</v>
      </c>
      <c r="AF6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69" spans="2:32" x14ac:dyDescent="0.25">
      <c r="B69" s="15" t="str">
        <f>Table8[[#This Row],[Section]]&amp;"-"&amp;TEXT(Table8[[#This Row],[Grade]],"0")</f>
        <v>500WC383-400</v>
      </c>
      <c r="C69" s="3" t="s">
        <v>61</v>
      </c>
      <c r="D69" s="3">
        <v>400</v>
      </c>
      <c r="E69" s="3" t="s">
        <v>76</v>
      </c>
      <c r="F69" s="4">
        <v>383</v>
      </c>
      <c r="G69" s="3" t="s">
        <v>13</v>
      </c>
      <c r="H69" s="3" t="s">
        <v>14</v>
      </c>
      <c r="I69" s="5">
        <v>0.47199999999999998</v>
      </c>
      <c r="J69" s="5">
        <v>0.5</v>
      </c>
      <c r="K69" s="5">
        <v>3.5999999999999997E-2</v>
      </c>
      <c r="L69" s="5">
        <v>3.2000000000000001E-2</v>
      </c>
      <c r="M69" s="5" t="s">
        <v>108</v>
      </c>
      <c r="N69" s="5">
        <v>0.39999999999999997</v>
      </c>
      <c r="O69" s="6">
        <v>12.499999999999998</v>
      </c>
      <c r="P69" s="6">
        <v>6.5</v>
      </c>
      <c r="Q69" s="7">
        <v>4.8800000000000003E-2</v>
      </c>
      <c r="R69" s="8">
        <v>1.89E-3</v>
      </c>
      <c r="S69" s="9">
        <v>7.9900000000000006E-3</v>
      </c>
      <c r="T69" s="9">
        <v>9.1299999999999992E-3</v>
      </c>
      <c r="U69" s="5">
        <v>0.19700000000000001</v>
      </c>
      <c r="V69" s="8">
        <v>7.5100000000000004E-4</v>
      </c>
      <c r="W69" s="9">
        <v>3.0000000000000001E-3</v>
      </c>
      <c r="X69" s="9">
        <v>4.5999999999999999E-3</v>
      </c>
      <c r="Y69" s="5">
        <v>0.19700000000000001</v>
      </c>
      <c r="Z69" s="8">
        <v>1.9899999999999999E-5</v>
      </c>
      <c r="AA69" s="10">
        <v>3.57E-5</v>
      </c>
      <c r="AB69" s="17">
        <f t="array" ref="AB69">INDEX(tbllkpSteelGrades[fy],MATCH(1,(Table8[[#This Row],[Grade]]=tbllkpSteelGrades[Grade])*(Table8[[#This Row],[tw]]&lt;=tbllkpSteelGrades[Thickness]),0))</f>
        <v>360000000</v>
      </c>
      <c r="AC69" s="18">
        <f>IF(Table8[[#This Row],[Fabrication Type]]="Welded",Table8[[#This Row],[d1]],Table8[[#This Row],[d]])*Table8[[#This Row],[tw]]</f>
        <v>1.2799999999999999E-2</v>
      </c>
      <c r="AD69" s="11">
        <f>Table8[[#This Row],[Aw]]*Table8[[#This Row],[fy]]*0.6</f>
        <v>2764800</v>
      </c>
      <c r="AE69" s="35">
        <f>82/SQRT(Table8[[#This Row],[fy]]/250000000)</f>
        <v>68.333333333333343</v>
      </c>
      <c r="AF6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0" spans="2:32" x14ac:dyDescent="0.25">
      <c r="B70" s="15" t="str">
        <f>Table8[[#This Row],[Section]]&amp;"-"&amp;TEXT(Table8[[#This Row],[Grade]],"0")</f>
        <v>500WC340-400</v>
      </c>
      <c r="C70" s="3" t="s">
        <v>62</v>
      </c>
      <c r="D70" s="3">
        <v>400</v>
      </c>
      <c r="E70" s="3" t="s">
        <v>76</v>
      </c>
      <c r="F70" s="4">
        <v>340</v>
      </c>
      <c r="G70" s="3" t="s">
        <v>13</v>
      </c>
      <c r="H70" s="3" t="s">
        <v>14</v>
      </c>
      <c r="I70" s="5">
        <v>0.51400000000000001</v>
      </c>
      <c r="J70" s="5">
        <v>0.5</v>
      </c>
      <c r="K70" s="5">
        <v>3.2000000000000001E-2</v>
      </c>
      <c r="L70" s="5">
        <v>2.5000000000000001E-2</v>
      </c>
      <c r="M70" s="5" t="s">
        <v>108</v>
      </c>
      <c r="N70" s="5">
        <v>0.45</v>
      </c>
      <c r="O70" s="6">
        <v>18</v>
      </c>
      <c r="P70" s="6">
        <v>7.4218749999999991</v>
      </c>
      <c r="Q70" s="7">
        <v>4.3200000000000002E-2</v>
      </c>
      <c r="R70" s="8">
        <v>2.0500000000000002E-3</v>
      </c>
      <c r="S70" s="9">
        <v>7.9799999999999992E-3</v>
      </c>
      <c r="T70" s="9">
        <v>8.9800000000000001E-3</v>
      </c>
      <c r="U70" s="5">
        <v>0.218</v>
      </c>
      <c r="V70" s="8">
        <v>6.6699999999999995E-4</v>
      </c>
      <c r="W70" s="9">
        <v>2.6700000000000001E-3</v>
      </c>
      <c r="X70" s="9">
        <v>4.0699999999999998E-3</v>
      </c>
      <c r="Y70" s="5">
        <v>0.218</v>
      </c>
      <c r="Z70" s="8">
        <v>1.31E-5</v>
      </c>
      <c r="AA70" s="10">
        <v>3.8800000000000001E-5</v>
      </c>
      <c r="AB70" s="17">
        <f t="array" ref="AB70">INDEX(tbllkpSteelGrades[fy],MATCH(1,(Table8[[#This Row],[Grade]]=tbllkpSteelGrades[Grade])*(Table8[[#This Row],[tw]]&lt;=tbllkpSteelGrades[Thickness]),0))</f>
        <v>360000000</v>
      </c>
      <c r="AC70" s="18">
        <f>IF(Table8[[#This Row],[Fabrication Type]]="Welded",Table8[[#This Row],[d1]],Table8[[#This Row],[d]])*Table8[[#This Row],[tw]]</f>
        <v>1.1250000000000001E-2</v>
      </c>
      <c r="AD70" s="11">
        <f>Table8[[#This Row],[Aw]]*Table8[[#This Row],[fy]]*0.6</f>
        <v>2430000</v>
      </c>
      <c r="AE70" s="35">
        <f>82/SQRT(Table8[[#This Row],[fy]]/250000000)</f>
        <v>68.333333333333343</v>
      </c>
      <c r="AF7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1" spans="2:32" x14ac:dyDescent="0.25">
      <c r="B71" s="15" t="str">
        <f>Table8[[#This Row],[Section]]&amp;"-"&amp;TEXT(Table8[[#This Row],[Grade]],"0")</f>
        <v>500WC290-400</v>
      </c>
      <c r="C71" s="3" t="s">
        <v>63</v>
      </c>
      <c r="D71" s="3">
        <v>400</v>
      </c>
      <c r="E71" s="3" t="s">
        <v>76</v>
      </c>
      <c r="F71" s="4">
        <v>290</v>
      </c>
      <c r="G71" s="3" t="s">
        <v>13</v>
      </c>
      <c r="H71" s="3" t="s">
        <v>14</v>
      </c>
      <c r="I71" s="5">
        <v>0.50600000000000001</v>
      </c>
      <c r="J71" s="5">
        <v>0.5</v>
      </c>
      <c r="K71" s="5">
        <v>2.8000000000000001E-2</v>
      </c>
      <c r="L71" s="5">
        <v>0.02</v>
      </c>
      <c r="M71" s="5" t="s">
        <v>108</v>
      </c>
      <c r="N71" s="5">
        <v>0.45</v>
      </c>
      <c r="O71" s="6">
        <v>22.5</v>
      </c>
      <c r="P71" s="6">
        <v>8.5714285714285712</v>
      </c>
      <c r="Q71" s="7">
        <v>3.6999999999999998E-2</v>
      </c>
      <c r="R71" s="8">
        <v>1.75E-3</v>
      </c>
      <c r="S71" s="9">
        <v>6.9300000000000004E-3</v>
      </c>
      <c r="T71" s="9">
        <v>7.7000000000000002E-3</v>
      </c>
      <c r="U71" s="5">
        <v>0.218</v>
      </c>
      <c r="V71" s="8">
        <v>5.8399999999999999E-4</v>
      </c>
      <c r="W71" s="9">
        <v>2.33E-3</v>
      </c>
      <c r="X71" s="9">
        <v>3.5400000000000002E-3</v>
      </c>
      <c r="Y71" s="5">
        <v>0.218</v>
      </c>
      <c r="Z71" s="8">
        <v>8.4200000000000007E-6</v>
      </c>
      <c r="AA71" s="10">
        <v>3.3300000000000003E-5</v>
      </c>
      <c r="AB71" s="17">
        <f t="array" ref="AB71">INDEX(tbllkpSteelGrades[fy],MATCH(1,(Table8[[#This Row],[Grade]]=tbllkpSteelGrades[Grade])*(Table8[[#This Row],[tw]]&lt;=tbllkpSteelGrades[Thickness]),0))</f>
        <v>380000000</v>
      </c>
      <c r="AC71" s="18">
        <f>IF(Table8[[#This Row],[Fabrication Type]]="Welded",Table8[[#This Row],[d1]],Table8[[#This Row],[d]])*Table8[[#This Row],[tw]]</f>
        <v>9.0000000000000011E-3</v>
      </c>
      <c r="AD71" s="11">
        <f>Table8[[#This Row],[Aw]]*Table8[[#This Row],[fy]]*0.6</f>
        <v>2052000.0000000002</v>
      </c>
      <c r="AE71" s="35">
        <f>82/SQRT(Table8[[#This Row],[fy]]/250000000)</f>
        <v>66.510782663612645</v>
      </c>
      <c r="AF7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2" spans="2:32" x14ac:dyDescent="0.25">
      <c r="B72" s="15" t="str">
        <f>Table8[[#This Row],[Section]]&amp;"-"&amp;TEXT(Table8[[#This Row],[Grade]],"0")</f>
        <v>500WC267-400</v>
      </c>
      <c r="C72" s="3" t="s">
        <v>64</v>
      </c>
      <c r="D72" s="3">
        <v>400</v>
      </c>
      <c r="E72" s="3" t="s">
        <v>76</v>
      </c>
      <c r="F72" s="4">
        <v>267</v>
      </c>
      <c r="G72" s="3" t="s">
        <v>13</v>
      </c>
      <c r="H72" s="3" t="s">
        <v>14</v>
      </c>
      <c r="I72" s="5">
        <v>0.5</v>
      </c>
      <c r="J72" s="5">
        <v>0.5</v>
      </c>
      <c r="K72" s="5">
        <v>2.5000000000000001E-2</v>
      </c>
      <c r="L72" s="5">
        <v>0.02</v>
      </c>
      <c r="M72" s="5" t="s">
        <v>108</v>
      </c>
      <c r="N72" s="5">
        <v>0.45</v>
      </c>
      <c r="O72" s="6">
        <v>22.5</v>
      </c>
      <c r="P72" s="6">
        <v>9.6</v>
      </c>
      <c r="Q72" s="7">
        <v>3.4000000000000002E-2</v>
      </c>
      <c r="R72" s="8">
        <v>1.56E-3</v>
      </c>
      <c r="S72" s="9">
        <v>6.2500000000000003E-3</v>
      </c>
      <c r="T72" s="9">
        <v>6.9499999999999996E-3</v>
      </c>
      <c r="U72" s="5">
        <v>0.214</v>
      </c>
      <c r="V72" s="8">
        <v>5.2099999999999998E-4</v>
      </c>
      <c r="W72" s="9">
        <v>2.0799999999999998E-3</v>
      </c>
      <c r="X72" s="9">
        <v>3.1700000000000001E-3</v>
      </c>
      <c r="Y72" s="5">
        <v>0.214</v>
      </c>
      <c r="Z72" s="8">
        <v>6.37E-6</v>
      </c>
      <c r="AA72" s="10">
        <v>2.94E-5</v>
      </c>
      <c r="AB72" s="17">
        <f t="array" ref="AB72">INDEX(tbllkpSteelGrades[fy],MATCH(1,(Table8[[#This Row],[Grade]]=tbllkpSteelGrades[Grade])*(Table8[[#This Row],[tw]]&lt;=tbllkpSteelGrades[Thickness]),0))</f>
        <v>380000000</v>
      </c>
      <c r="AC72" s="18">
        <f>IF(Table8[[#This Row],[Fabrication Type]]="Welded",Table8[[#This Row],[d1]],Table8[[#This Row],[d]])*Table8[[#This Row],[tw]]</f>
        <v>9.0000000000000011E-3</v>
      </c>
      <c r="AD72" s="11">
        <f>Table8[[#This Row],[Aw]]*Table8[[#This Row],[fy]]*0.6</f>
        <v>2052000.0000000002</v>
      </c>
      <c r="AE72" s="35">
        <f>82/SQRT(Table8[[#This Row],[fy]]/250000000)</f>
        <v>66.510782663612645</v>
      </c>
      <c r="AF7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3" spans="2:32" x14ac:dyDescent="0.25">
      <c r="B73" s="15" t="str">
        <f>Table8[[#This Row],[Section]]&amp;"-"&amp;TEXT(Table8[[#This Row],[Grade]],"0")</f>
        <v>500WC228-400</v>
      </c>
      <c r="C73" s="3" t="s">
        <v>65</v>
      </c>
      <c r="D73" s="3">
        <v>400</v>
      </c>
      <c r="E73" s="3" t="s">
        <v>76</v>
      </c>
      <c r="F73" s="4">
        <v>228</v>
      </c>
      <c r="G73" s="3" t="s">
        <v>13</v>
      </c>
      <c r="H73" s="3" t="s">
        <v>14</v>
      </c>
      <c r="I73" s="5">
        <v>0.49</v>
      </c>
      <c r="J73" s="5">
        <v>0.5</v>
      </c>
      <c r="K73" s="5">
        <v>0.02</v>
      </c>
      <c r="L73" s="5">
        <v>0.02</v>
      </c>
      <c r="M73" s="5" t="s">
        <v>108</v>
      </c>
      <c r="N73" s="5">
        <v>0.45</v>
      </c>
      <c r="O73" s="6">
        <v>22.5</v>
      </c>
      <c r="P73" s="6">
        <v>12</v>
      </c>
      <c r="Q73" s="7">
        <v>2.9000000000000001E-2</v>
      </c>
      <c r="R73" s="8">
        <v>1.2600000000000001E-3</v>
      </c>
      <c r="S73" s="9">
        <v>5.13E-3</v>
      </c>
      <c r="T73" s="9">
        <v>5.7099999999999998E-3</v>
      </c>
      <c r="U73" s="5">
        <v>0.20799999999999999</v>
      </c>
      <c r="V73" s="8">
        <v>4.17E-4</v>
      </c>
      <c r="W73" s="9">
        <v>1.67E-3</v>
      </c>
      <c r="X73" s="9">
        <v>2.5400000000000002E-3</v>
      </c>
      <c r="Y73" s="5">
        <v>0.20799999999999999</v>
      </c>
      <c r="Z73" s="8">
        <v>3.8800000000000001E-6</v>
      </c>
      <c r="AA73" s="10">
        <v>2.3E-5</v>
      </c>
      <c r="AB73" s="17">
        <f t="array" ref="AB73">INDEX(tbllkpSteelGrades[fy],MATCH(1,(Table8[[#This Row],[Grade]]=tbllkpSteelGrades[Grade])*(Table8[[#This Row],[tw]]&lt;=tbllkpSteelGrades[Thickness]),0))</f>
        <v>380000000</v>
      </c>
      <c r="AC73" s="18">
        <f>IF(Table8[[#This Row],[Fabrication Type]]="Welded",Table8[[#This Row],[d1]],Table8[[#This Row],[d]])*Table8[[#This Row],[tw]]</f>
        <v>9.0000000000000011E-3</v>
      </c>
      <c r="AD73" s="11">
        <f>Table8[[#This Row],[Aw]]*Table8[[#This Row],[fy]]*0.6</f>
        <v>2052000.0000000002</v>
      </c>
      <c r="AE73" s="35">
        <f>82/SQRT(Table8[[#This Row],[fy]]/250000000)</f>
        <v>66.510782663612645</v>
      </c>
      <c r="AF7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4" spans="2:32" x14ac:dyDescent="0.25">
      <c r="B74" s="15" t="str">
        <f>Table8[[#This Row],[Section]]&amp;"-"&amp;TEXT(Table8[[#This Row],[Grade]],"0")</f>
        <v>400WC361-400</v>
      </c>
      <c r="C74" s="3" t="s">
        <v>66</v>
      </c>
      <c r="D74" s="3">
        <v>400</v>
      </c>
      <c r="E74" s="3" t="s">
        <v>76</v>
      </c>
      <c r="F74" s="4">
        <v>361</v>
      </c>
      <c r="G74" s="3" t="s">
        <v>13</v>
      </c>
      <c r="H74" s="3" t="s">
        <v>14</v>
      </c>
      <c r="I74" s="5">
        <v>0.43</v>
      </c>
      <c r="J74" s="5">
        <v>0.4</v>
      </c>
      <c r="K74" s="5">
        <v>0.04</v>
      </c>
      <c r="L74" s="5">
        <v>0.04</v>
      </c>
      <c r="M74" s="5" t="s">
        <v>108</v>
      </c>
      <c r="N74" s="5">
        <v>0.35</v>
      </c>
      <c r="O74" s="6">
        <v>8.75</v>
      </c>
      <c r="P74" s="6">
        <v>4.5</v>
      </c>
      <c r="Q74" s="7">
        <v>4.5999999999999999E-2</v>
      </c>
      <c r="R74" s="8">
        <v>1.3600000000000001E-3</v>
      </c>
      <c r="S74" s="9">
        <v>6.3400000000000001E-3</v>
      </c>
      <c r="T74" s="9">
        <v>7.4599999999999996E-3</v>
      </c>
      <c r="U74" s="5">
        <v>0.17199999999999999</v>
      </c>
      <c r="V74" s="8">
        <v>4.2900000000000002E-4</v>
      </c>
      <c r="W74" s="9">
        <v>2.14E-3</v>
      </c>
      <c r="X74" s="9">
        <v>3.3400000000000001E-3</v>
      </c>
      <c r="Y74" s="5">
        <v>0.17199999999999999</v>
      </c>
      <c r="Z74" s="8">
        <v>2.48E-5</v>
      </c>
      <c r="AA74" s="10">
        <v>1.63E-5</v>
      </c>
      <c r="AB74" s="17">
        <f t="array" ref="AB74">INDEX(tbllkpSteelGrades[fy],MATCH(1,(Table8[[#This Row],[Grade]]=tbllkpSteelGrades[Grade])*(Table8[[#This Row],[tw]]&lt;=tbllkpSteelGrades[Thickness]),0))</f>
        <v>360000000</v>
      </c>
      <c r="AC74" s="18">
        <f>IF(Table8[[#This Row],[Fabrication Type]]="Welded",Table8[[#This Row],[d1]],Table8[[#This Row],[d]])*Table8[[#This Row],[tw]]</f>
        <v>1.3999999999999999E-2</v>
      </c>
      <c r="AD74" s="11">
        <f>Table8[[#This Row],[Aw]]*Table8[[#This Row],[fy]]*0.6</f>
        <v>3023999.9999999995</v>
      </c>
      <c r="AE74" s="35">
        <f>82/SQRT(Table8[[#This Row],[fy]]/250000000)</f>
        <v>68.333333333333343</v>
      </c>
      <c r="AF7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5" spans="2:32" x14ac:dyDescent="0.25">
      <c r="B75" s="15" t="str">
        <f>Table8[[#This Row],[Section]]&amp;"-"&amp;TEXT(Table8[[#This Row],[Grade]],"0")</f>
        <v>400WC328-400</v>
      </c>
      <c r="C75" s="3" t="s">
        <v>67</v>
      </c>
      <c r="D75" s="3">
        <v>400</v>
      </c>
      <c r="E75" s="3" t="s">
        <v>76</v>
      </c>
      <c r="F75" s="4">
        <v>328</v>
      </c>
      <c r="G75" s="3" t="s">
        <v>13</v>
      </c>
      <c r="H75" s="3" t="s">
        <v>14</v>
      </c>
      <c r="I75" s="5">
        <v>0.43</v>
      </c>
      <c r="J75" s="5">
        <v>0.4</v>
      </c>
      <c r="K75" s="5">
        <v>0.04</v>
      </c>
      <c r="L75" s="5">
        <v>2.8000000000000001E-2</v>
      </c>
      <c r="M75" s="5" t="s">
        <v>108</v>
      </c>
      <c r="N75" s="5">
        <v>0.35</v>
      </c>
      <c r="O75" s="6">
        <v>12.499999999999998</v>
      </c>
      <c r="P75" s="6">
        <v>4.6499999999999995</v>
      </c>
      <c r="Q75" s="7">
        <v>4.1799999999999997E-2</v>
      </c>
      <c r="R75" s="8">
        <v>1.32E-3</v>
      </c>
      <c r="S75" s="9">
        <v>6.1399999999999996E-3</v>
      </c>
      <c r="T75" s="9">
        <v>7.1000000000000004E-3</v>
      </c>
      <c r="U75" s="5">
        <v>0.17799999999999999</v>
      </c>
      <c r="V75" s="8">
        <v>4.2700000000000002E-4</v>
      </c>
      <c r="W75" s="9">
        <v>2.14E-3</v>
      </c>
      <c r="X75" s="9">
        <v>3.2699999999999999E-3</v>
      </c>
      <c r="Y75" s="5">
        <v>0.17799999999999999</v>
      </c>
      <c r="Z75" s="8">
        <v>1.9199999999999999E-5</v>
      </c>
      <c r="AA75" s="10">
        <v>1.6200000000000001E-5</v>
      </c>
      <c r="AB75" s="17">
        <f t="array" ref="AB75">INDEX(tbllkpSteelGrades[fy],MATCH(1,(Table8[[#This Row],[Grade]]=tbllkpSteelGrades[Grade])*(Table8[[#This Row],[tw]]&lt;=tbllkpSteelGrades[Thickness]),0))</f>
        <v>360000000</v>
      </c>
      <c r="AC75" s="18">
        <f>IF(Table8[[#This Row],[Fabrication Type]]="Welded",Table8[[#This Row],[d1]],Table8[[#This Row],[d]])*Table8[[#This Row],[tw]]</f>
        <v>9.7999999999999997E-3</v>
      </c>
      <c r="AD75" s="11">
        <f>Table8[[#This Row],[Aw]]*Table8[[#This Row],[fy]]*0.6</f>
        <v>2116800</v>
      </c>
      <c r="AE75" s="35">
        <f>82/SQRT(Table8[[#This Row],[fy]]/250000000)</f>
        <v>68.333333333333343</v>
      </c>
      <c r="AF7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6" spans="2:32" x14ac:dyDescent="0.25">
      <c r="B76" s="15" t="str">
        <f>Table8[[#This Row],[Section]]&amp;"-"&amp;TEXT(Table8[[#This Row],[Grade]],"0")</f>
        <v>400WC303-400</v>
      </c>
      <c r="C76" s="3" t="s">
        <v>68</v>
      </c>
      <c r="D76" s="3">
        <v>400</v>
      </c>
      <c r="E76" s="3" t="s">
        <v>76</v>
      </c>
      <c r="F76" s="4">
        <v>303</v>
      </c>
      <c r="G76" s="3" t="s">
        <v>13</v>
      </c>
      <c r="H76" s="3" t="s">
        <v>14</v>
      </c>
      <c r="I76" s="5">
        <v>0.42199999999999999</v>
      </c>
      <c r="J76" s="5">
        <v>0.4</v>
      </c>
      <c r="K76" s="5">
        <v>3.5999999999999997E-2</v>
      </c>
      <c r="L76" s="5">
        <v>2.8000000000000001E-2</v>
      </c>
      <c r="M76" s="5" t="s">
        <v>108</v>
      </c>
      <c r="N76" s="5">
        <v>0.35</v>
      </c>
      <c r="O76" s="6">
        <v>12.499999999999998</v>
      </c>
      <c r="P76" s="6">
        <v>5.166666666666667</v>
      </c>
      <c r="Q76" s="7">
        <v>3.8600000000000002E-2</v>
      </c>
      <c r="R76" s="8">
        <v>1.1800000000000001E-3</v>
      </c>
      <c r="S76" s="9">
        <v>5.5700000000000003E-3</v>
      </c>
      <c r="T76" s="9">
        <v>6.4200000000000004E-3</v>
      </c>
      <c r="U76" s="5">
        <v>0.17499999999999999</v>
      </c>
      <c r="V76" s="8">
        <v>3.8499999999999998E-4</v>
      </c>
      <c r="W76" s="9">
        <v>1.92E-3</v>
      </c>
      <c r="X76" s="9">
        <v>2.9499999999999999E-3</v>
      </c>
      <c r="Y76" s="5">
        <v>0.17499999999999999</v>
      </c>
      <c r="Z76" s="8">
        <v>1.4800000000000001E-5</v>
      </c>
      <c r="AA76" s="10">
        <v>1.43E-5</v>
      </c>
      <c r="AB76" s="17">
        <f t="array" ref="AB76">INDEX(tbllkpSteelGrades[fy],MATCH(1,(Table8[[#This Row],[Grade]]=tbllkpSteelGrades[Grade])*(Table8[[#This Row],[tw]]&lt;=tbllkpSteelGrades[Thickness]),0))</f>
        <v>360000000</v>
      </c>
      <c r="AC76" s="18">
        <f>IF(Table8[[#This Row],[Fabrication Type]]="Welded",Table8[[#This Row],[d1]],Table8[[#This Row],[d]])*Table8[[#This Row],[tw]]</f>
        <v>9.7999999999999997E-3</v>
      </c>
      <c r="AD76" s="11">
        <f>Table8[[#This Row],[Aw]]*Table8[[#This Row],[fy]]*0.6</f>
        <v>2116800</v>
      </c>
      <c r="AE76" s="35">
        <f>82/SQRT(Table8[[#This Row],[fy]]/250000000)</f>
        <v>68.333333333333343</v>
      </c>
      <c r="AF7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7" spans="2:32" x14ac:dyDescent="0.25">
      <c r="B77" s="15" t="str">
        <f>Table8[[#This Row],[Section]]&amp;"-"&amp;TEXT(Table8[[#This Row],[Grade]],"0")</f>
        <v>400WC270-400</v>
      </c>
      <c r="C77" s="3" t="s">
        <v>69</v>
      </c>
      <c r="D77" s="3">
        <v>400</v>
      </c>
      <c r="E77" s="3" t="s">
        <v>76</v>
      </c>
      <c r="F77" s="4">
        <v>270</v>
      </c>
      <c r="G77" s="3" t="s">
        <v>13</v>
      </c>
      <c r="H77" s="3" t="s">
        <v>14</v>
      </c>
      <c r="I77" s="5">
        <v>0.41399999999999998</v>
      </c>
      <c r="J77" s="5">
        <v>0.4</v>
      </c>
      <c r="K77" s="5">
        <v>3.2000000000000001E-2</v>
      </c>
      <c r="L77" s="5">
        <v>2.5000000000000001E-2</v>
      </c>
      <c r="M77" s="5" t="s">
        <v>108</v>
      </c>
      <c r="N77" s="5">
        <v>0.35</v>
      </c>
      <c r="O77" s="6">
        <v>13.999999999999998</v>
      </c>
      <c r="P77" s="6">
        <v>5.859375</v>
      </c>
      <c r="Q77" s="7">
        <v>3.44E-2</v>
      </c>
      <c r="R77" s="8">
        <v>1.0300000000000001E-3</v>
      </c>
      <c r="S77" s="9">
        <v>4.9500000000000004E-3</v>
      </c>
      <c r="T77" s="9">
        <v>5.6600000000000001E-3</v>
      </c>
      <c r="U77" s="5">
        <v>0.17299999999999999</v>
      </c>
      <c r="V77" s="8">
        <v>3.4200000000000002E-4</v>
      </c>
      <c r="W77" s="9">
        <v>1.7099999999999999E-3</v>
      </c>
      <c r="X77" s="9">
        <v>2.6099999999999999E-3</v>
      </c>
      <c r="Y77" s="5">
        <v>0.17299999999999999</v>
      </c>
      <c r="Z77" s="8">
        <v>1.04E-5</v>
      </c>
      <c r="AA77" s="10">
        <v>1.2500000000000001E-5</v>
      </c>
      <c r="AB77" s="17">
        <f t="array" ref="AB77">INDEX(tbllkpSteelGrades[fy],MATCH(1,(Table8[[#This Row],[Grade]]=tbllkpSteelGrades[Grade])*(Table8[[#This Row],[tw]]&lt;=tbllkpSteelGrades[Thickness]),0))</f>
        <v>360000000</v>
      </c>
      <c r="AC77" s="18">
        <f>IF(Table8[[#This Row],[Fabrication Type]]="Welded",Table8[[#This Row],[d1]],Table8[[#This Row],[d]])*Table8[[#This Row],[tw]]</f>
        <v>8.7499999999999991E-3</v>
      </c>
      <c r="AD77" s="11">
        <f>Table8[[#This Row],[Aw]]*Table8[[#This Row],[fy]]*0.6</f>
        <v>1889999.9999999995</v>
      </c>
      <c r="AE77" s="35">
        <f>82/SQRT(Table8[[#This Row],[fy]]/250000000)</f>
        <v>68.333333333333343</v>
      </c>
      <c r="AF7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8" spans="2:32" x14ac:dyDescent="0.25">
      <c r="B78" s="15" t="str">
        <f>Table8[[#This Row],[Section]]&amp;"-"&amp;TEXT(Table8[[#This Row],[Grade]],"0")</f>
        <v>400WC212-400</v>
      </c>
      <c r="C78" s="3" t="s">
        <v>70</v>
      </c>
      <c r="D78" s="3">
        <v>400</v>
      </c>
      <c r="E78" s="3" t="s">
        <v>76</v>
      </c>
      <c r="F78" s="4">
        <v>212</v>
      </c>
      <c r="G78" s="3" t="s">
        <v>13</v>
      </c>
      <c r="H78" s="3" t="s">
        <v>14</v>
      </c>
      <c r="I78" s="5">
        <v>0.4</v>
      </c>
      <c r="J78" s="5">
        <v>0.4</v>
      </c>
      <c r="K78" s="5">
        <v>2.5000000000000001E-2</v>
      </c>
      <c r="L78" s="5">
        <v>0.02</v>
      </c>
      <c r="M78" s="5" t="s">
        <v>108</v>
      </c>
      <c r="N78" s="5">
        <v>0.35000000000000003</v>
      </c>
      <c r="O78" s="6">
        <v>17.5</v>
      </c>
      <c r="P78" s="6">
        <v>7.6</v>
      </c>
      <c r="Q78" s="7">
        <v>2.7E-2</v>
      </c>
      <c r="R78" s="8">
        <v>7.76E-4</v>
      </c>
      <c r="S78" s="9">
        <v>3.8800000000000002E-3</v>
      </c>
      <c r="T78" s="9">
        <v>4.3600000000000002E-3</v>
      </c>
      <c r="U78" s="5">
        <v>0.16900000000000001</v>
      </c>
      <c r="V78" s="8">
        <v>2.6699999999999998E-4</v>
      </c>
      <c r="W78" s="9">
        <v>1.33E-3</v>
      </c>
      <c r="X78" s="9">
        <v>2.0400000000000001E-3</v>
      </c>
      <c r="Y78" s="5">
        <v>0.16900000000000001</v>
      </c>
      <c r="Z78" s="8">
        <v>5.0599999999999998E-6</v>
      </c>
      <c r="AA78" s="10">
        <v>9.38E-6</v>
      </c>
      <c r="AB78" s="17">
        <f t="array" ref="AB78">INDEX(tbllkpSteelGrades[fy],MATCH(1,(Table8[[#This Row],[Grade]]=tbllkpSteelGrades[Grade])*(Table8[[#This Row],[tw]]&lt;=tbllkpSteelGrades[Thickness]),0))</f>
        <v>380000000</v>
      </c>
      <c r="AC78" s="18">
        <f>IF(Table8[[#This Row],[Fabrication Type]]="Welded",Table8[[#This Row],[d1]],Table8[[#This Row],[d]])*Table8[[#This Row],[tw]]</f>
        <v>7.000000000000001E-3</v>
      </c>
      <c r="AD78" s="11">
        <f>Table8[[#This Row],[Aw]]*Table8[[#This Row],[fy]]*0.6</f>
        <v>1596000.0000000002</v>
      </c>
      <c r="AE78" s="35">
        <f>82/SQRT(Table8[[#This Row],[fy]]/250000000)</f>
        <v>66.510782663612645</v>
      </c>
      <c r="AF7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79" spans="2:32" x14ac:dyDescent="0.25">
      <c r="B79" s="15" t="str">
        <f>Table8[[#This Row],[Section]]&amp;"-"&amp;TEXT(Table8[[#This Row],[Grade]],"0")</f>
        <v>400WC181-400</v>
      </c>
      <c r="C79" s="3" t="s">
        <v>71</v>
      </c>
      <c r="D79" s="3">
        <v>400</v>
      </c>
      <c r="E79" s="3" t="s">
        <v>76</v>
      </c>
      <c r="F79" s="4">
        <v>181</v>
      </c>
      <c r="G79" s="3" t="s">
        <v>13</v>
      </c>
      <c r="H79" s="3" t="s">
        <v>14</v>
      </c>
      <c r="I79" s="5">
        <v>0.39</v>
      </c>
      <c r="J79" s="5">
        <v>0.4</v>
      </c>
      <c r="K79" s="5">
        <v>0.02</v>
      </c>
      <c r="L79" s="5">
        <v>0.02</v>
      </c>
      <c r="M79" s="5" t="s">
        <v>108</v>
      </c>
      <c r="N79" s="5">
        <v>0.35000000000000003</v>
      </c>
      <c r="O79" s="6">
        <v>17.5</v>
      </c>
      <c r="P79" s="6">
        <v>9.5</v>
      </c>
      <c r="Q79" s="7">
        <v>2.3E-2</v>
      </c>
      <c r="R79" s="8">
        <v>6.2E-4</v>
      </c>
      <c r="S79" s="9">
        <v>3.1800000000000001E-3</v>
      </c>
      <c r="T79" s="9">
        <v>3.5699999999999998E-3</v>
      </c>
      <c r="U79" s="5">
        <v>0.16400000000000001</v>
      </c>
      <c r="V79" s="8">
        <v>2.14E-4</v>
      </c>
      <c r="W79" s="9">
        <v>1.07E-3</v>
      </c>
      <c r="X79" s="9">
        <v>1.64E-3</v>
      </c>
      <c r="Y79" s="5">
        <v>0.16400000000000001</v>
      </c>
      <c r="Z79" s="8">
        <v>3.0800000000000002E-6</v>
      </c>
      <c r="AA79" s="10">
        <v>7.3100000000000003E-6</v>
      </c>
      <c r="AB79" s="17">
        <f t="array" ref="AB79">INDEX(tbllkpSteelGrades[fy],MATCH(1,(Table8[[#This Row],[Grade]]=tbllkpSteelGrades[Grade])*(Table8[[#This Row],[tw]]&lt;=tbllkpSteelGrades[Thickness]),0))</f>
        <v>380000000</v>
      </c>
      <c r="AC79" s="18">
        <f>IF(Table8[[#This Row],[Fabrication Type]]="Welded",Table8[[#This Row],[d1]],Table8[[#This Row],[d]])*Table8[[#This Row],[tw]]</f>
        <v>7.000000000000001E-3</v>
      </c>
      <c r="AD79" s="11">
        <f>Table8[[#This Row],[Aw]]*Table8[[#This Row],[fy]]*0.6</f>
        <v>1596000.0000000002</v>
      </c>
      <c r="AE79" s="35">
        <f>82/SQRT(Table8[[#This Row],[fy]]/250000000)</f>
        <v>66.510782663612645</v>
      </c>
      <c r="AF7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0" spans="2:32" x14ac:dyDescent="0.25">
      <c r="B80" s="15" t="str">
        <f>Table8[[#This Row],[Section]]&amp;"-"&amp;TEXT(Table8[[#This Row],[Grade]],"0")</f>
        <v>400WC144-400</v>
      </c>
      <c r="C80" s="3" t="s">
        <v>72</v>
      </c>
      <c r="D80" s="3">
        <v>400</v>
      </c>
      <c r="E80" s="3" t="s">
        <v>76</v>
      </c>
      <c r="F80" s="4">
        <v>144</v>
      </c>
      <c r="G80" s="3" t="s">
        <v>13</v>
      </c>
      <c r="H80" s="3" t="s">
        <v>14</v>
      </c>
      <c r="I80" s="5">
        <v>0.38200000000000001</v>
      </c>
      <c r="J80" s="5">
        <v>0.4</v>
      </c>
      <c r="K80" s="5">
        <v>1.6E-2</v>
      </c>
      <c r="L80" s="5">
        <v>1.6E-2</v>
      </c>
      <c r="M80" s="5" t="s">
        <v>108</v>
      </c>
      <c r="N80" s="5">
        <v>0.35</v>
      </c>
      <c r="O80" s="6">
        <v>21.874999999999996</v>
      </c>
      <c r="P80" s="6">
        <v>12</v>
      </c>
      <c r="Q80" s="7">
        <v>1.84E-2</v>
      </c>
      <c r="R80" s="8">
        <v>4.86E-4</v>
      </c>
      <c r="S80" s="9">
        <v>2.5500000000000002E-3</v>
      </c>
      <c r="T80" s="9">
        <v>2.8300000000000001E-3</v>
      </c>
      <c r="U80" s="5">
        <v>0.16300000000000001</v>
      </c>
      <c r="V80" s="8">
        <v>1.7100000000000001E-4</v>
      </c>
      <c r="W80" s="9">
        <v>8.5400000000000005E-4</v>
      </c>
      <c r="X80" s="9">
        <v>1.2999999999999999E-3</v>
      </c>
      <c r="Y80" s="5">
        <v>0.16300000000000001</v>
      </c>
      <c r="Z80" s="8">
        <v>1.5799999999999999E-6</v>
      </c>
      <c r="AA80" s="10">
        <v>5.7200000000000003E-6</v>
      </c>
      <c r="AB80" s="17">
        <f t="array" ref="AB80">INDEX(tbllkpSteelGrades[fy],MATCH(1,(Table8[[#This Row],[Grade]]=tbllkpSteelGrades[Grade])*(Table8[[#This Row],[tw]]&lt;=tbllkpSteelGrades[Thickness]),0))</f>
        <v>380000000</v>
      </c>
      <c r="AC80" s="18">
        <f>IF(Table8[[#This Row],[Fabrication Type]]="Welded",Table8[[#This Row],[d1]],Table8[[#This Row],[d]])*Table8[[#This Row],[tw]]</f>
        <v>5.5999999999999999E-3</v>
      </c>
      <c r="AD80" s="11">
        <f>Table8[[#This Row],[Aw]]*Table8[[#This Row],[fy]]*0.6</f>
        <v>1276800</v>
      </c>
      <c r="AE80" s="35">
        <f>82/SQRT(Table8[[#This Row],[fy]]/250000000)</f>
        <v>66.510782663612645</v>
      </c>
      <c r="AF8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1" spans="2:32" x14ac:dyDescent="0.25">
      <c r="B81" s="15" t="str">
        <f>Table8[[#This Row],[Section]]&amp;"-"&amp;TEXT(Table8[[#This Row],[Grade]],"0")</f>
        <v>350WC280-400</v>
      </c>
      <c r="C81" s="3" t="s">
        <v>73</v>
      </c>
      <c r="D81" s="3">
        <v>400</v>
      </c>
      <c r="E81" s="3" t="s">
        <v>76</v>
      </c>
      <c r="F81" s="4">
        <v>280</v>
      </c>
      <c r="G81" s="3" t="s">
        <v>13</v>
      </c>
      <c r="H81" s="3" t="s">
        <v>14</v>
      </c>
      <c r="I81" s="5">
        <v>0.35499999999999998</v>
      </c>
      <c r="J81" s="5">
        <v>0.35</v>
      </c>
      <c r="K81" s="5">
        <v>0.04</v>
      </c>
      <c r="L81" s="5">
        <v>2.8000000000000001E-2</v>
      </c>
      <c r="M81" s="5" t="s">
        <v>108</v>
      </c>
      <c r="N81" s="5">
        <v>0.27499999999999997</v>
      </c>
      <c r="O81" s="6">
        <v>9.8214285714285694</v>
      </c>
      <c r="P81" s="6">
        <v>4.0249999999999995</v>
      </c>
      <c r="Q81" s="7">
        <v>3.5700000000000003E-2</v>
      </c>
      <c r="R81" s="8">
        <v>7.4700000000000005E-4</v>
      </c>
      <c r="S81" s="9">
        <v>4.2100000000000002E-3</v>
      </c>
      <c r="T81" s="9">
        <v>4.9399999999999999E-3</v>
      </c>
      <c r="U81" s="5">
        <v>0.14499999999999999</v>
      </c>
      <c r="V81" s="8">
        <v>2.8600000000000001E-4</v>
      </c>
      <c r="W81" s="9">
        <v>1.64E-3</v>
      </c>
      <c r="X81" s="9">
        <v>2.5000000000000001E-3</v>
      </c>
      <c r="Y81" s="5">
        <v>0.14499999999999999</v>
      </c>
      <c r="Z81" s="8">
        <v>1.6500000000000001E-5</v>
      </c>
      <c r="AA81" s="10">
        <v>7.0999999999999998E-6</v>
      </c>
      <c r="AB81" s="17">
        <f t="array" ref="AB81">INDEX(tbllkpSteelGrades[fy],MATCH(1,(Table8[[#This Row],[Grade]]=tbllkpSteelGrades[Grade])*(Table8[[#This Row],[tw]]&lt;=tbllkpSteelGrades[Thickness]),0))</f>
        <v>360000000</v>
      </c>
      <c r="AC81" s="18">
        <f>IF(Table8[[#This Row],[Fabrication Type]]="Welded",Table8[[#This Row],[d1]],Table8[[#This Row],[d]])*Table8[[#This Row],[tw]]</f>
        <v>7.6999999999999994E-3</v>
      </c>
      <c r="AD81" s="11">
        <f>Table8[[#This Row],[Aw]]*Table8[[#This Row],[fy]]*0.6</f>
        <v>1663200</v>
      </c>
      <c r="AE81" s="35">
        <f>82/SQRT(Table8[[#This Row],[fy]]/250000000)</f>
        <v>68.333333333333343</v>
      </c>
      <c r="AF8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2" spans="2:32" x14ac:dyDescent="0.25">
      <c r="B82" s="15" t="str">
        <f>Table8[[#This Row],[Section]]&amp;"-"&amp;TEXT(Table8[[#This Row],[Grade]],"0")</f>
        <v>350WC258-400</v>
      </c>
      <c r="C82" s="3" t="s">
        <v>74</v>
      </c>
      <c r="D82" s="3">
        <v>400</v>
      </c>
      <c r="E82" s="3" t="s">
        <v>76</v>
      </c>
      <c r="F82" s="4">
        <v>258</v>
      </c>
      <c r="G82" s="3" t="s">
        <v>13</v>
      </c>
      <c r="H82" s="3" t="s">
        <v>14</v>
      </c>
      <c r="I82" s="5">
        <v>0.34699999999999998</v>
      </c>
      <c r="J82" s="5">
        <v>0.35</v>
      </c>
      <c r="K82" s="5">
        <v>3.5999999999999997E-2</v>
      </c>
      <c r="L82" s="5">
        <v>2.8000000000000001E-2</v>
      </c>
      <c r="M82" s="5" t="s">
        <v>108</v>
      </c>
      <c r="N82" s="5">
        <v>0.27499999999999997</v>
      </c>
      <c r="O82" s="6">
        <v>9.8214285714285694</v>
      </c>
      <c r="P82" s="6">
        <v>4.4722222222222223</v>
      </c>
      <c r="Q82" s="7">
        <v>3.2899999999999999E-2</v>
      </c>
      <c r="R82" s="8">
        <v>6.6100000000000002E-4</v>
      </c>
      <c r="S82" s="9">
        <v>3.81E-3</v>
      </c>
      <c r="T82" s="9">
        <v>4.45E-3</v>
      </c>
      <c r="U82" s="5">
        <v>0.14199999999999999</v>
      </c>
      <c r="V82" s="8">
        <v>2.5799999999999998E-4</v>
      </c>
      <c r="W82" s="9">
        <v>1.47E-3</v>
      </c>
      <c r="X82" s="9">
        <v>2.2599999999999999E-3</v>
      </c>
      <c r="Y82" s="5">
        <v>0.14199999999999999</v>
      </c>
      <c r="Z82" s="8">
        <v>1.27E-5</v>
      </c>
      <c r="AA82" s="10">
        <v>6.2299999999999996E-6</v>
      </c>
      <c r="AB82" s="17">
        <f t="array" ref="AB82">INDEX(tbllkpSteelGrades[fy],MATCH(1,(Table8[[#This Row],[Grade]]=tbllkpSteelGrades[Grade])*(Table8[[#This Row],[tw]]&lt;=tbllkpSteelGrades[Thickness]),0))</f>
        <v>360000000</v>
      </c>
      <c r="AC82" s="18">
        <f>IF(Table8[[#This Row],[Fabrication Type]]="Welded",Table8[[#This Row],[d1]],Table8[[#This Row],[d]])*Table8[[#This Row],[tw]]</f>
        <v>7.6999999999999994E-3</v>
      </c>
      <c r="AD82" s="11">
        <f>Table8[[#This Row],[Aw]]*Table8[[#This Row],[fy]]*0.6</f>
        <v>1663200</v>
      </c>
      <c r="AE82" s="35">
        <f>82/SQRT(Table8[[#This Row],[fy]]/250000000)</f>
        <v>68.333333333333343</v>
      </c>
      <c r="AF8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3" spans="2:32" x14ac:dyDescent="0.25">
      <c r="B83" s="15" t="str">
        <f>Table8[[#This Row],[Section]]&amp;"-"&amp;TEXT(Table8[[#This Row],[Grade]],"0")</f>
        <v>350WC230-400</v>
      </c>
      <c r="C83" s="3" t="s">
        <v>75</v>
      </c>
      <c r="D83" s="3">
        <v>400</v>
      </c>
      <c r="E83" s="3" t="s">
        <v>76</v>
      </c>
      <c r="F83" s="4">
        <v>230</v>
      </c>
      <c r="G83" s="3" t="s">
        <v>13</v>
      </c>
      <c r="H83" s="3" t="s">
        <v>14</v>
      </c>
      <c r="I83" s="5">
        <v>0.33900000000000002</v>
      </c>
      <c r="J83" s="5">
        <v>0.35</v>
      </c>
      <c r="K83" s="5">
        <v>3.2000000000000001E-2</v>
      </c>
      <c r="L83" s="5">
        <v>2.5000000000000001E-2</v>
      </c>
      <c r="M83" s="5" t="s">
        <v>108</v>
      </c>
      <c r="N83" s="5">
        <v>0.27500000000000002</v>
      </c>
      <c r="O83" s="6">
        <v>11</v>
      </c>
      <c r="P83" s="6">
        <v>5.0781249999999991</v>
      </c>
      <c r="Q83" s="7">
        <v>2.93E-2</v>
      </c>
      <c r="R83" s="8">
        <v>5.7300000000000005E-4</v>
      </c>
      <c r="S83" s="9">
        <v>3.3800000000000002E-3</v>
      </c>
      <c r="T83" s="9">
        <v>3.9100000000000003E-3</v>
      </c>
      <c r="U83" s="5">
        <v>0.14000000000000001</v>
      </c>
      <c r="V83" s="8">
        <v>2.2900000000000001E-4</v>
      </c>
      <c r="W83" s="9">
        <v>1.31E-3</v>
      </c>
      <c r="X83" s="9">
        <v>2E-3</v>
      </c>
      <c r="Y83" s="5">
        <v>0.14000000000000001</v>
      </c>
      <c r="Z83" s="8">
        <v>8.9600000000000006E-6</v>
      </c>
      <c r="AA83" s="10">
        <v>5.4E-6</v>
      </c>
      <c r="AB83" s="17">
        <f t="array" ref="AB83">INDEX(tbllkpSteelGrades[fy],MATCH(1,(Table8[[#This Row],[Grade]]=tbllkpSteelGrades[Grade])*(Table8[[#This Row],[tw]]&lt;=tbllkpSteelGrades[Thickness]),0))</f>
        <v>360000000</v>
      </c>
      <c r="AC83" s="18">
        <f>IF(Table8[[#This Row],[Fabrication Type]]="Welded",Table8[[#This Row],[d1]],Table8[[#This Row],[d]])*Table8[[#This Row],[tw]]</f>
        <v>6.8750000000000009E-3</v>
      </c>
      <c r="AD83" s="11">
        <f>Table8[[#This Row],[Aw]]*Table8[[#This Row],[fy]]*0.6</f>
        <v>1485000.0000000002</v>
      </c>
      <c r="AE83" s="35">
        <f>82/SQRT(Table8[[#This Row],[fy]]/250000000)</f>
        <v>68.333333333333343</v>
      </c>
      <c r="AF8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4" spans="2:32" x14ac:dyDescent="0.25">
      <c r="B84" s="15" t="str">
        <f>Table8[[#This Row],[Section]]&amp;"-"&amp;TEXT(Table8[[#This Row],[Grade]],"0")</f>
        <v>350WC197-400</v>
      </c>
      <c r="C84" s="3" t="s">
        <v>3</v>
      </c>
      <c r="D84" s="3">
        <v>400</v>
      </c>
      <c r="E84" s="3" t="s">
        <v>76</v>
      </c>
      <c r="F84" s="4">
        <v>197</v>
      </c>
      <c r="G84" s="3" t="s">
        <v>13</v>
      </c>
      <c r="H84" s="3" t="s">
        <v>14</v>
      </c>
      <c r="I84" s="5">
        <v>0.33100000000000002</v>
      </c>
      <c r="J84" s="5">
        <v>0.35</v>
      </c>
      <c r="K84" s="5">
        <v>2.8000000000000001E-2</v>
      </c>
      <c r="L84" s="5">
        <v>0.02</v>
      </c>
      <c r="M84" s="5" t="s">
        <v>108</v>
      </c>
      <c r="N84" s="5">
        <v>0.27500000000000002</v>
      </c>
      <c r="O84" s="6">
        <v>13.75</v>
      </c>
      <c r="P84" s="6">
        <v>5.8928571428571423</v>
      </c>
      <c r="Q84" s="7">
        <v>2.5100000000000001E-2</v>
      </c>
      <c r="R84" s="8">
        <v>4.86E-4</v>
      </c>
      <c r="S84" s="9">
        <v>2.9399999999999999E-3</v>
      </c>
      <c r="T84" s="9">
        <v>3.3500000000000001E-3</v>
      </c>
      <c r="U84" s="5">
        <v>0.13900000000000001</v>
      </c>
      <c r="V84" s="8">
        <v>2.0000000000000001E-4</v>
      </c>
      <c r="W84" s="9">
        <v>1.14E-3</v>
      </c>
      <c r="X84" s="9">
        <v>1.74E-3</v>
      </c>
      <c r="Y84" s="5">
        <v>0.13900000000000001</v>
      </c>
      <c r="Z84" s="8">
        <v>5.75E-6</v>
      </c>
      <c r="AA84" s="10">
        <v>4.6E-6</v>
      </c>
      <c r="AB84" s="17">
        <f t="array" ref="AB84">INDEX(tbllkpSteelGrades[fy],MATCH(1,(Table8[[#This Row],[Grade]]=tbllkpSteelGrades[Grade])*(Table8[[#This Row],[tw]]&lt;=tbllkpSteelGrades[Thickness]),0))</f>
        <v>380000000</v>
      </c>
      <c r="AC84" s="18">
        <f>IF(Table8[[#This Row],[Fabrication Type]]="Welded",Table8[[#This Row],[d1]],Table8[[#This Row],[d]])*Table8[[#This Row],[tw]]</f>
        <v>5.5000000000000005E-3</v>
      </c>
      <c r="AD84" s="11">
        <f>Table8[[#This Row],[Aw]]*Table8[[#This Row],[fy]]*0.6</f>
        <v>1254000</v>
      </c>
      <c r="AE84" s="35">
        <f>82/SQRT(Table8[[#This Row],[fy]]/250000000)</f>
        <v>66.510782663612645</v>
      </c>
      <c r="AF8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5" spans="2:32" x14ac:dyDescent="0.25">
      <c r="B85" s="15" t="str">
        <f>Table8[[#This Row],[Section]]&amp;"-"&amp;TEXT(Table8[[#This Row],[Grade]],"0")</f>
        <v>610UB125-300HR</v>
      </c>
      <c r="C85" s="3" t="s">
        <v>5</v>
      </c>
      <c r="D85" s="3" t="s">
        <v>107</v>
      </c>
      <c r="E85" s="3" t="s">
        <v>105</v>
      </c>
      <c r="F85" s="4">
        <v>125</v>
      </c>
      <c r="G85" s="3" t="s">
        <v>13</v>
      </c>
      <c r="H85" s="3" t="s">
        <v>106</v>
      </c>
      <c r="I85" s="5">
        <v>0.61199999999999999</v>
      </c>
      <c r="J85" s="5">
        <v>0.22900000000000001</v>
      </c>
      <c r="K85" s="5">
        <v>1.9600000000000003E-2</v>
      </c>
      <c r="L85" s="5">
        <v>1.1900000000000001E-2</v>
      </c>
      <c r="M85" s="5">
        <v>1.4E-2</v>
      </c>
      <c r="N85" s="5">
        <v>0.57279999999999998</v>
      </c>
      <c r="O85" s="6">
        <v>48.134453781512597</v>
      </c>
      <c r="P85" s="6">
        <v>5.5382653061224483</v>
      </c>
      <c r="Q85" s="7">
        <v>1.6E-2</v>
      </c>
      <c r="R85" s="8">
        <v>9.859999999999999E-4</v>
      </c>
      <c r="S85" s="9">
        <v>3.2299999999999998E-3</v>
      </c>
      <c r="T85" s="9">
        <v>3.6800000000000001E-3</v>
      </c>
      <c r="U85" s="5">
        <v>0.249</v>
      </c>
      <c r="V85" s="8">
        <v>3.93E-5</v>
      </c>
      <c r="W85" s="9">
        <v>3.4299999999999999E-4</v>
      </c>
      <c r="X85" s="9">
        <v>5.3600000000000002E-4</v>
      </c>
      <c r="Y85" s="5">
        <v>0.249</v>
      </c>
      <c r="Z85" s="8">
        <v>1.5600000000000001E-6</v>
      </c>
      <c r="AA85" s="10">
        <v>3.45E-6</v>
      </c>
      <c r="AB85" s="17">
        <f t="array" ref="AB85">INDEX(tbllkpSteelGrades[fy],MATCH(1,(Table8[[#This Row],[Grade]]=tbllkpSteelGrades[Grade])*(Table8[[#This Row],[tw]]&lt;=tbllkpSteelGrades[Thickness]),0))</f>
        <v>300000000</v>
      </c>
      <c r="AC85" s="18">
        <f>IF(Table8[[#This Row],[Fabrication Type]]="Welded",Table8[[#This Row],[d1]],Table8[[#This Row],[d]])*Table8[[#This Row],[tw]]</f>
        <v>7.2828000000000007E-3</v>
      </c>
      <c r="AD85" s="11">
        <f>Table8[[#This Row],[Aw]]*Table8[[#This Row],[fy]]*0.6</f>
        <v>1310904</v>
      </c>
      <c r="AE85" s="35">
        <f>82/SQRT(Table8[[#This Row],[fy]]/250000000)</f>
        <v>74.855416192372701</v>
      </c>
      <c r="AF8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6" spans="2:32" x14ac:dyDescent="0.25">
      <c r="B86" s="15" t="str">
        <f>Table8[[#This Row],[Section]]&amp;"-"&amp;TEXT(Table8[[#This Row],[Grade]],"0")</f>
        <v>610UB113-300HR</v>
      </c>
      <c r="C86" s="3" t="s">
        <v>77</v>
      </c>
      <c r="D86" s="3" t="s">
        <v>107</v>
      </c>
      <c r="E86" s="3" t="s">
        <v>105</v>
      </c>
      <c r="F86" s="4">
        <v>113</v>
      </c>
      <c r="G86" s="3" t="s">
        <v>13</v>
      </c>
      <c r="H86" s="3" t="s">
        <v>106</v>
      </c>
      <c r="I86" s="5">
        <v>0.60699999999999998</v>
      </c>
      <c r="J86" s="5">
        <v>0.22800000000000001</v>
      </c>
      <c r="K86" s="5">
        <v>1.7299999999999999E-2</v>
      </c>
      <c r="L86" s="5">
        <v>1.12E-2</v>
      </c>
      <c r="M86" s="5">
        <v>1.4E-2</v>
      </c>
      <c r="N86" s="5">
        <v>0.57240000000000002</v>
      </c>
      <c r="O86" s="6">
        <v>51.107142857142861</v>
      </c>
      <c r="P86" s="6">
        <v>6.2658959537572265</v>
      </c>
      <c r="Q86" s="7">
        <v>1.4500000000000001E-2</v>
      </c>
      <c r="R86" s="8">
        <v>8.7500000000000002E-4</v>
      </c>
      <c r="S86" s="9">
        <v>2.8800000000000002E-3</v>
      </c>
      <c r="T86" s="9">
        <v>3.29E-3</v>
      </c>
      <c r="U86" s="5">
        <v>0.246</v>
      </c>
      <c r="V86" s="8">
        <v>3.43E-5</v>
      </c>
      <c r="W86" s="9">
        <v>2.9999999999999997E-4</v>
      </c>
      <c r="X86" s="9">
        <v>4.6900000000000002E-4</v>
      </c>
      <c r="Y86" s="5">
        <v>0.246</v>
      </c>
      <c r="Z86" s="8">
        <v>1.1400000000000001E-6</v>
      </c>
      <c r="AA86" s="10">
        <v>2.9799999999999998E-6</v>
      </c>
      <c r="AB86" s="17">
        <f t="array" ref="AB86">INDEX(tbllkpSteelGrades[fy],MATCH(1,(Table8[[#This Row],[Grade]]=tbllkpSteelGrades[Grade])*(Table8[[#This Row],[tw]]&lt;=tbllkpSteelGrades[Thickness]),0))</f>
        <v>300000000</v>
      </c>
      <c r="AC86" s="18">
        <f>IF(Table8[[#This Row],[Fabrication Type]]="Welded",Table8[[#This Row],[d1]],Table8[[#This Row],[d]])*Table8[[#This Row],[tw]]</f>
        <v>6.7983999999999996E-3</v>
      </c>
      <c r="AD86" s="11">
        <f>Table8[[#This Row],[Aw]]*Table8[[#This Row],[fy]]*0.6</f>
        <v>1223711.9999999998</v>
      </c>
      <c r="AE86" s="35">
        <f>82/SQRT(Table8[[#This Row],[fy]]/250000000)</f>
        <v>74.855416192372701</v>
      </c>
      <c r="AF8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7" spans="2:32" x14ac:dyDescent="0.25">
      <c r="B87" s="15" t="str">
        <f>Table8[[#This Row],[Section]]&amp;"-"&amp;TEXT(Table8[[#This Row],[Grade]],"0")</f>
        <v>610UB101-300HR</v>
      </c>
      <c r="C87" s="3" t="s">
        <v>78</v>
      </c>
      <c r="D87" s="3" t="s">
        <v>107</v>
      </c>
      <c r="E87" s="3" t="s">
        <v>105</v>
      </c>
      <c r="F87" s="4">
        <v>101</v>
      </c>
      <c r="G87" s="3" t="s">
        <v>13</v>
      </c>
      <c r="H87" s="3" t="s">
        <v>106</v>
      </c>
      <c r="I87" s="5">
        <v>0.60199999999999998</v>
      </c>
      <c r="J87" s="5">
        <v>0.22800000000000001</v>
      </c>
      <c r="K87" s="5">
        <v>1.4800000000000001E-2</v>
      </c>
      <c r="L87" s="5">
        <v>1.06E-2</v>
      </c>
      <c r="M87" s="5">
        <v>1.4E-2</v>
      </c>
      <c r="N87" s="5">
        <v>0.57240000000000002</v>
      </c>
      <c r="O87" s="6">
        <v>54</v>
      </c>
      <c r="P87" s="6">
        <v>7.3445945945945947</v>
      </c>
      <c r="Q87" s="7">
        <v>1.2999999999999999E-2</v>
      </c>
      <c r="R87" s="8">
        <v>7.6099999999999996E-4</v>
      </c>
      <c r="S87" s="9">
        <v>2.5300000000000001E-3</v>
      </c>
      <c r="T87" s="9">
        <v>2.8999999999999998E-3</v>
      </c>
      <c r="U87" s="5">
        <v>0.24199999999999999</v>
      </c>
      <c r="V87" s="8">
        <v>2.9300000000000001E-5</v>
      </c>
      <c r="W87" s="9">
        <v>2.5700000000000001E-4</v>
      </c>
      <c r="X87" s="9">
        <v>4.0200000000000001E-4</v>
      </c>
      <c r="Y87" s="5">
        <v>0.24199999999999999</v>
      </c>
      <c r="Z87" s="8">
        <v>7.8999999999999995E-7</v>
      </c>
      <c r="AA87" s="10">
        <v>2.5299999999999999E-6</v>
      </c>
      <c r="AB87" s="17">
        <f t="array" ref="AB87">INDEX(tbllkpSteelGrades[fy],MATCH(1,(Table8[[#This Row],[Grade]]=tbllkpSteelGrades[Grade])*(Table8[[#This Row],[tw]]&lt;=tbllkpSteelGrades[Thickness]),0))</f>
        <v>320000000</v>
      </c>
      <c r="AC87" s="18">
        <f>IF(Table8[[#This Row],[Fabrication Type]]="Welded",Table8[[#This Row],[d1]],Table8[[#This Row],[d]])*Table8[[#This Row],[tw]]</f>
        <v>6.3812000000000001E-3</v>
      </c>
      <c r="AD87" s="11">
        <f>Table8[[#This Row],[Aw]]*Table8[[#This Row],[fy]]*0.6</f>
        <v>1225190.3999999999</v>
      </c>
      <c r="AE87" s="35">
        <f>82/SQRT(Table8[[#This Row],[fy]]/250000000)</f>
        <v>72.478445071621124</v>
      </c>
      <c r="AF8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8" spans="2:32" x14ac:dyDescent="0.25">
      <c r="B88" s="15" t="str">
        <f>Table8[[#This Row],[Section]]&amp;"-"&amp;TEXT(Table8[[#This Row],[Grade]],"0")</f>
        <v>530UB92.4-300HR</v>
      </c>
      <c r="C88" s="3" t="s">
        <v>79</v>
      </c>
      <c r="D88" s="3" t="s">
        <v>107</v>
      </c>
      <c r="E88" s="3" t="s">
        <v>105</v>
      </c>
      <c r="F88" s="4">
        <v>92.4</v>
      </c>
      <c r="G88" s="3" t="s">
        <v>13</v>
      </c>
      <c r="H88" s="3" t="s">
        <v>106</v>
      </c>
      <c r="I88" s="5">
        <v>0.53300000000000003</v>
      </c>
      <c r="J88" s="5">
        <v>0.20899999999999999</v>
      </c>
      <c r="K88" s="5">
        <v>1.5599999999999999E-2</v>
      </c>
      <c r="L88" s="5">
        <v>1.0199999999999999E-2</v>
      </c>
      <c r="M88" s="5">
        <v>1.4E-2</v>
      </c>
      <c r="N88" s="5">
        <v>0.50180000000000002</v>
      </c>
      <c r="O88" s="6">
        <v>49.196078431372555</v>
      </c>
      <c r="P88" s="6">
        <v>6.3717948717948723</v>
      </c>
      <c r="Q88" s="7">
        <v>1.18E-2</v>
      </c>
      <c r="R88" s="8">
        <v>5.5400000000000002E-4</v>
      </c>
      <c r="S88" s="9">
        <v>2.0799999999999998E-3</v>
      </c>
      <c r="T88" s="9">
        <v>2.3700000000000001E-3</v>
      </c>
      <c r="U88" s="5">
        <v>0.217</v>
      </c>
      <c r="V88" s="8">
        <v>2.3799999999999999E-5</v>
      </c>
      <c r="W88" s="9">
        <v>2.2800000000000001E-4</v>
      </c>
      <c r="X88" s="9">
        <v>3.5500000000000001E-4</v>
      </c>
      <c r="Y88" s="5">
        <v>0.217</v>
      </c>
      <c r="Z88" s="8">
        <v>7.7499999999999999E-7</v>
      </c>
      <c r="AA88" s="10">
        <v>1.59E-6</v>
      </c>
      <c r="AB88" s="17">
        <f t="array" ref="AB88">INDEX(tbllkpSteelGrades[fy],MATCH(1,(Table8[[#This Row],[Grade]]=tbllkpSteelGrades[Grade])*(Table8[[#This Row],[tw]]&lt;=tbllkpSteelGrades[Thickness]),0))</f>
        <v>320000000</v>
      </c>
      <c r="AC88" s="18">
        <f>IF(Table8[[#This Row],[Fabrication Type]]="Welded",Table8[[#This Row],[d1]],Table8[[#This Row],[d]])*Table8[[#This Row],[tw]]</f>
        <v>5.4365999999999998E-3</v>
      </c>
      <c r="AD88" s="11">
        <f>Table8[[#This Row],[Aw]]*Table8[[#This Row],[fy]]*0.6</f>
        <v>1043827.2</v>
      </c>
      <c r="AE88" s="35">
        <f>82/SQRT(Table8[[#This Row],[fy]]/250000000)</f>
        <v>72.478445071621124</v>
      </c>
      <c r="AF8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89" spans="2:32" x14ac:dyDescent="0.25">
      <c r="B89" s="15" t="str">
        <f>Table8[[#This Row],[Section]]&amp;"-"&amp;TEXT(Table8[[#This Row],[Grade]],"0")</f>
        <v>530UB82.0-300HR</v>
      </c>
      <c r="C89" s="3" t="s">
        <v>80</v>
      </c>
      <c r="D89" s="3" t="s">
        <v>107</v>
      </c>
      <c r="E89" s="3" t="s">
        <v>105</v>
      </c>
      <c r="F89" s="4">
        <v>82</v>
      </c>
      <c r="G89" s="3" t="s">
        <v>13</v>
      </c>
      <c r="H89" s="3" t="s">
        <v>106</v>
      </c>
      <c r="I89" s="5">
        <v>0.52800000000000002</v>
      </c>
      <c r="J89" s="5">
        <v>0.20899999999999999</v>
      </c>
      <c r="K89" s="5">
        <v>1.32E-2</v>
      </c>
      <c r="L89" s="5">
        <v>9.5999999999999992E-3</v>
      </c>
      <c r="M89" s="5">
        <v>1.4E-2</v>
      </c>
      <c r="N89" s="5">
        <v>0.50160000000000005</v>
      </c>
      <c r="O89" s="6">
        <v>52.250000000000007</v>
      </c>
      <c r="P89" s="6">
        <v>7.5530303030303028</v>
      </c>
      <c r="Q89" s="7">
        <v>1.0500000000000001E-2</v>
      </c>
      <c r="R89" s="8">
        <v>4.7699999999999999E-4</v>
      </c>
      <c r="S89" s="9">
        <v>1.81E-3</v>
      </c>
      <c r="T89" s="9">
        <v>2.0699999999999998E-3</v>
      </c>
      <c r="U89" s="5">
        <v>0.21299999999999999</v>
      </c>
      <c r="V89" s="8">
        <v>2.0100000000000001E-5</v>
      </c>
      <c r="W89" s="9">
        <v>1.93E-4</v>
      </c>
      <c r="X89" s="9">
        <v>3.01E-4</v>
      </c>
      <c r="Y89" s="5">
        <v>0.21299999999999999</v>
      </c>
      <c r="Z89" s="8">
        <v>5.2600000000000002E-7</v>
      </c>
      <c r="AA89" s="10">
        <v>1.33E-6</v>
      </c>
      <c r="AB89" s="17">
        <f t="array" ref="AB89">INDEX(tbllkpSteelGrades[fy],MATCH(1,(Table8[[#This Row],[Grade]]=tbllkpSteelGrades[Grade])*(Table8[[#This Row],[tw]]&lt;=tbllkpSteelGrades[Thickness]),0))</f>
        <v>320000000</v>
      </c>
      <c r="AC89" s="18">
        <f>IF(Table8[[#This Row],[Fabrication Type]]="Welded",Table8[[#This Row],[d1]],Table8[[#This Row],[d]])*Table8[[#This Row],[tw]]</f>
        <v>5.0688E-3</v>
      </c>
      <c r="AD89" s="11">
        <f>Table8[[#This Row],[Aw]]*Table8[[#This Row],[fy]]*0.6</f>
        <v>973209.59999999998</v>
      </c>
      <c r="AE89" s="35">
        <f>82/SQRT(Table8[[#This Row],[fy]]/250000000)</f>
        <v>72.478445071621124</v>
      </c>
      <c r="AF8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0" spans="2:32" x14ac:dyDescent="0.25">
      <c r="B90" s="15" t="str">
        <f>Table8[[#This Row],[Section]]&amp;"-"&amp;TEXT(Table8[[#This Row],[Grade]],"0")</f>
        <v>460UB82.1-300HR</v>
      </c>
      <c r="C90" s="3" t="s">
        <v>81</v>
      </c>
      <c r="D90" s="3" t="s">
        <v>107</v>
      </c>
      <c r="E90" s="3" t="s">
        <v>105</v>
      </c>
      <c r="F90" s="4">
        <v>82.1</v>
      </c>
      <c r="G90" s="3" t="s">
        <v>13</v>
      </c>
      <c r="H90" s="3" t="s">
        <v>106</v>
      </c>
      <c r="I90" s="5">
        <v>0.46</v>
      </c>
      <c r="J90" s="5">
        <v>0.191</v>
      </c>
      <c r="K90" s="5">
        <v>1.6E-2</v>
      </c>
      <c r="L90" s="5">
        <v>9.9000000000000008E-3</v>
      </c>
      <c r="M90" s="5">
        <v>1.14E-2</v>
      </c>
      <c r="N90" s="5">
        <v>0.42800000000000005</v>
      </c>
      <c r="O90" s="6">
        <v>43.232323232323232</v>
      </c>
      <c r="P90" s="6">
        <v>5.6593749999999998</v>
      </c>
      <c r="Q90" s="7">
        <v>1.0500000000000001E-2</v>
      </c>
      <c r="R90" s="8">
        <v>3.7199999999999999E-4</v>
      </c>
      <c r="S90" s="9">
        <v>1.6100000000000001E-3</v>
      </c>
      <c r="T90" s="9">
        <v>1.8400000000000001E-3</v>
      </c>
      <c r="U90" s="5">
        <v>0.188</v>
      </c>
      <c r="V90" s="8">
        <v>1.8600000000000001E-5</v>
      </c>
      <c r="W90" s="9">
        <v>1.95E-4</v>
      </c>
      <c r="X90" s="9">
        <v>3.0299999999999999E-4</v>
      </c>
      <c r="Y90" s="5">
        <v>0.188</v>
      </c>
      <c r="Z90" s="8">
        <v>7.0100000000000004E-7</v>
      </c>
      <c r="AA90" s="10">
        <v>9.1900000000000001E-7</v>
      </c>
      <c r="AB90" s="17">
        <f t="array" ref="AB90">INDEX(tbllkpSteelGrades[fy],MATCH(1,(Table8[[#This Row],[Grade]]=tbllkpSteelGrades[Grade])*(Table8[[#This Row],[tw]]&lt;=tbllkpSteelGrades[Thickness]),0))</f>
        <v>320000000</v>
      </c>
      <c r="AC90" s="18">
        <f>IF(Table8[[#This Row],[Fabrication Type]]="Welded",Table8[[#This Row],[d1]],Table8[[#This Row],[d]])*Table8[[#This Row],[tw]]</f>
        <v>4.5540000000000008E-3</v>
      </c>
      <c r="AD90" s="11">
        <f>Table8[[#This Row],[Aw]]*Table8[[#This Row],[fy]]*0.6</f>
        <v>874368.00000000012</v>
      </c>
      <c r="AE90" s="35">
        <f>82/SQRT(Table8[[#This Row],[fy]]/250000000)</f>
        <v>72.478445071621124</v>
      </c>
      <c r="AF9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1" spans="2:32" x14ac:dyDescent="0.25">
      <c r="B91" s="15" t="str">
        <f>Table8[[#This Row],[Section]]&amp;"-"&amp;TEXT(Table8[[#This Row],[Grade]],"0")</f>
        <v>460UB74.6-300HR</v>
      </c>
      <c r="C91" s="3" t="s">
        <v>82</v>
      </c>
      <c r="D91" s="3" t="s">
        <v>107</v>
      </c>
      <c r="E91" s="3" t="s">
        <v>105</v>
      </c>
      <c r="F91" s="4">
        <v>74.599999999999994</v>
      </c>
      <c r="G91" s="3" t="s">
        <v>13</v>
      </c>
      <c r="H91" s="3" t="s">
        <v>106</v>
      </c>
      <c r="I91" s="5">
        <v>0.45700000000000002</v>
      </c>
      <c r="J91" s="5">
        <v>0.19</v>
      </c>
      <c r="K91" s="5">
        <v>1.4500000000000001E-2</v>
      </c>
      <c r="L91" s="5">
        <v>9.1000000000000004E-3</v>
      </c>
      <c r="M91" s="5">
        <v>1.14E-2</v>
      </c>
      <c r="N91" s="5">
        <v>0.42799999999999999</v>
      </c>
      <c r="O91" s="6">
        <v>47.032967032967029</v>
      </c>
      <c r="P91" s="6">
        <v>6.2379310344827585</v>
      </c>
      <c r="Q91" s="7">
        <v>9.5200000000000007E-3</v>
      </c>
      <c r="R91" s="8">
        <v>3.3500000000000001E-4</v>
      </c>
      <c r="S91" s="9">
        <v>1.4599999999999999E-3</v>
      </c>
      <c r="T91" s="9">
        <v>1.66E-3</v>
      </c>
      <c r="U91" s="5">
        <v>0.188</v>
      </c>
      <c r="V91" s="8">
        <v>1.66E-5</v>
      </c>
      <c r="W91" s="9">
        <v>1.75E-4</v>
      </c>
      <c r="X91" s="9">
        <v>2.7099999999999997E-4</v>
      </c>
      <c r="Y91" s="5">
        <v>0.188</v>
      </c>
      <c r="Z91" s="8">
        <v>5.3000000000000001E-7</v>
      </c>
      <c r="AA91" s="10">
        <v>8.1500000000000003E-7</v>
      </c>
      <c r="AB91" s="17">
        <f t="array" ref="AB91">INDEX(tbllkpSteelGrades[fy],MATCH(1,(Table8[[#This Row],[Grade]]=tbllkpSteelGrades[Grade])*(Table8[[#This Row],[tw]]&lt;=tbllkpSteelGrades[Thickness]),0))</f>
        <v>320000000</v>
      </c>
      <c r="AC91" s="18">
        <f>IF(Table8[[#This Row],[Fabrication Type]]="Welded",Table8[[#This Row],[d1]],Table8[[#This Row],[d]])*Table8[[#This Row],[tw]]</f>
        <v>4.1587000000000004E-3</v>
      </c>
      <c r="AD91" s="11">
        <f>Table8[[#This Row],[Aw]]*Table8[[#This Row],[fy]]*0.6</f>
        <v>798470.40000000014</v>
      </c>
      <c r="AE91" s="35">
        <f>82/SQRT(Table8[[#This Row],[fy]]/250000000)</f>
        <v>72.478445071621124</v>
      </c>
      <c r="AF9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2" spans="2:32" x14ac:dyDescent="0.25">
      <c r="B92" s="15" t="str">
        <f>Table8[[#This Row],[Section]]&amp;"-"&amp;TEXT(Table8[[#This Row],[Grade]],"0")</f>
        <v>460UB67.1-300HR</v>
      </c>
      <c r="C92" s="3" t="s">
        <v>83</v>
      </c>
      <c r="D92" s="3" t="s">
        <v>107</v>
      </c>
      <c r="E92" s="3" t="s">
        <v>105</v>
      </c>
      <c r="F92" s="4">
        <v>67.099999999999994</v>
      </c>
      <c r="G92" s="3" t="s">
        <v>13</v>
      </c>
      <c r="H92" s="3" t="s">
        <v>106</v>
      </c>
      <c r="I92" s="5">
        <v>0.45400000000000001</v>
      </c>
      <c r="J92" s="5">
        <v>0.19</v>
      </c>
      <c r="K92" s="5">
        <v>1.2699999999999999E-2</v>
      </c>
      <c r="L92" s="5">
        <v>8.5000000000000006E-3</v>
      </c>
      <c r="M92" s="5">
        <v>1.14E-2</v>
      </c>
      <c r="N92" s="5">
        <v>0.42860000000000004</v>
      </c>
      <c r="O92" s="6">
        <v>50.423529411764704</v>
      </c>
      <c r="P92" s="6">
        <v>7.1456692913385824</v>
      </c>
      <c r="Q92" s="7">
        <v>8.5800000000000008E-3</v>
      </c>
      <c r="R92" s="8">
        <v>2.9599999999999998E-4</v>
      </c>
      <c r="S92" s="9">
        <v>1.2999999999999999E-3</v>
      </c>
      <c r="T92" s="9">
        <v>1.48E-3</v>
      </c>
      <c r="U92" s="5">
        <v>0.186</v>
      </c>
      <c r="V92" s="8">
        <v>1.45E-5</v>
      </c>
      <c r="W92" s="9">
        <v>1.5300000000000001E-4</v>
      </c>
      <c r="X92" s="9">
        <v>2.3800000000000001E-4</v>
      </c>
      <c r="Y92" s="5">
        <v>0.186</v>
      </c>
      <c r="Z92" s="8">
        <v>3.7800000000000002E-7</v>
      </c>
      <c r="AA92" s="10">
        <v>7.0800000000000004E-7</v>
      </c>
      <c r="AB92" s="17">
        <f t="array" ref="AB92">INDEX(tbllkpSteelGrades[fy],MATCH(1,(Table8[[#This Row],[Grade]]=tbllkpSteelGrades[Grade])*(Table8[[#This Row],[tw]]&lt;=tbllkpSteelGrades[Thickness]),0))</f>
        <v>320000000</v>
      </c>
      <c r="AC92" s="18">
        <f>IF(Table8[[#This Row],[Fabrication Type]]="Welded",Table8[[#This Row],[d1]],Table8[[#This Row],[d]])*Table8[[#This Row],[tw]]</f>
        <v>3.8590000000000005E-3</v>
      </c>
      <c r="AD92" s="11">
        <f>Table8[[#This Row],[Aw]]*Table8[[#This Row],[fy]]*0.6</f>
        <v>740928.00000000012</v>
      </c>
      <c r="AE92" s="35">
        <f>82/SQRT(Table8[[#This Row],[fy]]/250000000)</f>
        <v>72.478445071621124</v>
      </c>
      <c r="AF9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3" spans="2:32" x14ac:dyDescent="0.25">
      <c r="B93" s="15" t="str">
        <f>Table8[[#This Row],[Section]]&amp;"-"&amp;TEXT(Table8[[#This Row],[Grade]],"0")</f>
        <v>410UB59.7-300HR</v>
      </c>
      <c r="C93" s="3" t="s">
        <v>84</v>
      </c>
      <c r="D93" s="3" t="s">
        <v>107</v>
      </c>
      <c r="E93" s="3" t="s">
        <v>105</v>
      </c>
      <c r="F93" s="4">
        <v>59.7</v>
      </c>
      <c r="G93" s="3" t="s">
        <v>13</v>
      </c>
      <c r="H93" s="3" t="s">
        <v>106</v>
      </c>
      <c r="I93" s="5">
        <v>0.40600000000000003</v>
      </c>
      <c r="J93" s="5">
        <v>0.17799999999999999</v>
      </c>
      <c r="K93" s="5">
        <v>1.2800000000000001E-2</v>
      </c>
      <c r="L93" s="5">
        <v>7.7999999999999996E-3</v>
      </c>
      <c r="M93" s="5">
        <v>1.14E-2</v>
      </c>
      <c r="N93" s="5">
        <v>0.38040000000000002</v>
      </c>
      <c r="O93" s="6">
        <v>48.769230769230774</v>
      </c>
      <c r="P93" s="6">
        <v>6.6484374999999991</v>
      </c>
      <c r="Q93" s="7">
        <v>7.6400000000000001E-3</v>
      </c>
      <c r="R93" s="8">
        <v>2.1599999999999999E-4</v>
      </c>
      <c r="S93" s="9">
        <v>1.06E-3</v>
      </c>
      <c r="T93" s="9">
        <v>1.1999999999999999E-3</v>
      </c>
      <c r="U93" s="5">
        <v>0.16800000000000001</v>
      </c>
      <c r="V93" s="8">
        <v>1.2099999999999999E-5</v>
      </c>
      <c r="W93" s="9">
        <v>1.35E-4</v>
      </c>
      <c r="X93" s="9">
        <v>2.0900000000000001E-4</v>
      </c>
      <c r="Y93" s="5">
        <v>0.16800000000000001</v>
      </c>
      <c r="Z93" s="8">
        <v>3.3700000000000001E-7</v>
      </c>
      <c r="AA93" s="10">
        <v>4.6699999999999999E-7</v>
      </c>
      <c r="AB93" s="17">
        <f t="array" ref="AB93">INDEX(tbllkpSteelGrades[fy],MATCH(1,(Table8[[#This Row],[Grade]]=tbllkpSteelGrades[Grade])*(Table8[[#This Row],[tw]]&lt;=tbllkpSteelGrades[Thickness]),0))</f>
        <v>320000000</v>
      </c>
      <c r="AC93" s="18">
        <f>IF(Table8[[#This Row],[Fabrication Type]]="Welded",Table8[[#This Row],[d1]],Table8[[#This Row],[d]])*Table8[[#This Row],[tw]]</f>
        <v>3.1668E-3</v>
      </c>
      <c r="AD93" s="11">
        <f>Table8[[#This Row],[Aw]]*Table8[[#This Row],[fy]]*0.6</f>
        <v>608025.59999999998</v>
      </c>
      <c r="AE93" s="35">
        <f>82/SQRT(Table8[[#This Row],[fy]]/250000000)</f>
        <v>72.478445071621124</v>
      </c>
      <c r="AF9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4" spans="2:32" x14ac:dyDescent="0.25">
      <c r="B94" s="15" t="str">
        <f>Table8[[#This Row],[Section]]&amp;"-"&amp;TEXT(Table8[[#This Row],[Grade]],"0")</f>
        <v>410UB53.7-300HR</v>
      </c>
      <c r="C94" s="3" t="s">
        <v>85</v>
      </c>
      <c r="D94" s="3" t="s">
        <v>107</v>
      </c>
      <c r="E94" s="3" t="s">
        <v>105</v>
      </c>
      <c r="F94" s="4">
        <v>53.7</v>
      </c>
      <c r="G94" s="3" t="s">
        <v>13</v>
      </c>
      <c r="H94" s="3" t="s">
        <v>106</v>
      </c>
      <c r="I94" s="5">
        <v>0.40300000000000002</v>
      </c>
      <c r="J94" s="5">
        <v>0.17799999999999999</v>
      </c>
      <c r="K94" s="5">
        <v>1.09E-2</v>
      </c>
      <c r="L94" s="5">
        <v>7.6E-3</v>
      </c>
      <c r="M94" s="5">
        <v>1.14E-2</v>
      </c>
      <c r="N94" s="5">
        <v>0.38120000000000004</v>
      </c>
      <c r="O94" s="6">
        <v>50.15789473684211</v>
      </c>
      <c r="P94" s="6">
        <v>7.8165137614678901</v>
      </c>
      <c r="Q94" s="7">
        <v>6.8900000000000003E-3</v>
      </c>
      <c r="R94" s="8">
        <v>1.8799999999999999E-4</v>
      </c>
      <c r="S94" s="9">
        <v>9.3300000000000002E-4</v>
      </c>
      <c r="T94" s="9">
        <v>1.06E-3</v>
      </c>
      <c r="U94" s="5">
        <v>0.16500000000000001</v>
      </c>
      <c r="V94" s="8">
        <v>1.03E-5</v>
      </c>
      <c r="W94" s="9">
        <v>1.15E-4</v>
      </c>
      <c r="X94" s="9">
        <v>1.7899999999999999E-4</v>
      </c>
      <c r="Y94" s="5">
        <v>0.16500000000000001</v>
      </c>
      <c r="Z94" s="8">
        <v>2.34E-7</v>
      </c>
      <c r="AA94" s="10">
        <v>3.9400000000000001E-7</v>
      </c>
      <c r="AB94" s="17">
        <f t="array" ref="AB94">INDEX(tbllkpSteelGrades[fy],MATCH(1,(Table8[[#This Row],[Grade]]=tbllkpSteelGrades[Grade])*(Table8[[#This Row],[tw]]&lt;=tbllkpSteelGrades[Thickness]),0))</f>
        <v>320000000</v>
      </c>
      <c r="AC94" s="18">
        <f>IF(Table8[[#This Row],[Fabrication Type]]="Welded",Table8[[#This Row],[d1]],Table8[[#This Row],[d]])*Table8[[#This Row],[tw]]</f>
        <v>3.0628000000000001E-3</v>
      </c>
      <c r="AD94" s="11">
        <f>Table8[[#This Row],[Aw]]*Table8[[#This Row],[fy]]*0.6</f>
        <v>588057.59999999998</v>
      </c>
      <c r="AE94" s="35">
        <f>82/SQRT(Table8[[#This Row],[fy]]/250000000)</f>
        <v>72.478445071621124</v>
      </c>
      <c r="AF9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5" spans="2:32" x14ac:dyDescent="0.25">
      <c r="B95" s="15" t="str">
        <f>Table8[[#This Row],[Section]]&amp;"-"&amp;TEXT(Table8[[#This Row],[Grade]],"0")</f>
        <v>360UB56.7-300HR</v>
      </c>
      <c r="C95" s="3" t="s">
        <v>86</v>
      </c>
      <c r="D95" s="3" t="s">
        <v>107</v>
      </c>
      <c r="E95" s="3" t="s">
        <v>105</v>
      </c>
      <c r="F95" s="4">
        <v>56.7</v>
      </c>
      <c r="G95" s="3" t="s">
        <v>13</v>
      </c>
      <c r="H95" s="3" t="s">
        <v>106</v>
      </c>
      <c r="I95" s="5">
        <v>0.35899999999999999</v>
      </c>
      <c r="J95" s="5">
        <v>0.17199999999999999</v>
      </c>
      <c r="K95" s="5">
        <v>1.2999999999999999E-2</v>
      </c>
      <c r="L95" s="5">
        <v>8.0000000000000002E-3</v>
      </c>
      <c r="M95" s="5">
        <v>1.14E-2</v>
      </c>
      <c r="N95" s="5">
        <v>0.33299999999999996</v>
      </c>
      <c r="O95" s="6">
        <v>41.624999999999993</v>
      </c>
      <c r="P95" s="6">
        <v>6.3076923076923075</v>
      </c>
      <c r="Q95" s="7">
        <v>7.2399999999999999E-3</v>
      </c>
      <c r="R95" s="8">
        <v>1.6100000000000001E-4</v>
      </c>
      <c r="S95" s="9">
        <v>8.9899999999999995E-4</v>
      </c>
      <c r="T95" s="9">
        <v>1.01E-3</v>
      </c>
      <c r="U95" s="5">
        <v>0.14899999999999999</v>
      </c>
      <c r="V95" s="8">
        <v>1.1E-5</v>
      </c>
      <c r="W95" s="9">
        <v>1.2799999999999999E-4</v>
      </c>
      <c r="X95" s="9">
        <v>1.9799999999999999E-4</v>
      </c>
      <c r="Y95" s="5">
        <v>0.14899999999999999</v>
      </c>
      <c r="Z95" s="8">
        <v>3.3799999999999998E-7</v>
      </c>
      <c r="AA95" s="10">
        <v>3.3000000000000002E-7</v>
      </c>
      <c r="AB95" s="17">
        <f t="array" ref="AB95">INDEX(tbllkpSteelGrades[fy],MATCH(1,(Table8[[#This Row],[Grade]]=tbllkpSteelGrades[Grade])*(Table8[[#This Row],[tw]]&lt;=tbllkpSteelGrades[Thickness]),0))</f>
        <v>320000000</v>
      </c>
      <c r="AC95" s="18">
        <f>IF(Table8[[#This Row],[Fabrication Type]]="Welded",Table8[[#This Row],[d1]],Table8[[#This Row],[d]])*Table8[[#This Row],[tw]]</f>
        <v>2.872E-3</v>
      </c>
      <c r="AD95" s="11">
        <f>Table8[[#This Row],[Aw]]*Table8[[#This Row],[fy]]*0.6</f>
        <v>551424</v>
      </c>
      <c r="AE95" s="35">
        <f>82/SQRT(Table8[[#This Row],[fy]]/250000000)</f>
        <v>72.478445071621124</v>
      </c>
      <c r="AF9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6" spans="2:32" x14ac:dyDescent="0.25">
      <c r="B96" s="15" t="str">
        <f>Table8[[#This Row],[Section]]&amp;"-"&amp;TEXT(Table8[[#This Row],[Grade]],"0")</f>
        <v>360UB50.7-300HR</v>
      </c>
      <c r="C96" s="3" t="s">
        <v>87</v>
      </c>
      <c r="D96" s="3" t="s">
        <v>107</v>
      </c>
      <c r="E96" s="3" t="s">
        <v>105</v>
      </c>
      <c r="F96" s="4">
        <v>50.7</v>
      </c>
      <c r="G96" s="3" t="s">
        <v>13</v>
      </c>
      <c r="H96" s="3" t="s">
        <v>106</v>
      </c>
      <c r="I96" s="5">
        <v>0.35599999999999998</v>
      </c>
      <c r="J96" s="5">
        <v>0.17100000000000001</v>
      </c>
      <c r="K96" s="5">
        <v>1.15E-2</v>
      </c>
      <c r="L96" s="5">
        <v>7.3000000000000001E-3</v>
      </c>
      <c r="M96" s="5">
        <v>1.14E-2</v>
      </c>
      <c r="N96" s="5">
        <v>0.33299999999999996</v>
      </c>
      <c r="O96" s="6">
        <v>45.61643835616438</v>
      </c>
      <c r="P96" s="6">
        <v>7.1173913043478265</v>
      </c>
      <c r="Q96" s="7">
        <v>6.4700000000000001E-3</v>
      </c>
      <c r="R96" s="8">
        <v>1.4200000000000001E-4</v>
      </c>
      <c r="S96" s="9">
        <v>7.9799999999999999E-4</v>
      </c>
      <c r="T96" s="9">
        <v>8.9700000000000001E-4</v>
      </c>
      <c r="U96" s="5">
        <v>0.14799999999999999</v>
      </c>
      <c r="V96" s="8">
        <v>9.5999999999999996E-6</v>
      </c>
      <c r="W96" s="9">
        <v>1.12E-4</v>
      </c>
      <c r="X96" s="9">
        <v>1.73E-4</v>
      </c>
      <c r="Y96" s="5">
        <v>0.14799999999999999</v>
      </c>
      <c r="Z96" s="8">
        <v>2.41E-7</v>
      </c>
      <c r="AA96" s="10">
        <v>2.84E-7</v>
      </c>
      <c r="AB96" s="17">
        <f t="array" ref="AB96">INDEX(tbllkpSteelGrades[fy],MATCH(1,(Table8[[#This Row],[Grade]]=tbllkpSteelGrades[Grade])*(Table8[[#This Row],[tw]]&lt;=tbllkpSteelGrades[Thickness]),0))</f>
        <v>320000000</v>
      </c>
      <c r="AC96" s="18">
        <f>IF(Table8[[#This Row],[Fabrication Type]]="Welded",Table8[[#This Row],[d1]],Table8[[#This Row],[d]])*Table8[[#This Row],[tw]]</f>
        <v>2.5988000000000001E-3</v>
      </c>
      <c r="AD96" s="11">
        <f>Table8[[#This Row],[Aw]]*Table8[[#This Row],[fy]]*0.6</f>
        <v>498969.59999999998</v>
      </c>
      <c r="AE96" s="35">
        <f>82/SQRT(Table8[[#This Row],[fy]]/250000000)</f>
        <v>72.478445071621124</v>
      </c>
      <c r="AF9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7" spans="2:32" x14ac:dyDescent="0.25">
      <c r="B97" s="15" t="str">
        <f>Table8[[#This Row],[Section]]&amp;"-"&amp;TEXT(Table8[[#This Row],[Grade]],"0")</f>
        <v>360UB44.7-300HR</v>
      </c>
      <c r="C97" s="3" t="s">
        <v>88</v>
      </c>
      <c r="D97" s="3" t="s">
        <v>107</v>
      </c>
      <c r="E97" s="3" t="s">
        <v>105</v>
      </c>
      <c r="F97" s="4">
        <v>44.7</v>
      </c>
      <c r="G97" s="3" t="s">
        <v>13</v>
      </c>
      <c r="H97" s="3" t="s">
        <v>106</v>
      </c>
      <c r="I97" s="5">
        <v>0.35199999999999998</v>
      </c>
      <c r="J97" s="5">
        <v>0.17100000000000001</v>
      </c>
      <c r="K97" s="5">
        <v>9.6999999999999986E-3</v>
      </c>
      <c r="L97" s="5">
        <v>6.9000000000000008E-3</v>
      </c>
      <c r="M97" s="5">
        <v>1.14E-2</v>
      </c>
      <c r="N97" s="5">
        <v>0.33260000000000001</v>
      </c>
      <c r="O97" s="6">
        <v>48.202898550724633</v>
      </c>
      <c r="P97" s="6">
        <v>8.4587628865979401</v>
      </c>
      <c r="Q97" s="7">
        <v>5.7200000000000003E-3</v>
      </c>
      <c r="R97" s="8">
        <v>1.21E-4</v>
      </c>
      <c r="S97" s="9">
        <v>6.8900000000000005E-4</v>
      </c>
      <c r="T97" s="9">
        <v>7.7700000000000002E-4</v>
      </c>
      <c r="U97" s="5">
        <v>0.14599999999999999</v>
      </c>
      <c r="V97" s="8">
        <v>8.1000000000000004E-6</v>
      </c>
      <c r="W97" s="9">
        <v>9.4699999999999998E-5</v>
      </c>
      <c r="X97" s="9">
        <v>1.46E-4</v>
      </c>
      <c r="Y97" s="5">
        <v>0.14599999999999999</v>
      </c>
      <c r="Z97" s="8">
        <v>1.61E-7</v>
      </c>
      <c r="AA97" s="10">
        <v>2.3699999999999999E-7</v>
      </c>
      <c r="AB97" s="17">
        <f t="array" ref="AB97">INDEX(tbllkpSteelGrades[fy],MATCH(1,(Table8[[#This Row],[Grade]]=tbllkpSteelGrades[Grade])*(Table8[[#This Row],[tw]]&lt;=tbllkpSteelGrades[Thickness]),0))</f>
        <v>320000000</v>
      </c>
      <c r="AC97" s="18">
        <f>IF(Table8[[#This Row],[Fabrication Type]]="Welded",Table8[[#This Row],[d1]],Table8[[#This Row],[d]])*Table8[[#This Row],[tw]]</f>
        <v>2.4288000000000001E-3</v>
      </c>
      <c r="AD97" s="11">
        <f>Table8[[#This Row],[Aw]]*Table8[[#This Row],[fy]]*0.6</f>
        <v>466329.59999999998</v>
      </c>
      <c r="AE97" s="35">
        <f>82/SQRT(Table8[[#This Row],[fy]]/250000000)</f>
        <v>72.478445071621124</v>
      </c>
      <c r="AF9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8" spans="2:32" x14ac:dyDescent="0.25">
      <c r="B98" s="15" t="str">
        <f>Table8[[#This Row],[Section]]&amp;"-"&amp;TEXT(Table8[[#This Row],[Grade]],"0")</f>
        <v>310UB46.2-300HR</v>
      </c>
      <c r="C98" s="3" t="s">
        <v>89</v>
      </c>
      <c r="D98" s="3" t="s">
        <v>107</v>
      </c>
      <c r="E98" s="3" t="s">
        <v>105</v>
      </c>
      <c r="F98" s="4">
        <v>46.2</v>
      </c>
      <c r="G98" s="3" t="s">
        <v>13</v>
      </c>
      <c r="H98" s="3" t="s">
        <v>106</v>
      </c>
      <c r="I98" s="5">
        <v>0.307</v>
      </c>
      <c r="J98" s="5">
        <v>0.16600000000000001</v>
      </c>
      <c r="K98" s="5">
        <v>1.1800000000000001E-2</v>
      </c>
      <c r="L98" s="5">
        <v>6.7000000000000002E-3</v>
      </c>
      <c r="M98" s="5">
        <v>1.14E-2</v>
      </c>
      <c r="N98" s="5">
        <v>0.28339999999999999</v>
      </c>
      <c r="O98" s="6">
        <v>42.298507462686565</v>
      </c>
      <c r="P98" s="6">
        <v>6.7499999999999991</v>
      </c>
      <c r="Q98" s="7">
        <v>5.9300000000000004E-3</v>
      </c>
      <c r="R98" s="8">
        <v>1E-4</v>
      </c>
      <c r="S98" s="9">
        <v>6.5399999999999996E-4</v>
      </c>
      <c r="T98" s="9">
        <v>7.2900000000000005E-4</v>
      </c>
      <c r="U98" s="5">
        <v>0.13</v>
      </c>
      <c r="V98" s="8">
        <v>9.0100000000000001E-6</v>
      </c>
      <c r="W98" s="9">
        <v>1.0900000000000001E-4</v>
      </c>
      <c r="X98" s="9">
        <v>1.66E-4</v>
      </c>
      <c r="Y98" s="5">
        <v>0.13</v>
      </c>
      <c r="Z98" s="8">
        <v>2.3300000000000001E-7</v>
      </c>
      <c r="AA98" s="10">
        <v>1.97E-7</v>
      </c>
      <c r="AB98" s="17">
        <f t="array" ref="AB98">INDEX(tbllkpSteelGrades[fy],MATCH(1,(Table8[[#This Row],[Grade]]=tbllkpSteelGrades[Grade])*(Table8[[#This Row],[tw]]&lt;=tbllkpSteelGrades[Thickness]),0))</f>
        <v>320000000</v>
      </c>
      <c r="AC98" s="18">
        <f>IF(Table8[[#This Row],[Fabrication Type]]="Welded",Table8[[#This Row],[d1]],Table8[[#This Row],[d]])*Table8[[#This Row],[tw]]</f>
        <v>2.0569E-3</v>
      </c>
      <c r="AD98" s="11">
        <f>Table8[[#This Row],[Aw]]*Table8[[#This Row],[fy]]*0.6</f>
        <v>394924.79999999999</v>
      </c>
      <c r="AE98" s="35">
        <f>82/SQRT(Table8[[#This Row],[fy]]/250000000)</f>
        <v>72.478445071621124</v>
      </c>
      <c r="AF9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99" spans="2:32" x14ac:dyDescent="0.25">
      <c r="B99" s="15" t="str">
        <f>Table8[[#This Row],[Section]]&amp;"-"&amp;TEXT(Table8[[#This Row],[Grade]],"0")</f>
        <v>310UB40.4-300HR</v>
      </c>
      <c r="C99" s="3" t="s">
        <v>90</v>
      </c>
      <c r="D99" s="3" t="s">
        <v>107</v>
      </c>
      <c r="E99" s="3" t="s">
        <v>105</v>
      </c>
      <c r="F99" s="4">
        <v>40.4</v>
      </c>
      <c r="G99" s="3" t="s">
        <v>13</v>
      </c>
      <c r="H99" s="3" t="s">
        <v>106</v>
      </c>
      <c r="I99" s="5">
        <v>0.30399999999999999</v>
      </c>
      <c r="J99" s="5">
        <v>0.16500000000000001</v>
      </c>
      <c r="K99" s="5">
        <v>1.0199999999999999E-2</v>
      </c>
      <c r="L99" s="5">
        <v>6.0999999999999995E-3</v>
      </c>
      <c r="M99" s="5">
        <v>1.14E-2</v>
      </c>
      <c r="N99" s="5">
        <v>0.28360000000000002</v>
      </c>
      <c r="O99" s="6">
        <v>46.491803278688529</v>
      </c>
      <c r="P99" s="6">
        <v>7.7892156862745114</v>
      </c>
      <c r="Q99" s="7">
        <v>5.2100000000000002E-3</v>
      </c>
      <c r="R99" s="8">
        <v>8.6399999999999999E-5</v>
      </c>
      <c r="S99" s="9">
        <v>5.6899999999999995E-4</v>
      </c>
      <c r="T99" s="9">
        <v>6.3299999999999999E-4</v>
      </c>
      <c r="U99" s="5">
        <v>0.129</v>
      </c>
      <c r="V99" s="8">
        <v>7.6499999999999996E-6</v>
      </c>
      <c r="W99" s="9">
        <v>9.2700000000000004E-5</v>
      </c>
      <c r="X99" s="9">
        <v>1.4200000000000001E-4</v>
      </c>
      <c r="Y99" s="5">
        <v>0.129</v>
      </c>
      <c r="Z99" s="8">
        <v>1.5699999999999999E-7</v>
      </c>
      <c r="AA99" s="10">
        <v>1.6500000000000001E-7</v>
      </c>
      <c r="AB99" s="17">
        <f t="array" ref="AB99">INDEX(tbllkpSteelGrades[fy],MATCH(1,(Table8[[#This Row],[Grade]]=tbllkpSteelGrades[Grade])*(Table8[[#This Row],[tw]]&lt;=tbllkpSteelGrades[Thickness]),0))</f>
        <v>320000000</v>
      </c>
      <c r="AC99" s="18">
        <f>IF(Table8[[#This Row],[Fabrication Type]]="Welded",Table8[[#This Row],[d1]],Table8[[#This Row],[d]])*Table8[[#This Row],[tw]]</f>
        <v>1.8543999999999998E-3</v>
      </c>
      <c r="AD99" s="11">
        <f>Table8[[#This Row],[Aw]]*Table8[[#This Row],[fy]]*0.6</f>
        <v>356044.79999999993</v>
      </c>
      <c r="AE99" s="35">
        <f>82/SQRT(Table8[[#This Row],[fy]]/250000000)</f>
        <v>72.478445071621124</v>
      </c>
      <c r="AF9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0" spans="2:32" x14ac:dyDescent="0.25">
      <c r="B100" s="15" t="str">
        <f>Table8[[#This Row],[Section]]&amp;"-"&amp;TEXT(Table8[[#This Row],[Grade]],"0")</f>
        <v>310UB32.0-300HR</v>
      </c>
      <c r="C100" s="3" t="s">
        <v>91</v>
      </c>
      <c r="D100" s="3" t="s">
        <v>107</v>
      </c>
      <c r="E100" s="3" t="s">
        <v>105</v>
      </c>
      <c r="F100" s="4">
        <v>32</v>
      </c>
      <c r="G100" s="3" t="s">
        <v>13</v>
      </c>
      <c r="H100" s="3" t="s">
        <v>106</v>
      </c>
      <c r="I100" s="5">
        <v>0.29799999999999999</v>
      </c>
      <c r="J100" s="5">
        <v>0.14899999999999999</v>
      </c>
      <c r="K100" s="5">
        <v>8.0000000000000002E-3</v>
      </c>
      <c r="L100" s="5">
        <v>5.4999999999999997E-3</v>
      </c>
      <c r="M100" s="5">
        <v>1.2999999999999999E-2</v>
      </c>
      <c r="N100" s="5">
        <v>0.28199999999999997</v>
      </c>
      <c r="O100" s="6">
        <v>51.272727272727273</v>
      </c>
      <c r="P100" s="6">
        <v>8.9687499999999982</v>
      </c>
      <c r="Q100" s="7">
        <v>4.0800000000000003E-3</v>
      </c>
      <c r="R100" s="8">
        <v>6.3200000000000005E-5</v>
      </c>
      <c r="S100" s="9">
        <v>4.2400000000000001E-4</v>
      </c>
      <c r="T100" s="9">
        <v>4.75E-4</v>
      </c>
      <c r="U100" s="5">
        <v>0.124</v>
      </c>
      <c r="V100" s="8">
        <v>4.42E-6</v>
      </c>
      <c r="W100" s="9">
        <v>5.9299999999999998E-5</v>
      </c>
      <c r="X100" s="9">
        <v>9.1799999999999995E-5</v>
      </c>
      <c r="Y100" s="5">
        <v>0.124</v>
      </c>
      <c r="Z100" s="8">
        <v>8.65E-8</v>
      </c>
      <c r="AA100" s="10">
        <v>9.2900000000000005E-8</v>
      </c>
      <c r="AB100" s="17">
        <f t="array" ref="AB100">INDEX(tbllkpSteelGrades[fy],MATCH(1,(Table8[[#This Row],[Grade]]=tbllkpSteelGrades[Grade])*(Table8[[#This Row],[tw]]&lt;=tbllkpSteelGrades[Thickness]),0))</f>
        <v>320000000</v>
      </c>
      <c r="AC100" s="18">
        <f>IF(Table8[[#This Row],[Fabrication Type]]="Welded",Table8[[#This Row],[d1]],Table8[[#This Row],[d]])*Table8[[#This Row],[tw]]</f>
        <v>1.6389999999999998E-3</v>
      </c>
      <c r="AD100" s="11">
        <f>Table8[[#This Row],[Aw]]*Table8[[#This Row],[fy]]*0.6</f>
        <v>314688</v>
      </c>
      <c r="AE100" s="35">
        <f>82/SQRT(Table8[[#This Row],[fy]]/250000000)</f>
        <v>72.478445071621124</v>
      </c>
      <c r="AF10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1" spans="2:32" x14ac:dyDescent="0.25">
      <c r="B101" s="15" t="str">
        <f>Table8[[#This Row],[Section]]&amp;"-"&amp;TEXT(Table8[[#This Row],[Grade]],"0")</f>
        <v>250UB37.3-300HR</v>
      </c>
      <c r="C101" s="3" t="s">
        <v>92</v>
      </c>
      <c r="D101" s="3" t="s">
        <v>107</v>
      </c>
      <c r="E101" s="3" t="s">
        <v>105</v>
      </c>
      <c r="F101" s="4">
        <v>37.299999999999997</v>
      </c>
      <c r="G101" s="3" t="s">
        <v>13</v>
      </c>
      <c r="H101" s="3" t="s">
        <v>106</v>
      </c>
      <c r="I101" s="5">
        <v>0.25600000000000001</v>
      </c>
      <c r="J101" s="5">
        <v>0.14599999999999999</v>
      </c>
      <c r="K101" s="5">
        <v>1.09E-2</v>
      </c>
      <c r="L101" s="5">
        <v>6.4000000000000003E-3</v>
      </c>
      <c r="M101" s="5">
        <v>8.8999999999999999E-3</v>
      </c>
      <c r="N101" s="5">
        <v>0.23420000000000002</v>
      </c>
      <c r="O101" s="6">
        <v>36.59375</v>
      </c>
      <c r="P101" s="6">
        <v>6.4036697247706424</v>
      </c>
      <c r="Q101" s="7">
        <v>4.7499999999999999E-3</v>
      </c>
      <c r="R101" s="8">
        <v>5.5699999999999999E-5</v>
      </c>
      <c r="S101" s="9">
        <v>4.35E-4</v>
      </c>
      <c r="T101" s="9">
        <v>4.86E-4</v>
      </c>
      <c r="U101" s="5">
        <v>0.108</v>
      </c>
      <c r="V101" s="8">
        <v>5.66E-6</v>
      </c>
      <c r="W101" s="9">
        <v>7.75E-5</v>
      </c>
      <c r="X101" s="9">
        <v>1.1900000000000001E-4</v>
      </c>
      <c r="Y101" s="5">
        <v>0.108</v>
      </c>
      <c r="Z101" s="8">
        <v>1.5800000000000001E-7</v>
      </c>
      <c r="AA101" s="10">
        <v>8.5199999999999995E-8</v>
      </c>
      <c r="AB101" s="17">
        <f t="array" ref="AB101">INDEX(tbllkpSteelGrades[fy],MATCH(1,(Table8[[#This Row],[Grade]]=tbllkpSteelGrades[Grade])*(Table8[[#This Row],[tw]]&lt;=tbllkpSteelGrades[Thickness]),0))</f>
        <v>320000000</v>
      </c>
      <c r="AC101" s="18">
        <f>IF(Table8[[#This Row],[Fabrication Type]]="Welded",Table8[[#This Row],[d1]],Table8[[#This Row],[d]])*Table8[[#This Row],[tw]]</f>
        <v>1.6384000000000001E-3</v>
      </c>
      <c r="AD101" s="11">
        <f>Table8[[#This Row],[Aw]]*Table8[[#This Row],[fy]]*0.6</f>
        <v>314572.79999999999</v>
      </c>
      <c r="AE101" s="35">
        <f>82/SQRT(Table8[[#This Row],[fy]]/250000000)</f>
        <v>72.478445071621124</v>
      </c>
      <c r="AF10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2" spans="2:32" x14ac:dyDescent="0.25">
      <c r="B102" s="15" t="str">
        <f>Table8[[#This Row],[Section]]&amp;"-"&amp;TEXT(Table8[[#This Row],[Grade]],"0")</f>
        <v>250UB31.4-300HR</v>
      </c>
      <c r="C102" s="3" t="s">
        <v>93</v>
      </c>
      <c r="D102" s="3" t="s">
        <v>107</v>
      </c>
      <c r="E102" s="3" t="s">
        <v>105</v>
      </c>
      <c r="F102" s="4">
        <v>31.4</v>
      </c>
      <c r="G102" s="3" t="s">
        <v>13</v>
      </c>
      <c r="H102" s="3" t="s">
        <v>106</v>
      </c>
      <c r="I102" s="5">
        <v>0.252</v>
      </c>
      <c r="J102" s="5">
        <v>0.14599999999999999</v>
      </c>
      <c r="K102" s="5">
        <v>8.6E-3</v>
      </c>
      <c r="L102" s="5">
        <v>6.0999999999999995E-3</v>
      </c>
      <c r="M102" s="5">
        <v>8.8999999999999999E-3</v>
      </c>
      <c r="N102" s="5">
        <v>0.23480000000000001</v>
      </c>
      <c r="O102" s="6">
        <v>38.491803278688529</v>
      </c>
      <c r="P102" s="6">
        <v>8.1337209302325579</v>
      </c>
      <c r="Q102" s="7">
        <v>4.0099999999999997E-3</v>
      </c>
      <c r="R102" s="8">
        <v>4.4499999999999997E-5</v>
      </c>
      <c r="S102" s="9">
        <v>3.5399999999999999E-4</v>
      </c>
      <c r="T102" s="9">
        <v>3.97E-4</v>
      </c>
      <c r="U102" s="5">
        <v>0.105</v>
      </c>
      <c r="V102" s="8">
        <v>4.4700000000000004E-6</v>
      </c>
      <c r="W102" s="9">
        <v>6.1199999999999997E-5</v>
      </c>
      <c r="X102" s="9">
        <v>9.4199999999999999E-5</v>
      </c>
      <c r="Y102" s="5">
        <v>0.105</v>
      </c>
      <c r="Z102" s="8">
        <v>8.9299999999999999E-8</v>
      </c>
      <c r="AA102" s="10">
        <v>6.5900000000000001E-8</v>
      </c>
      <c r="AB102" s="17">
        <f t="array" ref="AB102">INDEX(tbllkpSteelGrades[fy],MATCH(1,(Table8[[#This Row],[Grade]]=tbllkpSteelGrades[Grade])*(Table8[[#This Row],[tw]]&lt;=tbllkpSteelGrades[Thickness]),0))</f>
        <v>320000000</v>
      </c>
      <c r="AC102" s="18">
        <f>IF(Table8[[#This Row],[Fabrication Type]]="Welded",Table8[[#This Row],[d1]],Table8[[#This Row],[d]])*Table8[[#This Row],[tw]]</f>
        <v>1.5371999999999999E-3</v>
      </c>
      <c r="AD102" s="11">
        <f>Table8[[#This Row],[Aw]]*Table8[[#This Row],[fy]]*0.6</f>
        <v>295142.39999999997</v>
      </c>
      <c r="AE102" s="35">
        <f>82/SQRT(Table8[[#This Row],[fy]]/250000000)</f>
        <v>72.478445071621124</v>
      </c>
      <c r="AF10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3" spans="2:32" x14ac:dyDescent="0.25">
      <c r="B103" s="15" t="str">
        <f>Table8[[#This Row],[Section]]&amp;"-"&amp;TEXT(Table8[[#This Row],[Grade]],"0")</f>
        <v>250UB25.7-300HR</v>
      </c>
      <c r="C103" s="3" t="s">
        <v>94</v>
      </c>
      <c r="D103" s="3" t="s">
        <v>107</v>
      </c>
      <c r="E103" s="3" t="s">
        <v>105</v>
      </c>
      <c r="F103" s="4">
        <v>25.7</v>
      </c>
      <c r="G103" s="3" t="s">
        <v>13</v>
      </c>
      <c r="H103" s="3" t="s">
        <v>106</v>
      </c>
      <c r="I103" s="5">
        <v>0.248</v>
      </c>
      <c r="J103" s="5">
        <v>0.124</v>
      </c>
      <c r="K103" s="5">
        <v>8.0000000000000002E-3</v>
      </c>
      <c r="L103" s="5">
        <v>5.0000000000000001E-3</v>
      </c>
      <c r="M103" s="5">
        <v>1.2E-2</v>
      </c>
      <c r="N103" s="5">
        <v>0.23199999999999998</v>
      </c>
      <c r="O103" s="6">
        <v>46.4</v>
      </c>
      <c r="P103" s="6">
        <v>7.4374999999999991</v>
      </c>
      <c r="Q103" s="7">
        <v>3.2699999999999999E-3</v>
      </c>
      <c r="R103" s="8">
        <v>3.54E-5</v>
      </c>
      <c r="S103" s="9">
        <v>2.8499999999999999E-4</v>
      </c>
      <c r="T103" s="9">
        <v>3.19E-4</v>
      </c>
      <c r="U103" s="5">
        <v>0.104</v>
      </c>
      <c r="V103" s="8">
        <v>2.5500000000000001E-6</v>
      </c>
      <c r="W103" s="9">
        <v>4.1100000000000003E-5</v>
      </c>
      <c r="X103" s="9">
        <v>6.3600000000000001E-5</v>
      </c>
      <c r="Y103" s="5">
        <v>0.104</v>
      </c>
      <c r="Z103" s="8">
        <v>6.7399999999999995E-8</v>
      </c>
      <c r="AA103" s="10">
        <v>3.6699999999999998E-8</v>
      </c>
      <c r="AB103" s="17">
        <f t="array" ref="AB103">INDEX(tbllkpSteelGrades[fy],MATCH(1,(Table8[[#This Row],[Grade]]=tbllkpSteelGrades[Grade])*(Table8[[#This Row],[tw]]&lt;=tbllkpSteelGrades[Thickness]),0))</f>
        <v>320000000</v>
      </c>
      <c r="AC103" s="18">
        <f>IF(Table8[[#This Row],[Fabrication Type]]="Welded",Table8[[#This Row],[d1]],Table8[[#This Row],[d]])*Table8[[#This Row],[tw]]</f>
        <v>1.24E-3</v>
      </c>
      <c r="AD103" s="11">
        <f>Table8[[#This Row],[Aw]]*Table8[[#This Row],[fy]]*0.6</f>
        <v>238080</v>
      </c>
      <c r="AE103" s="35">
        <f>82/SQRT(Table8[[#This Row],[fy]]/250000000)</f>
        <v>72.478445071621124</v>
      </c>
      <c r="AF10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4" spans="2:32" x14ac:dyDescent="0.25">
      <c r="B104" s="15" t="str">
        <f>Table8[[#This Row],[Section]]&amp;"-"&amp;TEXT(Table8[[#This Row],[Grade]],"0")</f>
        <v>200UB29.8-300HR</v>
      </c>
      <c r="C104" s="3" t="s">
        <v>95</v>
      </c>
      <c r="D104" s="3" t="s">
        <v>107</v>
      </c>
      <c r="E104" s="3" t="s">
        <v>105</v>
      </c>
      <c r="F104" s="4">
        <v>29.8</v>
      </c>
      <c r="G104" s="3" t="s">
        <v>13</v>
      </c>
      <c r="H104" s="3" t="s">
        <v>106</v>
      </c>
      <c r="I104" s="5">
        <v>0.20699999999999999</v>
      </c>
      <c r="J104" s="5">
        <v>0.13400000000000001</v>
      </c>
      <c r="K104" s="5">
        <v>9.5999999999999992E-3</v>
      </c>
      <c r="L104" s="5">
        <v>6.3E-3</v>
      </c>
      <c r="M104" s="5">
        <v>8.8999999999999999E-3</v>
      </c>
      <c r="N104" s="5">
        <v>0.18779999999999999</v>
      </c>
      <c r="O104" s="6">
        <v>29.80952380952381</v>
      </c>
      <c r="P104" s="6">
        <v>6.6510416666666679</v>
      </c>
      <c r="Q104" s="7">
        <v>3.82E-3</v>
      </c>
      <c r="R104" s="8">
        <v>2.9099999999999999E-5</v>
      </c>
      <c r="S104" s="9">
        <v>2.81E-4</v>
      </c>
      <c r="T104" s="9">
        <v>3.1599999999999998E-4</v>
      </c>
      <c r="U104" s="5">
        <v>8.7300000000000003E-2</v>
      </c>
      <c r="V104" s="8">
        <v>3.8600000000000003E-6</v>
      </c>
      <c r="W104" s="9">
        <v>5.7500000000000002E-5</v>
      </c>
      <c r="X104" s="9">
        <v>8.8399999999999994E-5</v>
      </c>
      <c r="Y104" s="5">
        <v>8.7300000000000003E-2</v>
      </c>
      <c r="Z104" s="8">
        <v>1.05E-7</v>
      </c>
      <c r="AA104" s="10">
        <v>3.7599999999999999E-8</v>
      </c>
      <c r="AB104" s="17">
        <f t="array" ref="AB104">INDEX(tbllkpSteelGrades[fy],MATCH(1,(Table8[[#This Row],[Grade]]=tbllkpSteelGrades[Grade])*(Table8[[#This Row],[tw]]&lt;=tbllkpSteelGrades[Thickness]),0))</f>
        <v>320000000</v>
      </c>
      <c r="AC104" s="18">
        <f>IF(Table8[[#This Row],[Fabrication Type]]="Welded",Table8[[#This Row],[d1]],Table8[[#This Row],[d]])*Table8[[#This Row],[tw]]</f>
        <v>1.3040999999999999E-3</v>
      </c>
      <c r="AD104" s="11">
        <f>Table8[[#This Row],[Aw]]*Table8[[#This Row],[fy]]*0.6</f>
        <v>250387.19999999995</v>
      </c>
      <c r="AE104" s="35">
        <f>82/SQRT(Table8[[#This Row],[fy]]/250000000)</f>
        <v>72.478445071621124</v>
      </c>
      <c r="AF10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5" spans="2:32" x14ac:dyDescent="0.25">
      <c r="B105" s="15" t="str">
        <f>Table8[[#This Row],[Section]]&amp;"-"&amp;TEXT(Table8[[#This Row],[Grade]],"0")</f>
        <v>200UB25.4-300HR</v>
      </c>
      <c r="C105" s="3" t="s">
        <v>96</v>
      </c>
      <c r="D105" s="3" t="s">
        <v>107</v>
      </c>
      <c r="E105" s="3" t="s">
        <v>105</v>
      </c>
      <c r="F105" s="4">
        <v>25.4</v>
      </c>
      <c r="G105" s="3" t="s">
        <v>13</v>
      </c>
      <c r="H105" s="3" t="s">
        <v>106</v>
      </c>
      <c r="I105" s="5">
        <v>0.20300000000000001</v>
      </c>
      <c r="J105" s="5">
        <v>0.13300000000000001</v>
      </c>
      <c r="K105" s="5">
        <v>7.7999999999999996E-3</v>
      </c>
      <c r="L105" s="5">
        <v>5.7999999999999996E-3</v>
      </c>
      <c r="M105" s="5">
        <v>8.8999999999999999E-3</v>
      </c>
      <c r="N105" s="5">
        <v>0.18740000000000001</v>
      </c>
      <c r="O105" s="6">
        <v>32.310344827586214</v>
      </c>
      <c r="P105" s="6">
        <v>8.1538461538461551</v>
      </c>
      <c r="Q105" s="7">
        <v>3.2299999999999998E-3</v>
      </c>
      <c r="R105" s="8">
        <v>2.3600000000000001E-5</v>
      </c>
      <c r="S105" s="9">
        <v>2.32E-4</v>
      </c>
      <c r="T105" s="9">
        <v>2.5999999999999998E-4</v>
      </c>
      <c r="U105" s="5">
        <v>8.5400000000000004E-2</v>
      </c>
      <c r="V105" s="8">
        <v>3.0599999999999999E-6</v>
      </c>
      <c r="W105" s="9">
        <v>4.6100000000000002E-5</v>
      </c>
      <c r="X105" s="9">
        <v>7.0900000000000002E-5</v>
      </c>
      <c r="Y105" s="5">
        <v>8.5400000000000004E-2</v>
      </c>
      <c r="Z105" s="8">
        <v>6.2699999999999999E-8</v>
      </c>
      <c r="AA105" s="10">
        <v>2.92E-8</v>
      </c>
      <c r="AB105" s="17">
        <f t="array" ref="AB105">INDEX(tbllkpSteelGrades[fy],MATCH(1,(Table8[[#This Row],[Grade]]=tbllkpSteelGrades[Grade])*(Table8[[#This Row],[tw]]&lt;=tbllkpSteelGrades[Thickness]),0))</f>
        <v>320000000</v>
      </c>
      <c r="AC105" s="18">
        <f>IF(Table8[[#This Row],[Fabrication Type]]="Welded",Table8[[#This Row],[d1]],Table8[[#This Row],[d]])*Table8[[#This Row],[tw]]</f>
        <v>1.1774000000000001E-3</v>
      </c>
      <c r="AD105" s="11">
        <f>Table8[[#This Row],[Aw]]*Table8[[#This Row],[fy]]*0.6</f>
        <v>226060.80000000002</v>
      </c>
      <c r="AE105" s="35">
        <f>82/SQRT(Table8[[#This Row],[fy]]/250000000)</f>
        <v>72.478445071621124</v>
      </c>
      <c r="AF10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6" spans="2:32" x14ac:dyDescent="0.25">
      <c r="B106" s="15" t="str">
        <f>Table8[[#This Row],[Section]]&amp;"-"&amp;TEXT(Table8[[#This Row],[Grade]],"0")</f>
        <v>200UB22.3-300HR</v>
      </c>
      <c r="C106" s="3" t="s">
        <v>97</v>
      </c>
      <c r="D106" s="3" t="s">
        <v>107</v>
      </c>
      <c r="E106" s="3" t="s">
        <v>105</v>
      </c>
      <c r="F106" s="4">
        <v>22.3</v>
      </c>
      <c r="G106" s="3" t="s">
        <v>13</v>
      </c>
      <c r="H106" s="3" t="s">
        <v>106</v>
      </c>
      <c r="I106" s="5">
        <v>0.20200000000000001</v>
      </c>
      <c r="J106" s="5">
        <v>0.13300000000000001</v>
      </c>
      <c r="K106" s="5">
        <v>7.0000000000000001E-3</v>
      </c>
      <c r="L106" s="5">
        <v>5.0000000000000001E-3</v>
      </c>
      <c r="M106" s="5">
        <v>8.8999999999999999E-3</v>
      </c>
      <c r="N106" s="5">
        <v>0.188</v>
      </c>
      <c r="O106" s="6">
        <v>37.6</v>
      </c>
      <c r="P106" s="6">
        <v>9.1428571428571423</v>
      </c>
      <c r="Q106" s="7">
        <v>2.8700000000000002E-3</v>
      </c>
      <c r="R106" s="8">
        <v>2.0999999999999999E-5</v>
      </c>
      <c r="S106" s="9">
        <v>2.0799999999999999E-4</v>
      </c>
      <c r="T106" s="9">
        <v>2.31E-4</v>
      </c>
      <c r="U106" s="5">
        <v>8.5500000000000007E-2</v>
      </c>
      <c r="V106" s="8">
        <v>2.7499999999999999E-6</v>
      </c>
      <c r="W106" s="9">
        <v>4.1300000000000001E-5</v>
      </c>
      <c r="X106" s="9">
        <v>6.3399999999999996E-5</v>
      </c>
      <c r="Y106" s="5">
        <v>8.5500000000000007E-2</v>
      </c>
      <c r="Z106" s="8">
        <v>4.4999999999999999E-8</v>
      </c>
      <c r="AA106" s="10">
        <v>2.6000000000000001E-8</v>
      </c>
      <c r="AB106" s="17">
        <f t="array" ref="AB106">INDEX(tbllkpSteelGrades[fy],MATCH(1,(Table8[[#This Row],[Grade]]=tbllkpSteelGrades[Grade])*(Table8[[#This Row],[tw]]&lt;=tbllkpSteelGrades[Thickness]),0))</f>
        <v>320000000</v>
      </c>
      <c r="AC106" s="18">
        <f>IF(Table8[[#This Row],[Fabrication Type]]="Welded",Table8[[#This Row],[d1]],Table8[[#This Row],[d]])*Table8[[#This Row],[tw]]</f>
        <v>1.01E-3</v>
      </c>
      <c r="AD106" s="11">
        <f>Table8[[#This Row],[Aw]]*Table8[[#This Row],[fy]]*0.6</f>
        <v>193920</v>
      </c>
      <c r="AE106" s="35">
        <f>82/SQRT(Table8[[#This Row],[fy]]/250000000)</f>
        <v>72.478445071621124</v>
      </c>
      <c r="AF10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7" spans="2:32" x14ac:dyDescent="0.25">
      <c r="B107" s="15" t="str">
        <f>Table8[[#This Row],[Section]]&amp;"-"&amp;TEXT(Table8[[#This Row],[Grade]],"0")</f>
        <v>200UB18.2-300HR</v>
      </c>
      <c r="C107" s="3" t="s">
        <v>98</v>
      </c>
      <c r="D107" s="3" t="s">
        <v>107</v>
      </c>
      <c r="E107" s="3" t="s">
        <v>105</v>
      </c>
      <c r="F107" s="4">
        <v>18.2</v>
      </c>
      <c r="G107" s="3" t="s">
        <v>13</v>
      </c>
      <c r="H107" s="3" t="s">
        <v>106</v>
      </c>
      <c r="I107" s="5">
        <v>0.19800000000000001</v>
      </c>
      <c r="J107" s="5">
        <v>9.9000000000000005E-2</v>
      </c>
      <c r="K107" s="5">
        <v>7.0000000000000001E-3</v>
      </c>
      <c r="L107" s="5">
        <v>4.4999999999999997E-3</v>
      </c>
      <c r="M107" s="5">
        <v>1.0999999999999999E-2</v>
      </c>
      <c r="N107" s="5">
        <v>0.184</v>
      </c>
      <c r="O107" s="6">
        <v>40.888888888888893</v>
      </c>
      <c r="P107" s="6">
        <v>6.75</v>
      </c>
      <c r="Q107" s="7">
        <v>2.32E-3</v>
      </c>
      <c r="R107" s="8">
        <v>1.5800000000000001E-5</v>
      </c>
      <c r="S107" s="9">
        <v>1.6000000000000001E-4</v>
      </c>
      <c r="T107" s="9">
        <v>1.8000000000000001E-4</v>
      </c>
      <c r="U107" s="5">
        <v>8.2599999999999993E-2</v>
      </c>
      <c r="V107" s="8">
        <v>1.1400000000000001E-6</v>
      </c>
      <c r="W107" s="9">
        <v>2.3E-5</v>
      </c>
      <c r="X107" s="9">
        <v>3.57E-5</v>
      </c>
      <c r="Y107" s="5">
        <v>8.2599999999999993E-2</v>
      </c>
      <c r="Z107" s="8">
        <v>3.8600000000000002E-8</v>
      </c>
      <c r="AA107" s="10">
        <v>1.04E-8</v>
      </c>
      <c r="AB107" s="17">
        <f t="array" ref="AB107">INDEX(tbllkpSteelGrades[fy],MATCH(1,(Table8[[#This Row],[Grade]]=tbllkpSteelGrades[Grade])*(Table8[[#This Row],[tw]]&lt;=tbllkpSteelGrades[Thickness]),0))</f>
        <v>320000000</v>
      </c>
      <c r="AC107" s="18">
        <f>IF(Table8[[#This Row],[Fabrication Type]]="Welded",Table8[[#This Row],[d1]],Table8[[#This Row],[d]])*Table8[[#This Row],[tw]]</f>
        <v>8.9099999999999997E-4</v>
      </c>
      <c r="AD107" s="11">
        <f>Table8[[#This Row],[Aw]]*Table8[[#This Row],[fy]]*0.6</f>
        <v>171072</v>
      </c>
      <c r="AE107" s="35">
        <f>82/SQRT(Table8[[#This Row],[fy]]/250000000)</f>
        <v>72.478445071621124</v>
      </c>
      <c r="AF10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8" spans="2:32" x14ac:dyDescent="0.25">
      <c r="B108" s="15" t="str">
        <f>Table8[[#This Row],[Section]]&amp;"-"&amp;TEXT(Table8[[#This Row],[Grade]],"0")</f>
        <v>180UB22.2-300HR</v>
      </c>
      <c r="C108" s="3" t="s">
        <v>99</v>
      </c>
      <c r="D108" s="3" t="s">
        <v>107</v>
      </c>
      <c r="E108" s="3" t="s">
        <v>105</v>
      </c>
      <c r="F108" s="4">
        <v>22.2</v>
      </c>
      <c r="G108" s="3" t="s">
        <v>13</v>
      </c>
      <c r="H108" s="3" t="s">
        <v>106</v>
      </c>
      <c r="I108" s="5">
        <v>0.17899999999999999</v>
      </c>
      <c r="J108" s="5">
        <v>0.09</v>
      </c>
      <c r="K108" s="5">
        <v>0.01</v>
      </c>
      <c r="L108" s="5">
        <v>6.0000000000000001E-3</v>
      </c>
      <c r="M108" s="5">
        <v>8.8999999999999999E-3</v>
      </c>
      <c r="N108" s="5">
        <v>0.159</v>
      </c>
      <c r="O108" s="6">
        <v>26.5</v>
      </c>
      <c r="P108" s="6">
        <v>4.1999999999999993</v>
      </c>
      <c r="Q108" s="7">
        <v>2.82E-3</v>
      </c>
      <c r="R108" s="8">
        <v>1.5299999999999999E-5</v>
      </c>
      <c r="S108" s="9">
        <v>1.7100000000000001E-4</v>
      </c>
      <c r="T108" s="9">
        <v>1.95E-4</v>
      </c>
      <c r="U108" s="5">
        <v>7.3599999999999999E-2</v>
      </c>
      <c r="V108" s="8">
        <v>1.22E-6</v>
      </c>
      <c r="W108" s="9">
        <v>2.7100000000000001E-5</v>
      </c>
      <c r="X108" s="9">
        <v>4.2299999999999998E-5</v>
      </c>
      <c r="Y108" s="5">
        <v>7.3599999999999999E-2</v>
      </c>
      <c r="Z108" s="8">
        <v>8.1600000000000003E-8</v>
      </c>
      <c r="AA108" s="10">
        <v>8.7099999999999999E-9</v>
      </c>
      <c r="AB108" s="17">
        <f t="array" ref="AB108">INDEX(tbllkpSteelGrades[fy],MATCH(1,(Table8[[#This Row],[Grade]]=tbllkpSteelGrades[Grade])*(Table8[[#This Row],[tw]]&lt;=tbllkpSteelGrades[Thickness]),0))</f>
        <v>320000000</v>
      </c>
      <c r="AC108" s="18">
        <f>IF(Table8[[#This Row],[Fabrication Type]]="Welded",Table8[[#This Row],[d1]],Table8[[#This Row],[d]])*Table8[[#This Row],[tw]]</f>
        <v>1.0740000000000001E-3</v>
      </c>
      <c r="AD108" s="11">
        <f>Table8[[#This Row],[Aw]]*Table8[[#This Row],[fy]]*0.6</f>
        <v>206208</v>
      </c>
      <c r="AE108" s="35">
        <f>82/SQRT(Table8[[#This Row],[fy]]/250000000)</f>
        <v>72.478445071621124</v>
      </c>
      <c r="AF10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09" spans="2:32" x14ac:dyDescent="0.25">
      <c r="B109" s="15" t="str">
        <f>Table8[[#This Row],[Section]]&amp;"-"&amp;TEXT(Table8[[#This Row],[Grade]],"0")</f>
        <v>180UB18.1-300HR</v>
      </c>
      <c r="C109" s="3" t="s">
        <v>100</v>
      </c>
      <c r="D109" s="3" t="s">
        <v>107</v>
      </c>
      <c r="E109" s="3" t="s">
        <v>105</v>
      </c>
      <c r="F109" s="4">
        <v>18.100000000000001</v>
      </c>
      <c r="G109" s="3" t="s">
        <v>13</v>
      </c>
      <c r="H109" s="3" t="s">
        <v>106</v>
      </c>
      <c r="I109" s="5">
        <v>0.17499999999999999</v>
      </c>
      <c r="J109" s="5">
        <v>0.09</v>
      </c>
      <c r="K109" s="5">
        <v>8.0000000000000002E-3</v>
      </c>
      <c r="L109" s="5">
        <v>5.0000000000000001E-3</v>
      </c>
      <c r="M109" s="5">
        <v>8.8999999999999999E-3</v>
      </c>
      <c r="N109" s="5">
        <v>0.15899999999999997</v>
      </c>
      <c r="O109" s="6">
        <v>31.799999999999994</v>
      </c>
      <c r="P109" s="6">
        <v>5.3124999999999991</v>
      </c>
      <c r="Q109" s="7">
        <v>2.3E-3</v>
      </c>
      <c r="R109" s="8">
        <v>1.2099999999999999E-5</v>
      </c>
      <c r="S109" s="9">
        <v>1.3899999999999999E-4</v>
      </c>
      <c r="T109" s="9">
        <v>1.5699999999999999E-4</v>
      </c>
      <c r="U109" s="5">
        <v>7.2599999999999998E-2</v>
      </c>
      <c r="V109" s="8">
        <v>9.7499999999999998E-7</v>
      </c>
      <c r="W109" s="9">
        <v>2.1699999999999999E-5</v>
      </c>
      <c r="X109" s="9">
        <v>3.3699999999999999E-5</v>
      </c>
      <c r="Y109" s="5">
        <v>7.2599999999999998E-2</v>
      </c>
      <c r="Z109" s="8">
        <v>4.4799999999999997E-8</v>
      </c>
      <c r="AA109" s="10">
        <v>6.7999999999999997E-9</v>
      </c>
      <c r="AB109" s="17">
        <f t="array" ref="AB109">INDEX(tbllkpSteelGrades[fy],MATCH(1,(Table8[[#This Row],[Grade]]=tbllkpSteelGrades[Grade])*(Table8[[#This Row],[tw]]&lt;=tbllkpSteelGrades[Thickness]),0))</f>
        <v>320000000</v>
      </c>
      <c r="AC109" s="18">
        <f>IF(Table8[[#This Row],[Fabrication Type]]="Welded",Table8[[#This Row],[d1]],Table8[[#This Row],[d]])*Table8[[#This Row],[tw]]</f>
        <v>8.7499999999999991E-4</v>
      </c>
      <c r="AD109" s="11">
        <f>Table8[[#This Row],[Aw]]*Table8[[#This Row],[fy]]*0.6</f>
        <v>168000</v>
      </c>
      <c r="AE109" s="35">
        <f>82/SQRT(Table8[[#This Row],[fy]]/250000000)</f>
        <v>72.478445071621124</v>
      </c>
      <c r="AF10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0" spans="2:32" x14ac:dyDescent="0.25">
      <c r="B110" s="15" t="str">
        <f>Table8[[#This Row],[Section]]&amp;"-"&amp;TEXT(Table8[[#This Row],[Grade]],"0")</f>
        <v>180UB16.1-300HR</v>
      </c>
      <c r="C110" s="3" t="s">
        <v>101</v>
      </c>
      <c r="D110" s="3" t="s">
        <v>107</v>
      </c>
      <c r="E110" s="3" t="s">
        <v>105</v>
      </c>
      <c r="F110" s="4">
        <v>16.100000000000001</v>
      </c>
      <c r="G110" s="3" t="s">
        <v>13</v>
      </c>
      <c r="H110" s="3" t="s">
        <v>106</v>
      </c>
      <c r="I110" s="5">
        <v>0.17299999999999999</v>
      </c>
      <c r="J110" s="5">
        <v>0.09</v>
      </c>
      <c r="K110" s="5">
        <v>7.0000000000000001E-3</v>
      </c>
      <c r="L110" s="5">
        <v>4.4999999999999997E-3</v>
      </c>
      <c r="M110" s="5">
        <v>8.8999999999999999E-3</v>
      </c>
      <c r="N110" s="5">
        <v>0.15899999999999997</v>
      </c>
      <c r="O110" s="6">
        <v>35.333333333333329</v>
      </c>
      <c r="P110" s="6">
        <v>6.1071428571428568</v>
      </c>
      <c r="Q110" s="7">
        <v>2.0400000000000001E-3</v>
      </c>
      <c r="R110" s="8">
        <v>1.06E-5</v>
      </c>
      <c r="S110" s="9">
        <v>1.2300000000000001E-4</v>
      </c>
      <c r="T110" s="9">
        <v>1.3799999999999999E-4</v>
      </c>
      <c r="U110" s="5">
        <v>7.1999999999999995E-2</v>
      </c>
      <c r="V110" s="8">
        <v>8.5300000000000003E-7</v>
      </c>
      <c r="W110" s="9">
        <v>1.9000000000000001E-5</v>
      </c>
      <c r="X110" s="9">
        <v>2.94E-5</v>
      </c>
      <c r="Y110" s="5">
        <v>7.1999999999999995E-2</v>
      </c>
      <c r="Z110" s="8">
        <v>3.1499999999999998E-8</v>
      </c>
      <c r="AA110" s="10">
        <v>5.8800000000000004E-9</v>
      </c>
      <c r="AB110" s="17">
        <f t="array" ref="AB110">INDEX(tbllkpSteelGrades[fy],MATCH(1,(Table8[[#This Row],[Grade]]=tbllkpSteelGrades[Grade])*(Table8[[#This Row],[tw]]&lt;=tbllkpSteelGrades[Thickness]),0))</f>
        <v>320000000</v>
      </c>
      <c r="AC110" s="18">
        <f>IF(Table8[[#This Row],[Fabrication Type]]="Welded",Table8[[#This Row],[d1]],Table8[[#This Row],[d]])*Table8[[#This Row],[tw]]</f>
        <v>7.784999999999999E-4</v>
      </c>
      <c r="AD110" s="11">
        <f>Table8[[#This Row],[Aw]]*Table8[[#This Row],[fy]]*0.6</f>
        <v>149471.99999999997</v>
      </c>
      <c r="AE110" s="35">
        <f>82/SQRT(Table8[[#This Row],[fy]]/250000000)</f>
        <v>72.478445071621124</v>
      </c>
      <c r="AF11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1" spans="2:32" x14ac:dyDescent="0.25">
      <c r="B111" s="15" t="str">
        <f>Table8[[#This Row],[Section]]&amp;"-"&amp;TEXT(Table8[[#This Row],[Grade]],"0")</f>
        <v>150UB18.0-300HR</v>
      </c>
      <c r="C111" s="3" t="s">
        <v>102</v>
      </c>
      <c r="D111" s="3" t="s">
        <v>107</v>
      </c>
      <c r="E111" s="3" t="s">
        <v>105</v>
      </c>
      <c r="F111" s="4">
        <v>18</v>
      </c>
      <c r="G111" s="3" t="s">
        <v>13</v>
      </c>
      <c r="H111" s="3" t="s">
        <v>106</v>
      </c>
      <c r="I111" s="5">
        <v>0.155</v>
      </c>
      <c r="J111" s="5">
        <v>7.4999999999999997E-2</v>
      </c>
      <c r="K111" s="5">
        <v>9.4999999999999998E-3</v>
      </c>
      <c r="L111" s="5">
        <v>6.0000000000000001E-3</v>
      </c>
      <c r="M111" s="5">
        <v>8.0000000000000002E-3</v>
      </c>
      <c r="N111" s="5">
        <v>0.13600000000000001</v>
      </c>
      <c r="O111" s="6">
        <v>22.666666666666668</v>
      </c>
      <c r="P111" s="6">
        <v>3.6315789473684208</v>
      </c>
      <c r="Q111" s="7">
        <v>2.3E-3</v>
      </c>
      <c r="R111" s="8">
        <v>9.0499999999999997E-6</v>
      </c>
      <c r="S111" s="9">
        <v>1.17E-4</v>
      </c>
      <c r="T111" s="9">
        <v>1.35E-4</v>
      </c>
      <c r="U111" s="5">
        <v>6.2799999999999995E-2</v>
      </c>
      <c r="V111" s="8">
        <v>6.7199999999999998E-7</v>
      </c>
      <c r="W111" s="9">
        <v>1.7900000000000001E-5</v>
      </c>
      <c r="X111" s="9">
        <v>2.8200000000000001E-5</v>
      </c>
      <c r="Y111" s="5">
        <v>6.2799999999999995E-2</v>
      </c>
      <c r="Z111" s="8">
        <v>6.0500000000000006E-8</v>
      </c>
      <c r="AA111" s="10">
        <v>3.5600000000000001E-9</v>
      </c>
      <c r="AB111" s="17">
        <f t="array" ref="AB111">INDEX(tbllkpSteelGrades[fy],MATCH(1,(Table8[[#This Row],[Grade]]=tbllkpSteelGrades[Grade])*(Table8[[#This Row],[tw]]&lt;=tbllkpSteelGrades[Thickness]),0))</f>
        <v>320000000</v>
      </c>
      <c r="AC111" s="18">
        <f>IF(Table8[[#This Row],[Fabrication Type]]="Welded",Table8[[#This Row],[d1]],Table8[[#This Row],[d]])*Table8[[#This Row],[tw]]</f>
        <v>9.3000000000000005E-4</v>
      </c>
      <c r="AD111" s="11">
        <f>Table8[[#This Row],[Aw]]*Table8[[#This Row],[fy]]*0.6</f>
        <v>178560</v>
      </c>
      <c r="AE111" s="35">
        <f>82/SQRT(Table8[[#This Row],[fy]]/250000000)</f>
        <v>72.478445071621124</v>
      </c>
      <c r="AF11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2" spans="2:32" x14ac:dyDescent="0.25">
      <c r="B112" s="15" t="str">
        <f>Table8[[#This Row],[Section]]&amp;"-"&amp;TEXT(Table8[[#This Row],[Grade]],"0")</f>
        <v>150UB14.0-300HR</v>
      </c>
      <c r="C112" s="3" t="s">
        <v>103</v>
      </c>
      <c r="D112" s="3" t="s">
        <v>107</v>
      </c>
      <c r="E112" s="3" t="s">
        <v>105</v>
      </c>
      <c r="F112" s="4">
        <v>14</v>
      </c>
      <c r="G112" s="3" t="s">
        <v>13</v>
      </c>
      <c r="H112" s="3" t="s">
        <v>106</v>
      </c>
      <c r="I112" s="5">
        <v>0.15</v>
      </c>
      <c r="J112" s="5">
        <v>7.4999999999999997E-2</v>
      </c>
      <c r="K112" s="5">
        <v>7.0000000000000001E-3</v>
      </c>
      <c r="L112" s="5">
        <v>5.0000000000000001E-3</v>
      </c>
      <c r="M112" s="5">
        <v>8.0000000000000002E-3</v>
      </c>
      <c r="N112" s="5">
        <v>0.13599999999999998</v>
      </c>
      <c r="O112" s="6">
        <v>27.199999999999996</v>
      </c>
      <c r="P112" s="6">
        <v>4.9999999999999991</v>
      </c>
      <c r="Q112" s="7">
        <v>1.7799999999999999E-3</v>
      </c>
      <c r="R112" s="8">
        <v>6.6599999999999998E-6</v>
      </c>
      <c r="S112" s="9">
        <v>8.8800000000000004E-5</v>
      </c>
      <c r="T112" s="9">
        <v>1.02E-4</v>
      </c>
      <c r="U112" s="5">
        <v>6.1100000000000002E-2</v>
      </c>
      <c r="V112" s="8">
        <v>4.9500000000000003E-7</v>
      </c>
      <c r="W112" s="9">
        <v>1.3200000000000001E-5</v>
      </c>
      <c r="X112" s="9">
        <v>2.0800000000000001E-5</v>
      </c>
      <c r="Y112" s="5">
        <v>6.1100000000000002E-2</v>
      </c>
      <c r="Z112" s="8">
        <v>2.81E-8</v>
      </c>
      <c r="AA112" s="10">
        <v>2.5300000000000002E-9</v>
      </c>
      <c r="AB112" s="17">
        <f t="array" ref="AB112">INDEX(tbllkpSteelGrades[fy],MATCH(1,(Table8[[#This Row],[Grade]]=tbllkpSteelGrades[Grade])*(Table8[[#This Row],[tw]]&lt;=tbllkpSteelGrades[Thickness]),0))</f>
        <v>320000000</v>
      </c>
      <c r="AC112" s="18">
        <f>IF(Table8[[#This Row],[Fabrication Type]]="Welded",Table8[[#This Row],[d1]],Table8[[#This Row],[d]])*Table8[[#This Row],[tw]]</f>
        <v>7.5000000000000002E-4</v>
      </c>
      <c r="AD112" s="11">
        <f>Table8[[#This Row],[Aw]]*Table8[[#This Row],[fy]]*0.6</f>
        <v>144000</v>
      </c>
      <c r="AE112" s="35">
        <f>82/SQRT(Table8[[#This Row],[fy]]/250000000)</f>
        <v>72.478445071621124</v>
      </c>
      <c r="AF11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3" spans="2:32" x14ac:dyDescent="0.25">
      <c r="B113" s="15" t="str">
        <f>Table8[[#This Row],[Section]]&amp;"-"&amp;TEXT(Table8[[#This Row],[Grade]],"0")</f>
        <v>310UC96.8-300HR</v>
      </c>
      <c r="C113" s="3" t="s">
        <v>109</v>
      </c>
      <c r="D113" s="3" t="s">
        <v>107</v>
      </c>
      <c r="E113" s="3" t="s">
        <v>122</v>
      </c>
      <c r="F113" s="4">
        <v>96.8</v>
      </c>
      <c r="G113" s="3" t="s">
        <v>13</v>
      </c>
      <c r="H113" s="3" t="s">
        <v>106</v>
      </c>
      <c r="I113" s="5">
        <v>0.308</v>
      </c>
      <c r="J113" s="5">
        <v>0.30499999999999999</v>
      </c>
      <c r="K113" s="5">
        <v>1.54E-2</v>
      </c>
      <c r="L113" s="5">
        <v>9.9000000000000008E-3</v>
      </c>
      <c r="M113" s="5">
        <v>1.6500000000000001E-2</v>
      </c>
      <c r="N113" s="5">
        <v>0.2772</v>
      </c>
      <c r="O113" s="6">
        <v>27.999999999999996</v>
      </c>
      <c r="P113" s="6">
        <v>9.5811688311688297</v>
      </c>
      <c r="Q113" s="7">
        <v>1.24E-2</v>
      </c>
      <c r="R113" s="8">
        <v>2.23E-4</v>
      </c>
      <c r="S113" s="9">
        <v>1.4499999999999999E-3</v>
      </c>
      <c r="T113" s="9">
        <v>1.6000000000000001E-3</v>
      </c>
      <c r="U113" s="5">
        <v>0.13400000000000001</v>
      </c>
      <c r="V113" s="8">
        <v>7.2899999999999997E-5</v>
      </c>
      <c r="W113" s="9">
        <v>4.7800000000000002E-4</v>
      </c>
      <c r="X113" s="9">
        <v>7.2499999999999995E-4</v>
      </c>
      <c r="Y113" s="5">
        <v>0.13400000000000001</v>
      </c>
      <c r="Z113" s="8">
        <v>9.2800000000000005E-7</v>
      </c>
      <c r="AA113" s="10">
        <v>1.5600000000000001E-6</v>
      </c>
      <c r="AB113" s="17">
        <f t="array" ref="AB113">INDEX(tbllkpSteelGrades[fy],MATCH(1,(Table8[[#This Row],[Grade]]=tbllkpSteelGrades[Grade])*(Table8[[#This Row],[tw]]&lt;=tbllkpSteelGrades[Thickness]),0))</f>
        <v>320000000</v>
      </c>
      <c r="AC113" s="18">
        <f>IF(Table8[[#This Row],[Fabrication Type]]="Welded",Table8[[#This Row],[d1]],Table8[[#This Row],[d]])*Table8[[#This Row],[tw]]</f>
        <v>3.0492000000000002E-3</v>
      </c>
      <c r="AD113" s="11">
        <f>Table8[[#This Row],[Aw]]*Table8[[#This Row],[fy]]*0.6</f>
        <v>585446.40000000002</v>
      </c>
      <c r="AE113" s="35">
        <f>82/SQRT(Table8[[#This Row],[fy]]/250000000)</f>
        <v>72.478445071621124</v>
      </c>
      <c r="AF11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4" spans="2:32" x14ac:dyDescent="0.25">
      <c r="B114" s="15" t="str">
        <f>Table8[[#This Row],[Section]]&amp;"-"&amp;TEXT(Table8[[#This Row],[Grade]],"0")</f>
        <v>310UC158-300HR</v>
      </c>
      <c r="C114" s="3" t="s">
        <v>110</v>
      </c>
      <c r="D114" s="3" t="s">
        <v>107</v>
      </c>
      <c r="E114" s="3" t="s">
        <v>122</v>
      </c>
      <c r="F114" s="4">
        <v>158</v>
      </c>
      <c r="G114" s="3" t="s">
        <v>13</v>
      </c>
      <c r="H114" s="3" t="s">
        <v>106</v>
      </c>
      <c r="I114" s="5">
        <v>0.32700000000000001</v>
      </c>
      <c r="J114" s="5">
        <v>0.311</v>
      </c>
      <c r="K114" s="5">
        <v>2.5000000000000001E-2</v>
      </c>
      <c r="L114" s="5">
        <v>1.5699999999999999E-2</v>
      </c>
      <c r="M114" s="5">
        <v>1.6500000000000001E-2</v>
      </c>
      <c r="N114" s="5">
        <v>0.27700000000000002</v>
      </c>
      <c r="O114" s="6">
        <v>17.64331210191083</v>
      </c>
      <c r="P114" s="6">
        <v>5.9059999999999997</v>
      </c>
      <c r="Q114" s="7">
        <v>2.01E-2</v>
      </c>
      <c r="R114" s="8">
        <v>3.88E-4</v>
      </c>
      <c r="S114" s="9">
        <v>2.3700000000000001E-3</v>
      </c>
      <c r="T114" s="9">
        <v>2.6800000000000001E-3</v>
      </c>
      <c r="U114" s="5">
        <v>0.13900000000000001</v>
      </c>
      <c r="V114" s="8">
        <v>1.25E-4</v>
      </c>
      <c r="W114" s="9">
        <v>8.0699999999999999E-4</v>
      </c>
      <c r="X114" s="9">
        <v>1.23E-3</v>
      </c>
      <c r="Y114" s="5">
        <v>0.13900000000000001</v>
      </c>
      <c r="Z114" s="8">
        <v>3.8099999999999999E-6</v>
      </c>
      <c r="AA114" s="10">
        <v>2.8600000000000001E-6</v>
      </c>
      <c r="AB114" s="17">
        <f t="array" ref="AB114">INDEX(tbllkpSteelGrades[fy],MATCH(1,(Table8[[#This Row],[Grade]]=tbllkpSteelGrades[Grade])*(Table8[[#This Row],[tw]]&lt;=tbllkpSteelGrades[Thickness]),0))</f>
        <v>300000000</v>
      </c>
      <c r="AC114" s="18">
        <f>IF(Table8[[#This Row],[Fabrication Type]]="Welded",Table8[[#This Row],[d1]],Table8[[#This Row],[d]])*Table8[[#This Row],[tw]]</f>
        <v>5.1338999999999994E-3</v>
      </c>
      <c r="AD114" s="11">
        <f>Table8[[#This Row],[Aw]]*Table8[[#This Row],[fy]]*0.6</f>
        <v>924101.99999999988</v>
      </c>
      <c r="AE114" s="35">
        <f>82/SQRT(Table8[[#This Row],[fy]]/250000000)</f>
        <v>74.855416192372701</v>
      </c>
      <c r="AF11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5" spans="2:32" x14ac:dyDescent="0.25">
      <c r="B115" s="15" t="str">
        <f>Table8[[#This Row],[Section]]&amp;"-"&amp;TEXT(Table8[[#This Row],[Grade]],"0")</f>
        <v>310UC137-300HR</v>
      </c>
      <c r="C115" s="3" t="s">
        <v>111</v>
      </c>
      <c r="D115" s="3" t="s">
        <v>107</v>
      </c>
      <c r="E115" s="3" t="s">
        <v>122</v>
      </c>
      <c r="F115" s="4">
        <v>137</v>
      </c>
      <c r="G115" s="3" t="s">
        <v>13</v>
      </c>
      <c r="H115" s="3" t="s">
        <v>106</v>
      </c>
      <c r="I115" s="5">
        <v>0.32100000000000001</v>
      </c>
      <c r="J115" s="5">
        <v>0.309</v>
      </c>
      <c r="K115" s="5">
        <v>2.1700000000000001E-2</v>
      </c>
      <c r="L115" s="5">
        <v>1.3800000000000002E-2</v>
      </c>
      <c r="M115" s="5">
        <v>1.6500000000000001E-2</v>
      </c>
      <c r="N115" s="5">
        <v>0.27760000000000001</v>
      </c>
      <c r="O115" s="6">
        <v>20.115942028985508</v>
      </c>
      <c r="P115" s="6">
        <v>6.8018433179723505</v>
      </c>
      <c r="Q115" s="7">
        <v>1.7500000000000002E-2</v>
      </c>
      <c r="R115" s="8">
        <v>3.2899999999999997E-4</v>
      </c>
      <c r="S115" s="9">
        <v>2.0500000000000002E-3</v>
      </c>
      <c r="T115" s="9">
        <v>2.3E-3</v>
      </c>
      <c r="U115" s="5">
        <v>0.13700000000000001</v>
      </c>
      <c r="V115" s="8">
        <v>1.07E-4</v>
      </c>
      <c r="W115" s="9">
        <v>6.9099999999999999E-4</v>
      </c>
      <c r="X115" s="9">
        <v>1.0499999999999999E-3</v>
      </c>
      <c r="Y115" s="5">
        <v>0.13700000000000001</v>
      </c>
      <c r="Z115" s="8">
        <v>2.52E-6</v>
      </c>
      <c r="AA115" s="10">
        <v>2.39E-6</v>
      </c>
      <c r="AB115" s="17">
        <f t="array" ref="AB115">INDEX(tbllkpSteelGrades[fy],MATCH(1,(Table8[[#This Row],[Grade]]=tbllkpSteelGrades[Grade])*(Table8[[#This Row],[tw]]&lt;=tbllkpSteelGrades[Thickness]),0))</f>
        <v>300000000</v>
      </c>
      <c r="AC115" s="18">
        <f>IF(Table8[[#This Row],[Fabrication Type]]="Welded",Table8[[#This Row],[d1]],Table8[[#This Row],[d]])*Table8[[#This Row],[tw]]</f>
        <v>4.4298000000000002E-3</v>
      </c>
      <c r="AD115" s="11">
        <f>Table8[[#This Row],[Aw]]*Table8[[#This Row],[fy]]*0.6</f>
        <v>797364</v>
      </c>
      <c r="AE115" s="35">
        <f>82/SQRT(Table8[[#This Row],[fy]]/250000000)</f>
        <v>74.855416192372701</v>
      </c>
      <c r="AF11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6" spans="2:32" x14ac:dyDescent="0.25">
      <c r="B116" s="15" t="str">
        <f>Table8[[#This Row],[Section]]&amp;"-"&amp;TEXT(Table8[[#This Row],[Grade]],"0")</f>
        <v>310UC118-300HR</v>
      </c>
      <c r="C116" s="3" t="s">
        <v>112</v>
      </c>
      <c r="D116" s="3" t="s">
        <v>107</v>
      </c>
      <c r="E116" s="3" t="s">
        <v>122</v>
      </c>
      <c r="F116" s="4">
        <v>118</v>
      </c>
      <c r="G116" s="3" t="s">
        <v>13</v>
      </c>
      <c r="H116" s="3" t="s">
        <v>106</v>
      </c>
      <c r="I116" s="5">
        <v>0.315</v>
      </c>
      <c r="J116" s="5">
        <v>0.307</v>
      </c>
      <c r="K116" s="5">
        <v>1.8699999999999998E-2</v>
      </c>
      <c r="L116" s="5">
        <v>1.1900000000000001E-2</v>
      </c>
      <c r="M116" s="5">
        <v>1.6500000000000001E-2</v>
      </c>
      <c r="N116" s="5">
        <v>0.27760000000000001</v>
      </c>
      <c r="O116" s="6">
        <v>23.327731092436974</v>
      </c>
      <c r="P116" s="6">
        <v>7.8903743315508024</v>
      </c>
      <c r="Q116" s="7">
        <v>1.4999999999999999E-2</v>
      </c>
      <c r="R116" s="8">
        <v>2.7700000000000001E-4</v>
      </c>
      <c r="S116" s="9">
        <v>1.7600000000000001E-3</v>
      </c>
      <c r="T116" s="9">
        <v>1.9599999999999999E-3</v>
      </c>
      <c r="U116" s="5">
        <v>0.13600000000000001</v>
      </c>
      <c r="V116" s="8">
        <v>9.0199999999999997E-5</v>
      </c>
      <c r="W116" s="9">
        <v>5.8799999999999998E-4</v>
      </c>
      <c r="X116" s="9">
        <v>8.9300000000000002E-4</v>
      </c>
      <c r="Y116" s="5">
        <v>0.13600000000000001</v>
      </c>
      <c r="Z116" s="8">
        <v>1.6300000000000001E-6</v>
      </c>
      <c r="AA116" s="10">
        <v>1.9800000000000001E-6</v>
      </c>
      <c r="AB116" s="17">
        <f t="array" ref="AB116">INDEX(tbllkpSteelGrades[fy],MATCH(1,(Table8[[#This Row],[Grade]]=tbllkpSteelGrades[Grade])*(Table8[[#This Row],[tw]]&lt;=tbllkpSteelGrades[Thickness]),0))</f>
        <v>300000000</v>
      </c>
      <c r="AC116" s="18">
        <f>IF(Table8[[#This Row],[Fabrication Type]]="Welded",Table8[[#This Row],[d1]],Table8[[#This Row],[d]])*Table8[[#This Row],[tw]]</f>
        <v>3.7485000000000001E-3</v>
      </c>
      <c r="AD116" s="11">
        <f>Table8[[#This Row],[Aw]]*Table8[[#This Row],[fy]]*0.6</f>
        <v>674730</v>
      </c>
      <c r="AE116" s="35">
        <f>82/SQRT(Table8[[#This Row],[fy]]/250000000)</f>
        <v>74.855416192372701</v>
      </c>
      <c r="AF11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7" spans="2:32" x14ac:dyDescent="0.25">
      <c r="B117" s="15" t="str">
        <f>Table8[[#This Row],[Section]]&amp;"-"&amp;TEXT(Table8[[#This Row],[Grade]],"0")</f>
        <v>250UC89.5-300HR</v>
      </c>
      <c r="C117" s="3" t="s">
        <v>113</v>
      </c>
      <c r="D117" s="3" t="s">
        <v>107</v>
      </c>
      <c r="E117" s="3" t="s">
        <v>122</v>
      </c>
      <c r="F117" s="4">
        <v>89.5</v>
      </c>
      <c r="G117" s="3" t="s">
        <v>13</v>
      </c>
      <c r="H117" s="3" t="s">
        <v>106</v>
      </c>
      <c r="I117" s="5">
        <v>0.26</v>
      </c>
      <c r="J117" s="5">
        <v>0.25600000000000001</v>
      </c>
      <c r="K117" s="5">
        <v>1.7299999999999999E-2</v>
      </c>
      <c r="L117" s="5">
        <v>1.0500000000000001E-2</v>
      </c>
      <c r="M117" s="5">
        <v>1.4E-2</v>
      </c>
      <c r="N117" s="5">
        <v>0.22540000000000002</v>
      </c>
      <c r="O117" s="6">
        <v>21.466666666666669</v>
      </c>
      <c r="P117" s="6">
        <v>7.0953757225433529</v>
      </c>
      <c r="Q117" s="7">
        <v>1.14E-2</v>
      </c>
      <c r="R117" s="8">
        <v>1.4300000000000001E-4</v>
      </c>
      <c r="S117" s="9">
        <v>1.1000000000000001E-3</v>
      </c>
      <c r="T117" s="9">
        <v>1.23E-3</v>
      </c>
      <c r="U117" s="5">
        <v>0.112</v>
      </c>
      <c r="V117" s="8">
        <v>4.8399999999999997E-5</v>
      </c>
      <c r="W117" s="9">
        <v>3.7800000000000003E-4</v>
      </c>
      <c r="X117" s="9">
        <v>5.7499999999999999E-4</v>
      </c>
      <c r="Y117" s="5">
        <v>0.112</v>
      </c>
      <c r="Z117" s="8">
        <v>1.04E-6</v>
      </c>
      <c r="AA117" s="10">
        <v>7.1299999999999999E-7</v>
      </c>
      <c r="AB117" s="17">
        <f t="array" ref="AB117">INDEX(tbllkpSteelGrades[fy],MATCH(1,(Table8[[#This Row],[Grade]]=tbllkpSteelGrades[Grade])*(Table8[[#This Row],[tw]]&lt;=tbllkpSteelGrades[Thickness]),0))</f>
        <v>320000000</v>
      </c>
      <c r="AC117" s="18">
        <f>IF(Table8[[#This Row],[Fabrication Type]]="Welded",Table8[[#This Row],[d1]],Table8[[#This Row],[d]])*Table8[[#This Row],[tw]]</f>
        <v>2.7300000000000002E-3</v>
      </c>
      <c r="AD117" s="11">
        <f>Table8[[#This Row],[Aw]]*Table8[[#This Row],[fy]]*0.6</f>
        <v>524160.00000000006</v>
      </c>
      <c r="AE117" s="35">
        <f>82/SQRT(Table8[[#This Row],[fy]]/250000000)</f>
        <v>72.478445071621124</v>
      </c>
      <c r="AF11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8" spans="2:32" x14ac:dyDescent="0.25">
      <c r="B118" s="15" t="str">
        <f>Table8[[#This Row],[Section]]&amp;"-"&amp;TEXT(Table8[[#This Row],[Grade]],"0")</f>
        <v>250UC72.9-300HR</v>
      </c>
      <c r="C118" s="3" t="s">
        <v>114</v>
      </c>
      <c r="D118" s="3" t="s">
        <v>107</v>
      </c>
      <c r="E118" s="3" t="s">
        <v>122</v>
      </c>
      <c r="F118" s="4">
        <v>72.900000000000006</v>
      </c>
      <c r="G118" s="3" t="s">
        <v>13</v>
      </c>
      <c r="H118" s="3" t="s">
        <v>106</v>
      </c>
      <c r="I118" s="5">
        <v>0.254</v>
      </c>
      <c r="J118" s="5">
        <v>0.254</v>
      </c>
      <c r="K118" s="5">
        <v>1.4199999999999999E-2</v>
      </c>
      <c r="L118" s="5">
        <v>8.6E-3</v>
      </c>
      <c r="M118" s="5">
        <v>1.4E-2</v>
      </c>
      <c r="N118" s="5">
        <v>0.22559999999999999</v>
      </c>
      <c r="O118" s="6">
        <v>26.232558139534884</v>
      </c>
      <c r="P118" s="6">
        <v>8.6408450704225359</v>
      </c>
      <c r="Q118" s="7">
        <v>9.3200000000000002E-3</v>
      </c>
      <c r="R118" s="8">
        <v>1.1400000000000001E-4</v>
      </c>
      <c r="S118" s="9">
        <v>8.9700000000000001E-4</v>
      </c>
      <c r="T118" s="9">
        <v>9.9200000000000004E-4</v>
      </c>
      <c r="U118" s="5">
        <v>0.111</v>
      </c>
      <c r="V118" s="8">
        <v>3.8800000000000001E-5</v>
      </c>
      <c r="W118" s="9">
        <v>3.0600000000000001E-4</v>
      </c>
      <c r="X118" s="9">
        <v>4.6299999999999998E-4</v>
      </c>
      <c r="Y118" s="5">
        <v>0.111</v>
      </c>
      <c r="Z118" s="8">
        <v>5.8599999999999998E-7</v>
      </c>
      <c r="AA118" s="10">
        <v>5.5700000000000002E-7</v>
      </c>
      <c r="AB118" s="17">
        <f t="array" ref="AB118">INDEX(tbllkpSteelGrades[fy],MATCH(1,(Table8[[#This Row],[Grade]]=tbllkpSteelGrades[Grade])*(Table8[[#This Row],[tw]]&lt;=tbllkpSteelGrades[Thickness]),0))</f>
        <v>320000000</v>
      </c>
      <c r="AC118" s="18">
        <f>IF(Table8[[#This Row],[Fabrication Type]]="Welded",Table8[[#This Row],[d1]],Table8[[#This Row],[d]])*Table8[[#This Row],[tw]]</f>
        <v>2.1844E-3</v>
      </c>
      <c r="AD118" s="11">
        <f>Table8[[#This Row],[Aw]]*Table8[[#This Row],[fy]]*0.6</f>
        <v>419404.79999999999</v>
      </c>
      <c r="AE118" s="35">
        <f>82/SQRT(Table8[[#This Row],[fy]]/250000000)</f>
        <v>72.478445071621124</v>
      </c>
      <c r="AF11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19" spans="2:32" x14ac:dyDescent="0.25">
      <c r="B119" s="15" t="str">
        <f>Table8[[#This Row],[Section]]&amp;"-"&amp;TEXT(Table8[[#This Row],[Grade]],"0")</f>
        <v>200UC59.5-300HR</v>
      </c>
      <c r="C119" s="3" t="s">
        <v>115</v>
      </c>
      <c r="D119" s="3" t="s">
        <v>107</v>
      </c>
      <c r="E119" s="3" t="s">
        <v>122</v>
      </c>
      <c r="F119" s="4">
        <v>59.3</v>
      </c>
      <c r="G119" s="3" t="s">
        <v>13</v>
      </c>
      <c r="H119" s="3" t="s">
        <v>106</v>
      </c>
      <c r="I119" s="5">
        <v>0.21</v>
      </c>
      <c r="J119" s="5">
        <v>0.20499999999999999</v>
      </c>
      <c r="K119" s="5">
        <v>1.4199999999999999E-2</v>
      </c>
      <c r="L119" s="5">
        <v>9.300000000000001E-3</v>
      </c>
      <c r="M119" s="5">
        <v>1.14E-2</v>
      </c>
      <c r="N119" s="5">
        <v>0.18159999999999998</v>
      </c>
      <c r="O119" s="6">
        <v>19.526881720430104</v>
      </c>
      <c r="P119" s="6">
        <v>6.890845070422535</v>
      </c>
      <c r="Q119" s="7">
        <v>7.62E-3</v>
      </c>
      <c r="R119" s="8">
        <v>6.1299999999999999E-5</v>
      </c>
      <c r="S119" s="9">
        <v>5.8399999999999999E-4</v>
      </c>
      <c r="T119" s="9">
        <v>6.5600000000000001E-4</v>
      </c>
      <c r="U119" s="5">
        <v>8.9700000000000002E-2</v>
      </c>
      <c r="V119" s="8">
        <v>2.0400000000000001E-5</v>
      </c>
      <c r="W119" s="9">
        <v>1.9900000000000001E-4</v>
      </c>
      <c r="X119" s="9">
        <v>3.0299999999999999E-4</v>
      </c>
      <c r="Y119" s="5">
        <v>8.9700000000000002E-2</v>
      </c>
      <c r="Z119" s="8">
        <v>4.7700000000000005E-7</v>
      </c>
      <c r="AA119" s="10">
        <v>1.9500000000000001E-7</v>
      </c>
      <c r="AB119" s="17">
        <f t="array" ref="AB119">INDEX(tbllkpSteelGrades[fy],MATCH(1,(Table8[[#This Row],[Grade]]=tbllkpSteelGrades[Grade])*(Table8[[#This Row],[tw]]&lt;=tbllkpSteelGrades[Thickness]),0))</f>
        <v>320000000</v>
      </c>
      <c r="AC119" s="18">
        <f>IF(Table8[[#This Row],[Fabrication Type]]="Welded",Table8[[#This Row],[d1]],Table8[[#This Row],[d]])*Table8[[#This Row],[tw]]</f>
        <v>1.9530000000000001E-3</v>
      </c>
      <c r="AD119" s="11">
        <f>Table8[[#This Row],[Aw]]*Table8[[#This Row],[fy]]*0.6</f>
        <v>374976</v>
      </c>
      <c r="AE119" s="35">
        <f>82/SQRT(Table8[[#This Row],[fy]]/250000000)</f>
        <v>72.478445071621124</v>
      </c>
      <c r="AF11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0" spans="2:32" x14ac:dyDescent="0.25">
      <c r="B120" s="15" t="str">
        <f>Table8[[#This Row],[Section]]&amp;"-"&amp;TEXT(Table8[[#This Row],[Grade]],"0")</f>
        <v>200UC52.2-300HR</v>
      </c>
      <c r="C120" s="3" t="s">
        <v>116</v>
      </c>
      <c r="D120" s="3" t="s">
        <v>107</v>
      </c>
      <c r="E120" s="3" t="s">
        <v>122</v>
      </c>
      <c r="F120" s="4">
        <v>52.2</v>
      </c>
      <c r="G120" s="3" t="s">
        <v>13</v>
      </c>
      <c r="H120" s="3" t="s">
        <v>106</v>
      </c>
      <c r="I120" s="5">
        <v>0.20599999999999999</v>
      </c>
      <c r="J120" s="5">
        <v>0.20399999999999999</v>
      </c>
      <c r="K120" s="5">
        <v>1.2500000000000001E-2</v>
      </c>
      <c r="L120" s="5">
        <v>8.0000000000000002E-3</v>
      </c>
      <c r="M120" s="5">
        <v>1.14E-2</v>
      </c>
      <c r="N120" s="5">
        <v>0.18099999999999999</v>
      </c>
      <c r="O120" s="6">
        <v>22.625</v>
      </c>
      <c r="P120" s="6">
        <v>7.839999999999999</v>
      </c>
      <c r="Q120" s="7">
        <v>6.6600000000000001E-3</v>
      </c>
      <c r="R120" s="8">
        <v>5.2800000000000003E-5</v>
      </c>
      <c r="S120" s="9">
        <v>5.1199999999999998E-4</v>
      </c>
      <c r="T120" s="9">
        <v>5.6999999999999998E-4</v>
      </c>
      <c r="U120" s="5">
        <v>8.9099999999999999E-2</v>
      </c>
      <c r="V120" s="8">
        <v>1.77E-5</v>
      </c>
      <c r="W120" s="9">
        <v>1.74E-4</v>
      </c>
      <c r="X120" s="9">
        <v>2.6400000000000002E-4</v>
      </c>
      <c r="Y120" s="5">
        <v>8.9099999999999999E-2</v>
      </c>
      <c r="Z120" s="8">
        <v>3.2500000000000001E-7</v>
      </c>
      <c r="AA120" s="10">
        <v>1.66E-7</v>
      </c>
      <c r="AB120" s="17">
        <f t="array" ref="AB120">INDEX(tbllkpSteelGrades[fy],MATCH(1,(Table8[[#This Row],[Grade]]=tbllkpSteelGrades[Grade])*(Table8[[#This Row],[tw]]&lt;=tbllkpSteelGrades[Thickness]),0))</f>
        <v>320000000</v>
      </c>
      <c r="AC120" s="18">
        <f>IF(Table8[[#This Row],[Fabrication Type]]="Welded",Table8[[#This Row],[d1]],Table8[[#This Row],[d]])*Table8[[#This Row],[tw]]</f>
        <v>1.6479999999999999E-3</v>
      </c>
      <c r="AD120" s="11">
        <f>Table8[[#This Row],[Aw]]*Table8[[#This Row],[fy]]*0.6</f>
        <v>316416</v>
      </c>
      <c r="AE120" s="35">
        <f>82/SQRT(Table8[[#This Row],[fy]]/250000000)</f>
        <v>72.478445071621124</v>
      </c>
      <c r="AF12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1" spans="2:32" x14ac:dyDescent="0.25">
      <c r="B121" s="15" t="str">
        <f>Table8[[#This Row],[Section]]&amp;"-"&amp;TEXT(Table8[[#This Row],[Grade]],"0")</f>
        <v>200UC46.2-300HR</v>
      </c>
      <c r="C121" s="3" t="s">
        <v>117</v>
      </c>
      <c r="D121" s="3" t="s">
        <v>107</v>
      </c>
      <c r="E121" s="3" t="s">
        <v>122</v>
      </c>
      <c r="F121" s="4">
        <v>46.2</v>
      </c>
      <c r="G121" s="3" t="s">
        <v>13</v>
      </c>
      <c r="H121" s="3" t="s">
        <v>106</v>
      </c>
      <c r="I121" s="5">
        <v>0.20300000000000001</v>
      </c>
      <c r="J121" s="5">
        <v>0.20300000000000001</v>
      </c>
      <c r="K121" s="5">
        <v>1.0999999999999999E-2</v>
      </c>
      <c r="L121" s="5">
        <v>7.3000000000000001E-3</v>
      </c>
      <c r="M121" s="5">
        <v>1.14E-2</v>
      </c>
      <c r="N121" s="5">
        <v>0.18100000000000002</v>
      </c>
      <c r="O121" s="6">
        <v>24.794520547945208</v>
      </c>
      <c r="P121" s="6">
        <v>8.8954545454545464</v>
      </c>
      <c r="Q121" s="7">
        <v>5.8999999999999999E-3</v>
      </c>
      <c r="R121" s="8">
        <v>4.5899999999999998E-5</v>
      </c>
      <c r="S121" s="9">
        <v>4.5100000000000001E-4</v>
      </c>
      <c r="T121" s="9">
        <v>5.0000000000000001E-4</v>
      </c>
      <c r="U121" s="5">
        <v>8.8200000000000001E-2</v>
      </c>
      <c r="V121" s="8">
        <v>1.5299999999999999E-5</v>
      </c>
      <c r="W121" s="9">
        <v>1.5100000000000001E-4</v>
      </c>
      <c r="X121" s="9">
        <v>2.3000000000000001E-4</v>
      </c>
      <c r="Y121" s="5">
        <v>8.8200000000000001E-2</v>
      </c>
      <c r="Z121" s="8">
        <v>2.28E-7</v>
      </c>
      <c r="AA121" s="10">
        <v>1.42E-7</v>
      </c>
      <c r="AB121" s="17">
        <f t="array" ref="AB121">INDEX(tbllkpSteelGrades[fy],MATCH(1,(Table8[[#This Row],[Grade]]=tbllkpSteelGrades[Grade])*(Table8[[#This Row],[tw]]&lt;=tbllkpSteelGrades[Thickness]),0))</f>
        <v>320000000</v>
      </c>
      <c r="AC121" s="18">
        <f>IF(Table8[[#This Row],[Fabrication Type]]="Welded",Table8[[#This Row],[d1]],Table8[[#This Row],[d]])*Table8[[#This Row],[tw]]</f>
        <v>1.4819000000000002E-3</v>
      </c>
      <c r="AD121" s="11">
        <f>Table8[[#This Row],[Aw]]*Table8[[#This Row],[fy]]*0.6</f>
        <v>284524.80000000005</v>
      </c>
      <c r="AE121" s="35">
        <f>82/SQRT(Table8[[#This Row],[fy]]/250000000)</f>
        <v>72.478445071621124</v>
      </c>
      <c r="AF12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2" spans="2:32" x14ac:dyDescent="0.25">
      <c r="B122" s="15" t="str">
        <f>Table8[[#This Row],[Section]]&amp;"-"&amp;TEXT(Table8[[#This Row],[Grade]],"0")</f>
        <v>150UC37.2-300HR</v>
      </c>
      <c r="C122" s="3" t="s">
        <v>118</v>
      </c>
      <c r="D122" s="3" t="s">
        <v>107</v>
      </c>
      <c r="E122" s="3" t="s">
        <v>122</v>
      </c>
      <c r="F122" s="4">
        <v>37.200000000000003</v>
      </c>
      <c r="G122" s="3" t="s">
        <v>13</v>
      </c>
      <c r="H122" s="3" t="s">
        <v>106</v>
      </c>
      <c r="I122" s="5">
        <v>0.16200000000000001</v>
      </c>
      <c r="J122" s="5">
        <v>0.154</v>
      </c>
      <c r="K122" s="5">
        <v>1.15E-2</v>
      </c>
      <c r="L122" s="5">
        <v>8.0999999999999996E-3</v>
      </c>
      <c r="M122" s="5">
        <v>8.8999999999999999E-3</v>
      </c>
      <c r="N122" s="5">
        <v>0.13900000000000001</v>
      </c>
      <c r="O122" s="6">
        <v>17.160493827160497</v>
      </c>
      <c r="P122" s="6">
        <v>6.3434782608695652</v>
      </c>
      <c r="Q122" s="7">
        <v>4.7299999999999998E-3</v>
      </c>
      <c r="R122" s="8">
        <v>2.2200000000000001E-5</v>
      </c>
      <c r="S122" s="9">
        <v>2.7399999999999999E-4</v>
      </c>
      <c r="T122" s="9">
        <v>3.1E-4</v>
      </c>
      <c r="U122" s="5">
        <v>6.8400000000000002E-2</v>
      </c>
      <c r="V122" s="8">
        <v>7.0099999999999998E-6</v>
      </c>
      <c r="W122" s="9">
        <v>9.1000000000000003E-5</v>
      </c>
      <c r="X122" s="9">
        <v>1.3899999999999999E-4</v>
      </c>
      <c r="Y122" s="5">
        <v>6.8400000000000002E-2</v>
      </c>
      <c r="Z122" s="8">
        <v>1.97E-7</v>
      </c>
      <c r="AA122" s="10">
        <v>3.9599999999999997E-8</v>
      </c>
      <c r="AB122" s="17">
        <f t="array" ref="AB122">INDEX(tbllkpSteelGrades[fy],MATCH(1,(Table8[[#This Row],[Grade]]=tbllkpSteelGrades[Grade])*(Table8[[#This Row],[tw]]&lt;=tbllkpSteelGrades[Thickness]),0))</f>
        <v>320000000</v>
      </c>
      <c r="AC122" s="18">
        <f>IF(Table8[[#This Row],[Fabrication Type]]="Welded",Table8[[#This Row],[d1]],Table8[[#This Row],[d]])*Table8[[#This Row],[tw]]</f>
        <v>1.3121999999999999E-3</v>
      </c>
      <c r="AD122" s="11">
        <f>Table8[[#This Row],[Aw]]*Table8[[#This Row],[fy]]*0.6</f>
        <v>251942.39999999999</v>
      </c>
      <c r="AE122" s="35">
        <f>82/SQRT(Table8[[#This Row],[fy]]/250000000)</f>
        <v>72.478445071621124</v>
      </c>
      <c r="AF122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3" spans="2:32" x14ac:dyDescent="0.25">
      <c r="B123" s="15" t="str">
        <f>Table8[[#This Row],[Section]]&amp;"-"&amp;TEXT(Table8[[#This Row],[Grade]],"0")</f>
        <v>150UC30.0-300HR</v>
      </c>
      <c r="C123" s="3" t="s">
        <v>119</v>
      </c>
      <c r="D123" s="3" t="s">
        <v>107</v>
      </c>
      <c r="E123" s="3" t="s">
        <v>122</v>
      </c>
      <c r="F123" s="4">
        <v>30</v>
      </c>
      <c r="G123" s="3" t="s">
        <v>13</v>
      </c>
      <c r="H123" s="3" t="s">
        <v>106</v>
      </c>
      <c r="I123" s="5">
        <v>0.158</v>
      </c>
      <c r="J123" s="5">
        <v>0.153</v>
      </c>
      <c r="K123" s="5">
        <v>9.4000000000000004E-3</v>
      </c>
      <c r="L123" s="5">
        <v>6.6E-3</v>
      </c>
      <c r="M123" s="5">
        <v>8.8999999999999999E-3</v>
      </c>
      <c r="N123" s="5">
        <v>0.13919999999999999</v>
      </c>
      <c r="O123" s="6">
        <v>21.09090909090909</v>
      </c>
      <c r="P123" s="6">
        <v>7.787234042553191</v>
      </c>
      <c r="Q123" s="7">
        <v>3.8600000000000001E-3</v>
      </c>
      <c r="R123" s="8">
        <v>1.7600000000000001E-5</v>
      </c>
      <c r="S123" s="9">
        <v>2.23E-4</v>
      </c>
      <c r="T123" s="9">
        <v>2.5000000000000001E-4</v>
      </c>
      <c r="U123" s="5">
        <v>6.7500000000000004E-2</v>
      </c>
      <c r="V123" s="8">
        <v>5.6200000000000004E-6</v>
      </c>
      <c r="W123" s="9">
        <v>7.3399999999999995E-5</v>
      </c>
      <c r="X123" s="9">
        <v>1.12E-4</v>
      </c>
      <c r="Y123" s="5">
        <v>6.7500000000000004E-2</v>
      </c>
      <c r="Z123" s="8">
        <v>1.09E-7</v>
      </c>
      <c r="AA123" s="10">
        <v>3.0799999999999998E-8</v>
      </c>
      <c r="AB123" s="17">
        <f t="array" ref="AB123">INDEX(tbllkpSteelGrades[fy],MATCH(1,(Table8[[#This Row],[Grade]]=tbllkpSteelGrades[Grade])*(Table8[[#This Row],[tw]]&lt;=tbllkpSteelGrades[Thickness]),0))</f>
        <v>320000000</v>
      </c>
      <c r="AC123" s="18">
        <f>IF(Table8[[#This Row],[Fabrication Type]]="Welded",Table8[[#This Row],[d1]],Table8[[#This Row],[d]])*Table8[[#This Row],[tw]]</f>
        <v>1.0428E-3</v>
      </c>
      <c r="AD123" s="11">
        <f>Table8[[#This Row],[Aw]]*Table8[[#This Row],[fy]]*0.6</f>
        <v>200217.60000000001</v>
      </c>
      <c r="AE123" s="35">
        <f>82/SQRT(Table8[[#This Row],[fy]]/250000000)</f>
        <v>72.478445071621124</v>
      </c>
      <c r="AF123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4" spans="2:32" x14ac:dyDescent="0.25">
      <c r="B124" s="15" t="str">
        <f>Table8[[#This Row],[Section]]&amp;"-"&amp;TEXT(Table8[[#This Row],[Grade]],"0")</f>
        <v>150UC23.4-300HR</v>
      </c>
      <c r="C124" s="3" t="s">
        <v>120</v>
      </c>
      <c r="D124" s="3" t="s">
        <v>107</v>
      </c>
      <c r="E124" s="3" t="s">
        <v>122</v>
      </c>
      <c r="F124" s="4">
        <v>23.4</v>
      </c>
      <c r="G124" s="3" t="s">
        <v>13</v>
      </c>
      <c r="H124" s="3" t="s">
        <v>106</v>
      </c>
      <c r="I124" s="5">
        <v>0.152</v>
      </c>
      <c r="J124" s="5">
        <v>0.152</v>
      </c>
      <c r="K124" s="5">
        <v>6.7999999999999996E-3</v>
      </c>
      <c r="L124" s="5">
        <v>6.0999999999999995E-3</v>
      </c>
      <c r="M124" s="5">
        <v>8.8999999999999999E-3</v>
      </c>
      <c r="N124" s="5">
        <v>0.1384</v>
      </c>
      <c r="O124" s="6">
        <v>22.688524590163937</v>
      </c>
      <c r="P124" s="6">
        <v>10.727941176470589</v>
      </c>
      <c r="Q124" s="7">
        <v>2.98E-3</v>
      </c>
      <c r="R124" s="8">
        <v>1.26E-5</v>
      </c>
      <c r="S124" s="9">
        <v>1.66E-4</v>
      </c>
      <c r="T124" s="9">
        <v>1.84E-4</v>
      </c>
      <c r="U124" s="5">
        <v>6.5099999999999991E-2</v>
      </c>
      <c r="V124" s="8">
        <v>3.98E-6</v>
      </c>
      <c r="W124" s="9">
        <v>5.24E-5</v>
      </c>
      <c r="X124" s="9">
        <v>8.0199999999999998E-5</v>
      </c>
      <c r="Y124" s="5">
        <v>6.5099999999999991E-2</v>
      </c>
      <c r="Z124" s="8">
        <v>5.02E-8</v>
      </c>
      <c r="AA124" s="10">
        <v>2.11E-8</v>
      </c>
      <c r="AB124" s="17">
        <f t="array" ref="AB124">INDEX(tbllkpSteelGrades[fy],MATCH(1,(Table8[[#This Row],[Grade]]=tbllkpSteelGrades[Grade])*(Table8[[#This Row],[tw]]&lt;=tbllkpSteelGrades[Thickness]),0))</f>
        <v>320000000</v>
      </c>
      <c r="AC124" s="18">
        <f>IF(Table8[[#This Row],[Fabrication Type]]="Welded",Table8[[#This Row],[d1]],Table8[[#This Row],[d]])*Table8[[#This Row],[tw]]</f>
        <v>9.2719999999999988E-4</v>
      </c>
      <c r="AD124" s="11">
        <f>Table8[[#This Row],[Aw]]*Table8[[#This Row],[fy]]*0.6</f>
        <v>178022.39999999997</v>
      </c>
      <c r="AE124" s="35">
        <f>82/SQRT(Table8[[#This Row],[fy]]/250000000)</f>
        <v>72.478445071621124</v>
      </c>
      <c r="AF124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5" spans="2:32" x14ac:dyDescent="0.25">
      <c r="B125" s="15" t="str">
        <f>Table8[[#This Row],[Section]]&amp;"-"&amp;TEXT(Table8[[#This Row],[Grade]],"0")</f>
        <v>100UC14.8-300HR</v>
      </c>
      <c r="C125" s="3" t="s">
        <v>121</v>
      </c>
      <c r="D125" s="3" t="s">
        <v>107</v>
      </c>
      <c r="E125" s="3" t="s">
        <v>122</v>
      </c>
      <c r="F125" s="4">
        <v>14.8</v>
      </c>
      <c r="G125" s="3" t="s">
        <v>13</v>
      </c>
      <c r="H125" s="3" t="s">
        <v>106</v>
      </c>
      <c r="I125" s="5">
        <v>9.7000000000000003E-2</v>
      </c>
      <c r="J125" s="5">
        <v>9.9000000000000005E-2</v>
      </c>
      <c r="K125" s="5">
        <v>7.0000000000000001E-3</v>
      </c>
      <c r="L125" s="5">
        <v>5.0000000000000001E-3</v>
      </c>
      <c r="M125" s="5">
        <v>0.01</v>
      </c>
      <c r="N125" s="5">
        <v>8.3000000000000004E-2</v>
      </c>
      <c r="O125" s="6">
        <v>16.600000000000001</v>
      </c>
      <c r="P125" s="6">
        <v>6.7142857142857144</v>
      </c>
      <c r="Q125" s="7">
        <v>1.89E-3</v>
      </c>
      <c r="R125" s="8">
        <v>3.18E-6</v>
      </c>
      <c r="S125" s="9">
        <v>6.5599999999999995E-5</v>
      </c>
      <c r="T125" s="9">
        <v>7.4400000000000006E-5</v>
      </c>
      <c r="U125" s="5">
        <v>4.1100000000000005E-2</v>
      </c>
      <c r="V125" s="8">
        <v>1.1400000000000001E-6</v>
      </c>
      <c r="W125" s="9">
        <v>2.2900000000000001E-5</v>
      </c>
      <c r="X125" s="9">
        <v>3.5200000000000002E-5</v>
      </c>
      <c r="Y125" s="5">
        <v>4.1100000000000005E-2</v>
      </c>
      <c r="Z125" s="8">
        <v>3.4900000000000001E-8</v>
      </c>
      <c r="AA125" s="10">
        <v>2.2999999999999999E-9</v>
      </c>
      <c r="AB125" s="17">
        <f t="array" ref="AB125">INDEX(tbllkpSteelGrades[fy],MATCH(1,(Table8[[#This Row],[Grade]]=tbllkpSteelGrades[Grade])*(Table8[[#This Row],[tw]]&lt;=tbllkpSteelGrades[Thickness]),0))</f>
        <v>320000000</v>
      </c>
      <c r="AC125" s="18">
        <f>IF(Table8[[#This Row],[Fabrication Type]]="Welded",Table8[[#This Row],[d1]],Table8[[#This Row],[d]])*Table8[[#This Row],[tw]]</f>
        <v>4.8500000000000003E-4</v>
      </c>
      <c r="AD125" s="11">
        <f>Table8[[#This Row],[Aw]]*Table8[[#This Row],[fy]]*0.6</f>
        <v>93120</v>
      </c>
      <c r="AE125" s="35">
        <f>82/SQRT(Table8[[#This Row],[fy]]/250000000)</f>
        <v>72.478445071621124</v>
      </c>
      <c r="AF125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6" spans="2:32" x14ac:dyDescent="0.25">
      <c r="B126" s="15" t="str">
        <f>Table8[[#This Row],[Section]]&amp;"-"&amp;TEXT(Table8[[#This Row],[Grade]],"0")</f>
        <v>310UBP149-300HR</v>
      </c>
      <c r="C126" s="3" t="s">
        <v>124</v>
      </c>
      <c r="D126" s="3" t="s">
        <v>107</v>
      </c>
      <c r="E126" s="3" t="s">
        <v>123</v>
      </c>
      <c r="F126" s="4">
        <v>149</v>
      </c>
      <c r="G126" s="3" t="s">
        <v>13</v>
      </c>
      <c r="H126" s="3" t="s">
        <v>106</v>
      </c>
      <c r="I126" s="5">
        <v>0.318</v>
      </c>
      <c r="J126" s="5">
        <v>0.316</v>
      </c>
      <c r="K126" s="5">
        <v>2.07E-2</v>
      </c>
      <c r="L126" s="5">
        <v>2.0500000000000001E-2</v>
      </c>
      <c r="M126" s="5">
        <v>1.6500000000000001E-2</v>
      </c>
      <c r="N126" s="5">
        <v>0.27660000000000001</v>
      </c>
      <c r="O126" s="6">
        <v>13.492682926829268</v>
      </c>
      <c r="P126" s="6">
        <v>7.13768115942029</v>
      </c>
      <c r="Q126" s="7">
        <v>1.9E-2</v>
      </c>
      <c r="R126" s="8">
        <v>3.3E-4</v>
      </c>
      <c r="S126" s="9">
        <v>2.0799999999999998E-3</v>
      </c>
      <c r="T126" s="9">
        <v>2.3700000000000001E-3</v>
      </c>
      <c r="U126" s="5">
        <v>0.13200000000000001</v>
      </c>
      <c r="V126" s="8">
        <v>1.0900000000000001E-4</v>
      </c>
      <c r="W126" s="9">
        <v>6.9099999999999999E-4</v>
      </c>
      <c r="X126" s="9">
        <v>1.07E-3</v>
      </c>
      <c r="Y126" s="5">
        <v>0.13200000000000001</v>
      </c>
      <c r="Z126" s="8">
        <v>2.9699999999999999E-6</v>
      </c>
      <c r="AA126" s="10">
        <v>2.4099999999999998E-6</v>
      </c>
      <c r="AB126" s="17">
        <f t="array" ref="AB126">INDEX(tbllkpSteelGrades[fy],MATCH(1,(Table8[[#This Row],[Grade]]=tbllkpSteelGrades[Grade])*(Table8[[#This Row],[tw]]&lt;=tbllkpSteelGrades[Thickness]),0))</f>
        <v>280000000</v>
      </c>
      <c r="AC126" s="18">
        <f>IF(Table8[[#This Row],[Fabrication Type]]="Welded",Table8[[#This Row],[d1]],Table8[[#This Row],[d]])*Table8[[#This Row],[tw]]</f>
        <v>6.5190000000000005E-3</v>
      </c>
      <c r="AD126" s="11">
        <f>Table8[[#This Row],[Aw]]*Table8[[#This Row],[fy]]*0.6</f>
        <v>1095192</v>
      </c>
      <c r="AE126" s="35">
        <f>82/SQRT(Table8[[#This Row],[fy]]/250000000)</f>
        <v>77.482716966891573</v>
      </c>
      <c r="AF126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7" spans="2:32" x14ac:dyDescent="0.25">
      <c r="B127" s="15" t="str">
        <f>Table8[[#This Row],[Section]]&amp;"-"&amp;TEXT(Table8[[#This Row],[Grade]],"0")</f>
        <v>200UBP146-300HR</v>
      </c>
      <c r="C127" s="3" t="s">
        <v>125</v>
      </c>
      <c r="D127" s="3" t="s">
        <v>107</v>
      </c>
      <c r="E127" s="3" t="s">
        <v>123</v>
      </c>
      <c r="F127" s="4">
        <v>146</v>
      </c>
      <c r="G127" s="3" t="s">
        <v>13</v>
      </c>
      <c r="H127" s="3" t="s">
        <v>106</v>
      </c>
      <c r="I127" s="5">
        <v>0.245</v>
      </c>
      <c r="J127" s="5">
        <v>0.218</v>
      </c>
      <c r="K127" s="5">
        <v>3.2000000000000001E-2</v>
      </c>
      <c r="L127" s="5">
        <v>2.5000000000000001E-2</v>
      </c>
      <c r="M127" s="5">
        <v>1.14E-2</v>
      </c>
      <c r="N127" s="5">
        <v>0.18099999999999999</v>
      </c>
      <c r="O127" s="6">
        <v>7.2399999999999993</v>
      </c>
      <c r="P127" s="6">
        <v>3.015625</v>
      </c>
      <c r="Q127" s="7">
        <v>1.8599999999999998E-2</v>
      </c>
      <c r="R127" s="8">
        <v>1.73E-4</v>
      </c>
      <c r="S127" s="9">
        <v>1.41E-3</v>
      </c>
      <c r="T127" s="9">
        <v>1.6999999999999999E-3</v>
      </c>
      <c r="U127" s="5">
        <v>9.64E-2</v>
      </c>
      <c r="V127" s="8">
        <v>5.5500000000000001E-5</v>
      </c>
      <c r="W127" s="9">
        <v>5.0900000000000001E-4</v>
      </c>
      <c r="X127" s="9">
        <v>7.9000000000000001E-4</v>
      </c>
      <c r="Y127" s="5">
        <v>9.64E-2</v>
      </c>
      <c r="Z127" s="8">
        <v>5.9800000000000003E-6</v>
      </c>
      <c r="AA127" s="10">
        <v>6.3E-7</v>
      </c>
      <c r="AB127" s="17">
        <f t="array" ref="AB127">INDEX(tbllkpSteelGrades[fy],MATCH(1,(Table8[[#This Row],[Grade]]=tbllkpSteelGrades[Grade])*(Table8[[#This Row],[tw]]&lt;=tbllkpSteelGrades[Thickness]),0))</f>
        <v>280000000</v>
      </c>
      <c r="AC127" s="18">
        <f>IF(Table8[[#This Row],[Fabrication Type]]="Welded",Table8[[#This Row],[d1]],Table8[[#This Row],[d]])*Table8[[#This Row],[tw]]</f>
        <v>6.1250000000000002E-3</v>
      </c>
      <c r="AD127" s="11">
        <f>Table8[[#This Row],[Aw]]*Table8[[#This Row],[fy]]*0.6</f>
        <v>1029000</v>
      </c>
      <c r="AE127" s="35">
        <f>82/SQRT(Table8[[#This Row],[fy]]/250000000)</f>
        <v>77.482716966891573</v>
      </c>
      <c r="AF127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8" spans="2:32" x14ac:dyDescent="0.25">
      <c r="B128" s="15" t="str">
        <f>Table8[[#This Row],[Section]]&amp;"-"&amp;TEXT(Table8[[#This Row],[Grade]],"0")</f>
        <v>200UBP122-300HR</v>
      </c>
      <c r="C128" s="3" t="s">
        <v>126</v>
      </c>
      <c r="D128" s="3" t="s">
        <v>107</v>
      </c>
      <c r="E128" s="3" t="s">
        <v>123</v>
      </c>
      <c r="F128" s="4">
        <v>122</v>
      </c>
      <c r="G128" s="3" t="s">
        <v>13</v>
      </c>
      <c r="H128" s="3" t="s">
        <v>106</v>
      </c>
      <c r="I128" s="5">
        <v>0.23</v>
      </c>
      <c r="J128" s="5">
        <v>0.22</v>
      </c>
      <c r="K128" s="5">
        <v>2.5000000000000001E-2</v>
      </c>
      <c r="L128" s="5">
        <v>2.5000000000000001E-2</v>
      </c>
      <c r="M128" s="5">
        <v>1.14E-2</v>
      </c>
      <c r="N128" s="5">
        <v>0.18</v>
      </c>
      <c r="O128" s="6">
        <v>7.1999999999999993</v>
      </c>
      <c r="P128" s="6">
        <v>3.9</v>
      </c>
      <c r="Q128" s="7">
        <v>1.5599999999999999E-2</v>
      </c>
      <c r="R128" s="8">
        <v>1.2899999999999999E-4</v>
      </c>
      <c r="S128" s="9">
        <v>1.1199999999999999E-3</v>
      </c>
      <c r="T128" s="9">
        <v>1.34E-3</v>
      </c>
      <c r="U128" s="5">
        <v>9.0999999999999998E-2</v>
      </c>
      <c r="V128" s="8">
        <v>4.46E-5</v>
      </c>
      <c r="W128" s="9">
        <v>4.06E-4</v>
      </c>
      <c r="X128" s="9">
        <v>6.3500000000000004E-4</v>
      </c>
      <c r="Y128" s="5">
        <v>9.0999999999999998E-2</v>
      </c>
      <c r="Z128" s="8">
        <v>3.54E-6</v>
      </c>
      <c r="AA128" s="10">
        <v>4.6899999999999998E-7</v>
      </c>
      <c r="AB128" s="17">
        <f t="array" ref="AB128">INDEX(tbllkpSteelGrades[fy],MATCH(1,(Table8[[#This Row],[Grade]]=tbllkpSteelGrades[Grade])*(Table8[[#This Row],[tw]]&lt;=tbllkpSteelGrades[Thickness]),0))</f>
        <v>280000000</v>
      </c>
      <c r="AC128" s="18">
        <f>IF(Table8[[#This Row],[Fabrication Type]]="Welded",Table8[[#This Row],[d1]],Table8[[#This Row],[d]])*Table8[[#This Row],[tw]]</f>
        <v>5.7500000000000008E-3</v>
      </c>
      <c r="AD128" s="11">
        <f>Table8[[#This Row],[Aw]]*Table8[[#This Row],[fy]]*0.6</f>
        <v>966000.00000000012</v>
      </c>
      <c r="AE128" s="35">
        <f>82/SQRT(Table8[[#This Row],[fy]]/250000000)</f>
        <v>77.482716966891573</v>
      </c>
      <c r="AF128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29" spans="2:32" x14ac:dyDescent="0.25">
      <c r="B129" s="15" t="str">
        <f>Table8[[#This Row],[Section]]&amp;"-"&amp;TEXT(Table8[[#This Row],[Grade]],"0")</f>
        <v>310UBP110-300HR</v>
      </c>
      <c r="C129" s="3" t="s">
        <v>127</v>
      </c>
      <c r="D129" s="3" t="s">
        <v>107</v>
      </c>
      <c r="E129" s="3" t="s">
        <v>123</v>
      </c>
      <c r="F129" s="4">
        <v>110</v>
      </c>
      <c r="G129" s="3" t="s">
        <v>13</v>
      </c>
      <c r="H129" s="3" t="s">
        <v>106</v>
      </c>
      <c r="I129" s="5">
        <v>0.308</v>
      </c>
      <c r="J129" s="5">
        <v>0.31</v>
      </c>
      <c r="K129" s="5">
        <v>1.54E-2</v>
      </c>
      <c r="L129" s="5">
        <v>1.5300000000000001E-2</v>
      </c>
      <c r="M129" s="5">
        <v>1.6500000000000001E-2</v>
      </c>
      <c r="N129" s="5">
        <v>0.2772</v>
      </c>
      <c r="O129" s="6">
        <v>18.117647058823529</v>
      </c>
      <c r="P129" s="6">
        <v>9.5681818181818183</v>
      </c>
      <c r="Q129" s="7">
        <v>1.4E-2</v>
      </c>
      <c r="R129" s="8">
        <v>2.3599999999999999E-4</v>
      </c>
      <c r="S129" s="9">
        <v>1.5299999999999999E-3</v>
      </c>
      <c r="T129" s="9">
        <v>1.72E-3</v>
      </c>
      <c r="U129" s="5">
        <v>0.13</v>
      </c>
      <c r="V129" s="8">
        <v>7.6600000000000005E-5</v>
      </c>
      <c r="W129" s="9">
        <v>4.9399999999999997E-4</v>
      </c>
      <c r="X129" s="9">
        <v>7.5900000000000002E-4</v>
      </c>
      <c r="Y129" s="5">
        <v>0.13</v>
      </c>
      <c r="Z129" s="8">
        <v>1.24E-6</v>
      </c>
      <c r="AA129" s="10">
        <v>1.64E-6</v>
      </c>
      <c r="AB129" s="17">
        <f t="array" ref="AB129">INDEX(tbllkpSteelGrades[fy],MATCH(1,(Table8[[#This Row],[Grade]]=tbllkpSteelGrades[Grade])*(Table8[[#This Row],[tw]]&lt;=tbllkpSteelGrades[Thickness]),0))</f>
        <v>300000000</v>
      </c>
      <c r="AC129" s="18">
        <f>IF(Table8[[#This Row],[Fabrication Type]]="Welded",Table8[[#This Row],[d1]],Table8[[#This Row],[d]])*Table8[[#This Row],[tw]]</f>
        <v>4.7124000000000003E-3</v>
      </c>
      <c r="AD129" s="11">
        <f>Table8[[#This Row],[Aw]]*Table8[[#This Row],[fy]]*0.6</f>
        <v>848232</v>
      </c>
      <c r="AE129" s="35">
        <f>82/SQRT(Table8[[#This Row],[fy]]/250000000)</f>
        <v>74.855416192372701</v>
      </c>
      <c r="AF129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30" spans="2:32" x14ac:dyDescent="0.25">
      <c r="B130" s="15" t="str">
        <f>Table8[[#This Row],[Section]]&amp;"-"&amp;TEXT(Table8[[#This Row],[Grade]],"0")</f>
        <v>250UBP84.9-300HR</v>
      </c>
      <c r="C130" s="3" t="s">
        <v>128</v>
      </c>
      <c r="D130" s="3" t="s">
        <v>107</v>
      </c>
      <c r="E130" s="3" t="s">
        <v>123</v>
      </c>
      <c r="F130" s="4">
        <v>84.9</v>
      </c>
      <c r="G130" s="3" t="s">
        <v>13</v>
      </c>
      <c r="H130" s="3" t="s">
        <v>106</v>
      </c>
      <c r="I130" s="5">
        <v>0.254</v>
      </c>
      <c r="J130" s="5">
        <v>0.26</v>
      </c>
      <c r="K130" s="5">
        <v>1.43E-2</v>
      </c>
      <c r="L130" s="5">
        <v>1.43E-2</v>
      </c>
      <c r="M130" s="5">
        <v>1.4E-2</v>
      </c>
      <c r="N130" s="5">
        <v>0.22539999999999999</v>
      </c>
      <c r="O130" s="6">
        <v>15.762237762237762</v>
      </c>
      <c r="P130" s="6">
        <v>8.5909090909090917</v>
      </c>
      <c r="Q130" s="7">
        <v>1.0800000000000001E-2</v>
      </c>
      <c r="R130" s="8">
        <v>1.2300000000000001E-4</v>
      </c>
      <c r="S130" s="9">
        <v>9.6500000000000004E-4</v>
      </c>
      <c r="T130" s="9">
        <v>1.09E-3</v>
      </c>
      <c r="U130" s="5">
        <v>0.106</v>
      </c>
      <c r="V130" s="8">
        <v>4.1999999999999998E-5</v>
      </c>
      <c r="W130" s="9">
        <v>3.2299999999999999E-4</v>
      </c>
      <c r="X130" s="9">
        <v>4.9700000000000005E-4</v>
      </c>
      <c r="Y130" s="5">
        <v>0.106</v>
      </c>
      <c r="Z130" s="8">
        <v>8.2699999999999998E-7</v>
      </c>
      <c r="AA130" s="10">
        <v>6.0299999999999999E-7</v>
      </c>
      <c r="AB130" s="17">
        <f t="array" ref="AB130">INDEX(tbllkpSteelGrades[fy],MATCH(1,(Table8[[#This Row],[Grade]]=tbllkpSteelGrades[Grade])*(Table8[[#This Row],[tw]]&lt;=tbllkpSteelGrades[Thickness]),0))</f>
        <v>300000000</v>
      </c>
      <c r="AC130" s="18">
        <f>IF(Table8[[#This Row],[Fabrication Type]]="Welded",Table8[[#This Row],[d1]],Table8[[#This Row],[d]])*Table8[[#This Row],[tw]]</f>
        <v>3.6321999999999999E-3</v>
      </c>
      <c r="AD130" s="11">
        <f>Table8[[#This Row],[Aw]]*Table8[[#This Row],[fy]]*0.6</f>
        <v>653796</v>
      </c>
      <c r="AE130" s="35">
        <f>82/SQRT(Table8[[#This Row],[fy]]/250000000)</f>
        <v>74.855416192372701</v>
      </c>
      <c r="AF130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31" spans="2:32" x14ac:dyDescent="0.25">
      <c r="B131" s="15" t="str">
        <f>Table8[[#This Row],[Section]]&amp;"-"&amp;TEXT(Table8[[#This Row],[Grade]],"0")</f>
        <v>310UBP78.8-300HR</v>
      </c>
      <c r="C131" s="3" t="s">
        <v>129</v>
      </c>
      <c r="D131" s="3" t="s">
        <v>107</v>
      </c>
      <c r="E131" s="3" t="s">
        <v>123</v>
      </c>
      <c r="F131" s="4">
        <v>78.8</v>
      </c>
      <c r="G131" s="3" t="s">
        <v>13</v>
      </c>
      <c r="H131" s="3" t="s">
        <v>106</v>
      </c>
      <c r="I131" s="5">
        <v>0.29899999999999999</v>
      </c>
      <c r="J131" s="5">
        <v>0.30599999999999999</v>
      </c>
      <c r="K131" s="5">
        <v>1.11E-2</v>
      </c>
      <c r="L131" s="5">
        <v>1.11E-2</v>
      </c>
      <c r="M131" s="5">
        <v>1.6500000000000001E-2</v>
      </c>
      <c r="N131" s="5">
        <v>0.27679999999999999</v>
      </c>
      <c r="O131" s="6">
        <v>24.936936936936934</v>
      </c>
      <c r="P131" s="6">
        <v>13.283783783783782</v>
      </c>
      <c r="Q131" s="7">
        <v>1.01E-2</v>
      </c>
      <c r="R131" s="8">
        <v>1.65E-4</v>
      </c>
      <c r="S131" s="9">
        <v>1.1000000000000001E-3</v>
      </c>
      <c r="T131" s="9">
        <v>1.2199999999999999E-3</v>
      </c>
      <c r="U131" s="5">
        <v>0.128</v>
      </c>
      <c r="V131" s="8">
        <v>5.3100000000000003E-5</v>
      </c>
      <c r="W131" s="9">
        <v>3.4699999999999998E-4</v>
      </c>
      <c r="X131" s="9">
        <v>5.2999999999999998E-4</v>
      </c>
      <c r="Y131" s="5">
        <v>0.128</v>
      </c>
      <c r="Z131" s="8">
        <v>4.8400000000000005E-7</v>
      </c>
      <c r="AA131" s="10">
        <v>1.1000000000000001E-6</v>
      </c>
      <c r="AB131" s="17">
        <f t="array" ref="AB131">INDEX(tbllkpSteelGrades[fy],MATCH(1,(Table8[[#This Row],[Grade]]=tbllkpSteelGrades[Grade])*(Table8[[#This Row],[tw]]&lt;=tbllkpSteelGrades[Thickness]),0))</f>
        <v>300000000</v>
      </c>
      <c r="AC131" s="18">
        <f>IF(Table8[[#This Row],[Fabrication Type]]="Welded",Table8[[#This Row],[d1]],Table8[[#This Row],[d]])*Table8[[#This Row],[tw]]</f>
        <v>3.3189000000000001E-3</v>
      </c>
      <c r="AD131" s="11">
        <f>Table8[[#This Row],[Aw]]*Table8[[#This Row],[fy]]*0.6</f>
        <v>597402</v>
      </c>
      <c r="AE131" s="35">
        <f>82/SQRT(Table8[[#This Row],[fy]]/250000000)</f>
        <v>74.855416192372701</v>
      </c>
      <c r="AF131" s="36">
        <f>IF((Table8[[#This Row],[d1]]/Table8[[#This Row],[tw]])&gt;Table8[[#This Row],[limiting web slenderness]],(82/((Table8[[#This Row],[d1]]/Table8[[#This Row],[tw]])*SQRT(Table8[[#This Row],[fy]]/250000000)))^2,1)</f>
        <v>1</v>
      </c>
    </row>
    <row r="132" spans="2:32" x14ac:dyDescent="0.25">
      <c r="B132" s="15" t="str">
        <f>Table8[[#This Row],[Section]]&amp;"-"&amp;TEXT(Table8[[#This Row],[Grade]],"0")</f>
        <v>250UBP62.6-300HR</v>
      </c>
      <c r="C132" s="3" t="s">
        <v>130</v>
      </c>
      <c r="D132" s="3" t="s">
        <v>107</v>
      </c>
      <c r="E132" s="3" t="s">
        <v>123</v>
      </c>
      <c r="F132" s="4">
        <v>62.6</v>
      </c>
      <c r="G132" s="3" t="s">
        <v>13</v>
      </c>
      <c r="H132" s="3" t="s">
        <v>106</v>
      </c>
      <c r="I132" s="5">
        <v>0.247</v>
      </c>
      <c r="J132" s="5">
        <v>0.25600000000000001</v>
      </c>
      <c r="K132" s="5">
        <v>1.06E-2</v>
      </c>
      <c r="L132" s="5">
        <v>1.06E-2</v>
      </c>
      <c r="M132" s="5">
        <v>1.4E-2</v>
      </c>
      <c r="N132" s="5">
        <v>0.2258</v>
      </c>
      <c r="O132" s="6">
        <v>21.30188679245283</v>
      </c>
      <c r="P132" s="6">
        <v>11.575471698113208</v>
      </c>
      <c r="Q132" s="7">
        <v>7.9900000000000006E-3</v>
      </c>
      <c r="R132" s="8">
        <v>8.81E-5</v>
      </c>
      <c r="S132" s="9">
        <v>7.1299999999999998E-4</v>
      </c>
      <c r="T132" s="9">
        <v>7.9500000000000003E-4</v>
      </c>
      <c r="U132" s="5">
        <v>0.105</v>
      </c>
      <c r="V132" s="8">
        <v>2.97E-5</v>
      </c>
      <c r="W132" s="9">
        <v>2.32E-4</v>
      </c>
      <c r="X132" s="9">
        <v>3.5500000000000001E-4</v>
      </c>
      <c r="Y132" s="5">
        <v>0.105</v>
      </c>
      <c r="Z132" s="8">
        <v>3.4499999999999998E-7</v>
      </c>
      <c r="AA132" s="10">
        <v>4.15E-7</v>
      </c>
      <c r="AB132" s="17">
        <f t="array" ref="AB132">INDEX(tbllkpSteelGrades[fy],MATCH(1,(Table8[[#This Row],[Grade]]=tbllkpSteelGrades[Grade])*(Table8[[#This Row],[tw]]&lt;=tbllkpSteelGrades[Thickness]),0))</f>
        <v>320000000</v>
      </c>
      <c r="AC132" s="18">
        <f>IF(Table8[[#This Row],[Fabrication Type]]="Welded",Table8[[#This Row],[d1]],Table8[[#This Row],[d]])*Table8[[#This Row],[tw]]</f>
        <v>2.6181999999999998E-3</v>
      </c>
      <c r="AD132" s="11">
        <f>Table8[[#This Row],[Aw]]*Table8[[#This Row],[fy]]*0.6</f>
        <v>502694.39999999991</v>
      </c>
      <c r="AE132" s="35">
        <f>82/SQRT(Table8[[#This Row],[fy]]/250000000)</f>
        <v>72.478445071621124</v>
      </c>
      <c r="AF132" s="36">
        <f>IF((Table8[[#This Row],[d1]]/Table8[[#This Row],[tw]])&gt;Table8[[#This Row],[limiting web slenderness]],(82/((Table8[[#This Row],[d1]]/Table8[[#This Row],[tw]])*SQRT(Table8[[#This Row],[fy]]/250000000)))^2,1)</f>
        <v>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603-8ED1-4A1F-8836-1A9DBBC119CD}">
  <dimension ref="B2:AI12"/>
  <sheetViews>
    <sheetView tabSelected="1" topLeftCell="B1" workbookViewId="0">
      <selection activeCell="F17" sqref="F17"/>
    </sheetView>
  </sheetViews>
  <sheetFormatPr defaultRowHeight="15" x14ac:dyDescent="0.25"/>
  <cols>
    <col min="2" max="2" width="13.5703125" bestFit="1" customWidth="1"/>
    <col min="3" max="3" width="9" bestFit="1" customWidth="1"/>
    <col min="4" max="4" width="8" bestFit="1" customWidth="1"/>
    <col min="5" max="5" width="12.85546875" bestFit="1" customWidth="1"/>
    <col min="6" max="6" width="8" bestFit="1" customWidth="1"/>
    <col min="7" max="7" width="13" bestFit="1" customWidth="1"/>
    <col min="8" max="8" width="16.28515625" bestFit="1" customWidth="1"/>
    <col min="9" max="14" width="7.7109375" bestFit="1" customWidth="1"/>
    <col min="15" max="15" width="8.42578125" bestFit="1" customWidth="1"/>
    <col min="16" max="16" width="12" bestFit="1" customWidth="1"/>
    <col min="17" max="17" width="8.42578125" bestFit="1" customWidth="1"/>
    <col min="18" max="19" width="7.7109375" bestFit="1" customWidth="1"/>
    <col min="20" max="22" width="13.28515625" bestFit="1" customWidth="1"/>
    <col min="23" max="23" width="7.7109375" bestFit="1" customWidth="1"/>
    <col min="24" max="25" width="13.28515625" bestFit="1" customWidth="1"/>
    <col min="26" max="26" width="12.140625" bestFit="1" customWidth="1"/>
    <col min="27" max="27" width="13.28515625" bestFit="1" customWidth="1"/>
    <col min="28" max="28" width="7.7109375" bestFit="1" customWidth="1"/>
    <col min="29" max="30" width="13.28515625" bestFit="1" customWidth="1"/>
    <col min="31" max="31" width="10.5703125" bestFit="1" customWidth="1"/>
    <col min="32" max="32" width="13.28515625" bestFit="1" customWidth="1"/>
    <col min="33" max="33" width="12.42578125" bestFit="1" customWidth="1"/>
    <col min="34" max="34" width="23.7109375" bestFit="1" customWidth="1"/>
    <col min="35" max="35" width="5.5703125" bestFit="1" customWidth="1"/>
  </cols>
  <sheetData>
    <row r="2" spans="2:35" ht="18" x14ac:dyDescent="0.35">
      <c r="B2" s="20" t="s">
        <v>131</v>
      </c>
      <c r="C2" s="19" t="s">
        <v>1</v>
      </c>
      <c r="D2" s="19" t="s">
        <v>56</v>
      </c>
      <c r="E2" s="19" t="s">
        <v>8</v>
      </c>
      <c r="F2" s="19" t="s">
        <v>9</v>
      </c>
      <c r="G2" s="19" t="s">
        <v>10</v>
      </c>
      <c r="H2" s="19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2" t="s">
        <v>104</v>
      </c>
      <c r="N2" s="1" t="s">
        <v>40</v>
      </c>
      <c r="O2" s="1" t="s">
        <v>41</v>
      </c>
      <c r="P2" s="2" t="s">
        <v>145</v>
      </c>
      <c r="Q2" s="1" t="s">
        <v>43</v>
      </c>
      <c r="R2" s="2" t="s">
        <v>141</v>
      </c>
      <c r="S2" s="2" t="s">
        <v>142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2" t="s">
        <v>143</v>
      </c>
      <c r="Z2" s="2" t="s">
        <v>144</v>
      </c>
      <c r="AA2" s="1" t="s">
        <v>50</v>
      </c>
      <c r="AB2" s="1" t="s">
        <v>51</v>
      </c>
      <c r="AC2" s="1" t="s">
        <v>0</v>
      </c>
      <c r="AD2" s="1" t="s">
        <v>52</v>
      </c>
      <c r="AE2" s="21" t="s">
        <v>146</v>
      </c>
      <c r="AF2" s="22" t="s">
        <v>147</v>
      </c>
      <c r="AG2" s="23" t="s">
        <v>148</v>
      </c>
      <c r="AH2" s="21" t="s">
        <v>254</v>
      </c>
      <c r="AI2" s="23" t="s">
        <v>255</v>
      </c>
    </row>
    <row r="3" spans="2:35" x14ac:dyDescent="0.25">
      <c r="B3" s="14" t="str">
        <f>Table1[[#This Row],[Section]]&amp;"-"&amp;TEXT(Table1[[#This Row],[Grade]],"0")</f>
        <v>380PFC-300HR</v>
      </c>
      <c r="C3" s="3" t="s">
        <v>6</v>
      </c>
      <c r="D3" s="3" t="s">
        <v>107</v>
      </c>
      <c r="E3" s="3" t="s">
        <v>140</v>
      </c>
      <c r="F3" s="4">
        <v>55.2</v>
      </c>
      <c r="G3" s="3" t="s">
        <v>140</v>
      </c>
      <c r="H3" s="3" t="s">
        <v>106</v>
      </c>
      <c r="I3" s="5">
        <v>0.38</v>
      </c>
      <c r="J3" s="5">
        <v>0.1</v>
      </c>
      <c r="K3" s="5">
        <v>1.7500000000000002E-2</v>
      </c>
      <c r="L3" s="5">
        <v>0.01</v>
      </c>
      <c r="M3" s="5">
        <v>1.4E-2</v>
      </c>
      <c r="N3" s="5">
        <v>0.34499999999999997</v>
      </c>
      <c r="O3" s="6">
        <v>34.5</v>
      </c>
      <c r="P3" s="6">
        <v>5.1428571428571432</v>
      </c>
      <c r="Q3" s="7">
        <v>7.0299999999999998E-3</v>
      </c>
      <c r="R3" s="5">
        <v>2.75E-2</v>
      </c>
      <c r="S3" s="5">
        <v>5.67E-2</v>
      </c>
      <c r="T3" s="8">
        <v>1.5200000000000001E-4</v>
      </c>
      <c r="U3" s="9">
        <v>7.9799999999999999E-4</v>
      </c>
      <c r="V3" s="9">
        <v>9.4600000000000001E-4</v>
      </c>
      <c r="W3" s="5">
        <v>0.14699999999999999</v>
      </c>
      <c r="X3" s="8">
        <v>6.4799999999999998E-6</v>
      </c>
      <c r="Y3" s="9">
        <v>2.3599999999999999E-4</v>
      </c>
      <c r="Z3" s="9">
        <v>8.9400000000000005E-5</v>
      </c>
      <c r="AA3" s="9">
        <v>1.6100000000000001E-4</v>
      </c>
      <c r="AB3" s="5">
        <v>0.14699999999999999</v>
      </c>
      <c r="AC3" s="8">
        <v>4.7199999999999999E-7</v>
      </c>
      <c r="AD3" s="10">
        <v>1.5099999999999999E-7</v>
      </c>
      <c r="AE3" s="17">
        <f t="array" ref="AE3">INDEX(tbllkpSteelGrades[fy],MATCH(1,(Table1[[#This Row],[Grade]]=tbllkpSteelGrades[Grade])*(Table1[[#This Row],[tw]]&lt;=tbllkpSteelGrades[Thickness]),0))</f>
        <v>320000000</v>
      </c>
      <c r="AF3" s="18">
        <f>IF(Table1[[#This Row],[Fabrication Type]]="Welded",Table1[[#This Row],[d1]],Table1[[#This Row],[d]])*Table1[[#This Row],[tw]]</f>
        <v>3.8E-3</v>
      </c>
      <c r="AG3" s="11">
        <f>Table1[[#This Row],[Aw]]*Table1[[#This Row],[fy]]*0.6</f>
        <v>729600</v>
      </c>
      <c r="AH3" s="35">
        <f>82/SQRT(Table1[[#This Row],[fy]]/250000000)</f>
        <v>72.478445071621124</v>
      </c>
      <c r="AI3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4" spans="2:35" x14ac:dyDescent="0.25">
      <c r="B4" s="14" t="str">
        <f>Table1[[#This Row],[Section]]&amp;"-"&amp;TEXT(Table1[[#This Row],[Grade]],"0")</f>
        <v>300PFC-300HR</v>
      </c>
      <c r="C4" s="3" t="s">
        <v>132</v>
      </c>
      <c r="D4" s="3" t="s">
        <v>107</v>
      </c>
      <c r="E4" s="3" t="s">
        <v>140</v>
      </c>
      <c r="F4" s="4">
        <v>40.1</v>
      </c>
      <c r="G4" s="3" t="s">
        <v>140</v>
      </c>
      <c r="H4" s="3" t="s">
        <v>106</v>
      </c>
      <c r="I4" s="5">
        <v>0.3</v>
      </c>
      <c r="J4" s="5">
        <v>0.09</v>
      </c>
      <c r="K4" s="5">
        <v>1.6E-2</v>
      </c>
      <c r="L4" s="5">
        <v>8.0000000000000002E-3</v>
      </c>
      <c r="M4" s="5">
        <v>1.4E-2</v>
      </c>
      <c r="N4" s="5">
        <v>0.26800000000000002</v>
      </c>
      <c r="O4" s="6">
        <v>33.5</v>
      </c>
      <c r="P4" s="6">
        <v>5.1249999999999991</v>
      </c>
      <c r="Q4" s="7">
        <v>5.11E-3</v>
      </c>
      <c r="R4" s="5">
        <v>2.7199999999999998E-2</v>
      </c>
      <c r="S4" s="5">
        <v>5.6100000000000004E-2</v>
      </c>
      <c r="T4" s="8">
        <v>7.2399999999999998E-5</v>
      </c>
      <c r="U4" s="9">
        <v>4.8299999999999998E-4</v>
      </c>
      <c r="V4" s="9">
        <v>5.6400000000000005E-4</v>
      </c>
      <c r="W4" s="5">
        <v>0.11899999999999999</v>
      </c>
      <c r="X4" s="8">
        <v>4.0400000000000003E-6</v>
      </c>
      <c r="Y4" s="9">
        <v>1.4799999999999999E-4</v>
      </c>
      <c r="Z4" s="9">
        <v>6.4400000000000007E-5</v>
      </c>
      <c r="AA4" s="9">
        <v>1.17E-4</v>
      </c>
      <c r="AB4" s="5">
        <v>0.11899999999999999</v>
      </c>
      <c r="AC4" s="8">
        <v>2.8999999999999998E-7</v>
      </c>
      <c r="AD4" s="10">
        <v>5.8199999999999998E-8</v>
      </c>
      <c r="AE4" s="17">
        <f t="array" ref="AE4">INDEX(tbllkpSteelGrades[fy],MATCH(1,(Table1[[#This Row],[Grade]]=tbllkpSteelGrades[Grade])*(Table1[[#This Row],[tw]]&lt;=tbllkpSteelGrades[Thickness]),0))</f>
        <v>320000000</v>
      </c>
      <c r="AF4" s="18">
        <f>IF(Table1[[#This Row],[Fabrication Type]]="Welded",Table1[[#This Row],[d1]],Table1[[#This Row],[d]])*Table1[[#This Row],[tw]]</f>
        <v>2.3999999999999998E-3</v>
      </c>
      <c r="AG4" s="11">
        <f>Table1[[#This Row],[Aw]]*Table1[[#This Row],[fy]]*0.6</f>
        <v>460799.99999999994</v>
      </c>
      <c r="AH4" s="35">
        <f>82/SQRT(Table1[[#This Row],[fy]]/250000000)</f>
        <v>72.478445071621124</v>
      </c>
      <c r="AI4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5" spans="2:35" x14ac:dyDescent="0.25">
      <c r="B5" s="14" t="str">
        <f>Table1[[#This Row],[Section]]&amp;"-"&amp;TEXT(Table1[[#This Row],[Grade]],"0")</f>
        <v>250PFC-300HR</v>
      </c>
      <c r="C5" s="3" t="s">
        <v>133</v>
      </c>
      <c r="D5" s="3" t="s">
        <v>107</v>
      </c>
      <c r="E5" s="3" t="s">
        <v>140</v>
      </c>
      <c r="F5" s="4">
        <v>35.5</v>
      </c>
      <c r="G5" s="3" t="s">
        <v>140</v>
      </c>
      <c r="H5" s="3" t="s">
        <v>106</v>
      </c>
      <c r="I5" s="5">
        <v>0.25</v>
      </c>
      <c r="J5" s="5">
        <v>0.09</v>
      </c>
      <c r="K5" s="5">
        <v>1.4999999999999999E-2</v>
      </c>
      <c r="L5" s="5">
        <v>8.0000000000000002E-3</v>
      </c>
      <c r="M5" s="5">
        <v>1.2E-2</v>
      </c>
      <c r="N5" s="5">
        <v>0.22</v>
      </c>
      <c r="O5" s="6">
        <v>27.5</v>
      </c>
      <c r="P5" s="6">
        <v>5.4666666666666659</v>
      </c>
      <c r="Q5" s="7">
        <v>4.5199999999999997E-3</v>
      </c>
      <c r="R5" s="5">
        <v>2.86E-2</v>
      </c>
      <c r="S5" s="5">
        <v>5.8500000000000003E-2</v>
      </c>
      <c r="T5" s="8">
        <v>4.5099999999999998E-5</v>
      </c>
      <c r="U5" s="9">
        <v>3.6099999999999999E-4</v>
      </c>
      <c r="V5" s="9">
        <v>4.2099999999999999E-4</v>
      </c>
      <c r="W5" s="5">
        <v>9.9900000000000003E-2</v>
      </c>
      <c r="X5" s="8">
        <v>3.6399999999999999E-6</v>
      </c>
      <c r="Y5" s="9">
        <v>1.27E-4</v>
      </c>
      <c r="Z5" s="9">
        <v>5.9299999999999998E-5</v>
      </c>
      <c r="AA5" s="9">
        <v>1.07E-4</v>
      </c>
      <c r="AB5" s="5">
        <v>9.9900000000000003E-2</v>
      </c>
      <c r="AC5" s="8">
        <v>2.3799999999999999E-7</v>
      </c>
      <c r="AD5" s="10">
        <v>3.5899999999999997E-8</v>
      </c>
      <c r="AE5" s="17">
        <f t="array" ref="AE5">INDEX(tbllkpSteelGrades[fy],MATCH(1,(Table1[[#This Row],[Grade]]=tbllkpSteelGrades[Grade])*(Table1[[#This Row],[tw]]&lt;=tbllkpSteelGrades[Thickness]),0))</f>
        <v>320000000</v>
      </c>
      <c r="AF5" s="18">
        <f>IF(Table1[[#This Row],[Fabrication Type]]="Welded",Table1[[#This Row],[d1]],Table1[[#This Row],[d]])*Table1[[#This Row],[tw]]</f>
        <v>2E-3</v>
      </c>
      <c r="AG5" s="11">
        <f>Table1[[#This Row],[Aw]]*Table1[[#This Row],[fy]]*0.6</f>
        <v>384000</v>
      </c>
      <c r="AH5" s="35">
        <f>82/SQRT(Table1[[#This Row],[fy]]/250000000)</f>
        <v>72.478445071621124</v>
      </c>
      <c r="AI5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6" spans="2:35" x14ac:dyDescent="0.25">
      <c r="B6" s="14" t="str">
        <f>Table1[[#This Row],[Section]]&amp;"-"&amp;TEXT(Table1[[#This Row],[Grade]],"0")</f>
        <v>230PFC-300HR</v>
      </c>
      <c r="C6" s="3" t="s">
        <v>134</v>
      </c>
      <c r="D6" s="3" t="s">
        <v>107</v>
      </c>
      <c r="E6" s="3" t="s">
        <v>140</v>
      </c>
      <c r="F6" s="4">
        <v>25.1</v>
      </c>
      <c r="G6" s="3" t="s">
        <v>140</v>
      </c>
      <c r="H6" s="3" t="s">
        <v>106</v>
      </c>
      <c r="I6" s="5">
        <v>0.23</v>
      </c>
      <c r="J6" s="5">
        <v>7.4999999999999997E-2</v>
      </c>
      <c r="K6" s="5">
        <v>1.2E-2</v>
      </c>
      <c r="L6" s="5">
        <v>6.4999999999999997E-3</v>
      </c>
      <c r="M6" s="5">
        <v>1.2E-2</v>
      </c>
      <c r="N6" s="5">
        <v>0.20600000000000002</v>
      </c>
      <c r="O6" s="6">
        <v>31.692307692307697</v>
      </c>
      <c r="P6" s="6">
        <v>5.7083333333333321</v>
      </c>
      <c r="Q6" s="7">
        <v>3.2000000000000002E-3</v>
      </c>
      <c r="R6" s="5">
        <v>2.2600000000000002E-2</v>
      </c>
      <c r="S6" s="5">
        <v>4.6700000000000005E-2</v>
      </c>
      <c r="T6" s="8">
        <v>2.6800000000000001E-5</v>
      </c>
      <c r="U6" s="9">
        <v>2.33E-4</v>
      </c>
      <c r="V6" s="9">
        <v>2.7099999999999997E-4</v>
      </c>
      <c r="W6" s="5">
        <v>9.1400000000000009E-2</v>
      </c>
      <c r="X6" s="8">
        <v>1.7600000000000001E-6</v>
      </c>
      <c r="Y6" s="9">
        <v>7.7799999999999994E-5</v>
      </c>
      <c r="Z6" s="9">
        <v>3.3599999999999997E-5</v>
      </c>
      <c r="AA6" s="9">
        <v>6.0999999999999999E-5</v>
      </c>
      <c r="AB6" s="5">
        <v>9.1400000000000009E-2</v>
      </c>
      <c r="AC6" s="8">
        <v>1.08E-7</v>
      </c>
      <c r="AD6" s="10">
        <v>1.4999999999999999E-8</v>
      </c>
      <c r="AE6" s="17">
        <f t="array" ref="AE6">INDEX(tbllkpSteelGrades[fy],MATCH(1,(Table1[[#This Row],[Grade]]=tbllkpSteelGrades[Grade])*(Table1[[#This Row],[tw]]&lt;=tbllkpSteelGrades[Thickness]),0))</f>
        <v>320000000</v>
      </c>
      <c r="AF6" s="18">
        <f>IF(Table1[[#This Row],[Fabrication Type]]="Welded",Table1[[#This Row],[d1]],Table1[[#This Row],[d]])*Table1[[#This Row],[tw]]</f>
        <v>1.495E-3</v>
      </c>
      <c r="AG6" s="11">
        <f>Table1[[#This Row],[Aw]]*Table1[[#This Row],[fy]]*0.6</f>
        <v>287040</v>
      </c>
      <c r="AH6" s="35">
        <f>82/SQRT(Table1[[#This Row],[fy]]/250000000)</f>
        <v>72.478445071621124</v>
      </c>
      <c r="AI6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7" spans="2:35" x14ac:dyDescent="0.25">
      <c r="B7" s="14" t="str">
        <f>Table1[[#This Row],[Section]]&amp;"-"&amp;TEXT(Table1[[#This Row],[Grade]],"0")</f>
        <v>200PFC-300HR</v>
      </c>
      <c r="C7" s="3" t="s">
        <v>135</v>
      </c>
      <c r="D7" s="3" t="s">
        <v>107</v>
      </c>
      <c r="E7" s="3" t="s">
        <v>140</v>
      </c>
      <c r="F7" s="4">
        <v>22.9</v>
      </c>
      <c r="G7" s="3" t="s">
        <v>140</v>
      </c>
      <c r="H7" s="3" t="s">
        <v>106</v>
      </c>
      <c r="I7" s="5">
        <v>0.2</v>
      </c>
      <c r="J7" s="5">
        <v>7.4999999999999997E-2</v>
      </c>
      <c r="K7" s="5">
        <v>1.2E-2</v>
      </c>
      <c r="L7" s="5">
        <v>6.0000000000000001E-3</v>
      </c>
      <c r="M7" s="5">
        <v>1.2E-2</v>
      </c>
      <c r="N7" s="5">
        <v>0.17600000000000002</v>
      </c>
      <c r="O7" s="6">
        <v>29.333333333333336</v>
      </c>
      <c r="P7" s="6">
        <v>5.7499999999999991</v>
      </c>
      <c r="Q7" s="7">
        <v>2.9199999999999999E-3</v>
      </c>
      <c r="R7" s="5">
        <v>2.4399999999999998E-2</v>
      </c>
      <c r="S7" s="5">
        <v>5.0500000000000003E-2</v>
      </c>
      <c r="T7" s="8">
        <v>1.91E-5</v>
      </c>
      <c r="U7" s="9">
        <v>1.9100000000000001E-4</v>
      </c>
      <c r="V7" s="9">
        <v>2.2100000000000001E-4</v>
      </c>
      <c r="W7" s="5">
        <v>8.09E-2</v>
      </c>
      <c r="X7" s="8">
        <v>1.6500000000000001E-6</v>
      </c>
      <c r="Y7" s="9">
        <v>6.7799999999999995E-5</v>
      </c>
      <c r="Z7" s="9">
        <v>3.2700000000000002E-5</v>
      </c>
      <c r="AA7" s="9">
        <v>5.8900000000000002E-5</v>
      </c>
      <c r="AB7" s="5">
        <v>8.09E-2</v>
      </c>
      <c r="AC7" s="8">
        <v>1.01E-7</v>
      </c>
      <c r="AD7" s="10">
        <v>1.0600000000000001E-8</v>
      </c>
      <c r="AE7" s="17">
        <f t="array" ref="AE7">INDEX(tbllkpSteelGrades[fy],MATCH(1,(Table1[[#This Row],[Grade]]=tbllkpSteelGrades[Grade])*(Table1[[#This Row],[tw]]&lt;=tbllkpSteelGrades[Thickness]),0))</f>
        <v>320000000</v>
      </c>
      <c r="AF7" s="18">
        <f>IF(Table1[[#This Row],[Fabrication Type]]="Welded",Table1[[#This Row],[d1]],Table1[[#This Row],[d]])*Table1[[#This Row],[tw]]</f>
        <v>1.2000000000000001E-3</v>
      </c>
      <c r="AG7" s="11">
        <f>Table1[[#This Row],[Aw]]*Table1[[#This Row],[fy]]*0.6</f>
        <v>230400.00000000003</v>
      </c>
      <c r="AH7" s="35">
        <f>82/SQRT(Table1[[#This Row],[fy]]/250000000)</f>
        <v>72.478445071621124</v>
      </c>
      <c r="AI7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8" spans="2:35" x14ac:dyDescent="0.25">
      <c r="B8" s="14" t="str">
        <f>Table1[[#This Row],[Section]]&amp;"-"&amp;TEXT(Table1[[#This Row],[Grade]],"0")</f>
        <v>180PFC-300HR</v>
      </c>
      <c r="C8" s="3" t="s">
        <v>136</v>
      </c>
      <c r="D8" s="3" t="s">
        <v>107</v>
      </c>
      <c r="E8" s="3" t="s">
        <v>140</v>
      </c>
      <c r="F8" s="4">
        <v>20.9</v>
      </c>
      <c r="G8" s="3" t="s">
        <v>140</v>
      </c>
      <c r="H8" s="3" t="s">
        <v>106</v>
      </c>
      <c r="I8" s="5">
        <v>0.18</v>
      </c>
      <c r="J8" s="5">
        <v>7.4999999999999997E-2</v>
      </c>
      <c r="K8" s="5">
        <v>1.0999999999999999E-2</v>
      </c>
      <c r="L8" s="5">
        <v>6.0000000000000001E-3</v>
      </c>
      <c r="M8" s="5">
        <v>1.2E-2</v>
      </c>
      <c r="N8" s="5">
        <v>0.158</v>
      </c>
      <c r="O8" s="6">
        <v>26.333333333333332</v>
      </c>
      <c r="P8" s="6">
        <v>6.2727272727272725</v>
      </c>
      <c r="Q8" s="7">
        <v>2.66E-3</v>
      </c>
      <c r="R8" s="5">
        <v>2.4500000000000001E-2</v>
      </c>
      <c r="S8" s="5">
        <v>5.0299999999999997E-2</v>
      </c>
      <c r="T8" s="8">
        <v>1.4100000000000001E-5</v>
      </c>
      <c r="U8" s="9">
        <v>1.5699999999999999E-4</v>
      </c>
      <c r="V8" s="9">
        <v>1.8200000000000001E-4</v>
      </c>
      <c r="W8" s="5">
        <v>7.2900000000000006E-2</v>
      </c>
      <c r="X8" s="8">
        <v>1.5099999999999999E-6</v>
      </c>
      <c r="Y8" s="9">
        <v>6.1500000000000004E-5</v>
      </c>
      <c r="Z8" s="9">
        <v>2.9899999999999998E-5</v>
      </c>
      <c r="AA8" s="9">
        <v>5.38E-5</v>
      </c>
      <c r="AB8" s="5">
        <v>7.2900000000000006E-2</v>
      </c>
      <c r="AC8" s="8">
        <v>8.1400000000000001E-8</v>
      </c>
      <c r="AD8" s="10">
        <v>7.8199999999999999E-9</v>
      </c>
      <c r="AE8" s="17">
        <f t="array" ref="AE8">INDEX(tbllkpSteelGrades[fy],MATCH(1,(Table1[[#This Row],[Grade]]=tbllkpSteelGrades[Grade])*(Table1[[#This Row],[tw]]&lt;=tbllkpSteelGrades[Thickness]),0))</f>
        <v>320000000</v>
      </c>
      <c r="AF8" s="18">
        <f>IF(Table1[[#This Row],[Fabrication Type]]="Welded",Table1[[#This Row],[d1]],Table1[[#This Row],[d]])*Table1[[#This Row],[tw]]</f>
        <v>1.08E-3</v>
      </c>
      <c r="AG8" s="11">
        <f>Table1[[#This Row],[Aw]]*Table1[[#This Row],[fy]]*0.6</f>
        <v>207360</v>
      </c>
      <c r="AH8" s="35">
        <f>82/SQRT(Table1[[#This Row],[fy]]/250000000)</f>
        <v>72.478445071621124</v>
      </c>
      <c r="AI8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9" spans="2:35" x14ac:dyDescent="0.25">
      <c r="B9" s="14" t="str">
        <f>Table1[[#This Row],[Section]]&amp;"-"&amp;TEXT(Table1[[#This Row],[Grade]],"0")</f>
        <v>150PFC-300HR</v>
      </c>
      <c r="C9" s="3" t="s">
        <v>137</v>
      </c>
      <c r="D9" s="3" t="s">
        <v>107</v>
      </c>
      <c r="E9" s="3" t="s">
        <v>140</v>
      </c>
      <c r="F9" s="4">
        <v>17.7</v>
      </c>
      <c r="G9" s="3" t="s">
        <v>140</v>
      </c>
      <c r="H9" s="3" t="s">
        <v>106</v>
      </c>
      <c r="I9" s="5">
        <v>0.15</v>
      </c>
      <c r="J9" s="5">
        <v>7.4999999999999997E-2</v>
      </c>
      <c r="K9" s="5">
        <v>9.4999999999999998E-3</v>
      </c>
      <c r="L9" s="5">
        <v>6.0000000000000001E-3</v>
      </c>
      <c r="M9" s="5">
        <v>0.01</v>
      </c>
      <c r="N9" s="5">
        <v>0.13100000000000001</v>
      </c>
      <c r="O9" s="6">
        <v>21.833333333333332</v>
      </c>
      <c r="P9" s="6">
        <v>7.2631578947368416</v>
      </c>
      <c r="Q9" s="7">
        <v>2.2499999999999998E-3</v>
      </c>
      <c r="R9" s="5">
        <v>2.4899999999999999E-2</v>
      </c>
      <c r="S9" s="5">
        <v>5.0999999999999997E-2</v>
      </c>
      <c r="T9" s="8">
        <v>8.3399999999999998E-6</v>
      </c>
      <c r="U9" s="9">
        <v>1.11E-4</v>
      </c>
      <c r="V9" s="9">
        <v>1.2899999999999999E-4</v>
      </c>
      <c r="W9" s="5">
        <v>6.08E-2</v>
      </c>
      <c r="X9" s="8">
        <v>1.2899999999999999E-6</v>
      </c>
      <c r="Y9" s="9">
        <v>5.1600000000000001E-5</v>
      </c>
      <c r="Z9" s="9">
        <v>2.5700000000000001E-5</v>
      </c>
      <c r="AA9" s="9">
        <v>4.6E-5</v>
      </c>
      <c r="AB9" s="5">
        <v>6.08E-2</v>
      </c>
      <c r="AC9" s="8">
        <v>5.4900000000000002E-8</v>
      </c>
      <c r="AD9" s="10">
        <v>4.5900000000000001E-9</v>
      </c>
      <c r="AE9" s="17">
        <f t="array" ref="AE9">INDEX(tbllkpSteelGrades[fy],MATCH(1,(Table1[[#This Row],[Grade]]=tbllkpSteelGrades[Grade])*(Table1[[#This Row],[tw]]&lt;=tbllkpSteelGrades[Thickness]),0))</f>
        <v>320000000</v>
      </c>
      <c r="AF9" s="18">
        <f>IF(Table1[[#This Row],[Fabrication Type]]="Welded",Table1[[#This Row],[d1]],Table1[[#This Row],[d]])*Table1[[#This Row],[tw]]</f>
        <v>8.9999999999999998E-4</v>
      </c>
      <c r="AG9" s="11">
        <f>Table1[[#This Row],[Aw]]*Table1[[#This Row],[fy]]*0.6</f>
        <v>172800</v>
      </c>
      <c r="AH9" s="35">
        <f>82/SQRT(Table1[[#This Row],[fy]]/250000000)</f>
        <v>72.478445071621124</v>
      </c>
      <c r="AI9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10" spans="2:35" x14ac:dyDescent="0.25">
      <c r="B10" s="14" t="str">
        <f>Table1[[#This Row],[Section]]&amp;"-"&amp;TEXT(Table1[[#This Row],[Grade]],"0")</f>
        <v>125PFC-300HR</v>
      </c>
      <c r="C10" s="3" t="s">
        <v>138</v>
      </c>
      <c r="D10" s="3" t="s">
        <v>107</v>
      </c>
      <c r="E10" s="3" t="s">
        <v>140</v>
      </c>
      <c r="F10" s="4">
        <v>11.9</v>
      </c>
      <c r="G10" s="3" t="s">
        <v>140</v>
      </c>
      <c r="H10" s="3" t="s">
        <v>106</v>
      </c>
      <c r="I10" s="5">
        <v>0.125</v>
      </c>
      <c r="J10" s="5">
        <v>6.5000000000000002E-2</v>
      </c>
      <c r="K10" s="5">
        <v>7.4999999999999997E-3</v>
      </c>
      <c r="L10" s="5">
        <v>4.7000000000000002E-3</v>
      </c>
      <c r="M10" s="5">
        <v>8.0000000000000002E-3</v>
      </c>
      <c r="N10" s="5">
        <v>0.11</v>
      </c>
      <c r="O10" s="6">
        <v>23.404255319148934</v>
      </c>
      <c r="P10" s="6">
        <v>8.0400000000000009</v>
      </c>
      <c r="Q10" s="7">
        <v>1.5200000000000001E-3</v>
      </c>
      <c r="R10" s="5">
        <v>2.18E-2</v>
      </c>
      <c r="S10" s="5">
        <v>4.4999999999999998E-2</v>
      </c>
      <c r="T10" s="8">
        <v>3.9700000000000001E-6</v>
      </c>
      <c r="U10" s="9">
        <v>6.3499999999999999E-5</v>
      </c>
      <c r="V10" s="9">
        <v>7.2999999999999999E-5</v>
      </c>
      <c r="W10" s="5">
        <v>5.11E-2</v>
      </c>
      <c r="X10" s="8">
        <v>6.5799999999999999E-7</v>
      </c>
      <c r="Y10" s="9">
        <v>3.0199999999999999E-5</v>
      </c>
      <c r="Z10" s="9">
        <v>1.52E-5</v>
      </c>
      <c r="AA10" s="9">
        <v>2.72E-5</v>
      </c>
      <c r="AB10" s="5">
        <v>5.11E-2</v>
      </c>
      <c r="AC10" s="8">
        <v>2.3099999999999998E-8</v>
      </c>
      <c r="AD10" s="10">
        <v>1.6399999999999999E-9</v>
      </c>
      <c r="AE10" s="17">
        <f t="array" ref="AE10">INDEX(tbllkpSteelGrades[fy],MATCH(1,(Table1[[#This Row],[Grade]]=tbllkpSteelGrades[Grade])*(Table1[[#This Row],[tw]]&lt;=tbllkpSteelGrades[Thickness]),0))</f>
        <v>320000000</v>
      </c>
      <c r="AF10" s="18">
        <f>IF(Table1[[#This Row],[Fabrication Type]]="Welded",Table1[[#This Row],[d1]],Table1[[#This Row],[d]])*Table1[[#This Row],[tw]]</f>
        <v>5.8750000000000002E-4</v>
      </c>
      <c r="AG10" s="11">
        <f>Table1[[#This Row],[Aw]]*Table1[[#This Row],[fy]]*0.6</f>
        <v>112800</v>
      </c>
      <c r="AH10" s="35">
        <f>82/SQRT(Table1[[#This Row],[fy]]/250000000)</f>
        <v>72.478445071621124</v>
      </c>
      <c r="AI10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11" spans="2:35" x14ac:dyDescent="0.25">
      <c r="B11" s="14" t="str">
        <f>Table1[[#This Row],[Section]]&amp;"-"&amp;TEXT(Table1[[#This Row],[Grade]],"0")</f>
        <v>100PFC-300HR</v>
      </c>
      <c r="C11" s="3" t="s">
        <v>139</v>
      </c>
      <c r="D11" s="3" t="s">
        <v>107</v>
      </c>
      <c r="E11" s="3" t="s">
        <v>140</v>
      </c>
      <c r="F11" s="4">
        <v>8.31</v>
      </c>
      <c r="G11" s="3" t="s">
        <v>140</v>
      </c>
      <c r="H11" s="3" t="s">
        <v>106</v>
      </c>
      <c r="I11" s="5">
        <v>0.1</v>
      </c>
      <c r="J11" s="5">
        <v>0.05</v>
      </c>
      <c r="K11" s="5">
        <v>6.7000000000000002E-3</v>
      </c>
      <c r="L11" s="5">
        <v>4.2000000000000006E-3</v>
      </c>
      <c r="M11" s="5">
        <v>8.0000000000000002E-3</v>
      </c>
      <c r="N11" s="5">
        <v>8.660000000000001E-2</v>
      </c>
      <c r="O11" s="6">
        <v>20.619047619047617</v>
      </c>
      <c r="P11" s="6">
        <v>6.8358208955223878</v>
      </c>
      <c r="Q11" s="7">
        <v>1.06E-3</v>
      </c>
      <c r="R11" s="5">
        <v>1.67E-2</v>
      </c>
      <c r="S11" s="5">
        <v>3.39E-2</v>
      </c>
      <c r="T11" s="8">
        <v>1.7400000000000001E-6</v>
      </c>
      <c r="U11" s="9">
        <v>3.4700000000000003E-5</v>
      </c>
      <c r="V11" s="9">
        <v>4.0299999999999997E-5</v>
      </c>
      <c r="W11" s="5">
        <v>4.0399999999999998E-2</v>
      </c>
      <c r="X11" s="8">
        <v>2.67E-7</v>
      </c>
      <c r="Y11" s="9">
        <v>1.5999999999999999E-5</v>
      </c>
      <c r="Z11" s="9">
        <v>8.0099999999999995E-6</v>
      </c>
      <c r="AA11" s="9">
        <v>1.4399999999999999E-5</v>
      </c>
      <c r="AB11" s="5">
        <v>4.0399999999999998E-2</v>
      </c>
      <c r="AC11" s="8">
        <v>1.3200000000000001E-8</v>
      </c>
      <c r="AD11" s="10">
        <v>4.2399999999999998E-10</v>
      </c>
      <c r="AE11" s="17">
        <f t="array" ref="AE11">INDEX(tbllkpSteelGrades[fy],MATCH(1,(Table1[[#This Row],[Grade]]=tbllkpSteelGrades[Grade])*(Table1[[#This Row],[tw]]&lt;=tbllkpSteelGrades[Thickness]),0))</f>
        <v>320000000</v>
      </c>
      <c r="AF11" s="18">
        <f>IF(Table1[[#This Row],[Fabrication Type]]="Welded",Table1[[#This Row],[d1]],Table1[[#This Row],[d]])*Table1[[#This Row],[tw]]</f>
        <v>4.2000000000000007E-4</v>
      </c>
      <c r="AG11" s="11">
        <f>Table1[[#This Row],[Aw]]*Table1[[#This Row],[fy]]*0.6</f>
        <v>80640.000000000015</v>
      </c>
      <c r="AH11" s="35">
        <f>82/SQRT(Table1[[#This Row],[fy]]/250000000)</f>
        <v>72.478445071621124</v>
      </c>
      <c r="AI11" s="36">
        <f>IF((Table1[[#This Row],[d1]]/Table1[[#This Row],[tw]])&gt;Table1[[#This Row],[limiting web slenderness]],(82/((Table1[[#This Row],[d1]]/Table1[[#This Row],[tw]])*SQRT(Table1[[#This Row],[fy]]/250000000)))^2,1)</f>
        <v>1</v>
      </c>
    </row>
    <row r="12" spans="2:35" x14ac:dyDescent="0.25">
      <c r="B12" s="14" t="str">
        <f>Table1[[#This Row],[Section]]&amp;"-"&amp;TEXT(Table1[[#This Row],[Grade]],"0")</f>
        <v>75PFC-300HR</v>
      </c>
      <c r="C12" s="3" t="s">
        <v>4</v>
      </c>
      <c r="D12" s="3" t="s">
        <v>107</v>
      </c>
      <c r="E12" s="3" t="s">
        <v>140</v>
      </c>
      <c r="F12" s="4">
        <v>5.92</v>
      </c>
      <c r="G12" s="3" t="s">
        <v>140</v>
      </c>
      <c r="H12" s="3" t="s">
        <v>106</v>
      </c>
      <c r="I12" s="5">
        <v>7.4999999999999997E-2</v>
      </c>
      <c r="J12" s="5">
        <v>0.04</v>
      </c>
      <c r="K12" s="5">
        <v>6.0999999999999995E-3</v>
      </c>
      <c r="L12" s="5">
        <v>3.8E-3</v>
      </c>
      <c r="M12" s="5">
        <v>8.0000000000000002E-3</v>
      </c>
      <c r="N12" s="5">
        <v>6.2799999999999995E-2</v>
      </c>
      <c r="O12" s="6">
        <v>16.526315789473681</v>
      </c>
      <c r="P12" s="6">
        <v>5.9344262295081975</v>
      </c>
      <c r="Q12" s="7">
        <v>7.54E-4</v>
      </c>
      <c r="R12" s="5">
        <v>1.3699999999999999E-2</v>
      </c>
      <c r="S12" s="5">
        <v>2.7199999999999998E-2</v>
      </c>
      <c r="T12" s="8">
        <v>6.8299999999999996E-7</v>
      </c>
      <c r="U12" s="9">
        <v>1.8199999999999999E-5</v>
      </c>
      <c r="V12" s="9">
        <v>2.1399999999999998E-5</v>
      </c>
      <c r="W12" s="5">
        <v>3.0100000000000002E-2</v>
      </c>
      <c r="X12" s="8">
        <v>1.1999999999999999E-7</v>
      </c>
      <c r="Y12" s="9">
        <v>8.7099999999999996E-6</v>
      </c>
      <c r="Z12" s="9">
        <v>4.5600000000000004E-6</v>
      </c>
      <c r="AA12" s="9">
        <v>8.1999999999999994E-6</v>
      </c>
      <c r="AB12" s="5">
        <v>3.0100000000000002E-2</v>
      </c>
      <c r="AC12" s="8">
        <v>8.1300000000000007E-9</v>
      </c>
      <c r="AD12" s="10">
        <v>1.06E-10</v>
      </c>
      <c r="AE12" s="17">
        <f t="array" ref="AE12">INDEX(tbllkpSteelGrades[fy],MATCH(1,(Table1[[#This Row],[Grade]]=tbllkpSteelGrades[Grade])*(Table1[[#This Row],[tw]]&lt;=tbllkpSteelGrades[Thickness]),0))</f>
        <v>320000000</v>
      </c>
      <c r="AF12" s="18">
        <f>IF(Table1[[#This Row],[Fabrication Type]]="Welded",Table1[[#This Row],[d1]],Table1[[#This Row],[d]])*Table1[[#This Row],[tw]]</f>
        <v>2.8499999999999999E-4</v>
      </c>
      <c r="AG12" s="11">
        <f>Table1[[#This Row],[Aw]]*Table1[[#This Row],[fy]]*0.6</f>
        <v>54720</v>
      </c>
      <c r="AH12" s="35">
        <f>82/SQRT(Table1[[#This Row],[fy]]/250000000)</f>
        <v>72.478445071621124</v>
      </c>
      <c r="AI12" s="36">
        <f>IF((Table1[[#This Row],[d1]]/Table1[[#This Row],[tw]])&gt;Table1[[#This Row],[limiting web slenderness]],(82/((Table1[[#This Row],[d1]]/Table1[[#This Row],[tw]])*SQRT(Table1[[#This Row],[fy]]/250000000)))^2,1)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13B-E63F-4692-A5FE-1D44D79940EF}">
  <dimension ref="B2:V89"/>
  <sheetViews>
    <sheetView workbookViewId="0">
      <selection activeCell="S3" sqref="S3"/>
    </sheetView>
  </sheetViews>
  <sheetFormatPr defaultRowHeight="15" x14ac:dyDescent="0.25"/>
  <cols>
    <col min="1" max="1" width="3.7109375" customWidth="1"/>
    <col min="2" max="2" width="21.5703125" bestFit="1" customWidth="1"/>
    <col min="3" max="3" width="15" bestFit="1" customWidth="1"/>
    <col min="4" max="4" width="8.5703125" bestFit="1" customWidth="1"/>
    <col min="5" max="5" width="9.85546875" bestFit="1" customWidth="1"/>
    <col min="6" max="6" width="14.5703125" bestFit="1" customWidth="1"/>
    <col min="7" max="7" width="18" bestFit="1" customWidth="1"/>
    <col min="8" max="9" width="7.7109375" bestFit="1" customWidth="1"/>
    <col min="10" max="10" width="6.85546875" bestFit="1" customWidth="1"/>
    <col min="11" max="14" width="13.28515625" bestFit="1" customWidth="1"/>
    <col min="15" max="15" width="7.7109375" bestFit="1" customWidth="1"/>
    <col min="16" max="17" width="13.28515625" bestFit="1" customWidth="1"/>
    <col min="18" max="18" width="5.5703125" bestFit="1" customWidth="1"/>
    <col min="19" max="19" width="15" bestFit="1" customWidth="1"/>
    <col min="20" max="21" width="13.28515625" bestFit="1" customWidth="1"/>
    <col min="22" max="22" width="12.42578125" bestFit="1" customWidth="1"/>
  </cols>
  <sheetData>
    <row r="2" spans="2:22" ht="18" x14ac:dyDescent="0.35">
      <c r="B2" s="25" t="s">
        <v>131</v>
      </c>
      <c r="C2" t="s">
        <v>1</v>
      </c>
      <c r="D2" t="s">
        <v>56</v>
      </c>
      <c r="E2" t="s">
        <v>9</v>
      </c>
      <c r="F2" t="s">
        <v>10</v>
      </c>
      <c r="G2" t="s">
        <v>11</v>
      </c>
      <c r="H2" t="s">
        <v>7</v>
      </c>
      <c r="I2" t="s">
        <v>149</v>
      </c>
      <c r="J2" t="s">
        <v>150</v>
      </c>
      <c r="K2" t="s">
        <v>43</v>
      </c>
      <c r="L2" t="s">
        <v>13</v>
      </c>
      <c r="M2" t="s">
        <v>151</v>
      </c>
      <c r="N2" t="s">
        <v>152</v>
      </c>
      <c r="O2" t="s">
        <v>153</v>
      </c>
      <c r="P2" t="s">
        <v>0</v>
      </c>
      <c r="Q2" t="s">
        <v>154</v>
      </c>
      <c r="R2" t="s">
        <v>249</v>
      </c>
      <c r="S2" t="s">
        <v>155</v>
      </c>
      <c r="T2" t="s">
        <v>250</v>
      </c>
      <c r="U2" t="s">
        <v>248</v>
      </c>
      <c r="V2" s="23" t="s">
        <v>148</v>
      </c>
    </row>
    <row r="3" spans="2:22" ht="15.75" thickBot="1" x14ac:dyDescent="0.3">
      <c r="B3" s="24" t="str">
        <f>Table4[[#This Row],[Section]]&amp;"-"&amp;Table4[[#This Row],[Grade]]</f>
        <v>508 x 16 CHS-CF 350</v>
      </c>
      <c r="C3" s="26" t="s">
        <v>156</v>
      </c>
      <c r="D3" s="26" t="s">
        <v>157</v>
      </c>
      <c r="E3" s="27">
        <v>194</v>
      </c>
      <c r="F3" s="26" t="s">
        <v>245</v>
      </c>
      <c r="G3" s="26" t="s">
        <v>246</v>
      </c>
      <c r="H3" s="28">
        <v>0.50800000000000001</v>
      </c>
      <c r="I3" s="28">
        <v>1.6E-2</v>
      </c>
      <c r="J3" s="29">
        <v>31.75</v>
      </c>
      <c r="K3" s="30">
        <v>2.47E-2</v>
      </c>
      <c r="L3" s="31">
        <v>7.4899999999999999E-4</v>
      </c>
      <c r="M3" s="32">
        <v>2.9499999999999999E-3</v>
      </c>
      <c r="N3" s="32">
        <v>3.8700000000000002E-3</v>
      </c>
      <c r="O3" s="28">
        <v>0.17399999999999999</v>
      </c>
      <c r="P3" s="31">
        <v>1.5E-3</v>
      </c>
      <c r="Q3" s="32">
        <v>5.8999999999999999E-3</v>
      </c>
      <c r="R3" s="33">
        <v>1</v>
      </c>
      <c r="S3" s="26" t="s">
        <v>154</v>
      </c>
      <c r="T3" s="32">
        <v>3.8700000000000002E-3</v>
      </c>
      <c r="U3" s="12">
        <f t="array" ref="U3">INDEX(tbllkpSteelGrades[fy],MATCH(1,(Table4[[#This Row],[Grade]]=tbllkpSteelGrades[Grade])*(Table4[[#This Row],[t]]&lt;=tbllkpSteelGrades[Thickness]),0))</f>
        <v>350000000</v>
      </c>
      <c r="V3" s="11">
        <f>Table4[[#This Row],[fy]]*Table4[[#This Row],[Ag]]*0.36</f>
        <v>3112200</v>
      </c>
    </row>
    <row r="4" spans="2:22" x14ac:dyDescent="0.25">
      <c r="B4" t="str">
        <f>Table4[[#This Row],[Section]]&amp;"-"&amp;Table4[[#This Row],[Grade]]</f>
        <v>508 x 12.5 CHS-CF 350</v>
      </c>
      <c r="C4" s="26" t="s">
        <v>158</v>
      </c>
      <c r="D4" s="26" t="s">
        <v>157</v>
      </c>
      <c r="E4" s="27">
        <v>153</v>
      </c>
      <c r="F4" s="26" t="s">
        <v>245</v>
      </c>
      <c r="G4" s="26" t="s">
        <v>246</v>
      </c>
      <c r="H4" s="28">
        <v>0.50800000000000001</v>
      </c>
      <c r="I4" s="28">
        <v>1.2500000000000001E-2</v>
      </c>
      <c r="J4" s="29">
        <v>40.64</v>
      </c>
      <c r="K4" s="30">
        <v>1.95E-2</v>
      </c>
      <c r="L4" s="31">
        <v>5.9800000000000001E-4</v>
      </c>
      <c r="M4" s="32">
        <v>2.3500000000000001E-3</v>
      </c>
      <c r="N4" s="32">
        <v>3.0699999999999998E-3</v>
      </c>
      <c r="O4" s="28">
        <v>0.17499999999999999</v>
      </c>
      <c r="P4" s="31">
        <v>1.1999999999999999E-3</v>
      </c>
      <c r="Q4" s="32">
        <v>4.7099999999999998E-3</v>
      </c>
      <c r="R4" s="33">
        <v>1</v>
      </c>
      <c r="S4" s="26" t="s">
        <v>247</v>
      </c>
      <c r="T4" s="32">
        <v>3.0000000000000001E-3</v>
      </c>
      <c r="U4" s="12">
        <f t="array" ref="U4">INDEX(tbllkpSteelGrades[fy],MATCH(1,(Table4[[#This Row],[Grade]]=tbllkpSteelGrades[Grade])*(Table4[[#This Row],[t]]&lt;=tbllkpSteelGrades[Thickness]),0))</f>
        <v>350000000</v>
      </c>
      <c r="V4" s="11">
        <f>Table4[[#This Row],[fy]]*Table4[[#This Row],[Ag]]*0.36</f>
        <v>2457000</v>
      </c>
    </row>
    <row r="5" spans="2:22" x14ac:dyDescent="0.25">
      <c r="B5" t="str">
        <f>Table4[[#This Row],[Section]]&amp;"-"&amp;Table4[[#This Row],[Grade]]</f>
        <v>508 x 10 CHS-CF 350</v>
      </c>
      <c r="C5" s="26" t="s">
        <v>159</v>
      </c>
      <c r="D5" s="26" t="s">
        <v>157</v>
      </c>
      <c r="E5" s="27">
        <v>123</v>
      </c>
      <c r="F5" s="26" t="s">
        <v>245</v>
      </c>
      <c r="G5" s="26" t="s">
        <v>246</v>
      </c>
      <c r="H5" s="28">
        <v>0.50800000000000001</v>
      </c>
      <c r="I5" s="28">
        <v>0.01</v>
      </c>
      <c r="J5" s="29">
        <v>50.8</v>
      </c>
      <c r="K5" s="30">
        <v>1.5599999999999999E-2</v>
      </c>
      <c r="L5" s="31">
        <v>4.8500000000000003E-4</v>
      </c>
      <c r="M5" s="32">
        <v>1.91E-3</v>
      </c>
      <c r="N5" s="32">
        <v>2.48E-3</v>
      </c>
      <c r="O5" s="28">
        <v>0.17599999999999999</v>
      </c>
      <c r="P5" s="31">
        <v>9.7000000000000005E-4</v>
      </c>
      <c r="Q5" s="32">
        <v>3.82E-3</v>
      </c>
      <c r="R5" s="33">
        <v>1</v>
      </c>
      <c r="S5" s="26" t="s">
        <v>247</v>
      </c>
      <c r="T5" s="32">
        <v>2.31E-3</v>
      </c>
      <c r="U5" s="12">
        <f t="array" ref="U5">INDEX(tbllkpSteelGrades[fy],MATCH(1,(Table4[[#This Row],[Grade]]=tbllkpSteelGrades[Grade])*(Table4[[#This Row],[t]]&lt;=tbllkpSteelGrades[Thickness]),0))</f>
        <v>350000000</v>
      </c>
      <c r="V5" s="11">
        <f>Table4[[#This Row],[fy]]*Table4[[#This Row],[Ag]]*0.36</f>
        <v>1965600</v>
      </c>
    </row>
    <row r="6" spans="2:22" x14ac:dyDescent="0.25">
      <c r="B6" t="str">
        <f>Table4[[#This Row],[Section]]&amp;"-"&amp;Table4[[#This Row],[Grade]]</f>
        <v>457 x 16 CHS-CF 350</v>
      </c>
      <c r="C6" s="26" t="s">
        <v>160</v>
      </c>
      <c r="D6" s="26" t="s">
        <v>157</v>
      </c>
      <c r="E6" s="27">
        <v>174</v>
      </c>
      <c r="F6" s="26" t="s">
        <v>245</v>
      </c>
      <c r="G6" s="26" t="s">
        <v>246</v>
      </c>
      <c r="H6" s="28">
        <v>0.45700000000000002</v>
      </c>
      <c r="I6" s="28">
        <v>1.6E-2</v>
      </c>
      <c r="J6" s="29">
        <v>28.5625</v>
      </c>
      <c r="K6" s="30">
        <v>2.2200000000000001E-2</v>
      </c>
      <c r="L6" s="31">
        <v>5.4000000000000001E-4</v>
      </c>
      <c r="M6" s="32">
        <v>2.3600000000000001E-3</v>
      </c>
      <c r="N6" s="32">
        <v>3.1099999999999999E-3</v>
      </c>
      <c r="O6" s="28">
        <v>0.156</v>
      </c>
      <c r="P6" s="31">
        <v>1.08E-3</v>
      </c>
      <c r="Q6" s="32">
        <v>4.7200000000000002E-3</v>
      </c>
      <c r="R6" s="33">
        <v>1</v>
      </c>
      <c r="S6" s="26" t="s">
        <v>154</v>
      </c>
      <c r="T6" s="32">
        <v>3.1099999999999999E-3</v>
      </c>
      <c r="U6" s="12">
        <f t="array" ref="U6">INDEX(tbllkpSteelGrades[fy],MATCH(1,(Table4[[#This Row],[Grade]]=tbllkpSteelGrades[Grade])*(Table4[[#This Row],[t]]&lt;=tbllkpSteelGrades[Thickness]),0))</f>
        <v>350000000</v>
      </c>
      <c r="V6" s="11">
        <f>Table4[[#This Row],[fy]]*Table4[[#This Row],[Ag]]*0.36</f>
        <v>2797200</v>
      </c>
    </row>
    <row r="7" spans="2:22" x14ac:dyDescent="0.25">
      <c r="B7" t="str">
        <f>Table4[[#This Row],[Section]]&amp;"-"&amp;Table4[[#This Row],[Grade]]</f>
        <v>457 x 12.5 CHS-CF 350</v>
      </c>
      <c r="C7" s="26" t="s">
        <v>161</v>
      </c>
      <c r="D7" s="26" t="s">
        <v>157</v>
      </c>
      <c r="E7" s="27">
        <v>137</v>
      </c>
      <c r="F7" s="26" t="s">
        <v>245</v>
      </c>
      <c r="G7" s="26" t="s">
        <v>246</v>
      </c>
      <c r="H7" s="28">
        <v>0.45700000000000002</v>
      </c>
      <c r="I7" s="28">
        <v>1.2500000000000001E-2</v>
      </c>
      <c r="J7" s="29">
        <v>36.56</v>
      </c>
      <c r="K7" s="30">
        <v>1.7500000000000002E-2</v>
      </c>
      <c r="L7" s="31">
        <v>4.3100000000000001E-4</v>
      </c>
      <c r="M7" s="32">
        <v>1.89E-3</v>
      </c>
      <c r="N7" s="32">
        <v>2.47E-3</v>
      </c>
      <c r="O7" s="28">
        <v>0.157</v>
      </c>
      <c r="P7" s="31">
        <v>8.6300000000000005E-4</v>
      </c>
      <c r="Q7" s="32">
        <v>3.7799999999999999E-3</v>
      </c>
      <c r="R7" s="33">
        <v>1</v>
      </c>
      <c r="S7" s="26" t="s">
        <v>247</v>
      </c>
      <c r="T7" s="32">
        <v>2.4599999999999999E-3</v>
      </c>
      <c r="U7" s="12">
        <f t="array" ref="U7">INDEX(tbllkpSteelGrades[fy],MATCH(1,(Table4[[#This Row],[Grade]]=tbllkpSteelGrades[Grade])*(Table4[[#This Row],[t]]&lt;=tbllkpSteelGrades[Thickness]),0))</f>
        <v>350000000</v>
      </c>
      <c r="V7" s="11">
        <f>Table4[[#This Row],[fy]]*Table4[[#This Row],[Ag]]*0.36</f>
        <v>2205000.0000000005</v>
      </c>
    </row>
    <row r="8" spans="2:22" x14ac:dyDescent="0.25">
      <c r="B8" t="str">
        <f>Table4[[#This Row],[Section]]&amp;"-"&amp;Table4[[#This Row],[Grade]]</f>
        <v>457 x 10 CHS-CF 350</v>
      </c>
      <c r="C8" s="26" t="s">
        <v>162</v>
      </c>
      <c r="D8" s="26" t="s">
        <v>157</v>
      </c>
      <c r="E8" s="27">
        <v>110</v>
      </c>
      <c r="F8" s="26" t="s">
        <v>245</v>
      </c>
      <c r="G8" s="26" t="s">
        <v>246</v>
      </c>
      <c r="H8" s="28">
        <v>0.45700000000000002</v>
      </c>
      <c r="I8" s="28">
        <v>0.01</v>
      </c>
      <c r="J8" s="29">
        <v>45.7</v>
      </c>
      <c r="K8" s="30">
        <v>1.4E-2</v>
      </c>
      <c r="L8" s="31">
        <v>3.5100000000000002E-4</v>
      </c>
      <c r="M8" s="32">
        <v>1.5399999999999999E-3</v>
      </c>
      <c r="N8" s="32">
        <v>2E-3</v>
      </c>
      <c r="O8" s="28">
        <v>0.158</v>
      </c>
      <c r="P8" s="31">
        <v>7.0200000000000004E-4</v>
      </c>
      <c r="Q8" s="32">
        <v>3.0699999999999998E-3</v>
      </c>
      <c r="R8" s="33">
        <v>1</v>
      </c>
      <c r="S8" s="26" t="s">
        <v>247</v>
      </c>
      <c r="T8" s="32">
        <v>1.91E-3</v>
      </c>
      <c r="U8" s="12">
        <f t="array" ref="U8">INDEX(tbllkpSteelGrades[fy],MATCH(1,(Table4[[#This Row],[Grade]]=tbllkpSteelGrades[Grade])*(Table4[[#This Row],[t]]&lt;=tbllkpSteelGrades[Thickness]),0))</f>
        <v>350000000</v>
      </c>
      <c r="V8" s="11">
        <f>Table4[[#This Row],[fy]]*Table4[[#This Row],[Ag]]*0.36</f>
        <v>1764000</v>
      </c>
    </row>
    <row r="9" spans="2:22" x14ac:dyDescent="0.25">
      <c r="B9" t="str">
        <f>Table4[[#This Row],[Section]]&amp;"-"&amp;Table4[[#This Row],[Grade]]</f>
        <v>406.4 x 16 CHS-CF 350</v>
      </c>
      <c r="C9" s="26" t="s">
        <v>163</v>
      </c>
      <c r="D9" s="26" t="s">
        <v>157</v>
      </c>
      <c r="E9" s="27">
        <v>154</v>
      </c>
      <c r="F9" s="26" t="s">
        <v>245</v>
      </c>
      <c r="G9" s="26" t="s">
        <v>246</v>
      </c>
      <c r="H9" s="28">
        <v>0.40639999999999998</v>
      </c>
      <c r="I9" s="28">
        <v>1.6E-2</v>
      </c>
      <c r="J9" s="29">
        <v>25.4</v>
      </c>
      <c r="K9" s="30">
        <v>1.9599999999999999E-2</v>
      </c>
      <c r="L9" s="31">
        <v>3.7399999999999998E-4</v>
      </c>
      <c r="M9" s="32">
        <v>1.8400000000000001E-3</v>
      </c>
      <c r="N9" s="32">
        <v>2.4399999999999999E-3</v>
      </c>
      <c r="O9" s="28">
        <v>0.13800000000000001</v>
      </c>
      <c r="P9" s="31">
        <v>7.4899999999999999E-4</v>
      </c>
      <c r="Q9" s="32">
        <v>3.6900000000000001E-3</v>
      </c>
      <c r="R9" s="33">
        <v>1</v>
      </c>
      <c r="S9" s="26" t="s">
        <v>154</v>
      </c>
      <c r="T9" s="32">
        <v>2.4399999999999999E-3</v>
      </c>
      <c r="U9" s="12">
        <f t="array" ref="U9">INDEX(tbllkpSteelGrades[fy],MATCH(1,(Table4[[#This Row],[Grade]]=tbllkpSteelGrades[Grade])*(Table4[[#This Row],[t]]&lt;=tbllkpSteelGrades[Thickness]),0))</f>
        <v>350000000</v>
      </c>
      <c r="V9" s="11">
        <f>Table4[[#This Row],[fy]]*Table4[[#This Row],[Ag]]*0.36</f>
        <v>2469600</v>
      </c>
    </row>
    <row r="10" spans="2:22" x14ac:dyDescent="0.25">
      <c r="B10" t="str">
        <f>Table4[[#This Row],[Section]]&amp;"-"&amp;Table4[[#This Row],[Grade]]</f>
        <v>406.4 x 12.5 CHS-CF 350</v>
      </c>
      <c r="C10" s="26" t="s">
        <v>164</v>
      </c>
      <c r="D10" s="26" t="s">
        <v>157</v>
      </c>
      <c r="E10" s="27">
        <v>121</v>
      </c>
      <c r="F10" s="26" t="s">
        <v>245</v>
      </c>
      <c r="G10" s="26" t="s">
        <v>246</v>
      </c>
      <c r="H10" s="28">
        <v>0.40639999999999998</v>
      </c>
      <c r="I10" s="28">
        <v>1.2500000000000001E-2</v>
      </c>
      <c r="J10" s="29">
        <v>32.511999999999993</v>
      </c>
      <c r="K10" s="30">
        <v>1.55E-2</v>
      </c>
      <c r="L10" s="31">
        <v>2.9999999999999997E-4</v>
      </c>
      <c r="M10" s="32">
        <v>1.48E-3</v>
      </c>
      <c r="N10" s="32">
        <v>1.9400000000000001E-3</v>
      </c>
      <c r="O10" s="28">
        <v>0.13900000000000001</v>
      </c>
      <c r="P10" s="31">
        <v>6.0099999999999997E-4</v>
      </c>
      <c r="Q10" s="32">
        <v>2.96E-3</v>
      </c>
      <c r="R10" s="33">
        <v>1</v>
      </c>
      <c r="S10" s="26" t="s">
        <v>154</v>
      </c>
      <c r="T10" s="32">
        <v>1.9400000000000001E-3</v>
      </c>
      <c r="U10" s="12">
        <f t="array" ref="U10">INDEX(tbllkpSteelGrades[fy],MATCH(1,(Table4[[#This Row],[Grade]]=tbllkpSteelGrades[Grade])*(Table4[[#This Row],[t]]&lt;=tbllkpSteelGrades[Thickness]),0))</f>
        <v>350000000</v>
      </c>
      <c r="V10" s="11">
        <f>Table4[[#This Row],[fy]]*Table4[[#This Row],[Ag]]*0.36</f>
        <v>1953000</v>
      </c>
    </row>
    <row r="11" spans="2:22" x14ac:dyDescent="0.25">
      <c r="B11" t="str">
        <f>Table4[[#This Row],[Section]]&amp;"-"&amp;Table4[[#This Row],[Grade]]</f>
        <v>406.4 x 10 CHS-CF 350</v>
      </c>
      <c r="C11" s="26" t="s">
        <v>165</v>
      </c>
      <c r="D11" s="26" t="s">
        <v>157</v>
      </c>
      <c r="E11" s="27">
        <v>97.8</v>
      </c>
      <c r="F11" s="26" t="s">
        <v>245</v>
      </c>
      <c r="G11" s="26" t="s">
        <v>246</v>
      </c>
      <c r="H11" s="28">
        <v>0.40639999999999998</v>
      </c>
      <c r="I11" s="28">
        <v>0.01</v>
      </c>
      <c r="J11" s="29">
        <v>40.64</v>
      </c>
      <c r="K11" s="30">
        <v>1.2500000000000001E-2</v>
      </c>
      <c r="L11" s="31">
        <v>2.4499999999999999E-4</v>
      </c>
      <c r="M11" s="32">
        <v>1.1999999999999999E-3</v>
      </c>
      <c r="N11" s="32">
        <v>1.57E-3</v>
      </c>
      <c r="O11" s="28">
        <v>0.14000000000000001</v>
      </c>
      <c r="P11" s="31">
        <v>4.8999999999999998E-4</v>
      </c>
      <c r="Q11" s="32">
        <v>2.4099999999999998E-3</v>
      </c>
      <c r="R11" s="33">
        <v>1</v>
      </c>
      <c r="S11" s="26" t="s">
        <v>247</v>
      </c>
      <c r="T11" s="32">
        <v>1.5399999999999999E-3</v>
      </c>
      <c r="U11" s="12">
        <f t="array" ref="U11">INDEX(tbllkpSteelGrades[fy],MATCH(1,(Table4[[#This Row],[Grade]]=tbllkpSteelGrades[Grade])*(Table4[[#This Row],[t]]&lt;=tbllkpSteelGrades[Thickness]),0))</f>
        <v>350000000</v>
      </c>
      <c r="V11" s="11">
        <f>Table4[[#This Row],[fy]]*Table4[[#This Row],[Ag]]*0.36</f>
        <v>1575000</v>
      </c>
    </row>
    <row r="12" spans="2:22" x14ac:dyDescent="0.25">
      <c r="B12" t="str">
        <f>Table4[[#This Row],[Section]]&amp;"-"&amp;Table4[[#This Row],[Grade]]</f>
        <v>406.4 x 8 CHS-CF 350</v>
      </c>
      <c r="C12" s="26" t="s">
        <v>166</v>
      </c>
      <c r="D12" s="26" t="s">
        <v>157</v>
      </c>
      <c r="E12" s="27">
        <v>78.599999999999994</v>
      </c>
      <c r="F12" s="26" t="s">
        <v>245</v>
      </c>
      <c r="G12" s="26" t="s">
        <v>246</v>
      </c>
      <c r="H12" s="28">
        <v>0.40639999999999998</v>
      </c>
      <c r="I12" s="28">
        <v>8.0000000000000002E-3</v>
      </c>
      <c r="J12" s="29">
        <v>50.8</v>
      </c>
      <c r="K12" s="30">
        <v>0.01</v>
      </c>
      <c r="L12" s="31">
        <v>1.9900000000000001E-4</v>
      </c>
      <c r="M12" s="32">
        <v>9.7799999999999992E-4</v>
      </c>
      <c r="N12" s="32">
        <v>1.2700000000000001E-3</v>
      </c>
      <c r="O12" s="28">
        <v>0.14099999999999999</v>
      </c>
      <c r="P12" s="31">
        <v>3.97E-4</v>
      </c>
      <c r="Q12" s="32">
        <v>1.9599999999999999E-3</v>
      </c>
      <c r="R12" s="33">
        <v>1</v>
      </c>
      <c r="S12" s="26" t="s">
        <v>247</v>
      </c>
      <c r="T12" s="32">
        <v>1.1800000000000001E-3</v>
      </c>
      <c r="U12" s="12">
        <f t="array" ref="U12">INDEX(tbllkpSteelGrades[fy],MATCH(1,(Table4[[#This Row],[Grade]]=tbllkpSteelGrades[Grade])*(Table4[[#This Row],[t]]&lt;=tbllkpSteelGrades[Thickness]),0))</f>
        <v>350000000</v>
      </c>
      <c r="V12" s="11">
        <f>Table4[[#This Row],[fy]]*Table4[[#This Row],[Ag]]*0.36</f>
        <v>1260000</v>
      </c>
    </row>
    <row r="13" spans="2:22" x14ac:dyDescent="0.25">
      <c r="B13" t="str">
        <f>Table4[[#This Row],[Section]]&amp;"-"&amp;Table4[[#This Row],[Grade]]</f>
        <v>355.6 x 16 CHS-CF 350</v>
      </c>
      <c r="C13" s="26" t="s">
        <v>167</v>
      </c>
      <c r="D13" s="26" t="s">
        <v>157</v>
      </c>
      <c r="E13" s="27">
        <v>134</v>
      </c>
      <c r="F13" s="26" t="s">
        <v>245</v>
      </c>
      <c r="G13" s="26" t="s">
        <v>246</v>
      </c>
      <c r="H13" s="28">
        <v>0.35560000000000003</v>
      </c>
      <c r="I13" s="28">
        <v>1.6E-2</v>
      </c>
      <c r="J13" s="29">
        <v>22.225000000000001</v>
      </c>
      <c r="K13" s="30">
        <v>1.7100000000000001E-2</v>
      </c>
      <c r="L13" s="31">
        <v>2.4699999999999999E-4</v>
      </c>
      <c r="M13" s="32">
        <v>1.39E-3</v>
      </c>
      <c r="N13" s="32">
        <v>1.8500000000000001E-3</v>
      </c>
      <c r="O13" s="28">
        <v>0.12</v>
      </c>
      <c r="P13" s="31">
        <v>4.9299999999999995E-4</v>
      </c>
      <c r="Q13" s="32">
        <v>2.7699999999999999E-3</v>
      </c>
      <c r="R13" s="33">
        <v>1</v>
      </c>
      <c r="S13" s="26" t="s">
        <v>154</v>
      </c>
      <c r="T13" s="32">
        <v>1.8500000000000001E-3</v>
      </c>
      <c r="U13" s="12">
        <f t="array" ref="U13">INDEX(tbllkpSteelGrades[fy],MATCH(1,(Table4[[#This Row],[Grade]]=tbllkpSteelGrades[Grade])*(Table4[[#This Row],[t]]&lt;=tbllkpSteelGrades[Thickness]),0))</f>
        <v>350000000</v>
      </c>
      <c r="V13" s="11">
        <f>Table4[[#This Row],[fy]]*Table4[[#This Row],[Ag]]*0.36</f>
        <v>2154600</v>
      </c>
    </row>
    <row r="14" spans="2:22" x14ac:dyDescent="0.25">
      <c r="B14" t="str">
        <f>Table4[[#This Row],[Section]]&amp;"-"&amp;Table4[[#This Row],[Grade]]</f>
        <v>355.6 x 12.5 CHS-CF 350</v>
      </c>
      <c r="C14" s="26" t="s">
        <v>168</v>
      </c>
      <c r="D14" s="26" t="s">
        <v>157</v>
      </c>
      <c r="E14" s="27">
        <v>106</v>
      </c>
      <c r="F14" s="26" t="s">
        <v>245</v>
      </c>
      <c r="G14" s="26" t="s">
        <v>246</v>
      </c>
      <c r="H14" s="28">
        <v>0.35560000000000003</v>
      </c>
      <c r="I14" s="28">
        <v>1.2500000000000001E-2</v>
      </c>
      <c r="J14" s="29">
        <v>28.448</v>
      </c>
      <c r="K14" s="30">
        <v>1.35E-2</v>
      </c>
      <c r="L14" s="31">
        <v>1.9900000000000001E-4</v>
      </c>
      <c r="M14" s="32">
        <v>1.1199999999999999E-3</v>
      </c>
      <c r="N14" s="32">
        <v>1.47E-3</v>
      </c>
      <c r="O14" s="28">
        <v>0.121</v>
      </c>
      <c r="P14" s="31">
        <v>3.97E-4</v>
      </c>
      <c r="Q14" s="32">
        <v>2.2300000000000002E-3</v>
      </c>
      <c r="R14" s="33">
        <v>1</v>
      </c>
      <c r="S14" s="26" t="s">
        <v>154</v>
      </c>
      <c r="T14" s="32">
        <v>1.47E-3</v>
      </c>
      <c r="U14" s="12">
        <f t="array" ref="U14">INDEX(tbllkpSteelGrades[fy],MATCH(1,(Table4[[#This Row],[Grade]]=tbllkpSteelGrades[Grade])*(Table4[[#This Row],[t]]&lt;=tbllkpSteelGrades[Thickness]),0))</f>
        <v>350000000</v>
      </c>
      <c r="V14" s="11">
        <f>Table4[[#This Row],[fy]]*Table4[[#This Row],[Ag]]*0.36</f>
        <v>1701000</v>
      </c>
    </row>
    <row r="15" spans="2:22" x14ac:dyDescent="0.25">
      <c r="B15" t="str">
        <f>Table4[[#This Row],[Section]]&amp;"-"&amp;Table4[[#This Row],[Grade]]</f>
        <v>355.6 x 10 CHS-CF 350</v>
      </c>
      <c r="C15" s="26" t="s">
        <v>169</v>
      </c>
      <c r="D15" s="26" t="s">
        <v>157</v>
      </c>
      <c r="E15" s="27">
        <v>85.2</v>
      </c>
      <c r="F15" s="26" t="s">
        <v>245</v>
      </c>
      <c r="G15" s="26" t="s">
        <v>246</v>
      </c>
      <c r="H15" s="28">
        <v>0.35560000000000003</v>
      </c>
      <c r="I15" s="28">
        <v>0.01</v>
      </c>
      <c r="J15" s="29">
        <v>35.56</v>
      </c>
      <c r="K15" s="30">
        <v>1.09E-2</v>
      </c>
      <c r="L15" s="31">
        <v>1.6200000000000001E-4</v>
      </c>
      <c r="M15" s="32">
        <v>9.1200000000000005E-4</v>
      </c>
      <c r="N15" s="32">
        <v>1.1900000000000001E-3</v>
      </c>
      <c r="O15" s="28">
        <v>0.122</v>
      </c>
      <c r="P15" s="31">
        <v>3.2400000000000001E-4</v>
      </c>
      <c r="Q15" s="32">
        <v>1.82E-3</v>
      </c>
      <c r="R15" s="33">
        <v>1</v>
      </c>
      <c r="S15" s="26" t="s">
        <v>154</v>
      </c>
      <c r="T15" s="32">
        <v>1.1900000000000001E-3</v>
      </c>
      <c r="U15" s="12">
        <f t="array" ref="U15">INDEX(tbllkpSteelGrades[fy],MATCH(1,(Table4[[#This Row],[Grade]]=tbllkpSteelGrades[Grade])*(Table4[[#This Row],[t]]&lt;=tbllkpSteelGrades[Thickness]),0))</f>
        <v>350000000</v>
      </c>
      <c r="V15" s="11">
        <f>Table4[[#This Row],[fy]]*Table4[[#This Row],[Ag]]*0.36</f>
        <v>1373400</v>
      </c>
    </row>
    <row r="16" spans="2:22" x14ac:dyDescent="0.25">
      <c r="B16" t="str">
        <f>Table4[[#This Row],[Section]]&amp;"-"&amp;Table4[[#This Row],[Grade]]</f>
        <v>355.6 x 8 CHS-CF 350</v>
      </c>
      <c r="C16" s="26" t="s">
        <v>170</v>
      </c>
      <c r="D16" s="26" t="s">
        <v>157</v>
      </c>
      <c r="E16" s="27">
        <v>68.599999999999994</v>
      </c>
      <c r="F16" s="26" t="s">
        <v>245</v>
      </c>
      <c r="G16" s="26" t="s">
        <v>246</v>
      </c>
      <c r="H16" s="28">
        <v>0.35560000000000003</v>
      </c>
      <c r="I16" s="28">
        <v>8.0000000000000002E-3</v>
      </c>
      <c r="J16" s="29">
        <v>44.45</v>
      </c>
      <c r="K16" s="30">
        <v>8.7399999999999995E-3</v>
      </c>
      <c r="L16" s="31">
        <v>1.3200000000000001E-4</v>
      </c>
      <c r="M16" s="32">
        <v>7.4200000000000004E-4</v>
      </c>
      <c r="N16" s="32">
        <v>9.6699999999999998E-4</v>
      </c>
      <c r="O16" s="28">
        <v>0.123</v>
      </c>
      <c r="P16" s="31">
        <v>2.6400000000000002E-4</v>
      </c>
      <c r="Q16" s="32">
        <v>1.48E-3</v>
      </c>
      <c r="R16" s="33">
        <v>1</v>
      </c>
      <c r="S16" s="26" t="s">
        <v>247</v>
      </c>
      <c r="T16" s="32">
        <v>9.2800000000000001E-4</v>
      </c>
      <c r="U16" s="12">
        <f t="array" ref="U16">INDEX(tbllkpSteelGrades[fy],MATCH(1,(Table4[[#This Row],[Grade]]=tbllkpSteelGrades[Grade])*(Table4[[#This Row],[t]]&lt;=tbllkpSteelGrades[Thickness]),0))</f>
        <v>350000000</v>
      </c>
      <c r="V16" s="11">
        <f>Table4[[#This Row],[fy]]*Table4[[#This Row],[Ag]]*0.36</f>
        <v>1101240</v>
      </c>
    </row>
    <row r="17" spans="2:22" x14ac:dyDescent="0.25">
      <c r="B17" t="str">
        <f>Table4[[#This Row],[Section]]&amp;"-"&amp;Table4[[#This Row],[Grade]]</f>
        <v>323.9 x 12.5 CHS-CF 350</v>
      </c>
      <c r="C17" s="26" t="s">
        <v>171</v>
      </c>
      <c r="D17" s="26" t="s">
        <v>157</v>
      </c>
      <c r="E17" s="27">
        <v>96</v>
      </c>
      <c r="F17" s="26" t="s">
        <v>245</v>
      </c>
      <c r="G17" s="26" t="s">
        <v>246</v>
      </c>
      <c r="H17" s="28">
        <v>0.32389999999999997</v>
      </c>
      <c r="I17" s="28">
        <v>1.2500000000000001E-2</v>
      </c>
      <c r="J17" s="29">
        <v>25.911999999999995</v>
      </c>
      <c r="K17" s="30">
        <v>1.2200000000000001E-2</v>
      </c>
      <c r="L17" s="31">
        <v>1.4799999999999999E-4</v>
      </c>
      <c r="M17" s="32">
        <v>9.1699999999999995E-4</v>
      </c>
      <c r="N17" s="32">
        <v>1.2099999999999999E-3</v>
      </c>
      <c r="O17" s="28">
        <v>0.11</v>
      </c>
      <c r="P17" s="31">
        <v>2.9700000000000001E-4</v>
      </c>
      <c r="Q17" s="32">
        <v>1.83E-3</v>
      </c>
      <c r="R17" s="33">
        <v>1</v>
      </c>
      <c r="S17" s="26" t="s">
        <v>154</v>
      </c>
      <c r="T17" s="32">
        <v>1.2099999999999999E-3</v>
      </c>
      <c r="U17" s="12">
        <f t="array" ref="U17">INDEX(tbllkpSteelGrades[fy],MATCH(1,(Table4[[#This Row],[Grade]]=tbllkpSteelGrades[Grade])*(Table4[[#This Row],[t]]&lt;=tbllkpSteelGrades[Thickness]),0))</f>
        <v>350000000</v>
      </c>
      <c r="V17" s="11">
        <f>Table4[[#This Row],[fy]]*Table4[[#This Row],[Ag]]*0.36</f>
        <v>1537200</v>
      </c>
    </row>
    <row r="18" spans="2:22" x14ac:dyDescent="0.25">
      <c r="B18" t="str">
        <f>Table4[[#This Row],[Section]]&amp;"-"&amp;Table4[[#This Row],[Grade]]</f>
        <v>323.9 x 10 CHS-CF 350</v>
      </c>
      <c r="C18" s="26" t="s">
        <v>172</v>
      </c>
      <c r="D18" s="26" t="s">
        <v>157</v>
      </c>
      <c r="E18" s="27">
        <v>77.400000000000006</v>
      </c>
      <c r="F18" s="26" t="s">
        <v>245</v>
      </c>
      <c r="G18" s="26" t="s">
        <v>246</v>
      </c>
      <c r="H18" s="28">
        <v>0.32389999999999997</v>
      </c>
      <c r="I18" s="28">
        <v>0.01</v>
      </c>
      <c r="J18" s="29">
        <v>32.389999999999993</v>
      </c>
      <c r="K18" s="30">
        <v>9.8600000000000007E-3</v>
      </c>
      <c r="L18" s="31">
        <v>1.22E-4</v>
      </c>
      <c r="M18" s="32">
        <v>7.5100000000000004E-4</v>
      </c>
      <c r="N18" s="32">
        <v>9.859999999999999E-4</v>
      </c>
      <c r="O18" s="28">
        <v>0.111</v>
      </c>
      <c r="P18" s="31">
        <v>2.43E-4</v>
      </c>
      <c r="Q18" s="32">
        <v>1.5E-3</v>
      </c>
      <c r="R18" s="33">
        <v>1</v>
      </c>
      <c r="S18" s="26" t="s">
        <v>154</v>
      </c>
      <c r="T18" s="32">
        <v>9.859999999999999E-4</v>
      </c>
      <c r="U18" s="12">
        <f t="array" ref="U18">INDEX(tbllkpSteelGrades[fy],MATCH(1,(Table4[[#This Row],[Grade]]=tbllkpSteelGrades[Grade])*(Table4[[#This Row],[t]]&lt;=tbllkpSteelGrades[Thickness]),0))</f>
        <v>350000000</v>
      </c>
      <c r="V18" s="11">
        <f>Table4[[#This Row],[fy]]*Table4[[#This Row],[Ag]]*0.36</f>
        <v>1242360.0000000002</v>
      </c>
    </row>
    <row r="19" spans="2:22" x14ac:dyDescent="0.25">
      <c r="B19" t="str">
        <f>Table4[[#This Row],[Section]]&amp;"-"&amp;Table4[[#This Row],[Grade]]</f>
        <v>323.9 x 8 CHS-CF 350</v>
      </c>
      <c r="C19" s="26" t="s">
        <v>173</v>
      </c>
      <c r="D19" s="26" t="s">
        <v>157</v>
      </c>
      <c r="E19" s="27">
        <v>62.3</v>
      </c>
      <c r="F19" s="26" t="s">
        <v>245</v>
      </c>
      <c r="G19" s="26" t="s">
        <v>246</v>
      </c>
      <c r="H19" s="28">
        <v>0.32389999999999997</v>
      </c>
      <c r="I19" s="28">
        <v>8.0000000000000002E-3</v>
      </c>
      <c r="J19" s="29">
        <v>40.487499999999997</v>
      </c>
      <c r="K19" s="30">
        <v>7.9399999999999991E-3</v>
      </c>
      <c r="L19" s="31">
        <v>9.9099999999999996E-5</v>
      </c>
      <c r="M19" s="32">
        <v>6.1200000000000002E-4</v>
      </c>
      <c r="N19" s="32">
        <v>7.9900000000000001E-4</v>
      </c>
      <c r="O19" s="28">
        <v>0.112</v>
      </c>
      <c r="P19" s="31">
        <v>1.9799999999999999E-4</v>
      </c>
      <c r="Q19" s="32">
        <v>1.2199999999999999E-3</v>
      </c>
      <c r="R19" s="33">
        <v>1</v>
      </c>
      <c r="S19" s="26" t="s">
        <v>247</v>
      </c>
      <c r="T19" s="32">
        <v>7.8100000000000001E-4</v>
      </c>
      <c r="U19" s="12">
        <f t="array" ref="U19">INDEX(tbllkpSteelGrades[fy],MATCH(1,(Table4[[#This Row],[Grade]]=tbllkpSteelGrades[Grade])*(Table4[[#This Row],[t]]&lt;=tbllkpSteelGrades[Thickness]),0))</f>
        <v>350000000</v>
      </c>
      <c r="V19" s="11">
        <f>Table4[[#This Row],[fy]]*Table4[[#This Row],[Ag]]*0.36</f>
        <v>1000439.9999999998</v>
      </c>
    </row>
    <row r="20" spans="2:22" x14ac:dyDescent="0.25">
      <c r="B20" t="str">
        <f>Table4[[#This Row],[Section]]&amp;"-"&amp;Table4[[#This Row],[Grade]]</f>
        <v>323.9 x 6 CHS-CF 350</v>
      </c>
      <c r="C20" s="26" t="s">
        <v>174</v>
      </c>
      <c r="D20" s="26" t="s">
        <v>157</v>
      </c>
      <c r="E20" s="27">
        <v>47</v>
      </c>
      <c r="F20" s="26" t="s">
        <v>245</v>
      </c>
      <c r="G20" s="26" t="s">
        <v>246</v>
      </c>
      <c r="H20" s="28">
        <v>0.32389999999999997</v>
      </c>
      <c r="I20" s="28">
        <v>6.0000000000000001E-3</v>
      </c>
      <c r="J20" s="29">
        <v>53.983333333333327</v>
      </c>
      <c r="K20" s="30">
        <v>5.9899999999999997E-3</v>
      </c>
      <c r="L20" s="31">
        <v>7.5699999999999997E-5</v>
      </c>
      <c r="M20" s="32">
        <v>4.6799999999999999E-4</v>
      </c>
      <c r="N20" s="32">
        <v>6.0599999999999998E-4</v>
      </c>
      <c r="O20" s="28">
        <v>0.112</v>
      </c>
      <c r="P20" s="31">
        <v>1.5100000000000001E-4</v>
      </c>
      <c r="Q20" s="32">
        <v>9.3499999999999996E-4</v>
      </c>
      <c r="R20" s="33">
        <v>1</v>
      </c>
      <c r="S20" s="26" t="s">
        <v>247</v>
      </c>
      <c r="T20" s="32">
        <v>5.5599999999999996E-4</v>
      </c>
      <c r="U20" s="12">
        <f t="array" ref="U20">INDEX(tbllkpSteelGrades[fy],MATCH(1,(Table4[[#This Row],[Grade]]=tbllkpSteelGrades[Grade])*(Table4[[#This Row],[t]]&lt;=tbllkpSteelGrades[Thickness]),0))</f>
        <v>350000000</v>
      </c>
      <c r="V20" s="11">
        <f>Table4[[#This Row],[fy]]*Table4[[#This Row],[Ag]]*0.36</f>
        <v>754739.99999999988</v>
      </c>
    </row>
    <row r="21" spans="2:22" x14ac:dyDescent="0.25">
      <c r="B21" t="str">
        <f>Table4[[#This Row],[Section]]&amp;"-"&amp;Table4[[#This Row],[Grade]]</f>
        <v>273.1 x 12.5 CHS-CF 350</v>
      </c>
      <c r="C21" s="26" t="s">
        <v>175</v>
      </c>
      <c r="D21" s="26" t="s">
        <v>157</v>
      </c>
      <c r="E21" s="27">
        <v>80.3</v>
      </c>
      <c r="F21" s="26" t="s">
        <v>245</v>
      </c>
      <c r="G21" s="26" t="s">
        <v>246</v>
      </c>
      <c r="H21" s="28">
        <v>0.27310000000000001</v>
      </c>
      <c r="I21" s="28">
        <v>1.2500000000000001E-2</v>
      </c>
      <c r="J21" s="29">
        <v>21.847999999999999</v>
      </c>
      <c r="K21" s="30">
        <v>1.0200000000000001E-2</v>
      </c>
      <c r="L21" s="31">
        <v>8.7100000000000003E-5</v>
      </c>
      <c r="M21" s="32">
        <v>6.38E-4</v>
      </c>
      <c r="N21" s="32">
        <v>8.4999999999999995E-4</v>
      </c>
      <c r="O21" s="28">
        <v>9.2200000000000004E-2</v>
      </c>
      <c r="P21" s="31">
        <v>1.74E-4</v>
      </c>
      <c r="Q21" s="32">
        <v>1.2800000000000001E-3</v>
      </c>
      <c r="R21" s="33">
        <v>1</v>
      </c>
      <c r="S21" s="26" t="s">
        <v>154</v>
      </c>
      <c r="T21" s="32">
        <v>8.4999999999999995E-4</v>
      </c>
      <c r="U21" s="12">
        <f t="array" ref="U21">INDEX(tbllkpSteelGrades[fy],MATCH(1,(Table4[[#This Row],[Grade]]=tbllkpSteelGrades[Grade])*(Table4[[#This Row],[t]]&lt;=tbllkpSteelGrades[Thickness]),0))</f>
        <v>350000000</v>
      </c>
      <c r="V21" s="11">
        <f>Table4[[#This Row],[fy]]*Table4[[#This Row],[Ag]]*0.36</f>
        <v>1285200.0000000002</v>
      </c>
    </row>
    <row r="22" spans="2:22" x14ac:dyDescent="0.25">
      <c r="B22" t="str">
        <f>Table4[[#This Row],[Section]]&amp;"-"&amp;Table4[[#This Row],[Grade]]</f>
        <v>273.1 x 10 CHS-CF 350</v>
      </c>
      <c r="C22" s="26" t="s">
        <v>176</v>
      </c>
      <c r="D22" s="26" t="s">
        <v>157</v>
      </c>
      <c r="E22" s="27">
        <v>64.900000000000006</v>
      </c>
      <c r="F22" s="26" t="s">
        <v>245</v>
      </c>
      <c r="G22" s="26" t="s">
        <v>246</v>
      </c>
      <c r="H22" s="28">
        <v>0.27310000000000001</v>
      </c>
      <c r="I22" s="28">
        <v>0.01</v>
      </c>
      <c r="J22" s="29">
        <v>27.31</v>
      </c>
      <c r="K22" s="30">
        <v>8.2699999999999996E-3</v>
      </c>
      <c r="L22" s="31">
        <v>7.1600000000000006E-5</v>
      </c>
      <c r="M22" s="32">
        <v>5.2499999999999997E-4</v>
      </c>
      <c r="N22" s="32">
        <v>6.9300000000000004E-4</v>
      </c>
      <c r="O22" s="28">
        <v>9.3099999999999988E-2</v>
      </c>
      <c r="P22" s="31">
        <v>1.4300000000000001E-4</v>
      </c>
      <c r="Q22" s="32">
        <v>1.0499999999999999E-3</v>
      </c>
      <c r="R22" s="33">
        <v>1</v>
      </c>
      <c r="S22" s="26" t="s">
        <v>154</v>
      </c>
      <c r="T22" s="32">
        <v>6.9300000000000004E-4</v>
      </c>
      <c r="U22" s="12">
        <f t="array" ref="U22">INDEX(tbllkpSteelGrades[fy],MATCH(1,(Table4[[#This Row],[Grade]]=tbllkpSteelGrades[Grade])*(Table4[[#This Row],[t]]&lt;=tbllkpSteelGrades[Thickness]),0))</f>
        <v>350000000</v>
      </c>
      <c r="V22" s="11">
        <f>Table4[[#This Row],[fy]]*Table4[[#This Row],[Ag]]*0.36</f>
        <v>1042020</v>
      </c>
    </row>
    <row r="23" spans="2:22" x14ac:dyDescent="0.25">
      <c r="B23" t="str">
        <f>Table4[[#This Row],[Section]]&amp;"-"&amp;Table4[[#This Row],[Grade]]</f>
        <v>273.1 x 8 CHS-CF 350</v>
      </c>
      <c r="C23" s="26" t="s">
        <v>177</v>
      </c>
      <c r="D23" s="26" t="s">
        <v>157</v>
      </c>
      <c r="E23" s="27">
        <v>52.3</v>
      </c>
      <c r="F23" s="26" t="s">
        <v>245</v>
      </c>
      <c r="G23" s="26" t="s">
        <v>246</v>
      </c>
      <c r="H23" s="28">
        <v>0.27310000000000001</v>
      </c>
      <c r="I23" s="28">
        <v>8.0000000000000002E-3</v>
      </c>
      <c r="J23" s="29">
        <v>34.137500000000003</v>
      </c>
      <c r="K23" s="30">
        <v>6.6600000000000001E-3</v>
      </c>
      <c r="L23" s="31">
        <v>5.8600000000000001E-5</v>
      </c>
      <c r="M23" s="32">
        <v>4.2900000000000002E-4</v>
      </c>
      <c r="N23" s="32">
        <v>5.62E-4</v>
      </c>
      <c r="O23" s="28">
        <v>9.3799999999999994E-2</v>
      </c>
      <c r="P23" s="31">
        <v>1.17E-4</v>
      </c>
      <c r="Q23" s="32">
        <v>8.5800000000000004E-4</v>
      </c>
      <c r="R23" s="33">
        <v>1</v>
      </c>
      <c r="S23" s="26" t="s">
        <v>154</v>
      </c>
      <c r="T23" s="32">
        <v>5.62E-4</v>
      </c>
      <c r="U23" s="12">
        <f t="array" ref="U23">INDEX(tbllkpSteelGrades[fy],MATCH(1,(Table4[[#This Row],[Grade]]=tbllkpSteelGrades[Grade])*(Table4[[#This Row],[t]]&lt;=tbllkpSteelGrades[Thickness]),0))</f>
        <v>350000000</v>
      </c>
      <c r="V23" s="11">
        <f>Table4[[#This Row],[fy]]*Table4[[#This Row],[Ag]]*0.36</f>
        <v>839160</v>
      </c>
    </row>
    <row r="24" spans="2:22" x14ac:dyDescent="0.25">
      <c r="B24" t="str">
        <f>Table4[[#This Row],[Section]]&amp;"-"&amp;Table4[[#This Row],[Grade]]</f>
        <v>273.1 x 6 CHS-CF 350</v>
      </c>
      <c r="C24" s="26" t="s">
        <v>178</v>
      </c>
      <c r="D24" s="26" t="s">
        <v>157</v>
      </c>
      <c r="E24" s="27">
        <v>39.5</v>
      </c>
      <c r="F24" s="26" t="s">
        <v>245</v>
      </c>
      <c r="G24" s="26" t="s">
        <v>246</v>
      </c>
      <c r="H24" s="28">
        <v>0.27310000000000001</v>
      </c>
      <c r="I24" s="28">
        <v>6.0000000000000001E-3</v>
      </c>
      <c r="J24" s="29">
        <v>45.516666666666666</v>
      </c>
      <c r="K24" s="30">
        <v>5.0299999999999997E-3</v>
      </c>
      <c r="L24" s="31">
        <v>4.49E-5</v>
      </c>
      <c r="M24" s="32">
        <v>3.2899999999999997E-4</v>
      </c>
      <c r="N24" s="32">
        <v>4.28E-4</v>
      </c>
      <c r="O24" s="28">
        <v>9.4500000000000001E-2</v>
      </c>
      <c r="P24" s="31">
        <v>8.9800000000000001E-5</v>
      </c>
      <c r="Q24" s="32">
        <v>6.5799999999999995E-4</v>
      </c>
      <c r="R24" s="33">
        <v>1</v>
      </c>
      <c r="S24" s="26" t="s">
        <v>247</v>
      </c>
      <c r="T24" s="32">
        <v>4.0900000000000002E-4</v>
      </c>
      <c r="U24" s="12">
        <f t="array" ref="U24">INDEX(tbllkpSteelGrades[fy],MATCH(1,(Table4[[#This Row],[Grade]]=tbllkpSteelGrades[Grade])*(Table4[[#This Row],[t]]&lt;=tbllkpSteelGrades[Thickness]),0))</f>
        <v>350000000</v>
      </c>
      <c r="V24" s="11">
        <f>Table4[[#This Row],[fy]]*Table4[[#This Row],[Ag]]*0.36</f>
        <v>633780</v>
      </c>
    </row>
    <row r="25" spans="2:22" x14ac:dyDescent="0.25">
      <c r="B25" t="str">
        <f>Table4[[#This Row],[Section]]&amp;"-"&amp;Table4[[#This Row],[Grade]]</f>
        <v>273.1 x 5 CHS-CF 350</v>
      </c>
      <c r="C25" s="26" t="s">
        <v>179</v>
      </c>
      <c r="D25" s="26" t="s">
        <v>157</v>
      </c>
      <c r="E25" s="27">
        <v>33.1</v>
      </c>
      <c r="F25" s="26" t="s">
        <v>245</v>
      </c>
      <c r="G25" s="26" t="s">
        <v>246</v>
      </c>
      <c r="H25" s="28">
        <v>0.27310000000000001</v>
      </c>
      <c r="I25" s="28">
        <v>5.0000000000000001E-3</v>
      </c>
      <c r="J25" s="29">
        <v>54.62</v>
      </c>
      <c r="K25" s="30">
        <v>4.2100000000000002E-3</v>
      </c>
      <c r="L25" s="31">
        <v>3.79E-5</v>
      </c>
      <c r="M25" s="32">
        <v>2.7700000000000001E-4</v>
      </c>
      <c r="N25" s="32">
        <v>3.59E-4</v>
      </c>
      <c r="O25" s="28">
        <v>9.4799999999999995E-2</v>
      </c>
      <c r="P25" s="31">
        <v>7.5699999999999997E-5</v>
      </c>
      <c r="Q25" s="32">
        <v>5.5400000000000002E-4</v>
      </c>
      <c r="R25" s="33">
        <v>1</v>
      </c>
      <c r="S25" s="26" t="s">
        <v>247</v>
      </c>
      <c r="T25" s="32">
        <v>3.28E-4</v>
      </c>
      <c r="U25" s="12">
        <f t="array" ref="U25">INDEX(tbllkpSteelGrades[fy],MATCH(1,(Table4[[#This Row],[Grade]]=tbllkpSteelGrades[Grade])*(Table4[[#This Row],[t]]&lt;=tbllkpSteelGrades[Thickness]),0))</f>
        <v>350000000</v>
      </c>
      <c r="V25" s="11">
        <f>Table4[[#This Row],[fy]]*Table4[[#This Row],[Ag]]*0.36</f>
        <v>530460</v>
      </c>
    </row>
    <row r="26" spans="2:22" x14ac:dyDescent="0.25">
      <c r="B26" t="str">
        <f>Table4[[#This Row],[Section]]&amp;"-"&amp;Table4[[#This Row],[Grade]]</f>
        <v>219.1 x 12.5 CHS-CF 350</v>
      </c>
      <c r="C26" s="26" t="s">
        <v>180</v>
      </c>
      <c r="D26" s="26" t="s">
        <v>157</v>
      </c>
      <c r="E26" s="27">
        <v>63.7</v>
      </c>
      <c r="F26" s="26" t="s">
        <v>245</v>
      </c>
      <c r="G26" s="26" t="s">
        <v>246</v>
      </c>
      <c r="H26" s="28">
        <v>0.21909999999999999</v>
      </c>
      <c r="I26" s="28">
        <v>1.2500000000000001E-2</v>
      </c>
      <c r="J26" s="29">
        <v>17.527999999999999</v>
      </c>
      <c r="K26" s="30">
        <v>8.1099999999999992E-3</v>
      </c>
      <c r="L26" s="31">
        <v>4.3399999999999998E-5</v>
      </c>
      <c r="M26" s="32">
        <v>3.97E-4</v>
      </c>
      <c r="N26" s="32">
        <v>5.3399999999999997E-4</v>
      </c>
      <c r="O26" s="28">
        <v>7.3200000000000001E-2</v>
      </c>
      <c r="P26" s="31">
        <v>8.6899999999999998E-5</v>
      </c>
      <c r="Q26" s="32">
        <v>7.9299999999999998E-4</v>
      </c>
      <c r="R26" s="33">
        <v>1</v>
      </c>
      <c r="S26" s="26" t="s">
        <v>154</v>
      </c>
      <c r="T26" s="32">
        <v>5.3399999999999997E-4</v>
      </c>
      <c r="U26" s="12">
        <f t="array" ref="U26">INDEX(tbllkpSteelGrades[fy],MATCH(1,(Table4[[#This Row],[Grade]]=tbllkpSteelGrades[Grade])*(Table4[[#This Row],[t]]&lt;=tbllkpSteelGrades[Thickness]),0))</f>
        <v>350000000</v>
      </c>
      <c r="V26" s="11">
        <f>Table4[[#This Row],[fy]]*Table4[[#This Row],[Ag]]*0.36</f>
        <v>1021859.9999999998</v>
      </c>
    </row>
    <row r="27" spans="2:22" x14ac:dyDescent="0.25">
      <c r="B27" t="str">
        <f>Table4[[#This Row],[Section]]&amp;"-"&amp;Table4[[#This Row],[Grade]]</f>
        <v>219.1 x 10 CHS-CF 350</v>
      </c>
      <c r="C27" s="26" t="s">
        <v>181</v>
      </c>
      <c r="D27" s="26" t="s">
        <v>157</v>
      </c>
      <c r="E27" s="27">
        <v>51.6</v>
      </c>
      <c r="F27" s="26" t="s">
        <v>245</v>
      </c>
      <c r="G27" s="26" t="s">
        <v>246</v>
      </c>
      <c r="H27" s="28">
        <v>0.21909999999999999</v>
      </c>
      <c r="I27" s="28">
        <v>0.01</v>
      </c>
      <c r="J27" s="29">
        <v>21.91</v>
      </c>
      <c r="K27" s="30">
        <v>6.5700000000000003E-3</v>
      </c>
      <c r="L27" s="31">
        <v>3.6000000000000001E-5</v>
      </c>
      <c r="M27" s="32">
        <v>3.28E-4</v>
      </c>
      <c r="N27" s="32">
        <v>4.3800000000000002E-4</v>
      </c>
      <c r="O27" s="28">
        <v>7.3999999999999996E-2</v>
      </c>
      <c r="P27" s="31">
        <v>7.2000000000000002E-5</v>
      </c>
      <c r="Q27" s="32">
        <v>6.5700000000000003E-4</v>
      </c>
      <c r="R27" s="33">
        <v>1</v>
      </c>
      <c r="S27" s="26" t="s">
        <v>154</v>
      </c>
      <c r="T27" s="32">
        <v>4.3800000000000002E-4</v>
      </c>
      <c r="U27" s="12">
        <f t="array" ref="U27">INDEX(tbllkpSteelGrades[fy],MATCH(1,(Table4[[#This Row],[Grade]]=tbllkpSteelGrades[Grade])*(Table4[[#This Row],[t]]&lt;=tbllkpSteelGrades[Thickness]),0))</f>
        <v>350000000</v>
      </c>
      <c r="V27" s="11">
        <f>Table4[[#This Row],[fy]]*Table4[[#This Row],[Ag]]*0.36</f>
        <v>827820</v>
      </c>
    </row>
    <row r="28" spans="2:22" x14ac:dyDescent="0.25">
      <c r="B28" t="str">
        <f>Table4[[#This Row],[Section]]&amp;"-"&amp;Table4[[#This Row],[Grade]]</f>
        <v>219.1 x 8 CHS-CF 350</v>
      </c>
      <c r="C28" s="26" t="s">
        <v>182</v>
      </c>
      <c r="D28" s="26" t="s">
        <v>157</v>
      </c>
      <c r="E28" s="27">
        <v>41.6</v>
      </c>
      <c r="F28" s="26" t="s">
        <v>245</v>
      </c>
      <c r="G28" s="26" t="s">
        <v>246</v>
      </c>
      <c r="H28" s="28">
        <v>0.21909999999999999</v>
      </c>
      <c r="I28" s="28">
        <v>8.0000000000000002E-3</v>
      </c>
      <c r="J28" s="29">
        <v>27.387499999999999</v>
      </c>
      <c r="K28" s="30">
        <v>5.3099999999999996E-3</v>
      </c>
      <c r="L28" s="31">
        <v>2.9600000000000001E-5</v>
      </c>
      <c r="M28" s="32">
        <v>2.7E-4</v>
      </c>
      <c r="N28" s="32">
        <v>3.57E-4</v>
      </c>
      <c r="O28" s="28">
        <v>7.4700000000000003E-2</v>
      </c>
      <c r="P28" s="31">
        <v>5.9200000000000002E-5</v>
      </c>
      <c r="Q28" s="32">
        <v>5.4000000000000001E-4</v>
      </c>
      <c r="R28" s="33">
        <v>1</v>
      </c>
      <c r="S28" s="26" t="s">
        <v>154</v>
      </c>
      <c r="T28" s="32">
        <v>3.57E-4</v>
      </c>
      <c r="U28" s="12">
        <f t="array" ref="U28">INDEX(tbllkpSteelGrades[fy],MATCH(1,(Table4[[#This Row],[Grade]]=tbllkpSteelGrades[Grade])*(Table4[[#This Row],[t]]&lt;=tbllkpSteelGrades[Thickness]),0))</f>
        <v>350000000</v>
      </c>
      <c r="V28" s="11">
        <f>Table4[[#This Row],[fy]]*Table4[[#This Row],[Ag]]*0.36</f>
        <v>669059.99999999988</v>
      </c>
    </row>
    <row r="29" spans="2:22" x14ac:dyDescent="0.25">
      <c r="B29" t="str">
        <f>Table4[[#This Row],[Section]]&amp;"-"&amp;Table4[[#This Row],[Grade]]</f>
        <v>219.1 x 6 CHS-CF 350</v>
      </c>
      <c r="C29" s="26" t="s">
        <v>183</v>
      </c>
      <c r="D29" s="26" t="s">
        <v>157</v>
      </c>
      <c r="E29" s="27">
        <v>31.5</v>
      </c>
      <c r="F29" s="26" t="s">
        <v>245</v>
      </c>
      <c r="G29" s="26" t="s">
        <v>246</v>
      </c>
      <c r="H29" s="28">
        <v>0.21909999999999999</v>
      </c>
      <c r="I29" s="28">
        <v>6.0000000000000001E-3</v>
      </c>
      <c r="J29" s="29">
        <v>36.516666666666666</v>
      </c>
      <c r="K29" s="30">
        <v>4.0200000000000001E-3</v>
      </c>
      <c r="L29" s="31">
        <v>2.2799999999999999E-5</v>
      </c>
      <c r="M29" s="32">
        <v>2.0799999999999999E-4</v>
      </c>
      <c r="N29" s="32">
        <v>2.7300000000000002E-4</v>
      </c>
      <c r="O29" s="28">
        <v>7.5400000000000009E-2</v>
      </c>
      <c r="P29" s="31">
        <v>4.5599999999999997E-5</v>
      </c>
      <c r="Q29" s="32">
        <v>4.17E-4</v>
      </c>
      <c r="R29" s="33">
        <v>1</v>
      </c>
      <c r="S29" s="26" t="s">
        <v>247</v>
      </c>
      <c r="T29" s="32">
        <v>2.72E-4</v>
      </c>
      <c r="U29" s="12">
        <f t="array" ref="U29">INDEX(tbllkpSteelGrades[fy],MATCH(1,(Table4[[#This Row],[Grade]]=tbllkpSteelGrades[Grade])*(Table4[[#This Row],[t]]&lt;=tbllkpSteelGrades[Thickness]),0))</f>
        <v>350000000</v>
      </c>
      <c r="V29" s="11">
        <f>Table4[[#This Row],[fy]]*Table4[[#This Row],[Ag]]*0.36</f>
        <v>506520</v>
      </c>
    </row>
    <row r="30" spans="2:22" x14ac:dyDescent="0.25">
      <c r="B30" t="str">
        <f>Table4[[#This Row],[Section]]&amp;"-"&amp;Table4[[#This Row],[Grade]]</f>
        <v>219.1 x 5 CHS-CF 350</v>
      </c>
      <c r="C30" s="26" t="s">
        <v>184</v>
      </c>
      <c r="D30" s="26" t="s">
        <v>157</v>
      </c>
      <c r="E30" s="27">
        <v>26.4</v>
      </c>
      <c r="F30" s="26" t="s">
        <v>245</v>
      </c>
      <c r="G30" s="26" t="s">
        <v>246</v>
      </c>
      <c r="H30" s="28">
        <v>0.21909999999999999</v>
      </c>
      <c r="I30" s="28">
        <v>5.0000000000000001E-3</v>
      </c>
      <c r="J30" s="29">
        <v>43.82</v>
      </c>
      <c r="K30" s="30">
        <v>3.3600000000000001E-3</v>
      </c>
      <c r="L30" s="31">
        <v>1.9300000000000002E-5</v>
      </c>
      <c r="M30" s="32">
        <v>1.76E-4</v>
      </c>
      <c r="N30" s="32">
        <v>2.2900000000000001E-4</v>
      </c>
      <c r="O30" s="28">
        <v>7.5700000000000003E-2</v>
      </c>
      <c r="P30" s="31">
        <v>3.8600000000000003E-5</v>
      </c>
      <c r="Q30" s="32">
        <v>3.5199999999999999E-4</v>
      </c>
      <c r="R30" s="33">
        <v>1</v>
      </c>
      <c r="S30" s="26" t="s">
        <v>247</v>
      </c>
      <c r="T30" s="32">
        <v>2.2100000000000001E-4</v>
      </c>
      <c r="U30" s="12">
        <f t="array" ref="U30">INDEX(tbllkpSteelGrades[fy],MATCH(1,(Table4[[#This Row],[Grade]]=tbllkpSteelGrades[Grade])*(Table4[[#This Row],[t]]&lt;=tbllkpSteelGrades[Thickness]),0))</f>
        <v>350000000</v>
      </c>
      <c r="V30" s="11">
        <f>Table4[[#This Row],[fy]]*Table4[[#This Row],[Ag]]*0.36</f>
        <v>423360</v>
      </c>
    </row>
    <row r="31" spans="2:22" x14ac:dyDescent="0.25">
      <c r="B31" t="str">
        <f>Table4[[#This Row],[Section]]&amp;"-"&amp;Table4[[#This Row],[Grade]]</f>
        <v>193.7 x 10 CHS-CF 350</v>
      </c>
      <c r="C31" s="26" t="s">
        <v>185</v>
      </c>
      <c r="D31" s="26" t="s">
        <v>157</v>
      </c>
      <c r="E31" s="27">
        <v>45.3</v>
      </c>
      <c r="F31" s="26" t="s">
        <v>245</v>
      </c>
      <c r="G31" s="26" t="s">
        <v>246</v>
      </c>
      <c r="H31" s="28">
        <v>0.19369999999999998</v>
      </c>
      <c r="I31" s="28">
        <v>0.01</v>
      </c>
      <c r="J31" s="29">
        <v>19.369999999999997</v>
      </c>
      <c r="K31" s="30">
        <v>5.77E-3</v>
      </c>
      <c r="L31" s="31">
        <v>2.44E-5</v>
      </c>
      <c r="M31" s="32">
        <v>2.52E-4</v>
      </c>
      <c r="N31" s="32">
        <v>3.3799999999999998E-4</v>
      </c>
      <c r="O31" s="28">
        <v>6.5000000000000002E-2</v>
      </c>
      <c r="P31" s="31">
        <v>4.88E-5</v>
      </c>
      <c r="Q31" s="32">
        <v>5.04E-4</v>
      </c>
      <c r="R31" s="33">
        <v>1</v>
      </c>
      <c r="S31" s="26" t="s">
        <v>154</v>
      </c>
      <c r="T31" s="32">
        <v>3.3799999999999998E-4</v>
      </c>
      <c r="U31" s="12">
        <f t="array" ref="U31">INDEX(tbllkpSteelGrades[fy],MATCH(1,(Table4[[#This Row],[Grade]]=tbllkpSteelGrades[Grade])*(Table4[[#This Row],[t]]&lt;=tbllkpSteelGrades[Thickness]),0))</f>
        <v>350000000</v>
      </c>
      <c r="V31" s="11">
        <f>Table4[[#This Row],[fy]]*Table4[[#This Row],[Ag]]*0.36</f>
        <v>727020</v>
      </c>
    </row>
    <row r="32" spans="2:22" x14ac:dyDescent="0.25">
      <c r="B32" t="str">
        <f>Table4[[#This Row],[Section]]&amp;"-"&amp;Table4[[#This Row],[Grade]]</f>
        <v>193.7 x 8 CHS-CF 350</v>
      </c>
      <c r="C32" s="26" t="s">
        <v>186</v>
      </c>
      <c r="D32" s="26" t="s">
        <v>157</v>
      </c>
      <c r="E32" s="27">
        <v>36.6</v>
      </c>
      <c r="F32" s="26" t="s">
        <v>245</v>
      </c>
      <c r="G32" s="26" t="s">
        <v>246</v>
      </c>
      <c r="H32" s="28">
        <v>0.19369999999999998</v>
      </c>
      <c r="I32" s="28">
        <v>8.0000000000000002E-3</v>
      </c>
      <c r="J32" s="29">
        <v>24.212499999999999</v>
      </c>
      <c r="K32" s="30">
        <v>4.6699999999999997E-3</v>
      </c>
      <c r="L32" s="31">
        <v>2.02E-5</v>
      </c>
      <c r="M32" s="32">
        <v>2.0799999999999999E-4</v>
      </c>
      <c r="N32" s="32">
        <v>2.7599999999999999E-4</v>
      </c>
      <c r="O32" s="28">
        <v>6.5700000000000008E-2</v>
      </c>
      <c r="P32" s="31">
        <v>4.0299999999999997E-5</v>
      </c>
      <c r="Q32" s="32">
        <v>4.1599999999999997E-4</v>
      </c>
      <c r="R32" s="33">
        <v>1</v>
      </c>
      <c r="S32" s="26" t="s">
        <v>154</v>
      </c>
      <c r="T32" s="32">
        <v>2.7599999999999999E-4</v>
      </c>
      <c r="U32" s="12">
        <f t="array" ref="U32">INDEX(tbllkpSteelGrades[fy],MATCH(1,(Table4[[#This Row],[Grade]]=tbllkpSteelGrades[Grade])*(Table4[[#This Row],[t]]&lt;=tbllkpSteelGrades[Thickness]),0))</f>
        <v>350000000</v>
      </c>
      <c r="V32" s="11">
        <f>Table4[[#This Row],[fy]]*Table4[[#This Row],[Ag]]*0.36</f>
        <v>588420</v>
      </c>
    </row>
    <row r="33" spans="2:22" x14ac:dyDescent="0.25">
      <c r="B33" t="str">
        <f>Table4[[#This Row],[Section]]&amp;"-"&amp;Table4[[#This Row],[Grade]]</f>
        <v>193.7 x 6 CHS-CF 350</v>
      </c>
      <c r="C33" s="26" t="s">
        <v>187</v>
      </c>
      <c r="D33" s="26" t="s">
        <v>157</v>
      </c>
      <c r="E33" s="27">
        <v>27.8</v>
      </c>
      <c r="F33" s="26" t="s">
        <v>245</v>
      </c>
      <c r="G33" s="26" t="s">
        <v>246</v>
      </c>
      <c r="H33" s="28">
        <v>0.19369999999999998</v>
      </c>
      <c r="I33" s="28">
        <v>6.0000000000000001E-3</v>
      </c>
      <c r="J33" s="29">
        <v>32.283333333333331</v>
      </c>
      <c r="K33" s="30">
        <v>3.5400000000000002E-3</v>
      </c>
      <c r="L33" s="31">
        <v>1.56E-5</v>
      </c>
      <c r="M33" s="32">
        <v>1.6100000000000001E-4</v>
      </c>
      <c r="N33" s="32">
        <v>2.1100000000000001E-4</v>
      </c>
      <c r="O33" s="28">
        <v>6.6400000000000001E-2</v>
      </c>
      <c r="P33" s="31">
        <v>3.1199999999999999E-5</v>
      </c>
      <c r="Q33" s="32">
        <v>3.2200000000000002E-4</v>
      </c>
      <c r="R33" s="33">
        <v>1</v>
      </c>
      <c r="S33" s="26" t="s">
        <v>154</v>
      </c>
      <c r="T33" s="32">
        <v>2.1100000000000001E-4</v>
      </c>
      <c r="U33" s="12">
        <f t="array" ref="U33">INDEX(tbllkpSteelGrades[fy],MATCH(1,(Table4[[#This Row],[Grade]]=tbllkpSteelGrades[Grade])*(Table4[[#This Row],[t]]&lt;=tbllkpSteelGrades[Thickness]),0))</f>
        <v>350000000</v>
      </c>
      <c r="V33" s="11">
        <f>Table4[[#This Row],[fy]]*Table4[[#This Row],[Ag]]*0.36</f>
        <v>446040</v>
      </c>
    </row>
    <row r="34" spans="2:22" x14ac:dyDescent="0.25">
      <c r="B34" t="str">
        <f>Table4[[#This Row],[Section]]&amp;"-"&amp;Table4[[#This Row],[Grade]]</f>
        <v>193.7 x 5 CHS-CF 350</v>
      </c>
      <c r="C34" s="26" t="s">
        <v>188</v>
      </c>
      <c r="D34" s="26" t="s">
        <v>157</v>
      </c>
      <c r="E34" s="27">
        <v>23.3</v>
      </c>
      <c r="F34" s="26" t="s">
        <v>245</v>
      </c>
      <c r="G34" s="26" t="s">
        <v>246</v>
      </c>
      <c r="H34" s="28">
        <v>0.19369999999999998</v>
      </c>
      <c r="I34" s="28">
        <v>5.0000000000000001E-3</v>
      </c>
      <c r="J34" s="29">
        <v>38.739999999999995</v>
      </c>
      <c r="K34" s="30">
        <v>2.96E-3</v>
      </c>
      <c r="L34" s="31">
        <v>1.3200000000000001E-5</v>
      </c>
      <c r="M34" s="32">
        <v>1.36E-4</v>
      </c>
      <c r="N34" s="32">
        <v>1.7799999999999999E-4</v>
      </c>
      <c r="O34" s="28">
        <v>6.6700000000000009E-2</v>
      </c>
      <c r="P34" s="31">
        <v>2.6400000000000001E-5</v>
      </c>
      <c r="Q34" s="32">
        <v>2.7300000000000002E-4</v>
      </c>
      <c r="R34" s="33">
        <v>1</v>
      </c>
      <c r="S34" s="26" t="s">
        <v>247</v>
      </c>
      <c r="T34" s="32">
        <v>1.76E-4</v>
      </c>
      <c r="U34" s="12">
        <f t="array" ref="U34">INDEX(tbllkpSteelGrades[fy],MATCH(1,(Table4[[#This Row],[Grade]]=tbllkpSteelGrades[Grade])*(Table4[[#This Row],[t]]&lt;=tbllkpSteelGrades[Thickness]),0))</f>
        <v>350000000</v>
      </c>
      <c r="V34" s="11">
        <f>Table4[[#This Row],[fy]]*Table4[[#This Row],[Ag]]*0.36</f>
        <v>372960</v>
      </c>
    </row>
    <row r="35" spans="2:22" x14ac:dyDescent="0.25">
      <c r="B35" t="str">
        <f>Table4[[#This Row],[Section]]&amp;"-"&amp;Table4[[#This Row],[Grade]]</f>
        <v>168.3 x 10 CHS-CF 350</v>
      </c>
      <c r="C35" s="26" t="s">
        <v>189</v>
      </c>
      <c r="D35" s="26" t="s">
        <v>157</v>
      </c>
      <c r="E35" s="27">
        <v>39</v>
      </c>
      <c r="F35" s="26" t="s">
        <v>245</v>
      </c>
      <c r="G35" s="26" t="s">
        <v>246</v>
      </c>
      <c r="H35" s="28">
        <v>0.16830000000000001</v>
      </c>
      <c r="I35" s="28">
        <v>0.01</v>
      </c>
      <c r="J35" s="29">
        <v>16.830000000000002</v>
      </c>
      <c r="K35" s="30">
        <v>4.9699999999999996E-3</v>
      </c>
      <c r="L35" s="31">
        <v>1.56E-5</v>
      </c>
      <c r="M35" s="32">
        <v>1.8599999999999999E-4</v>
      </c>
      <c r="N35" s="32">
        <v>2.5099999999999998E-4</v>
      </c>
      <c r="O35" s="28">
        <v>5.6100000000000004E-2</v>
      </c>
      <c r="P35" s="31">
        <v>3.1300000000000002E-5</v>
      </c>
      <c r="Q35" s="32">
        <v>3.7199999999999999E-4</v>
      </c>
      <c r="R35" s="33">
        <v>1</v>
      </c>
      <c r="S35" s="26" t="s">
        <v>154</v>
      </c>
      <c r="T35" s="32">
        <v>2.5099999999999998E-4</v>
      </c>
      <c r="U35" s="12">
        <f t="array" ref="U35">INDEX(tbllkpSteelGrades[fy],MATCH(1,(Table4[[#This Row],[Grade]]=tbllkpSteelGrades[Grade])*(Table4[[#This Row],[t]]&lt;=tbllkpSteelGrades[Thickness]),0))</f>
        <v>350000000</v>
      </c>
      <c r="V35" s="11">
        <f>Table4[[#This Row],[fy]]*Table4[[#This Row],[Ag]]*0.36</f>
        <v>626219.99999999988</v>
      </c>
    </row>
    <row r="36" spans="2:22" x14ac:dyDescent="0.25">
      <c r="B36" t="str">
        <f>Table4[[#This Row],[Section]]&amp;"-"&amp;Table4[[#This Row],[Grade]]</f>
        <v>168.3 x 8 CHS-CF 350</v>
      </c>
      <c r="C36" s="26" t="s">
        <v>190</v>
      </c>
      <c r="D36" s="26" t="s">
        <v>157</v>
      </c>
      <c r="E36" s="27">
        <v>31.6</v>
      </c>
      <c r="F36" s="26" t="s">
        <v>245</v>
      </c>
      <c r="G36" s="26" t="s">
        <v>246</v>
      </c>
      <c r="H36" s="28">
        <v>0.16830000000000001</v>
      </c>
      <c r="I36" s="28">
        <v>8.0000000000000002E-3</v>
      </c>
      <c r="J36" s="29">
        <v>21.037500000000001</v>
      </c>
      <c r="K36" s="30">
        <v>4.0299999999999997E-3</v>
      </c>
      <c r="L36" s="31">
        <v>1.2999999999999999E-5</v>
      </c>
      <c r="M36" s="32">
        <v>1.54E-4</v>
      </c>
      <c r="N36" s="32">
        <v>2.0599999999999999E-4</v>
      </c>
      <c r="O36" s="28">
        <v>5.67E-2</v>
      </c>
      <c r="P36" s="31">
        <v>2.5899999999999999E-5</v>
      </c>
      <c r="Q36" s="32">
        <v>3.0800000000000001E-4</v>
      </c>
      <c r="R36" s="33">
        <v>1</v>
      </c>
      <c r="S36" s="26" t="s">
        <v>154</v>
      </c>
      <c r="T36" s="32">
        <v>2.0599999999999999E-4</v>
      </c>
      <c r="U36" s="12">
        <f t="array" ref="U36">INDEX(tbllkpSteelGrades[fy],MATCH(1,(Table4[[#This Row],[Grade]]=tbllkpSteelGrades[Grade])*(Table4[[#This Row],[t]]&lt;=tbllkpSteelGrades[Thickness]),0))</f>
        <v>350000000</v>
      </c>
      <c r="V36" s="11">
        <f>Table4[[#This Row],[fy]]*Table4[[#This Row],[Ag]]*0.36</f>
        <v>507780</v>
      </c>
    </row>
    <row r="37" spans="2:22" x14ac:dyDescent="0.25">
      <c r="B37" t="str">
        <f>Table4[[#This Row],[Section]]&amp;"-"&amp;Table4[[#This Row],[Grade]]</f>
        <v>168.3 x 6 CHS-CF 350</v>
      </c>
      <c r="C37" s="26" t="s">
        <v>191</v>
      </c>
      <c r="D37" s="26" t="s">
        <v>157</v>
      </c>
      <c r="E37" s="27">
        <v>24</v>
      </c>
      <c r="F37" s="26" t="s">
        <v>245</v>
      </c>
      <c r="G37" s="26" t="s">
        <v>246</v>
      </c>
      <c r="H37" s="28">
        <v>0.16830000000000001</v>
      </c>
      <c r="I37" s="28">
        <v>6.0000000000000001E-3</v>
      </c>
      <c r="J37" s="29">
        <v>28.05</v>
      </c>
      <c r="K37" s="30">
        <v>3.0599999999999998E-3</v>
      </c>
      <c r="L37" s="31">
        <v>1.01E-5</v>
      </c>
      <c r="M37" s="32">
        <v>1.2E-4</v>
      </c>
      <c r="N37" s="32">
        <v>1.5799999999999999E-4</v>
      </c>
      <c r="O37" s="28">
        <v>5.74E-2</v>
      </c>
      <c r="P37" s="31">
        <v>2.02E-5</v>
      </c>
      <c r="Q37" s="32">
        <v>2.4000000000000001E-4</v>
      </c>
      <c r="R37" s="33">
        <v>1</v>
      </c>
      <c r="S37" s="26" t="s">
        <v>154</v>
      </c>
      <c r="T37" s="32">
        <v>1.5799999999999999E-4</v>
      </c>
      <c r="U37" s="12">
        <f t="array" ref="U37">INDEX(tbllkpSteelGrades[fy],MATCH(1,(Table4[[#This Row],[Grade]]=tbllkpSteelGrades[Grade])*(Table4[[#This Row],[t]]&lt;=tbllkpSteelGrades[Thickness]),0))</f>
        <v>350000000</v>
      </c>
      <c r="V37" s="11">
        <f>Table4[[#This Row],[fy]]*Table4[[#This Row],[Ag]]*0.36</f>
        <v>385560</v>
      </c>
    </row>
    <row r="38" spans="2:22" x14ac:dyDescent="0.25">
      <c r="B38" t="str">
        <f>Table4[[#This Row],[Section]]&amp;"-"&amp;Table4[[#This Row],[Grade]]</f>
        <v>168.3 x 5 CHS-CF 350</v>
      </c>
      <c r="C38" s="26" t="s">
        <v>192</v>
      </c>
      <c r="D38" s="26" t="s">
        <v>157</v>
      </c>
      <c r="E38" s="27">
        <v>20.100000000000001</v>
      </c>
      <c r="F38" s="26" t="s">
        <v>245</v>
      </c>
      <c r="G38" s="26" t="s">
        <v>246</v>
      </c>
      <c r="H38" s="28">
        <v>0.16830000000000001</v>
      </c>
      <c r="I38" s="28">
        <v>5.0000000000000001E-3</v>
      </c>
      <c r="J38" s="29">
        <v>33.660000000000004</v>
      </c>
      <c r="K38" s="30">
        <v>2.5699999999999998E-3</v>
      </c>
      <c r="L38" s="31">
        <v>8.5599999999999994E-6</v>
      </c>
      <c r="M38" s="32">
        <v>1.02E-4</v>
      </c>
      <c r="N38" s="32">
        <v>1.3300000000000001E-4</v>
      </c>
      <c r="O38" s="28">
        <v>5.7799999999999997E-2</v>
      </c>
      <c r="P38" s="31">
        <v>1.7099999999999999E-5</v>
      </c>
      <c r="Q38" s="32">
        <v>2.03E-4</v>
      </c>
      <c r="R38" s="33">
        <v>1</v>
      </c>
      <c r="S38" s="26" t="s">
        <v>154</v>
      </c>
      <c r="T38" s="32">
        <v>1.3300000000000001E-4</v>
      </c>
      <c r="U38" s="12">
        <f t="array" ref="U38">INDEX(tbllkpSteelGrades[fy],MATCH(1,(Table4[[#This Row],[Grade]]=tbllkpSteelGrades[Grade])*(Table4[[#This Row],[t]]&lt;=tbllkpSteelGrades[Thickness]),0))</f>
        <v>350000000</v>
      </c>
      <c r="V38" s="11">
        <f>Table4[[#This Row],[fy]]*Table4[[#This Row],[Ag]]*0.36</f>
        <v>323819.99999999994</v>
      </c>
    </row>
    <row r="39" spans="2:22" x14ac:dyDescent="0.25">
      <c r="B39" t="str">
        <f>Table4[[#This Row],[Section]]&amp;"-"&amp;Table4[[#This Row],[Grade]]</f>
        <v>168.3 x 4 CHS-CF 350</v>
      </c>
      <c r="C39" s="26" t="s">
        <v>193</v>
      </c>
      <c r="D39" s="26" t="s">
        <v>157</v>
      </c>
      <c r="E39" s="27">
        <v>16.2</v>
      </c>
      <c r="F39" s="26" t="s">
        <v>245</v>
      </c>
      <c r="G39" s="26" t="s">
        <v>246</v>
      </c>
      <c r="H39" s="28">
        <v>0.16830000000000001</v>
      </c>
      <c r="I39" s="28">
        <v>4.0000000000000001E-3</v>
      </c>
      <c r="J39" s="29">
        <v>42.075000000000003</v>
      </c>
      <c r="K39" s="30">
        <v>2.0600000000000002E-3</v>
      </c>
      <c r="L39" s="31">
        <v>6.9700000000000002E-6</v>
      </c>
      <c r="M39" s="32">
        <v>8.2799999999999993E-5</v>
      </c>
      <c r="N39" s="32">
        <v>1.08E-4</v>
      </c>
      <c r="O39" s="28">
        <v>5.8099999999999999E-2</v>
      </c>
      <c r="P39" s="31">
        <v>1.3900000000000001E-5</v>
      </c>
      <c r="Q39" s="32">
        <v>1.66E-4</v>
      </c>
      <c r="R39" s="33">
        <v>1</v>
      </c>
      <c r="S39" s="26" t="s">
        <v>247</v>
      </c>
      <c r="T39" s="32">
        <v>1.05E-4</v>
      </c>
      <c r="U39" s="12">
        <f t="array" ref="U39">INDEX(tbllkpSteelGrades[fy],MATCH(1,(Table4[[#This Row],[Grade]]=tbllkpSteelGrades[Grade])*(Table4[[#This Row],[t]]&lt;=tbllkpSteelGrades[Thickness]),0))</f>
        <v>350000000</v>
      </c>
      <c r="V39" s="11">
        <f>Table4[[#This Row],[fy]]*Table4[[#This Row],[Ag]]*0.36</f>
        <v>259560.00000000003</v>
      </c>
    </row>
    <row r="40" spans="2:22" x14ac:dyDescent="0.25">
      <c r="B40" t="str">
        <f>Table4[[#This Row],[Section]]&amp;"-"&amp;Table4[[#This Row],[Grade]]</f>
        <v>165.1 x 3.5 CHS-CF 350</v>
      </c>
      <c r="C40" s="26" t="s">
        <v>194</v>
      </c>
      <c r="D40" s="26" t="s">
        <v>157</v>
      </c>
      <c r="E40" s="27">
        <v>13.9</v>
      </c>
      <c r="F40" s="26" t="s">
        <v>245</v>
      </c>
      <c r="G40" s="26" t="s">
        <v>246</v>
      </c>
      <c r="H40" s="28">
        <v>0.1651</v>
      </c>
      <c r="I40" s="28">
        <v>3.5000000000000001E-3</v>
      </c>
      <c r="J40" s="29">
        <v>47.171428571428571</v>
      </c>
      <c r="K40" s="30">
        <v>1.7799999999999999E-3</v>
      </c>
      <c r="L40" s="31">
        <v>5.8000000000000004E-6</v>
      </c>
      <c r="M40" s="32">
        <v>7.0300000000000001E-5</v>
      </c>
      <c r="N40" s="32">
        <v>9.1399999999999999E-5</v>
      </c>
      <c r="O40" s="28">
        <v>5.7099999999999998E-2</v>
      </c>
      <c r="P40" s="31">
        <v>1.1600000000000001E-5</v>
      </c>
      <c r="Q40" s="32">
        <v>1.4100000000000001E-4</v>
      </c>
      <c r="R40" s="33">
        <v>1</v>
      </c>
      <c r="S40" s="26" t="s">
        <v>247</v>
      </c>
      <c r="T40" s="32">
        <v>8.6600000000000004E-5</v>
      </c>
      <c r="U40" s="12">
        <f t="array" ref="U40">INDEX(tbllkpSteelGrades[fy],MATCH(1,(Table4[[#This Row],[Grade]]=tbllkpSteelGrades[Grade])*(Table4[[#This Row],[t]]&lt;=tbllkpSteelGrades[Thickness]),0))</f>
        <v>350000000</v>
      </c>
      <c r="V40" s="11">
        <f>Table4[[#This Row],[fy]]*Table4[[#This Row],[Ag]]*0.36</f>
        <v>224280</v>
      </c>
    </row>
    <row r="41" spans="2:22" x14ac:dyDescent="0.25">
      <c r="B41" t="str">
        <f>Table4[[#This Row],[Section]]&amp;"-"&amp;Table4[[#This Row],[Grade]]</f>
        <v>165.1 x 3 CHS-CF 350</v>
      </c>
      <c r="C41" s="26" t="s">
        <v>195</v>
      </c>
      <c r="D41" s="26" t="s">
        <v>157</v>
      </c>
      <c r="E41" s="27">
        <v>12</v>
      </c>
      <c r="F41" s="26" t="s">
        <v>245</v>
      </c>
      <c r="G41" s="26" t="s">
        <v>246</v>
      </c>
      <c r="H41" s="28">
        <v>0.1651</v>
      </c>
      <c r="I41" s="28">
        <v>3.0000000000000001E-3</v>
      </c>
      <c r="J41" s="29">
        <v>55.033333333333331</v>
      </c>
      <c r="K41" s="30">
        <v>1.5299999999999999E-3</v>
      </c>
      <c r="L41" s="31">
        <v>5.0200000000000002E-6</v>
      </c>
      <c r="M41" s="32">
        <v>6.0800000000000001E-5</v>
      </c>
      <c r="N41" s="32">
        <v>7.8800000000000004E-5</v>
      </c>
      <c r="O41" s="28">
        <v>5.7299999999999997E-2</v>
      </c>
      <c r="P41" s="31">
        <v>1.0000000000000001E-5</v>
      </c>
      <c r="Q41" s="32">
        <v>1.22E-4</v>
      </c>
      <c r="R41" s="33">
        <v>1</v>
      </c>
      <c r="S41" s="26" t="s">
        <v>247</v>
      </c>
      <c r="T41" s="32">
        <v>7.1899999999999999E-5</v>
      </c>
      <c r="U41" s="12">
        <f t="array" ref="U41">INDEX(tbllkpSteelGrades[fy],MATCH(1,(Table4[[#This Row],[Grade]]=tbllkpSteelGrades[Grade])*(Table4[[#This Row],[t]]&lt;=tbllkpSteelGrades[Thickness]),0))</f>
        <v>350000000</v>
      </c>
      <c r="V41" s="11">
        <f>Table4[[#This Row],[fy]]*Table4[[#This Row],[Ag]]*0.36</f>
        <v>192780</v>
      </c>
    </row>
    <row r="42" spans="2:22" x14ac:dyDescent="0.25">
      <c r="B42" t="str">
        <f>Table4[[#This Row],[Section]]&amp;"-"&amp;Table4[[#This Row],[Grade]]</f>
        <v>139.7 x 3.5 CHS-CF 350</v>
      </c>
      <c r="C42" s="26" t="s">
        <v>196</v>
      </c>
      <c r="D42" s="26" t="s">
        <v>157</v>
      </c>
      <c r="E42" s="27">
        <v>11.8</v>
      </c>
      <c r="F42" s="26" t="s">
        <v>245</v>
      </c>
      <c r="G42" s="26" t="s">
        <v>246</v>
      </c>
      <c r="H42" s="28">
        <v>0.13969999999999999</v>
      </c>
      <c r="I42" s="28">
        <v>3.5000000000000001E-3</v>
      </c>
      <c r="J42" s="29">
        <v>39.914285714285711</v>
      </c>
      <c r="K42" s="30">
        <v>1.5E-3</v>
      </c>
      <c r="L42" s="31">
        <v>3.4699999999999998E-6</v>
      </c>
      <c r="M42" s="32">
        <v>4.9700000000000002E-5</v>
      </c>
      <c r="N42" s="32">
        <v>6.4900000000000005E-5</v>
      </c>
      <c r="O42" s="28">
        <v>4.82E-2</v>
      </c>
      <c r="P42" s="31">
        <v>6.9500000000000004E-6</v>
      </c>
      <c r="Q42" s="32">
        <v>9.9500000000000006E-5</v>
      </c>
      <c r="R42" s="33">
        <v>1</v>
      </c>
      <c r="S42" s="26" t="s">
        <v>247</v>
      </c>
      <c r="T42" s="32">
        <v>6.3700000000000003E-5</v>
      </c>
      <c r="U42" s="12">
        <f t="array" ref="U42">INDEX(tbllkpSteelGrades[fy],MATCH(1,(Table4[[#This Row],[Grade]]=tbllkpSteelGrades[Grade])*(Table4[[#This Row],[t]]&lt;=tbllkpSteelGrades[Thickness]),0))</f>
        <v>350000000</v>
      </c>
      <c r="V42" s="11">
        <f>Table4[[#This Row],[fy]]*Table4[[#This Row],[Ag]]*0.36</f>
        <v>189000</v>
      </c>
    </row>
    <row r="43" spans="2:22" x14ac:dyDescent="0.25">
      <c r="B43" t="str">
        <f>Table4[[#This Row],[Section]]&amp;"-"&amp;Table4[[#This Row],[Grade]]</f>
        <v>139.7 x 3 CHS-CF 350</v>
      </c>
      <c r="C43" s="26" t="s">
        <v>197</v>
      </c>
      <c r="D43" s="26" t="s">
        <v>157</v>
      </c>
      <c r="E43" s="27">
        <v>10.1</v>
      </c>
      <c r="F43" s="26" t="s">
        <v>245</v>
      </c>
      <c r="G43" s="26" t="s">
        <v>246</v>
      </c>
      <c r="H43" s="28">
        <v>0.13969999999999999</v>
      </c>
      <c r="I43" s="28">
        <v>3.0000000000000001E-3</v>
      </c>
      <c r="J43" s="29">
        <v>46.566666666666663</v>
      </c>
      <c r="K43" s="30">
        <v>1.2899999999999999E-3</v>
      </c>
      <c r="L43" s="31">
        <v>3.01E-6</v>
      </c>
      <c r="M43" s="32">
        <v>4.3099999999999997E-5</v>
      </c>
      <c r="N43" s="32">
        <v>5.6100000000000002E-5</v>
      </c>
      <c r="O43" s="28">
        <v>4.8299999999999996E-2</v>
      </c>
      <c r="P43" s="31">
        <v>6.02E-6</v>
      </c>
      <c r="Q43" s="32">
        <v>8.6199999999999995E-5</v>
      </c>
      <c r="R43" s="33">
        <v>1</v>
      </c>
      <c r="S43" s="26" t="s">
        <v>247</v>
      </c>
      <c r="T43" s="32">
        <v>5.3300000000000001E-5</v>
      </c>
      <c r="U43" s="12">
        <f t="array" ref="U43">INDEX(tbllkpSteelGrades[fy],MATCH(1,(Table4[[#This Row],[Grade]]=tbllkpSteelGrades[Grade])*(Table4[[#This Row],[t]]&lt;=tbllkpSteelGrades[Thickness]),0))</f>
        <v>350000000</v>
      </c>
      <c r="V43" s="11">
        <f>Table4[[#This Row],[fy]]*Table4[[#This Row],[Ag]]*0.36</f>
        <v>162539.99999999997</v>
      </c>
    </row>
    <row r="44" spans="2:22" x14ac:dyDescent="0.25">
      <c r="B44" t="str">
        <f>Table4[[#This Row],[Section]]&amp;"-"&amp;Table4[[#This Row],[Grade]]</f>
        <v>114.3 x 3.6 CHS-CF 350</v>
      </c>
      <c r="C44" s="26" t="s">
        <v>198</v>
      </c>
      <c r="D44" s="26" t="s">
        <v>157</v>
      </c>
      <c r="E44" s="27">
        <v>9.83</v>
      </c>
      <c r="F44" s="26" t="s">
        <v>245</v>
      </c>
      <c r="G44" s="26" t="s">
        <v>246</v>
      </c>
      <c r="H44" s="28">
        <v>0.1143</v>
      </c>
      <c r="I44" s="28">
        <v>3.5999999999999999E-3</v>
      </c>
      <c r="J44" s="29">
        <v>31.75</v>
      </c>
      <c r="K44" s="30">
        <v>1.25E-3</v>
      </c>
      <c r="L44" s="31">
        <v>1.9199999999999998E-6</v>
      </c>
      <c r="M44" s="32">
        <v>3.3599999999999997E-5</v>
      </c>
      <c r="N44" s="32">
        <v>4.4100000000000001E-5</v>
      </c>
      <c r="O44" s="28">
        <v>3.9200000000000006E-2</v>
      </c>
      <c r="P44" s="31">
        <v>3.8399999999999997E-6</v>
      </c>
      <c r="Q44" s="32">
        <v>6.7199999999999994E-5</v>
      </c>
      <c r="R44" s="33">
        <v>1</v>
      </c>
      <c r="S44" s="26" t="s">
        <v>154</v>
      </c>
      <c r="T44" s="32">
        <v>4.4100000000000001E-5</v>
      </c>
      <c r="U44" s="12">
        <f t="array" ref="U44">INDEX(tbllkpSteelGrades[fy],MATCH(1,(Table4[[#This Row],[Grade]]=tbllkpSteelGrades[Grade])*(Table4[[#This Row],[t]]&lt;=tbllkpSteelGrades[Thickness]),0))</f>
        <v>350000000</v>
      </c>
      <c r="V44" s="11">
        <f>Table4[[#This Row],[fy]]*Table4[[#This Row],[Ag]]*0.36</f>
        <v>157500</v>
      </c>
    </row>
    <row r="45" spans="2:22" x14ac:dyDescent="0.25">
      <c r="B45" t="str">
        <f>Table4[[#This Row],[Section]]&amp;"-"&amp;Table4[[#This Row],[Grade]]</f>
        <v>114.3 x 3.2 CHS-CF 350</v>
      </c>
      <c r="C45" s="26" t="s">
        <v>199</v>
      </c>
      <c r="D45" s="26" t="s">
        <v>157</v>
      </c>
      <c r="E45" s="27">
        <v>8.77</v>
      </c>
      <c r="F45" s="26" t="s">
        <v>245</v>
      </c>
      <c r="G45" s="26" t="s">
        <v>246</v>
      </c>
      <c r="H45" s="28">
        <v>0.1143</v>
      </c>
      <c r="I45" s="28">
        <v>3.2000000000000002E-3</v>
      </c>
      <c r="J45" s="29">
        <v>35.71875</v>
      </c>
      <c r="K45" s="30">
        <v>1.1199999999999999E-3</v>
      </c>
      <c r="L45" s="31">
        <v>1.72E-6</v>
      </c>
      <c r="M45" s="32">
        <v>3.0199999999999999E-5</v>
      </c>
      <c r="N45" s="32">
        <v>3.9499999999999998E-5</v>
      </c>
      <c r="O45" s="28">
        <v>3.9299999999999995E-2</v>
      </c>
      <c r="P45" s="31">
        <v>3.45E-6</v>
      </c>
      <c r="Q45" s="32">
        <v>6.0399999999999998E-5</v>
      </c>
      <c r="R45" s="33">
        <v>1</v>
      </c>
      <c r="S45" s="26" t="s">
        <v>247</v>
      </c>
      <c r="T45" s="32">
        <v>3.9499999999999998E-5</v>
      </c>
      <c r="U45" s="12">
        <f t="array" ref="U45">INDEX(tbllkpSteelGrades[fy],MATCH(1,(Table4[[#This Row],[Grade]]=tbllkpSteelGrades[Grade])*(Table4[[#This Row],[t]]&lt;=tbllkpSteelGrades[Thickness]),0))</f>
        <v>350000000</v>
      </c>
      <c r="V45" s="11">
        <f>Table4[[#This Row],[fy]]*Table4[[#This Row],[Ag]]*0.36</f>
        <v>141119.99999999997</v>
      </c>
    </row>
    <row r="46" spans="2:22" x14ac:dyDescent="0.25">
      <c r="B46" t="str">
        <f>Table4[[#This Row],[Section]]&amp;"-"&amp;Table4[[#This Row],[Grade]]</f>
        <v>101.6 x 3.2 CHS-CF 350</v>
      </c>
      <c r="C46" s="26" t="s">
        <v>200</v>
      </c>
      <c r="D46" s="26" t="s">
        <v>157</v>
      </c>
      <c r="E46" s="27">
        <v>7.77</v>
      </c>
      <c r="F46" s="26" t="s">
        <v>245</v>
      </c>
      <c r="G46" s="26" t="s">
        <v>246</v>
      </c>
      <c r="H46" s="28">
        <v>0.1016</v>
      </c>
      <c r="I46" s="28">
        <v>3.2000000000000002E-3</v>
      </c>
      <c r="J46" s="29">
        <v>31.749999999999996</v>
      </c>
      <c r="K46" s="30">
        <v>9.8900000000000008E-4</v>
      </c>
      <c r="L46" s="31">
        <v>1.1999999999999999E-6</v>
      </c>
      <c r="M46" s="32">
        <v>2.3600000000000001E-5</v>
      </c>
      <c r="N46" s="32">
        <v>3.1000000000000001E-5</v>
      </c>
      <c r="O46" s="28">
        <v>3.4799999999999998E-2</v>
      </c>
      <c r="P46" s="31">
        <v>2.3999999999999999E-6</v>
      </c>
      <c r="Q46" s="32">
        <v>4.7200000000000002E-5</v>
      </c>
      <c r="R46" s="33">
        <v>1</v>
      </c>
      <c r="S46" s="26" t="s">
        <v>154</v>
      </c>
      <c r="T46" s="32">
        <v>3.1000000000000001E-5</v>
      </c>
      <c r="U46" s="12">
        <f t="array" ref="U46">INDEX(tbllkpSteelGrades[fy],MATCH(1,(Table4[[#This Row],[Grade]]=tbllkpSteelGrades[Grade])*(Table4[[#This Row],[t]]&lt;=tbllkpSteelGrades[Thickness]),0))</f>
        <v>350000000</v>
      </c>
      <c r="V46" s="11">
        <f>Table4[[#This Row],[fy]]*Table4[[#This Row],[Ag]]*0.36</f>
        <v>124614</v>
      </c>
    </row>
    <row r="47" spans="2:22" x14ac:dyDescent="0.25">
      <c r="B47" t="str">
        <f>Table4[[#This Row],[Section]]&amp;"-"&amp;Table4[[#This Row],[Grade]]</f>
        <v>101.6 x 2.6 CHS-CF 350</v>
      </c>
      <c r="C47" s="26" t="s">
        <v>201</v>
      </c>
      <c r="D47" s="26" t="s">
        <v>157</v>
      </c>
      <c r="E47" s="27">
        <v>6.35</v>
      </c>
      <c r="F47" s="26" t="s">
        <v>245</v>
      </c>
      <c r="G47" s="26" t="s">
        <v>246</v>
      </c>
      <c r="H47" s="28">
        <v>0.1016</v>
      </c>
      <c r="I47" s="28">
        <v>2.5999999999999999E-3</v>
      </c>
      <c r="J47" s="29">
        <v>39.07692307692308</v>
      </c>
      <c r="K47" s="30">
        <v>8.0900000000000004E-4</v>
      </c>
      <c r="L47" s="31">
        <v>9.9099999999999991E-7</v>
      </c>
      <c r="M47" s="32">
        <v>1.95E-5</v>
      </c>
      <c r="N47" s="32">
        <v>2.55E-5</v>
      </c>
      <c r="O47" s="28">
        <v>3.5000000000000003E-2</v>
      </c>
      <c r="P47" s="31">
        <v>1.9800000000000001E-6</v>
      </c>
      <c r="Q47" s="32">
        <v>3.8999999999999999E-5</v>
      </c>
      <c r="R47" s="33">
        <v>1</v>
      </c>
      <c r="S47" s="26" t="s">
        <v>247</v>
      </c>
      <c r="T47" s="32">
        <v>2.51E-5</v>
      </c>
      <c r="U47" s="12">
        <f t="array" ref="U47">INDEX(tbllkpSteelGrades[fy],MATCH(1,(Table4[[#This Row],[Grade]]=tbllkpSteelGrades[Grade])*(Table4[[#This Row],[t]]&lt;=tbllkpSteelGrades[Thickness]),0))</f>
        <v>350000000</v>
      </c>
      <c r="V47" s="11">
        <f>Table4[[#This Row],[fy]]*Table4[[#This Row],[Ag]]*0.36</f>
        <v>101934</v>
      </c>
    </row>
    <row r="48" spans="2:22" x14ac:dyDescent="0.25">
      <c r="B48" t="str">
        <f>Table4[[#This Row],[Section]]&amp;"-"&amp;Table4[[#This Row],[Grade]]</f>
        <v>88.9 x 3.2 CHS-CF 350</v>
      </c>
      <c r="C48" s="26" t="s">
        <v>202</v>
      </c>
      <c r="D48" s="26" t="s">
        <v>157</v>
      </c>
      <c r="E48" s="27">
        <v>6.76</v>
      </c>
      <c r="F48" s="26" t="s">
        <v>245</v>
      </c>
      <c r="G48" s="26" t="s">
        <v>246</v>
      </c>
      <c r="H48" s="28">
        <v>8.8900000000000007E-2</v>
      </c>
      <c r="I48" s="28">
        <v>3.2000000000000002E-3</v>
      </c>
      <c r="J48" s="29">
        <v>27.78125</v>
      </c>
      <c r="K48" s="30">
        <v>8.6200000000000003E-4</v>
      </c>
      <c r="L48" s="31">
        <v>7.92E-7</v>
      </c>
      <c r="M48" s="32">
        <v>1.7799999999999999E-5</v>
      </c>
      <c r="N48" s="32">
        <v>2.3499999999999999E-5</v>
      </c>
      <c r="O48" s="28">
        <v>3.0300000000000001E-2</v>
      </c>
      <c r="P48" s="31">
        <v>1.5799999999999999E-6</v>
      </c>
      <c r="Q48" s="32">
        <v>3.5599999999999998E-5</v>
      </c>
      <c r="R48" s="33">
        <v>1</v>
      </c>
      <c r="S48" s="26" t="s">
        <v>154</v>
      </c>
      <c r="T48" s="32">
        <v>2.3499999999999999E-5</v>
      </c>
      <c r="U48" s="12">
        <f t="array" ref="U48">INDEX(tbllkpSteelGrades[fy],MATCH(1,(Table4[[#This Row],[Grade]]=tbllkpSteelGrades[Grade])*(Table4[[#This Row],[t]]&lt;=tbllkpSteelGrades[Thickness]),0))</f>
        <v>350000000</v>
      </c>
      <c r="V48" s="11">
        <f>Table4[[#This Row],[fy]]*Table4[[#This Row],[Ag]]*0.36</f>
        <v>108612</v>
      </c>
    </row>
    <row r="49" spans="2:22" x14ac:dyDescent="0.25">
      <c r="B49" t="str">
        <f>Table4[[#This Row],[Section]]&amp;"-"&amp;Table4[[#This Row],[Grade]]</f>
        <v>88.9 x 2.6 CHS-CF 350</v>
      </c>
      <c r="C49" s="26" t="s">
        <v>203</v>
      </c>
      <c r="D49" s="26" t="s">
        <v>157</v>
      </c>
      <c r="E49" s="27">
        <v>5.53</v>
      </c>
      <c r="F49" s="26" t="s">
        <v>245</v>
      </c>
      <c r="G49" s="26" t="s">
        <v>246</v>
      </c>
      <c r="H49" s="28">
        <v>8.8900000000000007E-2</v>
      </c>
      <c r="I49" s="28">
        <v>2.5999999999999999E-3</v>
      </c>
      <c r="J49" s="29">
        <v>34.192307692307693</v>
      </c>
      <c r="K49" s="30">
        <v>7.0500000000000001E-4</v>
      </c>
      <c r="L49" s="31">
        <v>6.5700000000000002E-7</v>
      </c>
      <c r="M49" s="32">
        <v>1.4800000000000001E-5</v>
      </c>
      <c r="N49" s="32">
        <v>1.9400000000000001E-5</v>
      </c>
      <c r="O49" s="28">
        <v>3.0499999999999999E-2</v>
      </c>
      <c r="P49" s="31">
        <v>1.31E-6</v>
      </c>
      <c r="Q49" s="32">
        <v>2.9600000000000001E-5</v>
      </c>
      <c r="R49" s="33">
        <v>1</v>
      </c>
      <c r="S49" s="26" t="s">
        <v>154</v>
      </c>
      <c r="T49" s="32">
        <v>1.9400000000000001E-5</v>
      </c>
      <c r="U49" s="12">
        <f t="array" ref="U49">INDEX(tbllkpSteelGrades[fy],MATCH(1,(Table4[[#This Row],[Grade]]=tbllkpSteelGrades[Grade])*(Table4[[#This Row],[t]]&lt;=tbllkpSteelGrades[Thickness]),0))</f>
        <v>350000000</v>
      </c>
      <c r="V49" s="11">
        <f>Table4[[#This Row],[fy]]*Table4[[#This Row],[Ag]]*0.36</f>
        <v>88830</v>
      </c>
    </row>
    <row r="50" spans="2:22" x14ac:dyDescent="0.25">
      <c r="B50" t="str">
        <f>Table4[[#This Row],[Section]]&amp;"-"&amp;Table4[[#This Row],[Grade]]</f>
        <v>76.1 x 3.2 CHS-CF 350</v>
      </c>
      <c r="C50" s="26" t="s">
        <v>204</v>
      </c>
      <c r="D50" s="26" t="s">
        <v>157</v>
      </c>
      <c r="E50" s="27">
        <v>5.75</v>
      </c>
      <c r="F50" s="26" t="s">
        <v>245</v>
      </c>
      <c r="G50" s="26" t="s">
        <v>246</v>
      </c>
      <c r="H50" s="28">
        <v>7.6100000000000001E-2</v>
      </c>
      <c r="I50" s="28">
        <v>3.2000000000000002E-3</v>
      </c>
      <c r="J50" s="29">
        <v>23.78125</v>
      </c>
      <c r="K50" s="30">
        <v>7.3300000000000004E-4</v>
      </c>
      <c r="L50" s="31">
        <v>4.8800000000000003E-7</v>
      </c>
      <c r="M50" s="32">
        <v>1.2799999999999999E-5</v>
      </c>
      <c r="N50" s="32">
        <v>1.7E-5</v>
      </c>
      <c r="O50" s="28">
        <v>2.58E-2</v>
      </c>
      <c r="P50" s="31">
        <v>9.7600000000000006E-7</v>
      </c>
      <c r="Q50" s="32">
        <v>2.5599999999999999E-5</v>
      </c>
      <c r="R50" s="33">
        <v>1</v>
      </c>
      <c r="S50" s="26" t="s">
        <v>154</v>
      </c>
      <c r="T50" s="32">
        <v>1.7E-5</v>
      </c>
      <c r="U50" s="12">
        <f t="array" ref="U50">INDEX(tbllkpSteelGrades[fy],MATCH(1,(Table4[[#This Row],[Grade]]=tbllkpSteelGrades[Grade])*(Table4[[#This Row],[t]]&lt;=tbllkpSteelGrades[Thickness]),0))</f>
        <v>350000000</v>
      </c>
      <c r="V50" s="11">
        <f>Table4[[#This Row],[fy]]*Table4[[#This Row],[Ag]]*0.36</f>
        <v>92358</v>
      </c>
    </row>
    <row r="51" spans="2:22" x14ac:dyDescent="0.25">
      <c r="B51" t="str">
        <f>Table4[[#This Row],[Section]]&amp;"-"&amp;Table4[[#This Row],[Grade]]</f>
        <v>76.1 x 2.3 CHS-CF 350</v>
      </c>
      <c r="C51" s="26" t="s">
        <v>205</v>
      </c>
      <c r="D51" s="26" t="s">
        <v>157</v>
      </c>
      <c r="E51" s="27">
        <v>4.1900000000000004</v>
      </c>
      <c r="F51" s="26" t="s">
        <v>245</v>
      </c>
      <c r="G51" s="26" t="s">
        <v>246</v>
      </c>
      <c r="H51" s="28">
        <v>7.6100000000000001E-2</v>
      </c>
      <c r="I51" s="28">
        <v>2.3E-3</v>
      </c>
      <c r="J51" s="29">
        <v>33.086956521739133</v>
      </c>
      <c r="K51" s="30">
        <v>5.3300000000000005E-4</v>
      </c>
      <c r="L51" s="31">
        <v>3.6300000000000001E-7</v>
      </c>
      <c r="M51" s="32">
        <v>9.55E-6</v>
      </c>
      <c r="N51" s="32">
        <v>1.2500000000000001E-5</v>
      </c>
      <c r="O51" s="28">
        <v>2.6100000000000002E-2</v>
      </c>
      <c r="P51" s="31">
        <v>7.2699999999999999E-7</v>
      </c>
      <c r="Q51" s="32">
        <v>1.91E-5</v>
      </c>
      <c r="R51" s="33">
        <v>1</v>
      </c>
      <c r="S51" s="26" t="s">
        <v>154</v>
      </c>
      <c r="T51" s="32">
        <v>1.2500000000000001E-5</v>
      </c>
      <c r="U51" s="12">
        <f t="array" ref="U51">INDEX(tbllkpSteelGrades[fy],MATCH(1,(Table4[[#This Row],[Grade]]=tbllkpSteelGrades[Grade])*(Table4[[#This Row],[t]]&lt;=tbllkpSteelGrades[Thickness]),0))</f>
        <v>350000000</v>
      </c>
      <c r="V51" s="11">
        <f>Table4[[#This Row],[fy]]*Table4[[#This Row],[Ag]]*0.36</f>
        <v>67158.000000000015</v>
      </c>
    </row>
    <row r="52" spans="2:22" x14ac:dyDescent="0.25">
      <c r="B52" t="str">
        <f>Table4[[#This Row],[Section]]&amp;"-"&amp;Table4[[#This Row],[Grade]]</f>
        <v>60.3 x 2.9 CHS-CF 350</v>
      </c>
      <c r="C52" s="26" t="s">
        <v>206</v>
      </c>
      <c r="D52" s="26" t="s">
        <v>157</v>
      </c>
      <c r="E52" s="27">
        <v>4.1100000000000003</v>
      </c>
      <c r="F52" s="26" t="s">
        <v>245</v>
      </c>
      <c r="G52" s="26" t="s">
        <v>246</v>
      </c>
      <c r="H52" s="28">
        <v>6.0299999999999999E-2</v>
      </c>
      <c r="I52" s="28">
        <v>2.8999999999999998E-3</v>
      </c>
      <c r="J52" s="29">
        <v>20.793103448275865</v>
      </c>
      <c r="K52" s="30">
        <v>5.2300000000000003E-4</v>
      </c>
      <c r="L52" s="31">
        <v>2.16E-7</v>
      </c>
      <c r="M52" s="32">
        <v>7.1600000000000001E-6</v>
      </c>
      <c r="N52" s="32">
        <v>9.5599999999999999E-6</v>
      </c>
      <c r="O52" s="28">
        <v>2.0300000000000002E-2</v>
      </c>
      <c r="P52" s="31">
        <v>4.32E-7</v>
      </c>
      <c r="Q52" s="32">
        <v>1.43E-5</v>
      </c>
      <c r="R52" s="33">
        <v>1</v>
      </c>
      <c r="S52" s="26" t="s">
        <v>154</v>
      </c>
      <c r="T52" s="32">
        <v>9.5599999999999999E-6</v>
      </c>
      <c r="U52" s="12">
        <f t="array" ref="U52">INDEX(tbllkpSteelGrades[fy],MATCH(1,(Table4[[#This Row],[Grade]]=tbllkpSteelGrades[Grade])*(Table4[[#This Row],[t]]&lt;=tbllkpSteelGrades[Thickness]),0))</f>
        <v>350000000</v>
      </c>
      <c r="V52" s="11">
        <f>Table4[[#This Row],[fy]]*Table4[[#This Row],[Ag]]*0.36</f>
        <v>65898</v>
      </c>
    </row>
    <row r="53" spans="2:22" x14ac:dyDescent="0.25">
      <c r="B53" t="str">
        <f>Table4[[#This Row],[Section]]&amp;"-"&amp;Table4[[#This Row],[Grade]]</f>
        <v>60.3 x 2.3 CHS-CF 350</v>
      </c>
      <c r="C53" s="26" t="s">
        <v>207</v>
      </c>
      <c r="D53" s="26" t="s">
        <v>157</v>
      </c>
      <c r="E53" s="27">
        <v>3.29</v>
      </c>
      <c r="F53" s="26" t="s">
        <v>245</v>
      </c>
      <c r="G53" s="26" t="s">
        <v>246</v>
      </c>
      <c r="H53" s="28">
        <v>6.0299999999999999E-2</v>
      </c>
      <c r="I53" s="28">
        <v>2.3E-3</v>
      </c>
      <c r="J53" s="29">
        <v>26.217391304347828</v>
      </c>
      <c r="K53" s="30">
        <v>4.1899999999999999E-4</v>
      </c>
      <c r="L53" s="31">
        <v>1.7700000000000001E-7</v>
      </c>
      <c r="M53" s="32">
        <v>5.8499999999999999E-6</v>
      </c>
      <c r="N53" s="32">
        <v>7.7400000000000004E-6</v>
      </c>
      <c r="O53" s="28">
        <v>2.0500000000000001E-2</v>
      </c>
      <c r="P53" s="31">
        <v>3.53E-7</v>
      </c>
      <c r="Q53" s="32">
        <v>1.17E-5</v>
      </c>
      <c r="R53" s="33">
        <v>1</v>
      </c>
      <c r="S53" s="26" t="s">
        <v>154</v>
      </c>
      <c r="T53" s="32">
        <v>7.7400000000000004E-6</v>
      </c>
      <c r="U53" s="12">
        <f t="array" ref="U53">INDEX(tbllkpSteelGrades[fy],MATCH(1,(Table4[[#This Row],[Grade]]=tbllkpSteelGrades[Grade])*(Table4[[#This Row],[t]]&lt;=tbllkpSteelGrades[Thickness]),0))</f>
        <v>350000000</v>
      </c>
      <c r="V53" s="11">
        <f>Table4[[#This Row],[fy]]*Table4[[#This Row],[Ag]]*0.36</f>
        <v>52794</v>
      </c>
    </row>
    <row r="54" spans="2:22" x14ac:dyDescent="0.25">
      <c r="B54" t="str">
        <f>Table4[[#This Row],[Section]]&amp;"-"&amp;Table4[[#This Row],[Grade]]</f>
        <v>48.3 x 2.9 CHS-CF 350</v>
      </c>
      <c r="C54" s="26" t="s">
        <v>208</v>
      </c>
      <c r="D54" s="26" t="s">
        <v>157</v>
      </c>
      <c r="E54" s="27">
        <v>3.25</v>
      </c>
      <c r="F54" s="26" t="s">
        <v>245</v>
      </c>
      <c r="G54" s="26" t="s">
        <v>246</v>
      </c>
      <c r="H54" s="28">
        <v>4.8299999999999996E-2</v>
      </c>
      <c r="I54" s="28">
        <v>2.8999999999999998E-3</v>
      </c>
      <c r="J54" s="29">
        <v>16.655172413793103</v>
      </c>
      <c r="K54" s="30">
        <v>4.1399999999999998E-4</v>
      </c>
      <c r="L54" s="31">
        <v>1.0700000000000001E-7</v>
      </c>
      <c r="M54" s="32">
        <v>4.4299999999999999E-6</v>
      </c>
      <c r="N54" s="32">
        <v>5.9900000000000002E-6</v>
      </c>
      <c r="O54" s="28">
        <v>1.61E-2</v>
      </c>
      <c r="P54" s="31">
        <v>2.1400000000000001E-7</v>
      </c>
      <c r="Q54" s="32">
        <v>8.8599999999999999E-6</v>
      </c>
      <c r="R54" s="33">
        <v>1</v>
      </c>
      <c r="S54" s="26" t="s">
        <v>154</v>
      </c>
      <c r="T54" s="32">
        <v>5.9900000000000002E-6</v>
      </c>
      <c r="U54" s="12">
        <f t="array" ref="U54">INDEX(tbllkpSteelGrades[fy],MATCH(1,(Table4[[#This Row],[Grade]]=tbllkpSteelGrades[Grade])*(Table4[[#This Row],[t]]&lt;=tbllkpSteelGrades[Thickness]),0))</f>
        <v>350000000</v>
      </c>
      <c r="V54" s="11">
        <f>Table4[[#This Row],[fy]]*Table4[[#This Row],[Ag]]*0.36</f>
        <v>52164</v>
      </c>
    </row>
    <row r="55" spans="2:22" x14ac:dyDescent="0.25">
      <c r="B55" t="str">
        <f>Table4[[#This Row],[Section]]&amp;"-"&amp;Table4[[#This Row],[Grade]]</f>
        <v>48.3 x 2.3 CHS-CF 350</v>
      </c>
      <c r="C55" s="26" t="s">
        <v>209</v>
      </c>
      <c r="D55" s="26" t="s">
        <v>157</v>
      </c>
      <c r="E55" s="27">
        <v>2.61</v>
      </c>
      <c r="F55" s="26" t="s">
        <v>245</v>
      </c>
      <c r="G55" s="26" t="s">
        <v>246</v>
      </c>
      <c r="H55" s="28">
        <v>4.8299999999999996E-2</v>
      </c>
      <c r="I55" s="28">
        <v>2.3E-3</v>
      </c>
      <c r="J55" s="29">
        <v>21</v>
      </c>
      <c r="K55" s="30">
        <v>3.3199999999999999E-4</v>
      </c>
      <c r="L55" s="31">
        <v>8.8100000000000001E-8</v>
      </c>
      <c r="M55" s="32">
        <v>3.6500000000000002E-6</v>
      </c>
      <c r="N55" s="32">
        <v>4.87E-6</v>
      </c>
      <c r="O55" s="28">
        <v>1.6300000000000002E-2</v>
      </c>
      <c r="P55" s="31">
        <v>1.7599999999999999E-7</v>
      </c>
      <c r="Q55" s="32">
        <v>7.3000000000000004E-6</v>
      </c>
      <c r="R55" s="33">
        <v>1</v>
      </c>
      <c r="S55" s="26" t="s">
        <v>154</v>
      </c>
      <c r="T55" s="32">
        <v>4.87E-6</v>
      </c>
      <c r="U55" s="12">
        <f t="array" ref="U55">INDEX(tbllkpSteelGrades[fy],MATCH(1,(Table4[[#This Row],[Grade]]=tbllkpSteelGrades[Grade])*(Table4[[#This Row],[t]]&lt;=tbllkpSteelGrades[Thickness]),0))</f>
        <v>350000000</v>
      </c>
      <c r="V55" s="11">
        <f>Table4[[#This Row],[fy]]*Table4[[#This Row],[Ag]]*0.36</f>
        <v>41832</v>
      </c>
    </row>
    <row r="56" spans="2:22" x14ac:dyDescent="0.25">
      <c r="B56" t="str">
        <f>Table4[[#This Row],[Section]]&amp;"-"&amp;Table4[[#This Row],[Grade]]</f>
        <v>42.4 x 2.6 CHS-CF 350</v>
      </c>
      <c r="C56" s="26" t="s">
        <v>210</v>
      </c>
      <c r="D56" s="26" t="s">
        <v>157</v>
      </c>
      <c r="E56" s="27">
        <v>2.5499999999999998</v>
      </c>
      <c r="F56" s="26" t="s">
        <v>245</v>
      </c>
      <c r="G56" s="26" t="s">
        <v>246</v>
      </c>
      <c r="H56" s="28">
        <v>4.24E-2</v>
      </c>
      <c r="I56" s="28">
        <v>2.5999999999999999E-3</v>
      </c>
      <c r="J56" s="29">
        <v>16.30769230769231</v>
      </c>
      <c r="K56" s="30">
        <v>3.2499999999999999E-4</v>
      </c>
      <c r="L56" s="31">
        <v>6.4600000000000009E-8</v>
      </c>
      <c r="M56" s="32">
        <v>3.05E-6</v>
      </c>
      <c r="N56" s="32">
        <v>4.1200000000000004E-6</v>
      </c>
      <c r="O56" s="28">
        <v>1.41E-2</v>
      </c>
      <c r="P56" s="31">
        <v>1.29E-7</v>
      </c>
      <c r="Q56" s="32">
        <v>6.1E-6</v>
      </c>
      <c r="R56" s="33">
        <v>1</v>
      </c>
      <c r="S56" s="26" t="s">
        <v>154</v>
      </c>
      <c r="T56" s="32">
        <v>4.1200000000000004E-6</v>
      </c>
      <c r="U56" s="12">
        <f t="array" ref="U56">INDEX(tbllkpSteelGrades[fy],MATCH(1,(Table4[[#This Row],[Grade]]=tbllkpSteelGrades[Grade])*(Table4[[#This Row],[t]]&lt;=tbllkpSteelGrades[Thickness]),0))</f>
        <v>350000000</v>
      </c>
      <c r="V56" s="11">
        <f>Table4[[#This Row],[fy]]*Table4[[#This Row],[Ag]]*0.36</f>
        <v>40950</v>
      </c>
    </row>
    <row r="57" spans="2:22" x14ac:dyDescent="0.25">
      <c r="B57" t="str">
        <f>Table4[[#This Row],[Section]]&amp;"-"&amp;Table4[[#This Row],[Grade]]</f>
        <v>42.4 x 2 CHS-CF 350</v>
      </c>
      <c r="C57" s="26" t="s">
        <v>211</v>
      </c>
      <c r="D57" s="26" t="s">
        <v>157</v>
      </c>
      <c r="E57" s="27">
        <v>1.99</v>
      </c>
      <c r="F57" s="26" t="s">
        <v>245</v>
      </c>
      <c r="G57" s="26" t="s">
        <v>246</v>
      </c>
      <c r="H57" s="28">
        <v>4.24E-2</v>
      </c>
      <c r="I57" s="28">
        <v>2E-3</v>
      </c>
      <c r="J57" s="29">
        <v>21.2</v>
      </c>
      <c r="K57" s="30">
        <v>2.5399999999999999E-4</v>
      </c>
      <c r="L57" s="31">
        <v>5.1900000000000002E-8</v>
      </c>
      <c r="M57" s="32">
        <v>2.4499999999999998E-6</v>
      </c>
      <c r="N57" s="32">
        <v>3.27E-6</v>
      </c>
      <c r="O57" s="28">
        <v>1.43E-2</v>
      </c>
      <c r="P57" s="31">
        <v>1.0400000000000002E-7</v>
      </c>
      <c r="Q57" s="32">
        <v>4.8999999999999997E-6</v>
      </c>
      <c r="R57" s="33">
        <v>1</v>
      </c>
      <c r="S57" s="26" t="s">
        <v>154</v>
      </c>
      <c r="T57" s="32">
        <v>3.27E-6</v>
      </c>
      <c r="U57" s="12">
        <f t="array" ref="U57">INDEX(tbllkpSteelGrades[fy],MATCH(1,(Table4[[#This Row],[Grade]]=tbllkpSteelGrades[Grade])*(Table4[[#This Row],[t]]&lt;=tbllkpSteelGrades[Thickness]),0))</f>
        <v>350000000</v>
      </c>
      <c r="V57" s="11">
        <f>Table4[[#This Row],[fy]]*Table4[[#This Row],[Ag]]*0.36</f>
        <v>32004</v>
      </c>
    </row>
    <row r="58" spans="2:22" x14ac:dyDescent="0.25">
      <c r="B58" t="str">
        <f>Table4[[#This Row],[Section]]&amp;"-"&amp;Table4[[#This Row],[Grade]]</f>
        <v>33.7 x 2.6 CHS-CF 350</v>
      </c>
      <c r="C58" s="26" t="s">
        <v>212</v>
      </c>
      <c r="D58" s="26" t="s">
        <v>157</v>
      </c>
      <c r="E58" s="27">
        <v>1.99</v>
      </c>
      <c r="F58" s="26" t="s">
        <v>245</v>
      </c>
      <c r="G58" s="26" t="s">
        <v>246</v>
      </c>
      <c r="H58" s="28">
        <v>3.3700000000000001E-2</v>
      </c>
      <c r="I58" s="28">
        <v>2.5999999999999999E-3</v>
      </c>
      <c r="J58" s="29">
        <v>12.961538461538462</v>
      </c>
      <c r="K58" s="30">
        <v>2.5399999999999999E-4</v>
      </c>
      <c r="L58" s="31">
        <v>3.0899999999999999E-8</v>
      </c>
      <c r="M58" s="32">
        <v>1.84E-6</v>
      </c>
      <c r="N58" s="32">
        <v>2.52E-6</v>
      </c>
      <c r="O58" s="28">
        <v>1.0999999999999999E-2</v>
      </c>
      <c r="P58" s="31">
        <v>6.1900000000000005E-8</v>
      </c>
      <c r="Q58" s="32">
        <v>3.67E-6</v>
      </c>
      <c r="R58" s="33">
        <v>1</v>
      </c>
      <c r="S58" s="26" t="s">
        <v>154</v>
      </c>
      <c r="T58" s="32">
        <v>2.52E-6</v>
      </c>
      <c r="U58" s="12">
        <f t="array" ref="U58">INDEX(tbllkpSteelGrades[fy],MATCH(1,(Table4[[#This Row],[Grade]]=tbllkpSteelGrades[Grade])*(Table4[[#This Row],[t]]&lt;=tbllkpSteelGrades[Thickness]),0))</f>
        <v>350000000</v>
      </c>
      <c r="V58" s="11">
        <f>Table4[[#This Row],[fy]]*Table4[[#This Row],[Ag]]*0.36</f>
        <v>32004</v>
      </c>
    </row>
    <row r="59" spans="2:22" x14ac:dyDescent="0.25">
      <c r="B59" t="str">
        <f>Table4[[#This Row],[Section]]&amp;"-"&amp;Table4[[#This Row],[Grade]]</f>
        <v>33.7 x 2 CHS-CF 350</v>
      </c>
      <c r="C59" s="26" t="s">
        <v>213</v>
      </c>
      <c r="D59" s="26" t="s">
        <v>157</v>
      </c>
      <c r="E59" s="27">
        <v>1.56</v>
      </c>
      <c r="F59" s="26" t="s">
        <v>245</v>
      </c>
      <c r="G59" s="26" t="s">
        <v>246</v>
      </c>
      <c r="H59" s="28">
        <v>3.3700000000000001E-2</v>
      </c>
      <c r="I59" s="28">
        <v>2E-3</v>
      </c>
      <c r="J59" s="29">
        <v>16.850000000000001</v>
      </c>
      <c r="K59" s="30">
        <v>1.9900000000000001E-4</v>
      </c>
      <c r="L59" s="31">
        <v>2.51E-8</v>
      </c>
      <c r="M59" s="32">
        <v>1.4899999999999999E-6</v>
      </c>
      <c r="N59" s="32">
        <v>2.0099999999999998E-6</v>
      </c>
      <c r="O59" s="28">
        <v>1.12E-2</v>
      </c>
      <c r="P59" s="31">
        <v>5.02E-8</v>
      </c>
      <c r="Q59" s="32">
        <v>2.9799999999999998E-6</v>
      </c>
      <c r="R59" s="33">
        <v>1</v>
      </c>
      <c r="S59" s="26" t="s">
        <v>154</v>
      </c>
      <c r="T59" s="32">
        <v>2.0099999999999998E-6</v>
      </c>
      <c r="U59" s="12">
        <f t="array" ref="U59">INDEX(tbllkpSteelGrades[fy],MATCH(1,(Table4[[#This Row],[Grade]]=tbllkpSteelGrades[Grade])*(Table4[[#This Row],[t]]&lt;=tbllkpSteelGrades[Thickness]),0))</f>
        <v>350000000</v>
      </c>
      <c r="V59" s="11">
        <f>Table4[[#This Row],[fy]]*Table4[[#This Row],[Ag]]*0.36</f>
        <v>25074</v>
      </c>
    </row>
    <row r="60" spans="2:22" x14ac:dyDescent="0.25">
      <c r="B60" t="str">
        <f>Table4[[#This Row],[Section]]&amp;"-"&amp;Table4[[#This Row],[Grade]]</f>
        <v>26.9 x 2.3 CHS-CF 350</v>
      </c>
      <c r="C60" s="26" t="s">
        <v>214</v>
      </c>
      <c r="D60" s="26" t="s">
        <v>157</v>
      </c>
      <c r="E60" s="27">
        <v>1.4</v>
      </c>
      <c r="F60" s="26" t="s">
        <v>245</v>
      </c>
      <c r="G60" s="26" t="s">
        <v>246</v>
      </c>
      <c r="H60" s="28">
        <v>2.69E-2</v>
      </c>
      <c r="I60" s="28">
        <v>2.3E-3</v>
      </c>
      <c r="J60" s="29">
        <v>11.695652173913043</v>
      </c>
      <c r="K60" s="30">
        <v>1.7799999999999999E-4</v>
      </c>
      <c r="L60" s="31">
        <v>1.3600000000000001E-8</v>
      </c>
      <c r="M60" s="32">
        <v>1.0100000000000001E-6</v>
      </c>
      <c r="N60" s="32">
        <v>1.3999999999999999E-6</v>
      </c>
      <c r="O60" s="28">
        <v>8.7399999999999995E-3</v>
      </c>
      <c r="P60" s="31">
        <v>2.7100000000000004E-8</v>
      </c>
      <c r="Q60" s="32">
        <v>2.0200000000000001E-6</v>
      </c>
      <c r="R60" s="33">
        <v>1</v>
      </c>
      <c r="S60" s="26" t="s">
        <v>154</v>
      </c>
      <c r="T60" s="32">
        <v>1.3999999999999999E-6</v>
      </c>
      <c r="U60" s="12">
        <f t="array" ref="U60">INDEX(tbllkpSteelGrades[fy],MATCH(1,(Table4[[#This Row],[Grade]]=tbllkpSteelGrades[Grade])*(Table4[[#This Row],[t]]&lt;=tbllkpSteelGrades[Thickness]),0))</f>
        <v>350000000</v>
      </c>
      <c r="V60" s="11">
        <f>Table4[[#This Row],[fy]]*Table4[[#This Row],[Ag]]*0.36</f>
        <v>22428</v>
      </c>
    </row>
    <row r="61" spans="2:22" x14ac:dyDescent="0.25">
      <c r="B61" t="str">
        <f>Table4[[#This Row],[Section]]&amp;"-"&amp;Table4[[#This Row],[Grade]]</f>
        <v>26.9 x 2 CHS-CF 350</v>
      </c>
      <c r="C61" s="26" t="s">
        <v>215</v>
      </c>
      <c r="D61" s="26" t="s">
        <v>157</v>
      </c>
      <c r="E61" s="27">
        <v>1.23</v>
      </c>
      <c r="F61" s="26" t="s">
        <v>245</v>
      </c>
      <c r="G61" s="26" t="s">
        <v>246</v>
      </c>
      <c r="H61" s="28">
        <v>2.69E-2</v>
      </c>
      <c r="I61" s="28">
        <v>2E-3</v>
      </c>
      <c r="J61" s="29">
        <v>13.45</v>
      </c>
      <c r="K61" s="30">
        <v>1.56E-4</v>
      </c>
      <c r="L61" s="31">
        <v>1.22E-8</v>
      </c>
      <c r="M61" s="32">
        <v>9.0699999999999996E-7</v>
      </c>
      <c r="N61" s="32">
        <v>1.24E-6</v>
      </c>
      <c r="O61" s="28">
        <v>8.8299999999999993E-3</v>
      </c>
      <c r="P61" s="31">
        <v>2.44E-8</v>
      </c>
      <c r="Q61" s="32">
        <v>1.81E-6</v>
      </c>
      <c r="R61" s="33">
        <v>1</v>
      </c>
      <c r="S61" s="26" t="s">
        <v>154</v>
      </c>
      <c r="T61" s="32">
        <v>1.24E-6</v>
      </c>
      <c r="U61" s="12">
        <f t="array" ref="U61">INDEX(tbllkpSteelGrades[fy],MATCH(1,(Table4[[#This Row],[Grade]]=tbllkpSteelGrades[Grade])*(Table4[[#This Row],[t]]&lt;=tbllkpSteelGrades[Thickness]),0))</f>
        <v>350000000</v>
      </c>
      <c r="V61" s="11">
        <f>Table4[[#This Row],[fy]]*Table4[[#This Row],[Ag]]*0.36</f>
        <v>19656</v>
      </c>
    </row>
    <row r="62" spans="2:22" x14ac:dyDescent="0.25">
      <c r="B62" t="str">
        <f>Table4[[#This Row],[Section]]&amp;"-"&amp;Table4[[#This Row],[Grade]]</f>
        <v>165.1 x 5.4 CHS-CF 250</v>
      </c>
      <c r="C62" s="26" t="s">
        <v>216</v>
      </c>
      <c r="D62" s="26" t="s">
        <v>217</v>
      </c>
      <c r="E62" s="27">
        <v>21.3</v>
      </c>
      <c r="F62" s="26" t="s">
        <v>245</v>
      </c>
      <c r="G62" s="26" t="s">
        <v>246</v>
      </c>
      <c r="H62" s="28">
        <v>0.1651</v>
      </c>
      <c r="I62" s="28">
        <v>5.4000000000000003E-3</v>
      </c>
      <c r="J62" s="29">
        <v>30.574074074074073</v>
      </c>
      <c r="K62" s="30">
        <v>2.7100000000000002E-3</v>
      </c>
      <c r="L62" s="31">
        <v>8.6500000000000002E-6</v>
      </c>
      <c r="M62" s="32">
        <v>1.05E-4</v>
      </c>
      <c r="N62" s="32">
        <v>1.3799999999999999E-4</v>
      </c>
      <c r="O62" s="28">
        <v>5.6500000000000002E-2</v>
      </c>
      <c r="P62" s="31">
        <v>1.73E-5</v>
      </c>
      <c r="Q62" s="32">
        <v>2.0900000000000001E-4</v>
      </c>
      <c r="R62" s="33">
        <v>1</v>
      </c>
      <c r="S62" s="26" t="s">
        <v>154</v>
      </c>
      <c r="T62" s="32">
        <v>1.3799999999999999E-4</v>
      </c>
      <c r="U62" s="12">
        <f t="array" ref="U62">INDEX(tbllkpSteelGrades[fy],MATCH(1,(Table4[[#This Row],[Grade]]=tbllkpSteelGrades[Grade])*(Table4[[#This Row],[t]]&lt;=tbllkpSteelGrades[Thickness]),0))</f>
        <v>250000000</v>
      </c>
      <c r="V62" s="11">
        <f>Table4[[#This Row],[fy]]*Table4[[#This Row],[Ag]]*0.36</f>
        <v>243900</v>
      </c>
    </row>
    <row r="63" spans="2:22" x14ac:dyDescent="0.25">
      <c r="B63" t="str">
        <f>Table4[[#This Row],[Section]]&amp;"-"&amp;Table4[[#This Row],[Grade]]</f>
        <v>165.1 x 5 CHS-CF 250</v>
      </c>
      <c r="C63" s="26" t="s">
        <v>218</v>
      </c>
      <c r="D63" s="26" t="s">
        <v>217</v>
      </c>
      <c r="E63" s="27">
        <v>19.7</v>
      </c>
      <c r="F63" s="26" t="s">
        <v>245</v>
      </c>
      <c r="G63" s="26" t="s">
        <v>246</v>
      </c>
      <c r="H63" s="28">
        <v>0.1651</v>
      </c>
      <c r="I63" s="28">
        <v>5.0000000000000001E-3</v>
      </c>
      <c r="J63" s="29">
        <v>33.019999999999996</v>
      </c>
      <c r="K63" s="30">
        <v>2.5100000000000001E-3</v>
      </c>
      <c r="L63" s="31">
        <v>8.0700000000000007E-6</v>
      </c>
      <c r="M63" s="32">
        <v>9.7700000000000003E-5</v>
      </c>
      <c r="N63" s="32">
        <v>1.2799999999999999E-4</v>
      </c>
      <c r="O63" s="28">
        <v>5.6600000000000004E-2</v>
      </c>
      <c r="P63" s="31">
        <v>1.6100000000000002E-5</v>
      </c>
      <c r="Q63" s="32">
        <v>1.95E-4</v>
      </c>
      <c r="R63" s="33">
        <v>1</v>
      </c>
      <c r="S63" s="26" t="s">
        <v>154</v>
      </c>
      <c r="T63" s="32">
        <v>1.2799999999999999E-4</v>
      </c>
      <c r="U63" s="12">
        <f t="array" ref="U63">INDEX(tbllkpSteelGrades[fy],MATCH(1,(Table4[[#This Row],[Grade]]=tbllkpSteelGrades[Grade])*(Table4[[#This Row],[t]]&lt;=tbllkpSteelGrades[Thickness]),0))</f>
        <v>250000000</v>
      </c>
      <c r="V63" s="11">
        <f>Table4[[#This Row],[fy]]*Table4[[#This Row],[Ag]]*0.36</f>
        <v>225900</v>
      </c>
    </row>
    <row r="64" spans="2:22" x14ac:dyDescent="0.25">
      <c r="B64" t="str">
        <f>Table4[[#This Row],[Section]]&amp;"-"&amp;Table4[[#This Row],[Grade]]</f>
        <v>139.7 x 5.4 CHS-CF 250</v>
      </c>
      <c r="C64" s="26" t="s">
        <v>219</v>
      </c>
      <c r="D64" s="26" t="s">
        <v>217</v>
      </c>
      <c r="E64" s="27">
        <v>17.899999999999999</v>
      </c>
      <c r="F64" s="26" t="s">
        <v>245</v>
      </c>
      <c r="G64" s="26" t="s">
        <v>246</v>
      </c>
      <c r="H64" s="28">
        <v>0.13969999999999999</v>
      </c>
      <c r="I64" s="28">
        <v>5.4000000000000003E-3</v>
      </c>
      <c r="J64" s="29">
        <v>25.870370370370367</v>
      </c>
      <c r="K64" s="30">
        <v>2.2799999999999999E-3</v>
      </c>
      <c r="L64" s="31">
        <v>5.1399999999999999E-6</v>
      </c>
      <c r="M64" s="32">
        <v>7.3700000000000002E-5</v>
      </c>
      <c r="N64" s="32">
        <v>9.7399999999999996E-5</v>
      </c>
      <c r="O64" s="28">
        <v>4.7500000000000001E-2</v>
      </c>
      <c r="P64" s="31">
        <v>1.03E-5</v>
      </c>
      <c r="Q64" s="32">
        <v>1.47E-4</v>
      </c>
      <c r="R64" s="33">
        <v>1</v>
      </c>
      <c r="S64" s="26" t="s">
        <v>154</v>
      </c>
      <c r="T64" s="32">
        <v>9.7399999999999996E-5</v>
      </c>
      <c r="U64" s="12">
        <f t="array" ref="U64">INDEX(tbllkpSteelGrades[fy],MATCH(1,(Table4[[#This Row],[Grade]]=tbllkpSteelGrades[Grade])*(Table4[[#This Row],[t]]&lt;=tbllkpSteelGrades[Thickness]),0))</f>
        <v>250000000</v>
      </c>
      <c r="V64" s="11">
        <f>Table4[[#This Row],[fy]]*Table4[[#This Row],[Ag]]*0.36</f>
        <v>205200</v>
      </c>
    </row>
    <row r="65" spans="2:22" x14ac:dyDescent="0.25">
      <c r="B65" t="str">
        <f>Table4[[#This Row],[Section]]&amp;"-"&amp;Table4[[#This Row],[Grade]]</f>
        <v>139.7 x 5 CHS-CF 250</v>
      </c>
      <c r="C65" s="26" t="s">
        <v>220</v>
      </c>
      <c r="D65" s="26" t="s">
        <v>217</v>
      </c>
      <c r="E65" s="27">
        <v>16.600000000000001</v>
      </c>
      <c r="F65" s="26" t="s">
        <v>245</v>
      </c>
      <c r="G65" s="26" t="s">
        <v>246</v>
      </c>
      <c r="H65" s="28">
        <v>0.13969999999999999</v>
      </c>
      <c r="I65" s="28">
        <v>5.0000000000000001E-3</v>
      </c>
      <c r="J65" s="29">
        <v>27.939999999999998</v>
      </c>
      <c r="K65" s="30">
        <v>2.1199999999999999E-3</v>
      </c>
      <c r="L65" s="31">
        <v>4.8099999999999997E-6</v>
      </c>
      <c r="M65" s="32">
        <v>6.8800000000000005E-5</v>
      </c>
      <c r="N65" s="32">
        <v>9.0799999999999998E-5</v>
      </c>
      <c r="O65" s="28">
        <v>4.7700000000000006E-2</v>
      </c>
      <c r="P65" s="31">
        <v>9.6099999999999995E-6</v>
      </c>
      <c r="Q65" s="32">
        <v>1.3799999999999999E-4</v>
      </c>
      <c r="R65" s="33">
        <v>1</v>
      </c>
      <c r="S65" s="26" t="s">
        <v>154</v>
      </c>
      <c r="T65" s="32">
        <v>9.0799999999999998E-5</v>
      </c>
      <c r="U65" s="12">
        <f t="array" ref="U65">INDEX(tbllkpSteelGrades[fy],MATCH(1,(Table4[[#This Row],[Grade]]=tbllkpSteelGrades[Grade])*(Table4[[#This Row],[t]]&lt;=tbllkpSteelGrades[Thickness]),0))</f>
        <v>250000000</v>
      </c>
      <c r="V65" s="11">
        <f>Table4[[#This Row],[fy]]*Table4[[#This Row],[Ag]]*0.36</f>
        <v>190800</v>
      </c>
    </row>
    <row r="66" spans="2:22" x14ac:dyDescent="0.25">
      <c r="B66" t="str">
        <f>Table4[[#This Row],[Section]]&amp;"-"&amp;Table4[[#This Row],[Grade]]</f>
        <v>114.3 x 5.4 CHS-CF 250</v>
      </c>
      <c r="C66" s="26" t="s">
        <v>221</v>
      </c>
      <c r="D66" s="26" t="s">
        <v>217</v>
      </c>
      <c r="E66" s="27">
        <v>14.5</v>
      </c>
      <c r="F66" s="26" t="s">
        <v>245</v>
      </c>
      <c r="G66" s="26" t="s">
        <v>246</v>
      </c>
      <c r="H66" s="28">
        <v>0.1143</v>
      </c>
      <c r="I66" s="28">
        <v>5.4000000000000003E-3</v>
      </c>
      <c r="J66" s="29">
        <v>21.166666666666664</v>
      </c>
      <c r="K66" s="30">
        <v>1.8500000000000001E-3</v>
      </c>
      <c r="L66" s="31">
        <v>2.7499999999999999E-6</v>
      </c>
      <c r="M66" s="32">
        <v>4.8000000000000001E-5</v>
      </c>
      <c r="N66" s="32">
        <v>6.4099999999999986E-5</v>
      </c>
      <c r="O66" s="28">
        <v>3.85E-2</v>
      </c>
      <c r="P66" s="31">
        <v>5.49E-6</v>
      </c>
      <c r="Q66" s="32">
        <v>9.6100000000000005E-5</v>
      </c>
      <c r="R66" s="33">
        <v>1</v>
      </c>
      <c r="S66" s="26" t="s">
        <v>154</v>
      </c>
      <c r="T66" s="32">
        <v>6.4099999999999986E-5</v>
      </c>
      <c r="U66" s="12">
        <f t="array" ref="U66">INDEX(tbllkpSteelGrades[fy],MATCH(1,(Table4[[#This Row],[Grade]]=tbllkpSteelGrades[Grade])*(Table4[[#This Row],[t]]&lt;=tbllkpSteelGrades[Thickness]),0))</f>
        <v>250000000</v>
      </c>
      <c r="V66" s="11">
        <f>Table4[[#This Row],[fy]]*Table4[[#This Row],[Ag]]*0.36</f>
        <v>166500</v>
      </c>
    </row>
    <row r="67" spans="2:22" x14ac:dyDescent="0.25">
      <c r="B67" t="str">
        <f>Table4[[#This Row],[Section]]&amp;"-"&amp;Table4[[#This Row],[Grade]]</f>
        <v>114.3 x 4.5 CHS-CF 250</v>
      </c>
      <c r="C67" s="26" t="s">
        <v>222</v>
      </c>
      <c r="D67" s="26" t="s">
        <v>217</v>
      </c>
      <c r="E67" s="27">
        <v>12.2</v>
      </c>
      <c r="F67" s="26" t="s">
        <v>245</v>
      </c>
      <c r="G67" s="26" t="s">
        <v>246</v>
      </c>
      <c r="H67" s="28">
        <v>0.1143</v>
      </c>
      <c r="I67" s="28">
        <v>4.4999999999999997E-3</v>
      </c>
      <c r="J67" s="29">
        <v>25.400000000000002</v>
      </c>
      <c r="K67" s="30">
        <v>1.5499999999999999E-3</v>
      </c>
      <c r="L67" s="31">
        <v>2.34E-6</v>
      </c>
      <c r="M67" s="32">
        <v>4.1E-5</v>
      </c>
      <c r="N67" s="32">
        <v>5.4299999999999998E-5</v>
      </c>
      <c r="O67" s="28">
        <v>3.8899999999999997E-2</v>
      </c>
      <c r="P67" s="31">
        <v>4.69E-6</v>
      </c>
      <c r="Q67" s="32">
        <v>8.2000000000000001E-5</v>
      </c>
      <c r="R67" s="33">
        <v>1</v>
      </c>
      <c r="S67" s="26" t="s">
        <v>154</v>
      </c>
      <c r="T67" s="32">
        <v>5.4299999999999998E-5</v>
      </c>
      <c r="U67" s="12">
        <f t="array" ref="U67">INDEX(tbllkpSteelGrades[fy],MATCH(1,(Table4[[#This Row],[Grade]]=tbllkpSteelGrades[Grade])*(Table4[[#This Row],[t]]&lt;=tbllkpSteelGrades[Thickness]),0))</f>
        <v>250000000</v>
      </c>
      <c r="V67" s="11">
        <f>Table4[[#This Row],[fy]]*Table4[[#This Row],[Ag]]*0.36</f>
        <v>139500</v>
      </c>
    </row>
    <row r="68" spans="2:22" x14ac:dyDescent="0.25">
      <c r="B68" t="str">
        <f>Table4[[#This Row],[Section]]&amp;"-"&amp;Table4[[#This Row],[Grade]]</f>
        <v>101.6 x 5 CHS-CF 250</v>
      </c>
      <c r="C68" s="26" t="s">
        <v>223</v>
      </c>
      <c r="D68" s="26" t="s">
        <v>217</v>
      </c>
      <c r="E68" s="27">
        <v>11.9</v>
      </c>
      <c r="F68" s="26" t="s">
        <v>245</v>
      </c>
      <c r="G68" s="26" t="s">
        <v>246</v>
      </c>
      <c r="H68" s="28">
        <v>0.1016</v>
      </c>
      <c r="I68" s="28">
        <v>5.0000000000000001E-3</v>
      </c>
      <c r="J68" s="29">
        <v>20.32</v>
      </c>
      <c r="K68" s="30">
        <v>1.5200000000000001E-3</v>
      </c>
      <c r="L68" s="31">
        <v>1.77E-6</v>
      </c>
      <c r="M68" s="32">
        <v>3.4900000000000001E-5</v>
      </c>
      <c r="N68" s="32">
        <v>4.6699999999999997E-5</v>
      </c>
      <c r="O68" s="28">
        <v>3.4200000000000001E-2</v>
      </c>
      <c r="P68" s="31">
        <v>3.5499999999999999E-6</v>
      </c>
      <c r="Q68" s="32">
        <v>6.9900000000000005E-5</v>
      </c>
      <c r="R68" s="33">
        <v>1</v>
      </c>
      <c r="S68" s="26" t="s">
        <v>154</v>
      </c>
      <c r="T68" s="32">
        <v>4.6699999999999997E-5</v>
      </c>
      <c r="U68" s="12">
        <f t="array" ref="U68">INDEX(tbllkpSteelGrades[fy],MATCH(1,(Table4[[#This Row],[Grade]]=tbllkpSteelGrades[Grade])*(Table4[[#This Row],[t]]&lt;=tbllkpSteelGrades[Thickness]),0))</f>
        <v>250000000</v>
      </c>
      <c r="V68" s="11">
        <f>Table4[[#This Row],[fy]]*Table4[[#This Row],[Ag]]*0.36</f>
        <v>136800</v>
      </c>
    </row>
    <row r="69" spans="2:22" x14ac:dyDescent="0.25">
      <c r="B69" t="str">
        <f>Table4[[#This Row],[Section]]&amp;"-"&amp;Table4[[#This Row],[Grade]]</f>
        <v>101.6 x 4 CHS-CF 250</v>
      </c>
      <c r="C69" s="26" t="s">
        <v>224</v>
      </c>
      <c r="D69" s="26" t="s">
        <v>217</v>
      </c>
      <c r="E69" s="27">
        <v>9.6300000000000008</v>
      </c>
      <c r="F69" s="26" t="s">
        <v>245</v>
      </c>
      <c r="G69" s="26" t="s">
        <v>246</v>
      </c>
      <c r="H69" s="28">
        <v>0.1016</v>
      </c>
      <c r="I69" s="28">
        <v>4.0000000000000001E-3</v>
      </c>
      <c r="J69" s="29">
        <v>25.4</v>
      </c>
      <c r="K69" s="30">
        <v>1.23E-3</v>
      </c>
      <c r="L69" s="31">
        <v>1.46E-6</v>
      </c>
      <c r="M69" s="32">
        <v>2.8799999999999999E-5</v>
      </c>
      <c r="N69" s="32">
        <v>3.8099999999999998E-5</v>
      </c>
      <c r="O69" s="28">
        <v>3.4500000000000003E-2</v>
      </c>
      <c r="P69" s="31">
        <v>2.9299999999999999E-6</v>
      </c>
      <c r="Q69" s="32">
        <v>5.7599999999999997E-5</v>
      </c>
      <c r="R69" s="33">
        <v>1</v>
      </c>
      <c r="S69" s="26" t="s">
        <v>154</v>
      </c>
      <c r="T69" s="32">
        <v>3.8099999999999998E-5</v>
      </c>
      <c r="U69" s="12">
        <f t="array" ref="U69">INDEX(tbllkpSteelGrades[fy],MATCH(1,(Table4[[#This Row],[Grade]]=tbllkpSteelGrades[Grade])*(Table4[[#This Row],[t]]&lt;=tbllkpSteelGrades[Thickness]),0))</f>
        <v>250000000</v>
      </c>
      <c r="V69" s="11">
        <f>Table4[[#This Row],[fy]]*Table4[[#This Row],[Ag]]*0.36</f>
        <v>110700</v>
      </c>
    </row>
    <row r="70" spans="2:22" x14ac:dyDescent="0.25">
      <c r="B70" t="str">
        <f>Table4[[#This Row],[Section]]&amp;"-"&amp;Table4[[#This Row],[Grade]]</f>
        <v>88.9 x 5.9 CHS-CF 250</v>
      </c>
      <c r="C70" s="26" t="s">
        <v>225</v>
      </c>
      <c r="D70" s="26" t="s">
        <v>217</v>
      </c>
      <c r="E70" s="27">
        <v>12.1</v>
      </c>
      <c r="F70" s="26" t="s">
        <v>245</v>
      </c>
      <c r="G70" s="26" t="s">
        <v>246</v>
      </c>
      <c r="H70" s="28">
        <v>8.8900000000000007E-2</v>
      </c>
      <c r="I70" s="28">
        <v>5.9000000000000007E-3</v>
      </c>
      <c r="J70" s="29">
        <v>15.067796610169491</v>
      </c>
      <c r="K70" s="30">
        <v>1.5399999999999999E-3</v>
      </c>
      <c r="L70" s="31">
        <v>1.33E-6</v>
      </c>
      <c r="M70" s="32">
        <v>3.0000000000000001E-5</v>
      </c>
      <c r="N70" s="32">
        <v>4.07E-5</v>
      </c>
      <c r="O70" s="28">
        <v>2.9399999999999999E-2</v>
      </c>
      <c r="P70" s="31">
        <v>2.6599999999999999E-6</v>
      </c>
      <c r="Q70" s="32">
        <v>5.9899999999999999E-5</v>
      </c>
      <c r="R70" s="33">
        <v>1</v>
      </c>
      <c r="S70" s="26" t="s">
        <v>154</v>
      </c>
      <c r="T70" s="32">
        <v>4.07E-5</v>
      </c>
      <c r="U70" s="12">
        <f t="array" ref="U70">INDEX(tbllkpSteelGrades[fy],MATCH(1,(Table4[[#This Row],[Grade]]=tbllkpSteelGrades[Grade])*(Table4[[#This Row],[t]]&lt;=tbllkpSteelGrades[Thickness]),0))</f>
        <v>250000000</v>
      </c>
      <c r="V70" s="11">
        <f>Table4[[#This Row],[fy]]*Table4[[#This Row],[Ag]]*0.36</f>
        <v>138600</v>
      </c>
    </row>
    <row r="71" spans="2:22" x14ac:dyDescent="0.25">
      <c r="B71" t="str">
        <f>Table4[[#This Row],[Section]]&amp;"-"&amp;Table4[[#This Row],[Grade]]</f>
        <v>88.9 x 5 CHS-CF 250</v>
      </c>
      <c r="C71" s="26" t="s">
        <v>226</v>
      </c>
      <c r="D71" s="26" t="s">
        <v>217</v>
      </c>
      <c r="E71" s="27">
        <v>10.3</v>
      </c>
      <c r="F71" s="26" t="s">
        <v>245</v>
      </c>
      <c r="G71" s="26" t="s">
        <v>246</v>
      </c>
      <c r="H71" s="28">
        <v>8.8900000000000007E-2</v>
      </c>
      <c r="I71" s="28">
        <v>5.0000000000000001E-3</v>
      </c>
      <c r="J71" s="29">
        <v>17.78</v>
      </c>
      <c r="K71" s="30">
        <v>1.32E-3</v>
      </c>
      <c r="L71" s="31">
        <v>1.1599999999999999E-6</v>
      </c>
      <c r="M71" s="32">
        <v>2.62E-5</v>
      </c>
      <c r="N71" s="32">
        <v>3.5200000000000002E-5</v>
      </c>
      <c r="O71" s="28">
        <v>2.9700000000000001E-2</v>
      </c>
      <c r="P71" s="31">
        <v>2.3300000000000001E-6</v>
      </c>
      <c r="Q71" s="32">
        <v>5.24E-5</v>
      </c>
      <c r="R71" s="33">
        <v>1</v>
      </c>
      <c r="S71" s="26" t="s">
        <v>154</v>
      </c>
      <c r="T71" s="32">
        <v>3.5200000000000002E-5</v>
      </c>
      <c r="U71" s="12">
        <f t="array" ref="U71">INDEX(tbllkpSteelGrades[fy],MATCH(1,(Table4[[#This Row],[Grade]]=tbllkpSteelGrades[Grade])*(Table4[[#This Row],[t]]&lt;=tbllkpSteelGrades[Thickness]),0))</f>
        <v>250000000</v>
      </c>
      <c r="V71" s="11">
        <f>Table4[[#This Row],[fy]]*Table4[[#This Row],[Ag]]*0.36</f>
        <v>118800</v>
      </c>
    </row>
    <row r="72" spans="2:22" x14ac:dyDescent="0.25">
      <c r="B72" t="str">
        <f>Table4[[#This Row],[Section]]&amp;"-"&amp;Table4[[#This Row],[Grade]]</f>
        <v>88.9 x 4 CHS-CF 250</v>
      </c>
      <c r="C72" s="26" t="s">
        <v>227</v>
      </c>
      <c r="D72" s="26" t="s">
        <v>217</v>
      </c>
      <c r="E72" s="27">
        <v>8.3800000000000008</v>
      </c>
      <c r="F72" s="26" t="s">
        <v>245</v>
      </c>
      <c r="G72" s="26" t="s">
        <v>246</v>
      </c>
      <c r="H72" s="28">
        <v>8.8900000000000007E-2</v>
      </c>
      <c r="I72" s="28">
        <v>4.0000000000000001E-3</v>
      </c>
      <c r="J72" s="29">
        <v>22.225000000000001</v>
      </c>
      <c r="K72" s="30">
        <v>1.07E-3</v>
      </c>
      <c r="L72" s="31">
        <v>9.6299999999999993E-7</v>
      </c>
      <c r="M72" s="32">
        <v>2.1699999999999999E-5</v>
      </c>
      <c r="N72" s="32">
        <v>2.8900000000000001E-5</v>
      </c>
      <c r="O72" s="28">
        <v>0.03</v>
      </c>
      <c r="P72" s="31">
        <v>1.9300000000000002E-6</v>
      </c>
      <c r="Q72" s="32">
        <v>4.3300000000000002E-5</v>
      </c>
      <c r="R72" s="33">
        <v>1</v>
      </c>
      <c r="S72" s="26" t="s">
        <v>154</v>
      </c>
      <c r="T72" s="32">
        <v>2.8900000000000001E-5</v>
      </c>
      <c r="U72" s="12">
        <f t="array" ref="U72">INDEX(tbllkpSteelGrades[fy],MATCH(1,(Table4[[#This Row],[Grade]]=tbllkpSteelGrades[Grade])*(Table4[[#This Row],[t]]&lt;=tbllkpSteelGrades[Thickness]),0))</f>
        <v>250000000</v>
      </c>
      <c r="V72" s="11">
        <f>Table4[[#This Row],[fy]]*Table4[[#This Row],[Ag]]*0.36</f>
        <v>96300</v>
      </c>
    </row>
    <row r="73" spans="2:22" x14ac:dyDescent="0.25">
      <c r="B73" t="str">
        <f>Table4[[#This Row],[Section]]&amp;"-"&amp;Table4[[#This Row],[Grade]]</f>
        <v>76.1 x 5.9 CHS-CF 250</v>
      </c>
      <c r="C73" s="26" t="s">
        <v>228</v>
      </c>
      <c r="D73" s="26" t="s">
        <v>217</v>
      </c>
      <c r="E73" s="27">
        <v>10.199999999999999</v>
      </c>
      <c r="F73" s="26" t="s">
        <v>245</v>
      </c>
      <c r="G73" s="26" t="s">
        <v>246</v>
      </c>
      <c r="H73" s="28">
        <v>7.6100000000000001E-2</v>
      </c>
      <c r="I73" s="28">
        <v>5.9000000000000007E-3</v>
      </c>
      <c r="J73" s="29">
        <v>12.898305084745761</v>
      </c>
      <c r="K73" s="30">
        <v>1.2999999999999999E-3</v>
      </c>
      <c r="L73" s="31">
        <v>8.0699999999999996E-7</v>
      </c>
      <c r="M73" s="32">
        <v>2.12E-5</v>
      </c>
      <c r="N73" s="32">
        <v>2.9099999999999999E-5</v>
      </c>
      <c r="O73" s="28">
        <v>2.4899999999999999E-2</v>
      </c>
      <c r="P73" s="31">
        <v>1.61E-6</v>
      </c>
      <c r="Q73" s="32">
        <v>4.2400000000000001E-5</v>
      </c>
      <c r="R73" s="33">
        <v>1</v>
      </c>
      <c r="S73" s="26" t="s">
        <v>154</v>
      </c>
      <c r="T73" s="32">
        <v>2.9099999999999999E-5</v>
      </c>
      <c r="U73" s="12">
        <f t="array" ref="U73">INDEX(tbllkpSteelGrades[fy],MATCH(1,(Table4[[#This Row],[Grade]]=tbllkpSteelGrades[Grade])*(Table4[[#This Row],[t]]&lt;=tbllkpSteelGrades[Thickness]),0))</f>
        <v>250000000</v>
      </c>
      <c r="V73" s="11">
        <f>Table4[[#This Row],[fy]]*Table4[[#This Row],[Ag]]*0.36</f>
        <v>117000</v>
      </c>
    </row>
    <row r="74" spans="2:22" x14ac:dyDescent="0.25">
      <c r="B74" t="str">
        <f>Table4[[#This Row],[Section]]&amp;"-"&amp;Table4[[#This Row],[Grade]]</f>
        <v>76.1 x 4.5 CHS-CF 250</v>
      </c>
      <c r="C74" s="26" t="s">
        <v>229</v>
      </c>
      <c r="D74" s="26" t="s">
        <v>217</v>
      </c>
      <c r="E74" s="27">
        <v>7.95</v>
      </c>
      <c r="F74" s="26" t="s">
        <v>245</v>
      </c>
      <c r="G74" s="26" t="s">
        <v>246</v>
      </c>
      <c r="H74" s="28">
        <v>7.6100000000000001E-2</v>
      </c>
      <c r="I74" s="28">
        <v>4.4999999999999997E-3</v>
      </c>
      <c r="J74" s="29">
        <v>16.911111111111111</v>
      </c>
      <c r="K74" s="30">
        <v>1.01E-3</v>
      </c>
      <c r="L74" s="31">
        <v>6.5099999999999999E-7</v>
      </c>
      <c r="M74" s="32">
        <v>1.7099999999999999E-5</v>
      </c>
      <c r="N74" s="32">
        <v>2.3099999999999999E-5</v>
      </c>
      <c r="O74" s="28">
        <v>2.5399999999999999E-2</v>
      </c>
      <c r="P74" s="31">
        <v>1.3E-6</v>
      </c>
      <c r="Q74" s="32">
        <v>3.4199999999999998E-5</v>
      </c>
      <c r="R74" s="33">
        <v>1</v>
      </c>
      <c r="S74" s="26" t="s">
        <v>154</v>
      </c>
      <c r="T74" s="32">
        <v>2.3099999999999999E-5</v>
      </c>
      <c r="U74" s="12">
        <f t="array" ref="U74">INDEX(tbllkpSteelGrades[fy],MATCH(1,(Table4[[#This Row],[Grade]]=tbllkpSteelGrades[Grade])*(Table4[[#This Row],[t]]&lt;=tbllkpSteelGrades[Thickness]),0))</f>
        <v>250000000</v>
      </c>
      <c r="V74" s="11">
        <f>Table4[[#This Row],[fy]]*Table4[[#This Row],[Ag]]*0.36</f>
        <v>90900</v>
      </c>
    </row>
    <row r="75" spans="2:22" x14ac:dyDescent="0.25">
      <c r="B75" t="str">
        <f>Table4[[#This Row],[Section]]&amp;"-"&amp;Table4[[#This Row],[Grade]]</f>
        <v>76.1 x 3.6 CHS-CF 250</v>
      </c>
      <c r="C75" s="26" t="s">
        <v>230</v>
      </c>
      <c r="D75" s="26" t="s">
        <v>217</v>
      </c>
      <c r="E75" s="27">
        <v>6.44</v>
      </c>
      <c r="F75" s="26" t="s">
        <v>245</v>
      </c>
      <c r="G75" s="26" t="s">
        <v>246</v>
      </c>
      <c r="H75" s="28">
        <v>7.6100000000000001E-2</v>
      </c>
      <c r="I75" s="28">
        <v>3.5999999999999999E-3</v>
      </c>
      <c r="J75" s="29">
        <v>21.138888888888889</v>
      </c>
      <c r="K75" s="30">
        <v>8.1999999999999998E-4</v>
      </c>
      <c r="L75" s="31">
        <v>5.4000000000000002E-7</v>
      </c>
      <c r="M75" s="32">
        <v>1.42E-5</v>
      </c>
      <c r="N75" s="32">
        <v>1.8899999999999999E-5</v>
      </c>
      <c r="O75" s="28">
        <v>2.5700000000000001E-2</v>
      </c>
      <c r="P75" s="31">
        <v>1.08E-6</v>
      </c>
      <c r="Q75" s="32">
        <v>2.8399999999999999E-5</v>
      </c>
      <c r="R75" s="33">
        <v>1</v>
      </c>
      <c r="S75" s="26" t="s">
        <v>154</v>
      </c>
      <c r="T75" s="32">
        <v>1.8899999999999999E-5</v>
      </c>
      <c r="U75" s="12">
        <f t="array" ref="U75">INDEX(tbllkpSteelGrades[fy],MATCH(1,(Table4[[#This Row],[Grade]]=tbllkpSteelGrades[Grade])*(Table4[[#This Row],[t]]&lt;=tbllkpSteelGrades[Thickness]),0))</f>
        <v>250000000</v>
      </c>
      <c r="V75" s="11">
        <f>Table4[[#This Row],[fy]]*Table4[[#This Row],[Ag]]*0.36</f>
        <v>73800</v>
      </c>
    </row>
    <row r="76" spans="2:22" x14ac:dyDescent="0.25">
      <c r="B76" t="str">
        <f>Table4[[#This Row],[Section]]&amp;"-"&amp;Table4[[#This Row],[Grade]]</f>
        <v>60.3 x 5.4 CHS-CF 250</v>
      </c>
      <c r="C76" s="26" t="s">
        <v>231</v>
      </c>
      <c r="D76" s="26" t="s">
        <v>217</v>
      </c>
      <c r="E76" s="27">
        <v>7.31</v>
      </c>
      <c r="F76" s="26" t="s">
        <v>245</v>
      </c>
      <c r="G76" s="26" t="s">
        <v>246</v>
      </c>
      <c r="H76" s="28">
        <v>6.0299999999999999E-2</v>
      </c>
      <c r="I76" s="28">
        <v>5.4000000000000003E-3</v>
      </c>
      <c r="J76" s="29">
        <v>11.166666666666666</v>
      </c>
      <c r="K76" s="30">
        <v>9.3099999999999997E-4</v>
      </c>
      <c r="L76" s="31">
        <v>3.5400000000000002E-7</v>
      </c>
      <c r="M76" s="32">
        <v>1.1800000000000001E-5</v>
      </c>
      <c r="N76" s="32">
        <v>1.63E-5</v>
      </c>
      <c r="O76" s="28">
        <v>1.95E-2</v>
      </c>
      <c r="P76" s="31">
        <v>7.0900000000000001E-7</v>
      </c>
      <c r="Q76" s="32">
        <v>2.3499999999999999E-5</v>
      </c>
      <c r="R76" s="33">
        <v>1</v>
      </c>
      <c r="S76" s="26" t="s">
        <v>154</v>
      </c>
      <c r="T76" s="32">
        <v>1.63E-5</v>
      </c>
      <c r="U76" s="12">
        <f t="array" ref="U76">INDEX(tbllkpSteelGrades[fy],MATCH(1,(Table4[[#This Row],[Grade]]=tbllkpSteelGrades[Grade])*(Table4[[#This Row],[t]]&lt;=tbllkpSteelGrades[Thickness]),0))</f>
        <v>250000000</v>
      </c>
      <c r="V76" s="11">
        <f>Table4[[#This Row],[fy]]*Table4[[#This Row],[Ag]]*0.36</f>
        <v>83790</v>
      </c>
    </row>
    <row r="77" spans="2:22" x14ac:dyDescent="0.25">
      <c r="B77" t="str">
        <f>Table4[[#This Row],[Section]]&amp;"-"&amp;Table4[[#This Row],[Grade]]</f>
        <v>60.3 x 4.5 CHS-CF 250</v>
      </c>
      <c r="C77" s="26" t="s">
        <v>232</v>
      </c>
      <c r="D77" s="26" t="s">
        <v>217</v>
      </c>
      <c r="E77" s="27">
        <v>6.19</v>
      </c>
      <c r="F77" s="26" t="s">
        <v>245</v>
      </c>
      <c r="G77" s="26" t="s">
        <v>246</v>
      </c>
      <c r="H77" s="28">
        <v>6.0299999999999999E-2</v>
      </c>
      <c r="I77" s="28">
        <v>4.4999999999999997E-3</v>
      </c>
      <c r="J77" s="29">
        <v>13.4</v>
      </c>
      <c r="K77" s="30">
        <v>7.8899999999999999E-4</v>
      </c>
      <c r="L77" s="31">
        <v>3.0899999999999997E-7</v>
      </c>
      <c r="M77" s="32">
        <v>1.0200000000000001E-5</v>
      </c>
      <c r="N77" s="32">
        <v>1.4E-5</v>
      </c>
      <c r="O77" s="28">
        <v>1.9800000000000002E-2</v>
      </c>
      <c r="P77" s="31">
        <v>6.1799999999999995E-7</v>
      </c>
      <c r="Q77" s="32">
        <v>2.05E-5</v>
      </c>
      <c r="R77" s="33">
        <v>1</v>
      </c>
      <c r="S77" s="26" t="s">
        <v>154</v>
      </c>
      <c r="T77" s="32">
        <v>1.4E-5</v>
      </c>
      <c r="U77" s="12">
        <f t="array" ref="U77">INDEX(tbllkpSteelGrades[fy],MATCH(1,(Table4[[#This Row],[Grade]]=tbllkpSteelGrades[Grade])*(Table4[[#This Row],[t]]&lt;=tbllkpSteelGrades[Thickness]),0))</f>
        <v>250000000</v>
      </c>
      <c r="V77" s="11">
        <f>Table4[[#This Row],[fy]]*Table4[[#This Row],[Ag]]*0.36</f>
        <v>71010</v>
      </c>
    </row>
    <row r="78" spans="2:22" x14ac:dyDescent="0.25">
      <c r="B78" t="str">
        <f>Table4[[#This Row],[Section]]&amp;"-"&amp;Table4[[#This Row],[Grade]]</f>
        <v>60.3 x 3.6 CHS-CF 250</v>
      </c>
      <c r="C78" s="26" t="s">
        <v>233</v>
      </c>
      <c r="D78" s="26" t="s">
        <v>217</v>
      </c>
      <c r="E78" s="27">
        <v>5.03</v>
      </c>
      <c r="F78" s="26" t="s">
        <v>245</v>
      </c>
      <c r="G78" s="26" t="s">
        <v>246</v>
      </c>
      <c r="H78" s="28">
        <v>6.0299999999999999E-2</v>
      </c>
      <c r="I78" s="28">
        <v>3.5999999999999999E-3</v>
      </c>
      <c r="J78" s="29">
        <v>16.75</v>
      </c>
      <c r="K78" s="30">
        <v>6.4099999999999997E-4</v>
      </c>
      <c r="L78" s="31">
        <v>2.5899999999999998E-7</v>
      </c>
      <c r="M78" s="32">
        <v>8.5799999999999992E-6</v>
      </c>
      <c r="N78" s="32">
        <v>1.1600000000000001E-5</v>
      </c>
      <c r="O78" s="28">
        <v>2.01E-2</v>
      </c>
      <c r="P78" s="31">
        <v>5.1699999999999998E-7</v>
      </c>
      <c r="Q78" s="32">
        <v>1.7200000000000001E-5</v>
      </c>
      <c r="R78" s="33">
        <v>1</v>
      </c>
      <c r="S78" s="26" t="s">
        <v>154</v>
      </c>
      <c r="T78" s="32">
        <v>1.1600000000000001E-5</v>
      </c>
      <c r="U78" s="12">
        <f t="array" ref="U78">INDEX(tbllkpSteelGrades[fy],MATCH(1,(Table4[[#This Row],[Grade]]=tbllkpSteelGrades[Grade])*(Table4[[#This Row],[t]]&lt;=tbllkpSteelGrades[Thickness]),0))</f>
        <v>250000000</v>
      </c>
      <c r="V78" s="11">
        <f>Table4[[#This Row],[fy]]*Table4[[#This Row],[Ag]]*0.36</f>
        <v>57690</v>
      </c>
    </row>
    <row r="79" spans="2:22" x14ac:dyDescent="0.25">
      <c r="B79" t="str">
        <f>Table4[[#This Row],[Section]]&amp;"-"&amp;Table4[[#This Row],[Grade]]</f>
        <v>48.3 x 4 CHS-CF 250</v>
      </c>
      <c r="C79" s="26" t="s">
        <v>234</v>
      </c>
      <c r="D79" s="26" t="s">
        <v>217</v>
      </c>
      <c r="E79" s="27">
        <v>4.37</v>
      </c>
      <c r="F79" s="26" t="s">
        <v>245</v>
      </c>
      <c r="G79" s="26" t="s">
        <v>246</v>
      </c>
      <c r="H79" s="28">
        <v>4.8299999999999996E-2</v>
      </c>
      <c r="I79" s="28">
        <v>4.0000000000000001E-3</v>
      </c>
      <c r="J79" s="29">
        <v>12.074999999999999</v>
      </c>
      <c r="K79" s="30">
        <v>5.5699999999999999E-4</v>
      </c>
      <c r="L79" s="31">
        <v>1.3799999999999999E-7</v>
      </c>
      <c r="M79" s="32">
        <v>5.6999999999999996E-6</v>
      </c>
      <c r="N79" s="32">
        <v>7.8699999999999992E-6</v>
      </c>
      <c r="O79" s="28">
        <v>1.5699999999999999E-2</v>
      </c>
      <c r="P79" s="31">
        <v>2.7500000000000001E-7</v>
      </c>
      <c r="Q79" s="32">
        <v>1.1399999999999999E-5</v>
      </c>
      <c r="R79" s="33">
        <v>1</v>
      </c>
      <c r="S79" s="26" t="s">
        <v>154</v>
      </c>
      <c r="T79" s="32">
        <v>7.8699999999999992E-6</v>
      </c>
      <c r="U79" s="12">
        <f t="array" ref="U79">INDEX(tbllkpSteelGrades[fy],MATCH(1,(Table4[[#This Row],[Grade]]=tbllkpSteelGrades[Grade])*(Table4[[#This Row],[t]]&lt;=tbllkpSteelGrades[Thickness]),0))</f>
        <v>250000000</v>
      </c>
      <c r="V79" s="11">
        <f>Table4[[#This Row],[fy]]*Table4[[#This Row],[Ag]]*0.36</f>
        <v>50130</v>
      </c>
    </row>
    <row r="80" spans="2:22" x14ac:dyDescent="0.25">
      <c r="B80" t="str">
        <f>Table4[[#This Row],[Section]]&amp;"-"&amp;Table4[[#This Row],[Grade]]</f>
        <v>48.3 x 3.2 CHS-CF 250</v>
      </c>
      <c r="C80" s="26" t="s">
        <v>235</v>
      </c>
      <c r="D80" s="26" t="s">
        <v>217</v>
      </c>
      <c r="E80" s="27">
        <v>3.56</v>
      </c>
      <c r="F80" s="26" t="s">
        <v>245</v>
      </c>
      <c r="G80" s="26" t="s">
        <v>246</v>
      </c>
      <c r="H80" s="28">
        <v>4.8299999999999996E-2</v>
      </c>
      <c r="I80" s="28">
        <v>3.2000000000000002E-3</v>
      </c>
      <c r="J80" s="29">
        <v>15.093749999999998</v>
      </c>
      <c r="K80" s="30">
        <v>4.5300000000000001E-4</v>
      </c>
      <c r="L80" s="31">
        <v>1.1600000000000001E-7</v>
      </c>
      <c r="M80" s="32">
        <v>4.7999999999999998E-6</v>
      </c>
      <c r="N80" s="32">
        <v>6.5200000000000003E-6</v>
      </c>
      <c r="O80" s="28">
        <v>1.6E-2</v>
      </c>
      <c r="P80" s="31">
        <v>2.3200000000000001E-7</v>
      </c>
      <c r="Q80" s="32">
        <v>9.5899999999999997E-6</v>
      </c>
      <c r="R80" s="33">
        <v>1</v>
      </c>
      <c r="S80" s="26" t="s">
        <v>154</v>
      </c>
      <c r="T80" s="32">
        <v>6.5200000000000003E-6</v>
      </c>
      <c r="U80" s="12">
        <f t="array" ref="U80">INDEX(tbllkpSteelGrades[fy],MATCH(1,(Table4[[#This Row],[Grade]]=tbllkpSteelGrades[Grade])*(Table4[[#This Row],[t]]&lt;=tbllkpSteelGrades[Thickness]),0))</f>
        <v>250000000</v>
      </c>
      <c r="V80" s="11">
        <f>Table4[[#This Row],[fy]]*Table4[[#This Row],[Ag]]*0.36</f>
        <v>40770</v>
      </c>
    </row>
    <row r="81" spans="2:22" x14ac:dyDescent="0.25">
      <c r="B81" t="str">
        <f>Table4[[#This Row],[Section]]&amp;"-"&amp;Table4[[#This Row],[Grade]]</f>
        <v>42.4 x 4 CHS-CF 250</v>
      </c>
      <c r="C81" s="26" t="s">
        <v>236</v>
      </c>
      <c r="D81" s="26" t="s">
        <v>217</v>
      </c>
      <c r="E81" s="27">
        <v>3.79</v>
      </c>
      <c r="F81" s="26" t="s">
        <v>245</v>
      </c>
      <c r="G81" s="26" t="s">
        <v>246</v>
      </c>
      <c r="H81" s="28">
        <v>4.24E-2</v>
      </c>
      <c r="I81" s="28">
        <v>4.0000000000000001E-3</v>
      </c>
      <c r="J81" s="29">
        <v>10.6</v>
      </c>
      <c r="K81" s="30">
        <v>4.8299999999999998E-4</v>
      </c>
      <c r="L81" s="31">
        <v>8.9900000000000018E-8</v>
      </c>
      <c r="M81" s="32">
        <v>4.2400000000000001E-6</v>
      </c>
      <c r="N81" s="32">
        <v>5.9200000000000001E-6</v>
      </c>
      <c r="O81" s="28">
        <v>1.3599999999999999E-2</v>
      </c>
      <c r="P81" s="31">
        <v>1.8E-7</v>
      </c>
      <c r="Q81" s="32">
        <v>8.4800000000000001E-6</v>
      </c>
      <c r="R81" s="33">
        <v>1</v>
      </c>
      <c r="S81" s="26" t="s">
        <v>154</v>
      </c>
      <c r="T81" s="32">
        <v>5.9200000000000001E-6</v>
      </c>
      <c r="U81" s="12">
        <f t="array" ref="U81">INDEX(tbllkpSteelGrades[fy],MATCH(1,(Table4[[#This Row],[Grade]]=tbllkpSteelGrades[Grade])*(Table4[[#This Row],[t]]&lt;=tbllkpSteelGrades[Thickness]),0))</f>
        <v>250000000</v>
      </c>
      <c r="V81" s="11">
        <f>Table4[[#This Row],[fy]]*Table4[[#This Row],[Ag]]*0.36</f>
        <v>43470</v>
      </c>
    </row>
    <row r="82" spans="2:22" x14ac:dyDescent="0.25">
      <c r="B82" t="str">
        <f>Table4[[#This Row],[Section]]&amp;"-"&amp;Table4[[#This Row],[Grade]]</f>
        <v>42.4 x 3.2 CHS-CF 250</v>
      </c>
      <c r="C82" s="26" t="s">
        <v>237</v>
      </c>
      <c r="D82" s="26" t="s">
        <v>217</v>
      </c>
      <c r="E82" s="27">
        <v>3.09</v>
      </c>
      <c r="F82" s="26" t="s">
        <v>245</v>
      </c>
      <c r="G82" s="26" t="s">
        <v>246</v>
      </c>
      <c r="H82" s="28">
        <v>4.24E-2</v>
      </c>
      <c r="I82" s="28">
        <v>3.2000000000000002E-3</v>
      </c>
      <c r="J82" s="29">
        <v>13.25</v>
      </c>
      <c r="K82" s="30">
        <v>3.9399999999999998E-4</v>
      </c>
      <c r="L82" s="31">
        <v>7.6199999999999994E-8</v>
      </c>
      <c r="M82" s="32">
        <v>3.5899999999999999E-6</v>
      </c>
      <c r="N82" s="32">
        <v>4.9300000000000002E-6</v>
      </c>
      <c r="O82" s="28">
        <v>1.3900000000000001E-2</v>
      </c>
      <c r="P82" s="31">
        <v>1.5200000000000001E-7</v>
      </c>
      <c r="Q82" s="32">
        <v>7.1899999999999998E-6</v>
      </c>
      <c r="R82" s="33">
        <v>1</v>
      </c>
      <c r="S82" s="26" t="s">
        <v>154</v>
      </c>
      <c r="T82" s="32">
        <v>4.9300000000000002E-6</v>
      </c>
      <c r="U82" s="12">
        <f t="array" ref="U82">INDEX(tbllkpSteelGrades[fy],MATCH(1,(Table4[[#This Row],[Grade]]=tbllkpSteelGrades[Grade])*(Table4[[#This Row],[t]]&lt;=tbllkpSteelGrades[Thickness]),0))</f>
        <v>250000000</v>
      </c>
      <c r="V82" s="11">
        <f>Table4[[#This Row],[fy]]*Table4[[#This Row],[Ag]]*0.36</f>
        <v>35460</v>
      </c>
    </row>
    <row r="83" spans="2:22" x14ac:dyDescent="0.25">
      <c r="B83" t="str">
        <f>Table4[[#This Row],[Section]]&amp;"-"&amp;Table4[[#This Row],[Grade]]</f>
        <v>33.7 x 4 CHS-CF 250</v>
      </c>
      <c r="C83" s="26" t="s">
        <v>238</v>
      </c>
      <c r="D83" s="26" t="s">
        <v>217</v>
      </c>
      <c r="E83" s="27">
        <v>2.93</v>
      </c>
      <c r="F83" s="26" t="s">
        <v>245</v>
      </c>
      <c r="G83" s="26" t="s">
        <v>246</v>
      </c>
      <c r="H83" s="28">
        <v>3.3700000000000001E-2</v>
      </c>
      <c r="I83" s="28">
        <v>4.0000000000000001E-3</v>
      </c>
      <c r="J83" s="29">
        <v>8.4250000000000007</v>
      </c>
      <c r="K83" s="30">
        <v>3.7300000000000001E-4</v>
      </c>
      <c r="L83" s="31">
        <v>4.1899999999999998E-8</v>
      </c>
      <c r="M83" s="32">
        <v>2.4899999999999999E-6</v>
      </c>
      <c r="N83" s="32">
        <v>3.5499999999999999E-6</v>
      </c>
      <c r="O83" s="28">
        <v>1.06E-2</v>
      </c>
      <c r="P83" s="31">
        <v>8.3799999999999996E-8</v>
      </c>
      <c r="Q83" s="32">
        <v>4.9699999999999998E-6</v>
      </c>
      <c r="R83" s="33">
        <v>1</v>
      </c>
      <c r="S83" s="26" t="s">
        <v>154</v>
      </c>
      <c r="T83" s="32">
        <v>3.5499999999999999E-6</v>
      </c>
      <c r="U83" s="12">
        <f t="array" ref="U83">INDEX(tbllkpSteelGrades[fy],MATCH(1,(Table4[[#This Row],[Grade]]=tbllkpSteelGrades[Grade])*(Table4[[#This Row],[t]]&lt;=tbllkpSteelGrades[Thickness]),0))</f>
        <v>250000000</v>
      </c>
      <c r="V83" s="11">
        <f>Table4[[#This Row],[fy]]*Table4[[#This Row],[Ag]]*0.36</f>
        <v>33570</v>
      </c>
    </row>
    <row r="84" spans="2:22" x14ac:dyDescent="0.25">
      <c r="B84" t="str">
        <f>Table4[[#This Row],[Section]]&amp;"-"&amp;Table4[[#This Row],[Grade]]</f>
        <v>33.7 x 3.2 CHS-CF 250</v>
      </c>
      <c r="C84" s="26" t="s">
        <v>239</v>
      </c>
      <c r="D84" s="26" t="s">
        <v>217</v>
      </c>
      <c r="E84" s="27">
        <v>2.41</v>
      </c>
      <c r="F84" s="26" t="s">
        <v>245</v>
      </c>
      <c r="G84" s="26" t="s">
        <v>246</v>
      </c>
      <c r="H84" s="28">
        <v>3.3700000000000001E-2</v>
      </c>
      <c r="I84" s="28">
        <v>3.2000000000000002E-3</v>
      </c>
      <c r="J84" s="29">
        <v>10.53125</v>
      </c>
      <c r="K84" s="30">
        <v>3.0699999999999998E-4</v>
      </c>
      <c r="L84" s="31">
        <v>3.6000000000000005E-8</v>
      </c>
      <c r="M84" s="32">
        <v>2.1399999999999998E-6</v>
      </c>
      <c r="N84" s="32">
        <v>2.9900000000000002E-6</v>
      </c>
      <c r="O84" s="28">
        <v>1.0800000000000001E-2</v>
      </c>
      <c r="P84" s="31">
        <v>7.2100000000000004E-8</v>
      </c>
      <c r="Q84" s="32">
        <v>4.2799999999999997E-6</v>
      </c>
      <c r="R84" s="33">
        <v>1</v>
      </c>
      <c r="S84" s="26" t="s">
        <v>154</v>
      </c>
      <c r="T84" s="32">
        <v>2.9900000000000002E-6</v>
      </c>
      <c r="U84" s="12">
        <f t="array" ref="U84">INDEX(tbllkpSteelGrades[fy],MATCH(1,(Table4[[#This Row],[Grade]]=tbllkpSteelGrades[Grade])*(Table4[[#This Row],[t]]&lt;=tbllkpSteelGrades[Thickness]),0))</f>
        <v>250000000</v>
      </c>
      <c r="V84" s="11">
        <f>Table4[[#This Row],[fy]]*Table4[[#This Row],[Ag]]*0.36</f>
        <v>27630</v>
      </c>
    </row>
    <row r="85" spans="2:22" x14ac:dyDescent="0.25">
      <c r="B85" t="str">
        <f>Table4[[#This Row],[Section]]&amp;"-"&amp;Table4[[#This Row],[Grade]]</f>
        <v>26.9 x 4 CHS-CF 250</v>
      </c>
      <c r="C85" s="26" t="s">
        <v>240</v>
      </c>
      <c r="D85" s="26" t="s">
        <v>217</v>
      </c>
      <c r="E85" s="27">
        <v>2.2599999999999998</v>
      </c>
      <c r="F85" s="26" t="s">
        <v>245</v>
      </c>
      <c r="G85" s="26" t="s">
        <v>246</v>
      </c>
      <c r="H85" s="28">
        <v>2.69E-2</v>
      </c>
      <c r="I85" s="28">
        <v>4.0000000000000001E-3</v>
      </c>
      <c r="J85" s="29">
        <v>6.7249999999999996</v>
      </c>
      <c r="K85" s="30">
        <v>2.8800000000000001E-4</v>
      </c>
      <c r="L85" s="31">
        <v>1.9399999999999998E-8</v>
      </c>
      <c r="M85" s="32">
        <v>1.4500000000000001E-6</v>
      </c>
      <c r="N85" s="32">
        <v>2.12E-6</v>
      </c>
      <c r="O85" s="28">
        <v>8.2199999999999999E-3</v>
      </c>
      <c r="P85" s="31">
        <v>3.8900000000000004E-8</v>
      </c>
      <c r="Q85" s="32">
        <v>2.8899999999999999E-6</v>
      </c>
      <c r="R85" s="33">
        <v>1</v>
      </c>
      <c r="S85" s="26" t="s">
        <v>154</v>
      </c>
      <c r="T85" s="32">
        <v>2.12E-6</v>
      </c>
      <c r="U85" s="12">
        <f t="array" ref="U85">INDEX(tbllkpSteelGrades[fy],MATCH(1,(Table4[[#This Row],[Grade]]=tbllkpSteelGrades[Grade])*(Table4[[#This Row],[t]]&lt;=tbllkpSteelGrades[Thickness]),0))</f>
        <v>250000000</v>
      </c>
      <c r="V85" s="11">
        <f>Table4[[#This Row],[fy]]*Table4[[#This Row],[Ag]]*0.36</f>
        <v>25920</v>
      </c>
    </row>
    <row r="86" spans="2:22" x14ac:dyDescent="0.25">
      <c r="B86" t="str">
        <f>Table4[[#This Row],[Section]]&amp;"-"&amp;Table4[[#This Row],[Grade]]</f>
        <v>26.9 x 3.2 CHS-CF 250</v>
      </c>
      <c r="C86" s="26" t="s">
        <v>241</v>
      </c>
      <c r="D86" s="26" t="s">
        <v>217</v>
      </c>
      <c r="E86" s="27">
        <v>1.87</v>
      </c>
      <c r="F86" s="26" t="s">
        <v>245</v>
      </c>
      <c r="G86" s="26" t="s">
        <v>246</v>
      </c>
      <c r="H86" s="28">
        <v>2.69E-2</v>
      </c>
      <c r="I86" s="28">
        <v>3.2000000000000002E-3</v>
      </c>
      <c r="J86" s="29">
        <v>8.40625</v>
      </c>
      <c r="K86" s="30">
        <v>2.3800000000000001E-4</v>
      </c>
      <c r="L86" s="31">
        <v>1.7E-8</v>
      </c>
      <c r="M86" s="32">
        <v>1.2699999999999999E-6</v>
      </c>
      <c r="N86" s="32">
        <v>1.81E-6</v>
      </c>
      <c r="O86" s="28">
        <v>8.4600000000000005E-3</v>
      </c>
      <c r="P86" s="31">
        <v>3.4100000000000001E-8</v>
      </c>
      <c r="Q86" s="32">
        <v>2.5299999999999999E-6</v>
      </c>
      <c r="R86" s="33">
        <v>1</v>
      </c>
      <c r="S86" s="26" t="s">
        <v>154</v>
      </c>
      <c r="T86" s="32">
        <v>1.81E-6</v>
      </c>
      <c r="U86" s="12">
        <f t="array" ref="U86">INDEX(tbllkpSteelGrades[fy],MATCH(1,(Table4[[#This Row],[Grade]]=tbllkpSteelGrades[Grade])*(Table4[[#This Row],[t]]&lt;=tbllkpSteelGrades[Thickness]),0))</f>
        <v>250000000</v>
      </c>
      <c r="V86" s="11">
        <f>Table4[[#This Row],[fy]]*Table4[[#This Row],[Ag]]*0.36</f>
        <v>21420</v>
      </c>
    </row>
    <row r="87" spans="2:22" x14ac:dyDescent="0.25">
      <c r="B87" t="str">
        <f>Table4[[#This Row],[Section]]&amp;"-"&amp;Table4[[#This Row],[Grade]]</f>
        <v>26.9 x 2.6 CHS-CF 250</v>
      </c>
      <c r="C87" s="26" t="s">
        <v>242</v>
      </c>
      <c r="D87" s="26" t="s">
        <v>217</v>
      </c>
      <c r="E87" s="27">
        <v>1.56</v>
      </c>
      <c r="F87" s="26" t="s">
        <v>245</v>
      </c>
      <c r="G87" s="26" t="s">
        <v>246</v>
      </c>
      <c r="H87" s="28">
        <v>2.69E-2</v>
      </c>
      <c r="I87" s="28">
        <v>2.5999999999999999E-3</v>
      </c>
      <c r="J87" s="29">
        <v>10.346153846153847</v>
      </c>
      <c r="K87" s="30">
        <v>1.9799999999999999E-4</v>
      </c>
      <c r="L87" s="31">
        <v>1.48E-8</v>
      </c>
      <c r="M87" s="32">
        <v>1.1000000000000001E-6</v>
      </c>
      <c r="N87" s="32">
        <v>1.5400000000000001E-6</v>
      </c>
      <c r="O87" s="28">
        <v>8.6400000000000001E-3</v>
      </c>
      <c r="P87" s="31">
        <v>2.96E-8</v>
      </c>
      <c r="Q87" s="32">
        <v>2.2000000000000001E-6</v>
      </c>
      <c r="R87" s="33">
        <v>1</v>
      </c>
      <c r="S87" s="26" t="s">
        <v>154</v>
      </c>
      <c r="T87" s="32">
        <v>1.5400000000000001E-6</v>
      </c>
      <c r="U87" s="12">
        <f t="array" ref="U87">INDEX(tbllkpSteelGrades[fy],MATCH(1,(Table4[[#This Row],[Grade]]=tbllkpSteelGrades[Grade])*(Table4[[#This Row],[t]]&lt;=tbllkpSteelGrades[Thickness]),0))</f>
        <v>250000000</v>
      </c>
      <c r="V87" s="11">
        <f>Table4[[#This Row],[fy]]*Table4[[#This Row],[Ag]]*0.36</f>
        <v>17820</v>
      </c>
    </row>
    <row r="88" spans="2:22" x14ac:dyDescent="0.25">
      <c r="B88" t="str">
        <f>Table4[[#This Row],[Section]]&amp;"-"&amp;Table4[[#This Row],[Grade]]</f>
        <v>21.3 x 3.2 CHS-CF 250</v>
      </c>
      <c r="C88" s="26" t="s">
        <v>243</v>
      </c>
      <c r="D88" s="26" t="s">
        <v>217</v>
      </c>
      <c r="E88" s="27">
        <v>1.43</v>
      </c>
      <c r="F88" s="26" t="s">
        <v>245</v>
      </c>
      <c r="G88" s="26" t="s">
        <v>246</v>
      </c>
      <c r="H88" s="28">
        <v>2.1299999999999999E-2</v>
      </c>
      <c r="I88" s="28">
        <v>3.2000000000000002E-3</v>
      </c>
      <c r="J88" s="29">
        <v>6.6562499999999991</v>
      </c>
      <c r="K88" s="30">
        <v>1.8200000000000001E-4</v>
      </c>
      <c r="L88" s="31">
        <v>7.6800000000000016E-9</v>
      </c>
      <c r="M88" s="32">
        <v>7.2200000000000003E-7</v>
      </c>
      <c r="N88" s="32">
        <v>1.06E-6</v>
      </c>
      <c r="O88" s="28">
        <v>6.4999999999999997E-3</v>
      </c>
      <c r="P88" s="31">
        <v>1.5399999999999999E-8</v>
      </c>
      <c r="Q88" s="32">
        <v>1.44E-6</v>
      </c>
      <c r="R88" s="33">
        <v>1</v>
      </c>
      <c r="S88" s="26" t="s">
        <v>154</v>
      </c>
      <c r="T88" s="32">
        <v>1.06E-6</v>
      </c>
      <c r="U88" s="12">
        <f t="array" ref="U88">INDEX(tbllkpSteelGrades[fy],MATCH(1,(Table4[[#This Row],[Grade]]=tbllkpSteelGrades[Grade])*(Table4[[#This Row],[t]]&lt;=tbllkpSteelGrades[Thickness]),0))</f>
        <v>250000000</v>
      </c>
      <c r="V88" s="11">
        <f>Table4[[#This Row],[fy]]*Table4[[#This Row],[Ag]]*0.36</f>
        <v>16380</v>
      </c>
    </row>
    <row r="89" spans="2:22" x14ac:dyDescent="0.25">
      <c r="B89" t="str">
        <f>Table4[[#This Row],[Section]]&amp;"-"&amp;Table4[[#This Row],[Grade]]</f>
        <v>21.3 x 2.6 CHS-CF 250</v>
      </c>
      <c r="C89" s="26" t="s">
        <v>244</v>
      </c>
      <c r="D89" s="26" t="s">
        <v>217</v>
      </c>
      <c r="E89" s="27">
        <v>1.2</v>
      </c>
      <c r="F89" s="26" t="s">
        <v>245</v>
      </c>
      <c r="G89" s="26" t="s">
        <v>246</v>
      </c>
      <c r="H89" s="28">
        <v>2.1299999999999999E-2</v>
      </c>
      <c r="I89" s="28">
        <v>2.5999999999999999E-3</v>
      </c>
      <c r="J89" s="29">
        <v>8.1923076923076916</v>
      </c>
      <c r="K89" s="30">
        <v>1.5300000000000001E-4</v>
      </c>
      <c r="L89" s="31">
        <v>6.8100000000000011E-9</v>
      </c>
      <c r="M89" s="32">
        <v>6.3900000000000004E-7</v>
      </c>
      <c r="N89" s="32">
        <v>9.1500000000000003E-7</v>
      </c>
      <c r="O89" s="28">
        <v>6.6799999999999993E-3</v>
      </c>
      <c r="P89" s="31">
        <v>1.3600000000000001E-8</v>
      </c>
      <c r="Q89" s="32">
        <v>1.28E-6</v>
      </c>
      <c r="R89" s="33">
        <v>1</v>
      </c>
      <c r="S89" s="26" t="s">
        <v>154</v>
      </c>
      <c r="T89" s="32">
        <v>9.1500000000000003E-7</v>
      </c>
      <c r="U89" s="12">
        <f t="array" ref="U89">INDEX(tbllkpSteelGrades[fy],MATCH(1,(Table4[[#This Row],[Grade]]=tbllkpSteelGrades[Grade])*(Table4[[#This Row],[t]]&lt;=tbllkpSteelGrades[Thickness]),0))</f>
        <v>250000000</v>
      </c>
      <c r="V89" s="11">
        <f>Table4[[#This Row],[fy]]*Table4[[#This Row],[Ag]]*0.36</f>
        <v>13770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1624-6020-4253-8C46-A04EC8FA61C3}">
  <dimension ref="B3:E16"/>
  <sheetViews>
    <sheetView workbookViewId="0">
      <selection activeCell="E6" sqref="E6"/>
    </sheetView>
  </sheetViews>
  <sheetFormatPr defaultRowHeight="15" x14ac:dyDescent="0.25"/>
  <cols>
    <col min="2" max="2" width="8.5703125" bestFit="1" customWidth="1"/>
    <col min="3" max="3" width="11.85546875" bestFit="1" customWidth="1"/>
    <col min="4" max="5" width="13.28515625" bestFit="1" customWidth="1"/>
  </cols>
  <sheetData>
    <row r="3" spans="2:5" ht="18" x14ac:dyDescent="0.35">
      <c r="B3" t="s">
        <v>56</v>
      </c>
      <c r="C3" t="s">
        <v>57</v>
      </c>
      <c r="D3" t="s">
        <v>248</v>
      </c>
      <c r="E3" t="s">
        <v>252</v>
      </c>
    </row>
    <row r="4" spans="2:5" x14ac:dyDescent="0.25">
      <c r="B4" s="16">
        <v>300</v>
      </c>
      <c r="C4" s="13">
        <v>8.0000000000000002E-3</v>
      </c>
      <c r="D4" s="12">
        <v>320000000</v>
      </c>
      <c r="E4" s="12">
        <v>430000000</v>
      </c>
    </row>
    <row r="5" spans="2:5" x14ac:dyDescent="0.25">
      <c r="B5" s="16">
        <v>300</v>
      </c>
      <c r="C5" s="13">
        <v>1.2E-2</v>
      </c>
      <c r="D5" s="12">
        <v>310000000</v>
      </c>
      <c r="E5" s="12">
        <v>430000000</v>
      </c>
    </row>
    <row r="6" spans="2:5" x14ac:dyDescent="0.25">
      <c r="B6" s="16">
        <v>300</v>
      </c>
      <c r="C6" s="13">
        <v>0.02</v>
      </c>
      <c r="D6" s="12">
        <v>300000000</v>
      </c>
      <c r="E6" s="12">
        <v>430000000</v>
      </c>
    </row>
    <row r="7" spans="2:5" x14ac:dyDescent="0.25">
      <c r="B7" s="16">
        <v>300</v>
      </c>
      <c r="C7" s="13">
        <v>0.05</v>
      </c>
      <c r="D7" s="12">
        <v>280000000</v>
      </c>
      <c r="E7" s="12">
        <v>430000000</v>
      </c>
    </row>
    <row r="8" spans="2:5" x14ac:dyDescent="0.25">
      <c r="B8" s="16">
        <v>400</v>
      </c>
      <c r="C8" s="13">
        <v>1.2E-2</v>
      </c>
      <c r="D8" s="12">
        <v>400000000</v>
      </c>
      <c r="E8" s="12">
        <v>480000000</v>
      </c>
    </row>
    <row r="9" spans="2:5" x14ac:dyDescent="0.25">
      <c r="B9" s="16">
        <v>400</v>
      </c>
      <c r="C9" s="13">
        <v>0.02</v>
      </c>
      <c r="D9" s="12">
        <v>380000000</v>
      </c>
      <c r="E9" s="12">
        <v>480000000</v>
      </c>
    </row>
    <row r="10" spans="2:5" x14ac:dyDescent="0.25">
      <c r="B10" s="16">
        <v>400</v>
      </c>
      <c r="C10" s="13">
        <v>0.08</v>
      </c>
      <c r="D10" s="12">
        <v>360000000</v>
      </c>
      <c r="E10" s="12">
        <v>480000000</v>
      </c>
    </row>
    <row r="11" spans="2:5" x14ac:dyDescent="0.25">
      <c r="B11" s="16" t="s">
        <v>107</v>
      </c>
      <c r="C11" s="13">
        <v>1.0999999999999999E-2</v>
      </c>
      <c r="D11" s="12">
        <v>320000000</v>
      </c>
      <c r="E11" s="12">
        <v>440000000</v>
      </c>
    </row>
    <row r="12" spans="2:5" x14ac:dyDescent="0.25">
      <c r="B12" s="16" t="s">
        <v>107</v>
      </c>
      <c r="C12" s="13">
        <v>1.7000000000000001E-2</v>
      </c>
      <c r="D12" s="12">
        <v>300000000</v>
      </c>
      <c r="E12" s="12">
        <v>440000000</v>
      </c>
    </row>
    <row r="13" spans="2:5" x14ac:dyDescent="0.25">
      <c r="B13" s="16" t="s">
        <v>107</v>
      </c>
      <c r="C13" s="13">
        <v>0.1</v>
      </c>
      <c r="D13" s="12">
        <v>280000000</v>
      </c>
      <c r="E13" s="12">
        <v>440000000</v>
      </c>
    </row>
    <row r="14" spans="2:5" x14ac:dyDescent="0.25">
      <c r="B14" s="16" t="s">
        <v>217</v>
      </c>
      <c r="C14" s="13">
        <v>0.1</v>
      </c>
      <c r="D14" s="12">
        <v>250000000</v>
      </c>
      <c r="E14" s="12">
        <v>320000000</v>
      </c>
    </row>
    <row r="15" spans="2:5" x14ac:dyDescent="0.25">
      <c r="B15" s="16" t="s">
        <v>157</v>
      </c>
      <c r="C15" s="13">
        <v>0.1</v>
      </c>
      <c r="D15" s="12">
        <v>350000000</v>
      </c>
      <c r="E15" s="12">
        <v>430000000</v>
      </c>
    </row>
    <row r="16" spans="2:5" x14ac:dyDescent="0.25">
      <c r="B16" s="16" t="s">
        <v>251</v>
      </c>
      <c r="C16" s="13">
        <v>0.1</v>
      </c>
      <c r="D16" s="12">
        <v>450000000</v>
      </c>
      <c r="E16" s="12">
        <v>450000000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</vt:lpstr>
      <vt:lpstr>PFCs</vt:lpstr>
      <vt:lpstr>CHSs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2019-01-12T03:05:14Z</dcterms:modified>
</cp:coreProperties>
</file>