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ropbox (MIT)\College\Work\BioInstrumentation Lab\ToolBot\Analysis\Chassis\"/>
    </mc:Choice>
  </mc:AlternateContent>
  <xr:revisionPtr revIDLastSave="0" documentId="13_ncr:1_{259C4E09-9396-460B-9D21-543917CA2EA1}" xr6:coauthVersionLast="47" xr6:coauthVersionMax="47" xr10:uidLastSave="{00000000-0000-0000-0000-000000000000}"/>
  <bookViews>
    <workbookView xWindow="-110" yWindow="-110" windowWidth="38620" windowHeight="21220" xr2:uid="{3996E98D-B780-4D60-8691-3138C2869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8" i="1"/>
  <c r="B12" i="1" l="1"/>
  <c r="B18" i="1" s="1"/>
  <c r="B13" i="1"/>
  <c r="C13" i="1" l="1"/>
  <c r="C20" i="1"/>
  <c r="C19" i="1"/>
  <c r="C18" i="1"/>
  <c r="B20" i="1"/>
  <c r="B19" i="1"/>
  <c r="C12" i="1"/>
  <c r="C23" i="1" l="1"/>
  <c r="C29" i="1" s="1"/>
  <c r="C22" i="1"/>
  <c r="C28" i="1" s="1"/>
  <c r="B22" i="1"/>
  <c r="B28" i="1" s="1"/>
  <c r="B23" i="1"/>
  <c r="B29" i="1" s="1"/>
</calcChain>
</file>

<file path=xl/sharedStrings.xml><?xml version="1.0" encoding="utf-8"?>
<sst xmlns="http://schemas.openxmlformats.org/spreadsheetml/2006/main" count="17" uniqueCount="17">
  <si>
    <t>K3:</t>
  </si>
  <si>
    <t>K2:</t>
  </si>
  <si>
    <t>K1:</t>
  </si>
  <si>
    <t>a (mm):</t>
  </si>
  <si>
    <t>θi (deg):</t>
  </si>
  <si>
    <t>θi (rad):</t>
  </si>
  <si>
    <t>b (mm):</t>
  </si>
  <si>
    <t>c (mm):</t>
  </si>
  <si>
    <t>d (mm):</t>
  </si>
  <si>
    <t>s:</t>
  </si>
  <si>
    <t>https://youtu.be/3pOIJCbwhkc</t>
  </si>
  <si>
    <t>α+:</t>
  </si>
  <si>
    <t>α-:</t>
  </si>
  <si>
    <t>θl+ (rad):</t>
  </si>
  <si>
    <t>θl- (rad):</t>
  </si>
  <si>
    <t>θo+ (rad):</t>
  </si>
  <si>
    <t>θo- (rad):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</si>
</sst>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22225</xdr:colOff>
      <xdr:row>26</xdr:row>
      <xdr:rowOff>149225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A05546-8ACA-C625-560B-8D76A6F958A9}"/>
            </a:ext>
          </a:extLst>
        </xdr:cNvPr>
        <xdr:cNvSpPr txBox="1"/>
      </xdr:nvSpPr>
      <xdr:spPr>
        <a:xfrm>
          <a:off x="11509375" y="4937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3pOIJCbwh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003B-F8D2-49A7-B14E-31EFE1F4CD5C}">
  <dimension ref="A1:D29"/>
  <sheetViews>
    <sheetView tabSelected="1" zoomScaleNormal="100" workbookViewId="0">
      <selection activeCell="E26" sqref="E26"/>
    </sheetView>
  </sheetViews>
  <sheetFormatPr defaultRowHeight="14.5" x14ac:dyDescent="0.35"/>
  <cols>
    <col min="1" max="1" width="16.08984375" customWidth="1"/>
    <col min="2" max="2" width="15" customWidth="1"/>
    <col min="3" max="3" width="15.36328125" customWidth="1"/>
  </cols>
  <sheetData>
    <row r="1" spans="1:4" x14ac:dyDescent="0.35">
      <c r="D1" s="1" t="s">
        <v>10</v>
      </c>
    </row>
    <row r="2" spans="1:4" x14ac:dyDescent="0.35">
      <c r="A2" t="s">
        <v>3</v>
      </c>
      <c r="B2">
        <v>13</v>
      </c>
    </row>
    <row r="3" spans="1:4" x14ac:dyDescent="0.35">
      <c r="A3" t="s">
        <v>6</v>
      </c>
      <c r="B3">
        <v>18</v>
      </c>
    </row>
    <row r="4" spans="1:4" x14ac:dyDescent="0.35">
      <c r="A4" t="s">
        <v>7</v>
      </c>
      <c r="B4">
        <v>13</v>
      </c>
    </row>
    <row r="5" spans="1:4" x14ac:dyDescent="0.35">
      <c r="A5" t="s">
        <v>8</v>
      </c>
      <c r="B5">
        <v>18</v>
      </c>
    </row>
    <row r="7" spans="1:4" x14ac:dyDescent="0.35">
      <c r="A7" t="s">
        <v>4</v>
      </c>
      <c r="B7">
        <v>30</v>
      </c>
    </row>
    <row r="8" spans="1:4" x14ac:dyDescent="0.35">
      <c r="A8" t="s">
        <v>5</v>
      </c>
      <c r="B8">
        <f>B7* PI()/180</f>
        <v>0.52359877559829882</v>
      </c>
    </row>
    <row r="11" spans="1:4" x14ac:dyDescent="0.35">
      <c r="A11" t="s">
        <v>9</v>
      </c>
      <c r="B11">
        <f>(B2^2+B5^2-2*B2*B5*COS(B8)-B3^2-B4^2)/(-2*B3*B4)</f>
        <v>0.86602540378443871</v>
      </c>
    </row>
    <row r="12" spans="1:4" x14ac:dyDescent="0.35">
      <c r="A12" t="s">
        <v>11</v>
      </c>
      <c r="B12">
        <f>ATAN2(SQRT(1-B11^2),B11)</f>
        <v>1.0471975511965979</v>
      </c>
      <c r="C12">
        <f>B12*180/PI()</f>
        <v>60.000000000000007</v>
      </c>
    </row>
    <row r="13" spans="1:4" x14ac:dyDescent="0.35">
      <c r="A13" t="s">
        <v>12</v>
      </c>
      <c r="B13">
        <f>ATAN2(-SQRT(1-B11^2),B11)</f>
        <v>2.0943951023931953</v>
      </c>
      <c r="C13">
        <f>B13*180/PI()</f>
        <v>119.99999999999999</v>
      </c>
    </row>
    <row r="18" spans="1:3" x14ac:dyDescent="0.35">
      <c r="A18" t="s">
        <v>2</v>
      </c>
      <c r="B18">
        <f>B2*SIN(B8)+B4*SIN(B12)</f>
        <v>17.758330249197702</v>
      </c>
      <c r="C18">
        <f>B2*SIN(B8)+B4*SIN(B13)</f>
        <v>17.758330249197702</v>
      </c>
    </row>
    <row r="19" spans="1:3" x14ac:dyDescent="0.35">
      <c r="A19" t="s">
        <v>1</v>
      </c>
      <c r="B19">
        <f>2*(B4*COS(B12)-B3)</f>
        <v>-23.000000000000004</v>
      </c>
      <c r="C19">
        <f>2*(B4*COS(B13)-B3)</f>
        <v>-48.999999999999993</v>
      </c>
    </row>
    <row r="20" spans="1:3" x14ac:dyDescent="0.35">
      <c r="A20" t="s">
        <v>0</v>
      </c>
      <c r="B20">
        <f>-B4*SIN(B12)+B2*SIN(B8)</f>
        <v>-4.7583302491977042</v>
      </c>
      <c r="C20">
        <f>-B4*SIN(B13)+B2*SIN(B8)</f>
        <v>-4.7583302491977042</v>
      </c>
    </row>
    <row r="22" spans="1:3" x14ac:dyDescent="0.35">
      <c r="A22" t="s">
        <v>13</v>
      </c>
      <c r="B22">
        <f>2*ATAN((-B19 + SQRT(B19^2 - 4 * B18 * B20))/(2 * B18))</f>
        <v>1.9510475334878303</v>
      </c>
      <c r="C22">
        <f>2*ATAN((-C19 + SQRT(C19^2 - 4 * C18 *C20))/(2 * C18))</f>
        <v>2.4673771916454625</v>
      </c>
    </row>
    <row r="23" spans="1:3" x14ac:dyDescent="0.35">
      <c r="A23" t="s">
        <v>14</v>
      </c>
      <c r="B23">
        <f>2*ATAN((-B19 - SQRT(B19^2 - 4 * B18 * B20))/(2 * B18))</f>
        <v>-0.35901408911640398</v>
      </c>
      <c r="C23">
        <f>2*ATAN((-C19 +-SQRT(C19^2 - 4 * C18 *C20))/(2 * C18))</f>
        <v>-0.18727561723626798</v>
      </c>
    </row>
    <row r="28" spans="1:3" x14ac:dyDescent="0.35">
      <c r="A28" t="s">
        <v>15</v>
      </c>
      <c r="B28">
        <f>(B22+B12)*180/PI()</f>
        <v>171.78678929826185</v>
      </c>
      <c r="C28">
        <f>(C22+B13)*180/PI()</f>
        <v>261.3702995481267</v>
      </c>
    </row>
    <row r="29" spans="1:3" x14ac:dyDescent="0.35">
      <c r="A29" t="s">
        <v>16</v>
      </c>
      <c r="B29">
        <f>(B23+B12)*180/PI()</f>
        <v>39.430007907896439</v>
      </c>
      <c r="C29">
        <f>(C23+B13)*180/PI()</f>
        <v>109.26989752665438</v>
      </c>
    </row>
  </sheetData>
  <hyperlinks>
    <hyperlink ref="D1" r:id="rId1" xr:uid="{E671152F-3D93-454D-90E7-E9611839D22C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Lu</dc:creator>
  <cp:lastModifiedBy>Michael Lu</cp:lastModifiedBy>
  <dcterms:created xsi:type="dcterms:W3CDTF">2024-03-25T15:02:04Z</dcterms:created>
  <dcterms:modified xsi:type="dcterms:W3CDTF">2024-04-03T17:08:03Z</dcterms:modified>
</cp:coreProperties>
</file>