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B4F44B-EA7E-4AF3-B8F7-4B22BD971C4D}" xr6:coauthVersionLast="47" xr6:coauthVersionMax="47" xr10:uidLastSave="{00000000-0000-0000-0000-000000000000}"/>
  <bookViews>
    <workbookView xWindow="10095" yWindow="555" windowWidth="27690" windowHeight="16200" xr2:uid="{FEEA87AB-348A-4D20-A783-EE6924B4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B22" i="1"/>
  <c r="B21" i="1"/>
  <c r="C21" i="1"/>
  <c r="D21" i="1"/>
  <c r="E21" i="1"/>
  <c r="B73" i="1"/>
  <c r="C73" i="1"/>
  <c r="D73" i="1"/>
  <c r="E73" i="1"/>
  <c r="F73" i="1"/>
  <c r="G73" i="1"/>
  <c r="H73" i="1"/>
  <c r="B69" i="1"/>
  <c r="C69" i="1"/>
  <c r="D69" i="1"/>
  <c r="E69" i="1"/>
  <c r="F69" i="1"/>
  <c r="G69" i="1"/>
  <c r="H69" i="1"/>
  <c r="B63" i="1"/>
  <c r="C63" i="1"/>
  <c r="D63" i="1"/>
  <c r="E63" i="1"/>
  <c r="F63" i="1"/>
  <c r="G63" i="1"/>
  <c r="H63" i="1"/>
  <c r="C10" i="1"/>
  <c r="C13" i="1" s="1"/>
  <c r="C14" i="1" s="1"/>
  <c r="B6" i="1"/>
  <c r="B10" i="1" s="1"/>
  <c r="C6" i="1"/>
  <c r="C16" i="1" s="1"/>
  <c r="D6" i="1"/>
  <c r="D10" i="1" s="1"/>
  <c r="E6" i="1"/>
  <c r="E16" i="1" s="1"/>
  <c r="F6" i="1"/>
  <c r="F16" i="1" s="1"/>
  <c r="G6" i="1"/>
  <c r="G16" i="1" s="1"/>
  <c r="H6" i="1"/>
  <c r="H16" i="1" s="1"/>
  <c r="I6" i="1"/>
  <c r="I16" i="1" s="1"/>
  <c r="B12" i="1"/>
  <c r="B54" i="1"/>
  <c r="C54" i="1"/>
  <c r="D54" i="1"/>
  <c r="E54" i="1"/>
  <c r="F54" i="1"/>
  <c r="G54" i="1"/>
  <c r="H54" i="1"/>
  <c r="I54" i="1"/>
  <c r="B48" i="1"/>
  <c r="B18" i="1" s="1"/>
  <c r="C48" i="1"/>
  <c r="C18" i="1" s="1"/>
  <c r="D48" i="1"/>
  <c r="D18" i="1" s="1"/>
  <c r="E48" i="1"/>
  <c r="E18" i="1" s="1"/>
  <c r="F48" i="1"/>
  <c r="F18" i="1" s="1"/>
  <c r="G48" i="1"/>
  <c r="G18" i="1" s="1"/>
  <c r="H48" i="1"/>
  <c r="H18" i="1" s="1"/>
  <c r="I48" i="1"/>
  <c r="I18" i="1" s="1"/>
  <c r="B38" i="1"/>
  <c r="C38" i="1"/>
  <c r="D38" i="1"/>
  <c r="E38" i="1"/>
  <c r="F38" i="1"/>
  <c r="G38" i="1"/>
  <c r="H38" i="1"/>
  <c r="I38" i="1"/>
  <c r="B30" i="1"/>
  <c r="C30" i="1"/>
  <c r="D30" i="1"/>
  <c r="E30" i="1"/>
  <c r="F30" i="1"/>
  <c r="G30" i="1"/>
  <c r="H30" i="1"/>
  <c r="I30" i="1"/>
  <c r="C15" i="1" l="1"/>
  <c r="B15" i="1"/>
  <c r="B13" i="1"/>
  <c r="B14" i="1" s="1"/>
  <c r="F10" i="1"/>
  <c r="B16" i="1"/>
  <c r="I10" i="1"/>
  <c r="E10" i="1"/>
  <c r="H10" i="1"/>
  <c r="G10" i="1"/>
  <c r="D15" i="1"/>
  <c r="D13" i="1"/>
  <c r="D14" i="1" s="1"/>
  <c r="D16" i="1"/>
  <c r="I40" i="1"/>
  <c r="I56" i="1"/>
  <c r="E56" i="1"/>
  <c r="D40" i="1"/>
  <c r="D56" i="1"/>
  <c r="G40" i="1"/>
  <c r="C40" i="1"/>
  <c r="G56" i="1"/>
  <c r="C56" i="1"/>
  <c r="E40" i="1"/>
  <c r="H40" i="1"/>
  <c r="H56" i="1"/>
  <c r="F40" i="1"/>
  <c r="B40" i="1"/>
  <c r="F56" i="1"/>
  <c r="B56" i="1"/>
  <c r="H15" i="1" l="1"/>
  <c r="H13" i="1"/>
  <c r="H14" i="1" s="1"/>
  <c r="F13" i="1"/>
  <c r="F14" i="1" s="1"/>
  <c r="F15" i="1"/>
  <c r="E15" i="1"/>
  <c r="E13" i="1"/>
  <c r="E14" i="1" s="1"/>
  <c r="G13" i="1"/>
  <c r="G14" i="1" s="1"/>
  <c r="G15" i="1"/>
  <c r="I15" i="1"/>
  <c r="I13" i="1"/>
  <c r="I14" i="1" s="1"/>
  <c r="D58" i="1"/>
  <c r="D17" i="1" s="1"/>
  <c r="H58" i="1"/>
  <c r="H17" i="1" s="1"/>
  <c r="B58" i="1"/>
  <c r="B17" i="1" s="1"/>
  <c r="E58" i="1"/>
  <c r="G58" i="1"/>
  <c r="G17" i="1" s="1"/>
  <c r="I58" i="1"/>
  <c r="I17" i="1" s="1"/>
  <c r="F58" i="1"/>
  <c r="C58" i="1"/>
  <c r="C17" i="1" s="1"/>
  <c r="F17" i="1" l="1"/>
  <c r="E17" i="1"/>
</calcChain>
</file>

<file path=xl/sharedStrings.xml><?xml version="1.0" encoding="utf-8"?>
<sst xmlns="http://schemas.openxmlformats.org/spreadsheetml/2006/main" count="68" uniqueCount="68">
  <si>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</si>
  <si>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</si>
  <si>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</si>
  <si>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</si>
  <si>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</si>
  <si>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</si>
  <si>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</si>
  <si>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</si>
  <si>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Cash</t>
  </si>
  <si>
    <t>Trade Receivables</t>
  </si>
  <si>
    <t>Other Liquid Asset</t>
  </si>
  <si>
    <t>Prepaid Taxes</t>
  </si>
  <si>
    <t>Prepaid Expenses</t>
  </si>
  <si>
    <t>Advance Payment</t>
  </si>
  <si>
    <t>Total Current Asset</t>
  </si>
  <si>
    <t>Deferred Tax Asset</t>
  </si>
  <si>
    <t>Properties</t>
  </si>
  <si>
    <t>Fixed Asset</t>
  </si>
  <si>
    <t>Right of Use Asset</t>
  </si>
  <si>
    <t>Other Non-financial Asset</t>
  </si>
  <si>
    <t>Other Non-Current Asset</t>
  </si>
  <si>
    <t>Total Non-Current Asset</t>
  </si>
  <si>
    <t>Total Asset</t>
  </si>
  <si>
    <t>Trade Payables - 3rd</t>
  </si>
  <si>
    <t>Taxes Payable</t>
  </si>
  <si>
    <t>Long term deferred income</t>
  </si>
  <si>
    <t>Accrued Expense</t>
  </si>
  <si>
    <t>Other Payable &amp; Adv Pay</t>
  </si>
  <si>
    <t>Rent Liabilities</t>
  </si>
  <si>
    <t>Short term Liabilities</t>
  </si>
  <si>
    <t>Due to 3rd</t>
  </si>
  <si>
    <t>Revenue deferred long term</t>
  </si>
  <si>
    <t>Employee benefit</t>
  </si>
  <si>
    <t>Total long term liabilities</t>
  </si>
  <si>
    <t>Total Liabilities</t>
  </si>
  <si>
    <t>Total Equity</t>
  </si>
  <si>
    <t>Revenue</t>
  </si>
  <si>
    <t>COGS</t>
  </si>
  <si>
    <t>Gross Profit</t>
  </si>
  <si>
    <t>OpEx</t>
  </si>
  <si>
    <t>Other Rev</t>
  </si>
  <si>
    <t>Interest Ex</t>
  </si>
  <si>
    <t>Other Exp</t>
  </si>
  <si>
    <t>Tax</t>
  </si>
  <si>
    <t>Net Profit</t>
  </si>
  <si>
    <t>EBIT</t>
  </si>
  <si>
    <t>NPM</t>
  </si>
  <si>
    <t>EBIT %</t>
  </si>
  <si>
    <t xml:space="preserve">GPM </t>
  </si>
  <si>
    <t>ROE</t>
  </si>
  <si>
    <t>Quick Ratio</t>
  </si>
  <si>
    <t>Cash from customer</t>
  </si>
  <si>
    <t>Tax Payment</t>
  </si>
  <si>
    <t>Cash Paid to Employee &amp; Supp</t>
  </si>
  <si>
    <t>Net Operating CF</t>
  </si>
  <si>
    <t>Interest Received</t>
  </si>
  <si>
    <t>Fixed asset sale</t>
  </si>
  <si>
    <t>Fixed Asset Advance Payment</t>
  </si>
  <si>
    <t>Fixed Asset Acquisition</t>
  </si>
  <si>
    <t>Net Investing CF</t>
  </si>
  <si>
    <t>Cash received - related</t>
  </si>
  <si>
    <t>Net Financing CF</t>
  </si>
  <si>
    <t>Listed Shares</t>
  </si>
  <si>
    <t>Price</t>
  </si>
  <si>
    <t>EV</t>
  </si>
  <si>
    <t>Market Cap</t>
  </si>
  <si>
    <t xml:space="preserve">Liabilities Long term </t>
  </si>
  <si>
    <t>Dividend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</si>
</sst>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%"/>
    <numFmt numFmtId="166" formatCode="_-* #,##0.00_-;\-* #,##0.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41" fontId="0" fillId="0" borderId="0" xfId="1" applyFont="1"/>
    <xf numFmtId="0" fontId="0" fillId="2" borderId="0" xfId="0" applyFill="1"/>
    <xf numFmtId="41" fontId="0" fillId="0" borderId="0" xfId="0" applyNumberFormat="1"/>
    <xf numFmtId="9" fontId="0" fillId="0" borderId="0" xfId="2" applyFont="1"/>
    <xf numFmtId="164" fontId="0" fillId="0" borderId="0" xfId="2" applyNumberFormat="1" applyFont="1"/>
    <xf numFmtId="166" fontId="0" fillId="0" borderId="0" xfId="1" applyNumberFormat="1" applyFont="1"/>
    <xf numFmtId="41" fontId="0" fillId="0" borderId="0" xfId="1" applyNumberFormat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9379-1215-43B7-9315-2E3ADB885D6A}">
  <dimension ref="A1:J73"/>
  <sheetViews>
    <sheetView tabSelected="1" workbookViewId="0">
      <selection activeCell="B22" sqref="B22"/>
    </sheetView>
  </sheetViews>
  <sheetFormatPr defaultRowHeight="15" x14ac:dyDescent="0.25"/>
  <cols>
    <col min="1" max="1" width="27.7109375" customWidth="1"/>
    <col min="2" max="2" width="16.28515625" style="3" bestFit="1" customWidth="1"/>
    <col min="3" max="9" width="12.7109375" style="3" customWidth="1"/>
  </cols>
  <sheetData>
    <row r="1" spans="1:9" x14ac:dyDescent="0.25">
      <c r="B1"/>
      <c r="C1"/>
      <c r="D1"/>
      <c r="E1"/>
      <c r="F1"/>
      <c r="G1"/>
      <c r="H1"/>
      <c r="I1"/>
    </row>
    <row r="2" spans="1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 x14ac:dyDescent="0.25">
      <c r="A4" s="1" t="s">
        <v>36</v>
      </c>
      <c r="B4" s="3">
        <v>68750</v>
      </c>
      <c r="C4" s="3">
        <v>174147</v>
      </c>
      <c r="D4" s="3">
        <v>264762</v>
      </c>
      <c r="E4" s="3">
        <v>491020</v>
      </c>
    </row>
    <row r="5" spans="1:9" x14ac:dyDescent="0.25">
      <c r="A5" t="s">
        <v>37</v>
      </c>
      <c r="B5" s="3">
        <v>-62639</v>
      </c>
      <c r="C5" s="3">
        <v>-160068</v>
      </c>
      <c r="D5" s="3">
        <v>-243797</v>
      </c>
      <c r="E5" s="3">
        <v>-443892</v>
      </c>
    </row>
    <row r="6" spans="1:9" x14ac:dyDescent="0.25">
      <c r="A6" s="1" t="s">
        <v>38</v>
      </c>
      <c r="B6" s="3">
        <f t="shared" ref="B6:I6" si="0">B4+B5</f>
        <v>6111</v>
      </c>
      <c r="C6" s="3">
        <f t="shared" si="0"/>
        <v>14079</v>
      </c>
      <c r="D6" s="3">
        <f t="shared" si="0"/>
        <v>20965</v>
      </c>
      <c r="E6" s="3">
        <f t="shared" si="0"/>
        <v>47128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</row>
    <row r="7" spans="1:9" x14ac:dyDescent="0.25">
      <c r="A7" s="2" t="s">
        <v>39</v>
      </c>
      <c r="B7" s="3">
        <v>-17339</v>
      </c>
      <c r="C7" s="3">
        <v>-34036</v>
      </c>
      <c r="D7" s="3">
        <v>-49645</v>
      </c>
      <c r="E7" s="3">
        <v>-65540</v>
      </c>
    </row>
    <row r="8" spans="1:9" x14ac:dyDescent="0.25">
      <c r="A8" s="2" t="s">
        <v>40</v>
      </c>
      <c r="B8" s="3">
        <v>4611</v>
      </c>
      <c r="C8" s="3">
        <v>9386</v>
      </c>
      <c r="D8" s="3">
        <v>13549</v>
      </c>
      <c r="E8" s="3">
        <v>19987</v>
      </c>
    </row>
    <row r="9" spans="1:9" x14ac:dyDescent="0.25">
      <c r="A9" s="2" t="s">
        <v>42</v>
      </c>
      <c r="B9" s="3">
        <v>-102</v>
      </c>
      <c r="C9" s="3">
        <v>-204</v>
      </c>
      <c r="D9" s="3">
        <v>-305</v>
      </c>
      <c r="E9" s="3">
        <v>-419</v>
      </c>
    </row>
    <row r="10" spans="1:9" x14ac:dyDescent="0.25">
      <c r="A10" s="1" t="s">
        <v>45</v>
      </c>
      <c r="B10" s="3">
        <f t="shared" ref="B10:I10" si="1">SUM(B6:B9)</f>
        <v>-6719</v>
      </c>
      <c r="C10" s="3">
        <f t="shared" si="1"/>
        <v>-10775</v>
      </c>
      <c r="D10" s="3">
        <f t="shared" si="1"/>
        <v>-15436</v>
      </c>
      <c r="E10" s="3">
        <f t="shared" si="1"/>
        <v>1156</v>
      </c>
      <c r="F10" s="3">
        <f t="shared" si="1"/>
        <v>0</v>
      </c>
      <c r="G10" s="3">
        <f t="shared" si="1"/>
        <v>0</v>
      </c>
      <c r="H10" s="3">
        <f t="shared" si="1"/>
        <v>0</v>
      </c>
      <c r="I10" s="3">
        <f t="shared" si="1"/>
        <v>0</v>
      </c>
    </row>
    <row r="11" spans="1:9" x14ac:dyDescent="0.25">
      <c r="A11" s="2" t="s">
        <v>41</v>
      </c>
      <c r="B11" s="3">
        <v>-40</v>
      </c>
      <c r="C11" s="3">
        <v>-326</v>
      </c>
      <c r="D11" s="3">
        <v>-449</v>
      </c>
      <c r="E11" s="3">
        <v>-359</v>
      </c>
    </row>
    <row r="12" spans="1:9" x14ac:dyDescent="0.25">
      <c r="A12" s="2" t="s">
        <v>43</v>
      </c>
      <c r="B12" s="3">
        <f>-102-54</f>
        <v>-156</v>
      </c>
      <c r="C12" s="3">
        <v>-66</v>
      </c>
      <c r="D12" s="3">
        <v>214</v>
      </c>
      <c r="E12" s="3">
        <v>-489</v>
      </c>
    </row>
    <row r="13" spans="1:9" x14ac:dyDescent="0.25">
      <c r="A13" s="1" t="s">
        <v>44</v>
      </c>
      <c r="B13" s="3">
        <f t="shared" ref="B13:I13" si="2">SUM(B10:B12)</f>
        <v>-6915</v>
      </c>
      <c r="C13" s="3">
        <f t="shared" si="2"/>
        <v>-11167</v>
      </c>
      <c r="D13" s="3">
        <f t="shared" si="2"/>
        <v>-15671</v>
      </c>
      <c r="E13" s="3">
        <f t="shared" si="2"/>
        <v>308</v>
      </c>
      <c r="F13" s="3">
        <f t="shared" si="2"/>
        <v>0</v>
      </c>
      <c r="G13" s="3">
        <f t="shared" si="2"/>
        <v>0</v>
      </c>
      <c r="H13" s="3">
        <f t="shared" si="2"/>
        <v>0</v>
      </c>
      <c r="I13" s="3">
        <f t="shared" si="2"/>
        <v>0</v>
      </c>
    </row>
    <row r="14" spans="1:9" x14ac:dyDescent="0.25">
      <c r="A14" s="2" t="s">
        <v>46</v>
      </c>
      <c r="B14" s="7">
        <f t="shared" ref="B14" si="3">IFERROR(B13/B4,0)</f>
        <v>-0.10058181818181818</v>
      </c>
      <c r="C14" s="7">
        <f t="shared" ref="C14" si="4">IFERROR(C13/C4,0)</f>
        <v>-6.4123987206210847E-2</v>
      </c>
      <c r="D14" s="7">
        <f t="shared" ref="D14" si="5">IFERROR(D13/D4,0)</f>
        <v>-5.9189007485968531E-2</v>
      </c>
      <c r="E14" s="7">
        <f t="shared" ref="E14" si="6">IFERROR(E13/E4,0)</f>
        <v>6.2726569182518027E-4</v>
      </c>
      <c r="F14" s="7">
        <f t="shared" ref="F14" si="7">IFERROR(F13/F4,0)</f>
        <v>0</v>
      </c>
      <c r="G14" s="7">
        <f t="shared" ref="G14" si="8">IFERROR(G13/G4,0)</f>
        <v>0</v>
      </c>
      <c r="H14" s="7">
        <f t="shared" ref="H14" si="9">IFERROR(H13/H4,0)</f>
        <v>0</v>
      </c>
      <c r="I14" s="7">
        <f t="shared" ref="I14" si="10">IFERROR(I13/I4,0)</f>
        <v>0</v>
      </c>
    </row>
    <row r="15" spans="1:9" x14ac:dyDescent="0.25">
      <c r="A15" s="2" t="s">
        <v>47</v>
      </c>
      <c r="B15" s="7">
        <f>IFERROR(B$10/B$4,0)</f>
        <v>-9.7730909090909091E-2</v>
      </c>
      <c r="C15" s="7">
        <f t="shared" ref="C15:I15" si="11">IFERROR(C$10/C$4,0)</f>
        <v>-6.187301532613252E-2</v>
      </c>
      <c r="D15" s="7">
        <f t="shared" si="11"/>
        <v>-5.8301417877187817E-2</v>
      </c>
      <c r="E15" s="7">
        <f t="shared" si="11"/>
        <v>2.354282921265936E-3</v>
      </c>
      <c r="F15" s="7">
        <f t="shared" si="11"/>
        <v>0</v>
      </c>
      <c r="G15" s="7">
        <f t="shared" si="11"/>
        <v>0</v>
      </c>
      <c r="H15" s="7">
        <f t="shared" si="11"/>
        <v>0</v>
      </c>
      <c r="I15" s="7">
        <f t="shared" si="11"/>
        <v>0</v>
      </c>
    </row>
    <row r="16" spans="1:9" x14ac:dyDescent="0.25">
      <c r="A16" s="2" t="s">
        <v>48</v>
      </c>
      <c r="B16" s="7">
        <f>IFERROR(B$6/B$4,0)</f>
        <v>8.8887272727272731E-2</v>
      </c>
      <c r="C16" s="7">
        <f t="shared" ref="C16:I16" si="12">IFERROR(C$6/C$4,0)</f>
        <v>8.08454926010784E-2</v>
      </c>
      <c r="D16" s="7">
        <f t="shared" si="12"/>
        <v>7.9184324034415818E-2</v>
      </c>
      <c r="E16" s="7">
        <f t="shared" si="12"/>
        <v>9.597979715693862E-2</v>
      </c>
      <c r="F16" s="7">
        <f t="shared" si="12"/>
        <v>0</v>
      </c>
      <c r="G16" s="7">
        <f t="shared" si="12"/>
        <v>0</v>
      </c>
      <c r="H16" s="7">
        <f t="shared" si="12"/>
        <v>0</v>
      </c>
      <c r="I16" s="7">
        <f t="shared" si="12"/>
        <v>0</v>
      </c>
    </row>
    <row r="17" spans="1:10" x14ac:dyDescent="0.25">
      <c r="A17" s="2" t="s">
        <v>49</v>
      </c>
      <c r="B17" s="6">
        <f>IFERROR(B$58/B$13,0)</f>
        <v>-60.568040491684741</v>
      </c>
      <c r="C17" s="6">
        <f>IFERROR(C$58/C$13,0)</f>
        <v>-37.846153846153847</v>
      </c>
      <c r="D17" s="6">
        <f>IFERROR(D$58/D$13,0)</f>
        <v>-27.105672898985386</v>
      </c>
      <c r="E17" s="6">
        <f>IFERROR(E$58/E$13,0)</f>
        <v>1480.9123376623377</v>
      </c>
      <c r="F17" s="6">
        <f>IFERROR(F$58/F$13,0)</f>
        <v>0</v>
      </c>
      <c r="G17" s="6">
        <f>IFERROR(G$58/G$13,0)</f>
        <v>0</v>
      </c>
      <c r="H17" s="6">
        <f>IFERROR(H$58/H$13,0)</f>
        <v>0</v>
      </c>
      <c r="I17" s="6">
        <f>IFERROR(I$58/I$13,0)</f>
        <v>0</v>
      </c>
    </row>
    <row r="18" spans="1:10" x14ac:dyDescent="0.25">
      <c r="A18" s="2" t="s">
        <v>50</v>
      </c>
      <c r="B18" s="8">
        <f>IFERROR((B$24+B$26+B$25+B$29)/B$48,0)</f>
        <v>2.0666759670456569</v>
      </c>
      <c r="C18" s="8">
        <f>IFERROR((C$24+C$26+C$25+C$29)/C$48,0)</f>
        <v>2.0626430793187196</v>
      </c>
      <c r="D18" s="8">
        <f>IFERROR((D$24+D$26+D$25+D$29)/D$48,0)</f>
        <v>2.0977755323990159</v>
      </c>
      <c r="E18" s="8">
        <f>IFERROR((E$24+E$26+E$25+E$29)/E$48,0)</f>
        <v>2.0542644051020527</v>
      </c>
      <c r="F18" s="8">
        <f>IFERROR((F$24+F$26+F$25+F$29)/F$48,0)</f>
        <v>0</v>
      </c>
      <c r="G18" s="8">
        <f>IFERROR((G$24+G$26+G$25+G$29)/G$48,0)</f>
        <v>0</v>
      </c>
      <c r="H18" s="8">
        <f>IFERROR((H$24+H$26+H$25+H$29)/H$48,0)</f>
        <v>0</v>
      </c>
      <c r="I18" s="8">
        <f>IFERROR((I$24+I$26+I$25+I$29)/I$48,0)</f>
        <v>0</v>
      </c>
    </row>
    <row r="19" spans="1:10" x14ac:dyDescent="0.25">
      <c r="A19" s="2" t="s">
        <v>62</v>
      </c>
      <c r="B19" s="9">
        <v>353220780</v>
      </c>
      <c r="C19" s="3">
        <v>353220780</v>
      </c>
      <c r="D19" s="3">
        <v>353220780</v>
      </c>
      <c r="E19" s="3">
        <v>353220780</v>
      </c>
      <c r="F19" s="3">
        <v>353220780</v>
      </c>
      <c r="G19" s="3">
        <v>353220780</v>
      </c>
      <c r="H19" s="3">
        <v>353220780</v>
      </c>
      <c r="I19" s="3">
        <v>353220780</v>
      </c>
    </row>
    <row r="20" spans="1:10" x14ac:dyDescent="0.25">
      <c r="A20" s="2" t="s">
        <v>63</v>
      </c>
      <c r="B20" s="9">
        <v>1000</v>
      </c>
      <c r="C20" s="3">
        <v>1100</v>
      </c>
      <c r="D20" s="3">
        <v>1000</v>
      </c>
      <c r="E20" s="3">
        <v>1130</v>
      </c>
    </row>
    <row r="21" spans="1:10" x14ac:dyDescent="0.25">
      <c r="A21" s="2" t="s">
        <v>65</v>
      </c>
      <c r="B21" s="9">
        <f t="shared" ref="B21:E22" si="13">B19*B20/1000000</f>
        <v>353220.78</v>
      </c>
      <c r="C21" s="3">
        <f t="shared" si="13"/>
        <v>388542.85800000001</v>
      </c>
      <c r="D21" s="3">
        <f t="shared" si="13"/>
        <v>353220.78</v>
      </c>
      <c r="E21" s="3">
        <f t="shared" si="13"/>
        <v>399139.48139999999</v>
      </c>
    </row>
    <row r="22" spans="1:10" x14ac:dyDescent="0.25">
      <c r="A22" s="2" t="s">
        <v>64</v>
      </c>
      <c r="B22" s="9">
        <f>B21+B46+B50-B24-B26</f>
        <v>-30289.219999999972</v>
      </c>
      <c r="C22" s="9">
        <f t="shared" ref="C22:E22" si="14">C21+C46+C50-C24-C26</f>
        <v>9888.8580000000075</v>
      </c>
      <c r="D22" s="9">
        <f t="shared" si="14"/>
        <v>-40678.219999999972</v>
      </c>
      <c r="E22" s="9">
        <f t="shared" si="14"/>
        <v>31407.48139999999</v>
      </c>
    </row>
    <row r="24" spans="1:10" x14ac:dyDescent="0.25">
      <c r="A24" t="s">
        <v>8</v>
      </c>
      <c r="B24" s="3">
        <v>497139</v>
      </c>
      <c r="C24" s="3">
        <v>489000</v>
      </c>
      <c r="D24" s="3">
        <v>502508</v>
      </c>
      <c r="E24" s="3">
        <v>469088</v>
      </c>
    </row>
    <row r="25" spans="1:10" x14ac:dyDescent="0.25">
      <c r="A25" t="s">
        <v>9</v>
      </c>
      <c r="B25" s="3">
        <v>19340</v>
      </c>
      <c r="C25" s="3">
        <v>26155</v>
      </c>
      <c r="D25" s="3">
        <v>22698</v>
      </c>
      <c r="E25" s="3">
        <v>47184</v>
      </c>
    </row>
    <row r="26" spans="1:10" x14ac:dyDescent="0.25">
      <c r="A26" t="s">
        <v>10</v>
      </c>
      <c r="B26" s="3">
        <v>5182</v>
      </c>
      <c r="C26" s="3">
        <v>6088</v>
      </c>
      <c r="D26" s="3">
        <v>5752</v>
      </c>
      <c r="E26" s="3">
        <v>5385</v>
      </c>
    </row>
    <row r="27" spans="1:10" x14ac:dyDescent="0.25">
      <c r="A27" t="s">
        <v>11</v>
      </c>
      <c r="B27" s="3">
        <v>1480</v>
      </c>
      <c r="C27" s="3">
        <v>145</v>
      </c>
      <c r="D27" s="3">
        <v>1443</v>
      </c>
      <c r="E27" s="3">
        <v>380</v>
      </c>
    </row>
    <row r="28" spans="1:10" x14ac:dyDescent="0.25">
      <c r="A28" t="s">
        <v>12</v>
      </c>
      <c r="B28" s="3">
        <v>1462</v>
      </c>
      <c r="C28" s="3">
        <v>1252</v>
      </c>
      <c r="D28" s="3">
        <v>1887</v>
      </c>
      <c r="E28" s="3">
        <v>909</v>
      </c>
    </row>
    <row r="29" spans="1:10" x14ac:dyDescent="0.25">
      <c r="A29" t="s">
        <v>13</v>
      </c>
      <c r="B29" s="3">
        <v>11653</v>
      </c>
      <c r="C29" s="3">
        <v>11251</v>
      </c>
      <c r="D29" s="3">
        <v>12991</v>
      </c>
      <c r="E29" s="3">
        <v>9660</v>
      </c>
    </row>
    <row r="30" spans="1:10" x14ac:dyDescent="0.25">
      <c r="A30" s="1" t="s">
        <v>14</v>
      </c>
      <c r="B30" s="3">
        <f t="shared" ref="B30:I30" si="15">SUM(B24:B29)</f>
        <v>536256</v>
      </c>
      <c r="C30" s="3">
        <f t="shared" si="15"/>
        <v>533891</v>
      </c>
      <c r="D30" s="3">
        <f t="shared" si="15"/>
        <v>547279</v>
      </c>
      <c r="E30" s="3">
        <f t="shared" si="15"/>
        <v>532606</v>
      </c>
      <c r="F30" s="3">
        <f t="shared" si="15"/>
        <v>0</v>
      </c>
      <c r="G30" s="3">
        <f t="shared" si="15"/>
        <v>0</v>
      </c>
      <c r="H30" s="3">
        <f t="shared" si="15"/>
        <v>0</v>
      </c>
      <c r="I30" s="3">
        <f t="shared" si="15"/>
        <v>0</v>
      </c>
    </row>
    <row r="32" spans="1:10" x14ac:dyDescent="0.25">
      <c r="A32" t="s">
        <v>15</v>
      </c>
      <c r="B32" s="3">
        <v>5616</v>
      </c>
      <c r="C32" s="3">
        <v>5604</v>
      </c>
      <c r="D32" s="3">
        <v>5885</v>
      </c>
      <c r="E32" s="3">
        <v>5379</v>
      </c>
      <c r="J32" s="5"/>
    </row>
    <row r="33" spans="1:9" x14ac:dyDescent="0.25">
      <c r="A33" t="s">
        <v>16</v>
      </c>
      <c r="B33" s="3">
        <v>5688</v>
      </c>
      <c r="C33" s="3">
        <v>5590</v>
      </c>
      <c r="D33" s="3">
        <v>5492</v>
      </c>
      <c r="E33" s="3">
        <v>5393</v>
      </c>
    </row>
    <row r="34" spans="1:9" x14ac:dyDescent="0.25">
      <c r="A34" t="s">
        <v>17</v>
      </c>
      <c r="B34" s="3">
        <v>52822</v>
      </c>
      <c r="C34" s="3">
        <v>51559</v>
      </c>
      <c r="D34" s="3">
        <v>50329</v>
      </c>
      <c r="E34" s="3">
        <v>49114</v>
      </c>
    </row>
    <row r="35" spans="1:9" x14ac:dyDescent="0.25">
      <c r="A35" t="s">
        <v>18</v>
      </c>
      <c r="B35" s="3">
        <v>3471</v>
      </c>
      <c r="C35" s="3">
        <v>3047</v>
      </c>
      <c r="D35" s="3">
        <v>1694</v>
      </c>
      <c r="E35" s="3">
        <v>2199</v>
      </c>
    </row>
    <row r="36" spans="1:9" x14ac:dyDescent="0.25">
      <c r="A36" s="4" t="s">
        <v>19</v>
      </c>
      <c r="B36" s="3">
        <v>101461</v>
      </c>
      <c r="C36" s="3">
        <v>108830</v>
      </c>
      <c r="D36" s="3">
        <v>100459</v>
      </c>
      <c r="E36" s="3">
        <v>138194</v>
      </c>
    </row>
    <row r="37" spans="1:9" x14ac:dyDescent="0.25">
      <c r="A37" t="s">
        <v>20</v>
      </c>
      <c r="B37" s="3">
        <v>2223</v>
      </c>
      <c r="C37" s="3">
        <v>2218</v>
      </c>
      <c r="D37" s="3">
        <v>2218</v>
      </c>
      <c r="E37" s="3">
        <v>2217</v>
      </c>
    </row>
    <row r="38" spans="1:9" x14ac:dyDescent="0.25">
      <c r="A38" s="1" t="s">
        <v>21</v>
      </c>
      <c r="B38" s="3">
        <f t="shared" ref="B38:I38" si="16">SUM(B32:B37)</f>
        <v>171281</v>
      </c>
      <c r="C38" s="3">
        <f t="shared" si="16"/>
        <v>176848</v>
      </c>
      <c r="D38" s="3">
        <f t="shared" si="16"/>
        <v>166077</v>
      </c>
      <c r="E38" s="3">
        <f t="shared" si="16"/>
        <v>202496</v>
      </c>
      <c r="F38" s="3">
        <f t="shared" si="16"/>
        <v>0</v>
      </c>
      <c r="G38" s="3">
        <f t="shared" si="16"/>
        <v>0</v>
      </c>
      <c r="H38" s="3">
        <f t="shared" si="16"/>
        <v>0</v>
      </c>
      <c r="I38" s="3">
        <f t="shared" si="16"/>
        <v>0</v>
      </c>
    </row>
    <row r="40" spans="1:9" x14ac:dyDescent="0.25">
      <c r="A40" s="1" t="s">
        <v>22</v>
      </c>
      <c r="B40" s="3">
        <f t="shared" ref="B40:I40" si="17">B38+B30</f>
        <v>707537</v>
      </c>
      <c r="C40" s="3">
        <f t="shared" si="17"/>
        <v>710739</v>
      </c>
      <c r="D40" s="3">
        <f t="shared" si="17"/>
        <v>713356</v>
      </c>
      <c r="E40" s="3">
        <f t="shared" si="17"/>
        <v>735102</v>
      </c>
      <c r="F40" s="3">
        <f t="shared" si="17"/>
        <v>0</v>
      </c>
      <c r="G40" s="3">
        <f t="shared" si="17"/>
        <v>0</v>
      </c>
      <c r="H40" s="3">
        <f t="shared" si="17"/>
        <v>0</v>
      </c>
      <c r="I40" s="3">
        <f t="shared" si="17"/>
        <v>0</v>
      </c>
    </row>
    <row r="42" spans="1:9" x14ac:dyDescent="0.25">
      <c r="A42" s="2" t="s">
        <v>23</v>
      </c>
      <c r="B42" s="3">
        <v>132409</v>
      </c>
      <c r="C42" s="3">
        <v>135233</v>
      </c>
      <c r="D42" s="3">
        <v>137571</v>
      </c>
      <c r="E42" s="3">
        <v>142980</v>
      </c>
    </row>
    <row r="43" spans="1:9" x14ac:dyDescent="0.25">
      <c r="A43" s="2" t="s">
        <v>24</v>
      </c>
      <c r="B43" s="3">
        <v>580</v>
      </c>
      <c r="C43" s="3">
        <v>625</v>
      </c>
      <c r="D43" s="3">
        <v>757</v>
      </c>
      <c r="E43" s="3">
        <v>2585</v>
      </c>
    </row>
    <row r="44" spans="1:9" x14ac:dyDescent="0.25">
      <c r="A44" s="2" t="s">
        <v>25</v>
      </c>
      <c r="B44" s="3">
        <v>5082</v>
      </c>
      <c r="C44" s="3">
        <v>4877</v>
      </c>
      <c r="D44" s="3">
        <v>4434</v>
      </c>
      <c r="E44" s="3">
        <v>5826</v>
      </c>
    </row>
    <row r="45" spans="1:9" x14ac:dyDescent="0.25">
      <c r="A45" s="2" t="s">
        <v>26</v>
      </c>
      <c r="B45" s="3">
        <v>1398</v>
      </c>
      <c r="C45" s="3">
        <v>1048</v>
      </c>
      <c r="D45" s="3">
        <v>2175</v>
      </c>
      <c r="E45" s="3">
        <v>221</v>
      </c>
    </row>
    <row r="46" spans="1:9" x14ac:dyDescent="0.25">
      <c r="A46" s="2" t="s">
        <v>27</v>
      </c>
      <c r="B46" s="3">
        <v>117912</v>
      </c>
      <c r="C46" s="3">
        <v>115704</v>
      </c>
      <c r="D46" s="3">
        <v>113801</v>
      </c>
      <c r="E46" s="3">
        <v>106351</v>
      </c>
    </row>
    <row r="47" spans="1:9" x14ac:dyDescent="0.25">
      <c r="A47" s="2" t="s">
        <v>28</v>
      </c>
      <c r="B47" s="3">
        <v>673</v>
      </c>
      <c r="C47" s="3">
        <v>674</v>
      </c>
      <c r="D47" s="3">
        <v>560</v>
      </c>
      <c r="E47" s="3">
        <v>678</v>
      </c>
    </row>
    <row r="48" spans="1:9" x14ac:dyDescent="0.25">
      <c r="A48" s="1" t="s">
        <v>29</v>
      </c>
      <c r="B48" s="3">
        <f>SUM(B42:B47)</f>
        <v>258054</v>
      </c>
      <c r="C48" s="3">
        <f>SUM(C42:C47)</f>
        <v>258161</v>
      </c>
      <c r="D48" s="3">
        <f>SUM(D42:D47)</f>
        <v>259298</v>
      </c>
      <c r="E48" s="3">
        <f>SUM(E42:E47)</f>
        <v>258641</v>
      </c>
      <c r="F48" s="3">
        <f>SUM(F42:F47)</f>
        <v>0</v>
      </c>
      <c r="G48" s="3">
        <f>SUM(G42:G47)</f>
        <v>0</v>
      </c>
      <c r="H48" s="3">
        <f>SUM(H42:H47)</f>
        <v>0</v>
      </c>
      <c r="I48" s="3">
        <f>SUM(I42:I47)</f>
        <v>0</v>
      </c>
    </row>
    <row r="50" spans="1:9" x14ac:dyDescent="0.25">
      <c r="A50" t="s">
        <v>66</v>
      </c>
      <c r="B50" s="3">
        <v>899</v>
      </c>
      <c r="C50" s="3">
        <v>730</v>
      </c>
      <c r="D50" s="3">
        <v>560</v>
      </c>
      <c r="E50" s="3">
        <v>390</v>
      </c>
    </row>
    <row r="51" spans="1:9" x14ac:dyDescent="0.25">
      <c r="A51" t="s">
        <v>30</v>
      </c>
      <c r="B51" s="3">
        <v>3600</v>
      </c>
      <c r="C51" s="3">
        <v>3600</v>
      </c>
      <c r="D51" s="3">
        <v>3600</v>
      </c>
      <c r="E51" s="3">
        <v>3600</v>
      </c>
    </row>
    <row r="52" spans="1:9" x14ac:dyDescent="0.25">
      <c r="A52" t="s">
        <v>31</v>
      </c>
      <c r="B52" s="3">
        <v>6573</v>
      </c>
      <c r="C52" s="3">
        <v>6557</v>
      </c>
      <c r="D52" s="3">
        <v>6542</v>
      </c>
      <c r="E52" s="3">
        <v>700</v>
      </c>
    </row>
    <row r="53" spans="1:9" x14ac:dyDescent="0.25">
      <c r="A53" s="4" t="s">
        <v>32</v>
      </c>
      <c r="B53" s="3">
        <v>19583</v>
      </c>
      <c r="C53" s="3">
        <v>19063</v>
      </c>
      <c r="D53" s="3">
        <v>18583</v>
      </c>
      <c r="E53" s="3">
        <v>15650</v>
      </c>
    </row>
    <row r="54" spans="1:9" x14ac:dyDescent="0.25">
      <c r="A54" s="1" t="s">
        <v>33</v>
      </c>
      <c r="B54" s="3">
        <f t="shared" ref="B54:I54" si="18">SUM(B50:B53)</f>
        <v>30655</v>
      </c>
      <c r="C54" s="3">
        <f t="shared" si="18"/>
        <v>29950</v>
      </c>
      <c r="D54" s="3">
        <f t="shared" si="18"/>
        <v>29285</v>
      </c>
      <c r="E54" s="3">
        <f t="shared" si="18"/>
        <v>20340</v>
      </c>
      <c r="F54" s="3">
        <f t="shared" si="18"/>
        <v>0</v>
      </c>
      <c r="G54" s="3">
        <f t="shared" si="18"/>
        <v>0</v>
      </c>
      <c r="H54" s="3">
        <f t="shared" si="18"/>
        <v>0</v>
      </c>
      <c r="I54" s="3">
        <f t="shared" si="18"/>
        <v>0</v>
      </c>
    </row>
    <row r="56" spans="1:9" x14ac:dyDescent="0.25">
      <c r="A56" s="1" t="s">
        <v>34</v>
      </c>
      <c r="B56" s="3">
        <f t="shared" ref="B56:I56" si="19">B54+B48</f>
        <v>288709</v>
      </c>
      <c r="C56" s="3">
        <f t="shared" si="19"/>
        <v>288111</v>
      </c>
      <c r="D56" s="3">
        <f t="shared" si="19"/>
        <v>288583</v>
      </c>
      <c r="E56" s="3">
        <f t="shared" si="19"/>
        <v>278981</v>
      </c>
      <c r="F56" s="3">
        <f t="shared" si="19"/>
        <v>0</v>
      </c>
      <c r="G56" s="3">
        <f t="shared" si="19"/>
        <v>0</v>
      </c>
      <c r="H56" s="3">
        <f t="shared" si="19"/>
        <v>0</v>
      </c>
      <c r="I56" s="3">
        <f t="shared" si="19"/>
        <v>0</v>
      </c>
    </row>
    <row r="58" spans="1:9" x14ac:dyDescent="0.25">
      <c r="A58" s="1" t="s">
        <v>35</v>
      </c>
      <c r="B58" s="3">
        <f>B40-B56</f>
        <v>418828</v>
      </c>
      <c r="C58" s="3">
        <f>C40-C56</f>
        <v>422628</v>
      </c>
      <c r="D58" s="3">
        <f>D40-D56</f>
        <v>424773</v>
      </c>
      <c r="E58" s="3">
        <f>E40-E56</f>
        <v>456121</v>
      </c>
      <c r="F58" s="3">
        <f>F40-F56</f>
        <v>0</v>
      </c>
      <c r="G58" s="3">
        <f>G40-G56</f>
        <v>0</v>
      </c>
      <c r="H58" s="3">
        <f>H40-H56</f>
        <v>0</v>
      </c>
      <c r="I58" s="3">
        <f>I40-I56</f>
        <v>0</v>
      </c>
    </row>
    <row r="60" spans="1:9" x14ac:dyDescent="0.25">
      <c r="A60" t="s">
        <v>51</v>
      </c>
      <c r="B60" s="3">
        <v>70213</v>
      </c>
      <c r="C60" s="3">
        <v>166713</v>
      </c>
      <c r="D60" s="3">
        <v>253737</v>
      </c>
      <c r="E60" s="3">
        <v>449449</v>
      </c>
    </row>
    <row r="61" spans="1:9" x14ac:dyDescent="0.25">
      <c r="A61" t="s">
        <v>52</v>
      </c>
      <c r="B61" s="3">
        <v>-49</v>
      </c>
      <c r="C61" s="3">
        <v>-145</v>
      </c>
      <c r="D61" s="3">
        <v>-278</v>
      </c>
      <c r="E61" s="3">
        <v>-50</v>
      </c>
    </row>
    <row r="62" spans="1:9" x14ac:dyDescent="0.25">
      <c r="A62" t="s">
        <v>53</v>
      </c>
      <c r="B62" s="3">
        <v>-80392</v>
      </c>
      <c r="C62" s="3">
        <v>-188149</v>
      </c>
      <c r="D62" s="3">
        <v>-285865</v>
      </c>
      <c r="E62" s="3">
        <v>-487164</v>
      </c>
    </row>
    <row r="63" spans="1:9" x14ac:dyDescent="0.25">
      <c r="A63" s="1" t="s">
        <v>54</v>
      </c>
      <c r="B63" s="3">
        <f t="shared" ref="B63:H63" si="20">SUM(B60:B62)</f>
        <v>-10228</v>
      </c>
      <c r="C63" s="3">
        <f t="shared" si="20"/>
        <v>-21581</v>
      </c>
      <c r="D63" s="3">
        <f t="shared" si="20"/>
        <v>-32406</v>
      </c>
      <c r="E63" s="3">
        <f t="shared" si="20"/>
        <v>-37765</v>
      </c>
      <c r="F63" s="3">
        <f t="shared" si="20"/>
        <v>0</v>
      </c>
      <c r="G63" s="3">
        <f t="shared" si="20"/>
        <v>0</v>
      </c>
      <c r="H63" s="3">
        <f t="shared" si="20"/>
        <v>0</v>
      </c>
    </row>
    <row r="65" spans="1:8" x14ac:dyDescent="0.25">
      <c r="A65" t="s">
        <v>55</v>
      </c>
      <c r="B65" s="3">
        <v>3721</v>
      </c>
      <c r="C65" s="3">
        <v>7639</v>
      </c>
      <c r="D65" s="3">
        <v>11164</v>
      </c>
      <c r="E65" s="3">
        <v>15017</v>
      </c>
    </row>
    <row r="66" spans="1:8" x14ac:dyDescent="0.25">
      <c r="A66" t="s">
        <v>56</v>
      </c>
      <c r="B66" s="3">
        <v>383</v>
      </c>
      <c r="C66" s="3">
        <v>650</v>
      </c>
      <c r="D66" s="3">
        <v>650</v>
      </c>
      <c r="E66" s="3">
        <v>650</v>
      </c>
    </row>
    <row r="67" spans="1:8" x14ac:dyDescent="0.25">
      <c r="A67" t="s">
        <v>57</v>
      </c>
      <c r="B67" s="3">
        <v>-841</v>
      </c>
      <c r="C67" s="3">
        <v>-1159</v>
      </c>
      <c r="D67" s="3">
        <v>-1050</v>
      </c>
      <c r="E67" s="3">
        <v>-2748</v>
      </c>
    </row>
    <row r="68" spans="1:8" x14ac:dyDescent="0.25">
      <c r="A68" t="s">
        <v>58</v>
      </c>
      <c r="B68" s="3">
        <v>-35</v>
      </c>
      <c r="C68" s="3">
        <v>-122</v>
      </c>
      <c r="D68" s="3">
        <v>-141</v>
      </c>
      <c r="E68" s="3">
        <v>-155</v>
      </c>
    </row>
    <row r="69" spans="1:8" x14ac:dyDescent="0.25">
      <c r="A69" s="1" t="s">
        <v>59</v>
      </c>
      <c r="B69" s="3">
        <f t="shared" ref="B69:H69" si="21">SUM(B65:B68)</f>
        <v>3228</v>
      </c>
      <c r="C69" s="3">
        <f t="shared" si="21"/>
        <v>7008</v>
      </c>
      <c r="D69" s="3">
        <f t="shared" si="21"/>
        <v>10623</v>
      </c>
      <c r="E69" s="3">
        <f t="shared" si="21"/>
        <v>12764</v>
      </c>
      <c r="F69" s="3">
        <f t="shared" si="21"/>
        <v>0</v>
      </c>
      <c r="G69" s="3">
        <f t="shared" si="21"/>
        <v>0</v>
      </c>
      <c r="H69" s="3">
        <f t="shared" si="21"/>
        <v>0</v>
      </c>
    </row>
    <row r="71" spans="1:8" x14ac:dyDescent="0.25">
      <c r="A71" t="s">
        <v>60</v>
      </c>
      <c r="B71" s="3">
        <v>-171</v>
      </c>
      <c r="C71" s="3">
        <v>-342</v>
      </c>
      <c r="D71" s="3">
        <v>-514</v>
      </c>
      <c r="E71" s="3">
        <v>-671</v>
      </c>
    </row>
    <row r="72" spans="1:8" x14ac:dyDescent="0.25">
      <c r="A72" t="s">
        <v>67</v>
      </c>
      <c r="B72" s="3">
        <v>0</v>
      </c>
      <c r="C72" s="3">
        <v>0</v>
      </c>
      <c r="D72" s="3">
        <v>0</v>
      </c>
      <c r="E72" s="3">
        <v>-8830</v>
      </c>
    </row>
    <row r="73" spans="1:8" x14ac:dyDescent="0.25">
      <c r="A73" s="1" t="s">
        <v>61</v>
      </c>
      <c r="B73" s="3">
        <f t="shared" ref="B73:E73" si="22">SUM(B71:B72)</f>
        <v>-171</v>
      </c>
      <c r="C73" s="3">
        <f t="shared" si="22"/>
        <v>-342</v>
      </c>
      <c r="D73" s="3">
        <f t="shared" si="22"/>
        <v>-514</v>
      </c>
      <c r="E73" s="3">
        <f t="shared" si="22"/>
        <v>-9501</v>
      </c>
      <c r="F73" s="3">
        <f t="shared" ref="B73:H73" si="23">SUM(F71)</f>
        <v>0</v>
      </c>
      <c r="G73" s="3">
        <f t="shared" si="23"/>
        <v>0</v>
      </c>
      <c r="H73" s="3">
        <f t="shared" si="23"/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2022-11-24T14:33:07Z</dcterms:created>
  <dcterms:modified xsi:type="dcterms:W3CDTF">2022-11-24T15:36:14Z</dcterms:modified>
</cp:coreProperties>
</file>